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Ex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ate1904="1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CDAC_Course\Data_Visualization\Day1\"/>
    </mc:Choice>
  </mc:AlternateContent>
  <xr:revisionPtr revIDLastSave="0" documentId="13_ncr:1_{807B2AD3-CEB2-4418-ADF0-2FDC8B9FA079}" xr6:coauthVersionLast="47" xr6:coauthVersionMax="47" xr10:uidLastSave="{00000000-0000-0000-0000-000000000000}"/>
  <bookViews>
    <workbookView xWindow="-110" yWindow="-110" windowWidth="19420" windowHeight="10300" tabRatio="801" firstSheet="23" activeTab="23" xr2:uid="{00000000-000D-0000-FFFF-FFFF00000000}"/>
  </bookViews>
  <sheets>
    <sheet name="Total sales by product name" sheetId="9" r:id="rId1"/>
    <sheet name="Maketwise profit %" sheetId="10" r:id="rId2"/>
    <sheet name="Statewise total profit" sheetId="11" r:id="rId3"/>
    <sheet name="Marketingwise total profit" sheetId="12" r:id="rId4"/>
    <sheet name="producttype wise total sales" sheetId="13" r:id="rId5"/>
    <sheet name="markettype cogs" sheetId="14" r:id="rId6"/>
    <sheet name="Monthly Sales Line chart" sheetId="15" r:id="rId7"/>
    <sheet name="Monthly avg profit line chart" sheetId="16" r:id="rId8"/>
    <sheet name="mon,yearly avg inventory" sheetId="17" r:id="rId9"/>
    <sheet name="Sheet1" sheetId="5" r:id="rId10"/>
    <sheet name="Sheet14" sheetId="18" r:id="rId11"/>
    <sheet name="Quantity Data 1" sheetId="19" r:id="rId12"/>
    <sheet name="Quantity Data 2" sheetId="20" r:id="rId13"/>
    <sheet name="Consolidate" sheetId="21" r:id="rId14"/>
    <sheet name="Sheet18" sheetId="22" r:id="rId15"/>
    <sheet name="Descriptive" sheetId="23" r:id="rId16"/>
    <sheet name="Predictive(Linear Reg output)" sheetId="25" r:id="rId17"/>
    <sheet name="Predictive(Linear Regression)" sheetId="24" r:id="rId18"/>
    <sheet name="factTable" sheetId="1" r:id="rId19"/>
    <sheet name="Sheet2" sheetId="6" r:id="rId20"/>
    <sheet name="Sheet24" sheetId="28" r:id="rId21"/>
    <sheet name="Multiple regression" sheetId="29" r:id="rId22"/>
    <sheet name="Linear regression profit_sales" sheetId="30" r:id="rId23"/>
    <sheet name="Sheet27" sheetId="31" r:id="rId24"/>
    <sheet name="Sheet22" sheetId="26" r:id="rId25"/>
    <sheet name="Sheet3" sheetId="7" r:id="rId26"/>
    <sheet name="Survey Rating" sheetId="4" r:id="rId27"/>
    <sheet name="Sheet4" sheetId="8" r:id="rId28"/>
    <sheet name="Location" sheetId="2" r:id="rId29"/>
    <sheet name="Product" sheetId="3" r:id="rId30"/>
  </sheets>
  <definedNames>
    <definedName name="_xlnm._FilterDatabase" localSheetId="18" hidden="1">factTable!$A$1:$O$4249</definedName>
    <definedName name="_xlnm._FilterDatabase" localSheetId="28" hidden="1">Location!$A$1:$D$1</definedName>
    <definedName name="_xlnm._FilterDatabase" localSheetId="29" hidden="1">Product!$A$1:$D$1</definedName>
    <definedName name="_xlnm._FilterDatabase" localSheetId="10" hidden="1">Sheet14!$A$1:$A$26</definedName>
    <definedName name="_xlchart.v1.0" hidden="1">Sheet14!$A$2:$A$26</definedName>
    <definedName name="_xlchart.v1.1" hidden="1">Sheet14!$A$2:$A$26</definedName>
    <definedName name="_xlchart.v1.2" hidden="1">Sheet14!$A$2:$A$26</definedName>
  </definedNames>
  <calcPr calcId="191029"/>
  <pivotCaches>
    <pivotCache cacheId="20" r:id="rId3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31" l="1"/>
  <c r="E1" i="24"/>
  <c r="H10" i="8" l="1"/>
  <c r="H9" i="8"/>
  <c r="H8" i="8"/>
  <c r="H7" i="8"/>
  <c r="H6" i="8"/>
  <c r="H5" i="8"/>
  <c r="H4" i="8"/>
  <c r="H3" i="8"/>
  <c r="H2" i="8"/>
  <c r="C10" i="8"/>
  <c r="C9" i="8"/>
  <c r="C8" i="8"/>
  <c r="C7" i="8"/>
  <c r="C6" i="8"/>
  <c r="C5" i="8"/>
  <c r="C4" i="8"/>
  <c r="C3" i="8"/>
  <c r="C2" i="8"/>
  <c r="G15" i="7"/>
  <c r="G16" i="7" s="1"/>
  <c r="G14" i="7"/>
  <c r="G4" i="7"/>
  <c r="G8" i="7" s="1"/>
  <c r="G11" i="7" s="1"/>
  <c r="G3" i="7"/>
  <c r="G2" i="7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3" i="6"/>
  <c r="G4" i="6"/>
  <c r="G5" i="6"/>
  <c r="G6" i="6"/>
  <c r="G7" i="6"/>
  <c r="G8" i="6"/>
  <c r="G9" i="6"/>
  <c r="G10" i="6"/>
  <c r="G11" i="6"/>
  <c r="G12" i="6"/>
  <c r="G13" i="6"/>
  <c r="G2" i="6"/>
  <c r="E5" i="6"/>
  <c r="E6" i="6"/>
  <c r="E7" i="6"/>
  <c r="E8" i="6"/>
  <c r="E9" i="6"/>
  <c r="E10" i="6"/>
  <c r="E11" i="6"/>
  <c r="E12" i="6"/>
  <c r="E13" i="6"/>
  <c r="L3" i="6" s="1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3" i="6"/>
  <c r="E4" i="6"/>
  <c r="E2" i="6"/>
  <c r="N7" i="5"/>
  <c r="N6" i="5"/>
  <c r="N5" i="5"/>
  <c r="N4" i="5"/>
  <c r="N3" i="5"/>
  <c r="D6" i="4"/>
  <c r="D5" i="4"/>
  <c r="D4" i="4"/>
  <c r="D3" i="4"/>
  <c r="D2" i="4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T2" i="1"/>
  <c r="S2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AD15" i="1"/>
  <c r="AD14" i="1"/>
  <c r="AD13" i="1"/>
  <c r="AD10" i="1"/>
  <c r="AD11" i="1"/>
  <c r="AB11" i="1"/>
  <c r="AE2" i="1"/>
  <c r="AD8" i="1"/>
  <c r="AD6" i="1"/>
  <c r="AD7" i="1"/>
  <c r="AD4" i="1"/>
  <c r="AD3" i="1"/>
  <c r="AD2" i="1"/>
  <c r="AB2" i="1"/>
  <c r="AB10" i="1"/>
  <c r="AB8" i="1"/>
  <c r="AB6" i="1"/>
  <c r="AB4" i="1"/>
  <c r="AB3" i="1"/>
  <c r="Y12" i="1"/>
  <c r="Y11" i="1"/>
  <c r="Y7" i="1"/>
  <c r="Y6" i="1"/>
  <c r="Y3" i="1"/>
  <c r="Y2" i="1"/>
  <c r="Y4" i="1" l="1"/>
  <c r="AL4" i="1"/>
  <c r="AI4" i="1"/>
  <c r="AL3" i="1"/>
  <c r="G7" i="7"/>
  <c r="G10" i="7" s="1"/>
  <c r="G23" i="7"/>
  <c r="G20" i="7"/>
  <c r="G19" i="7"/>
  <c r="G22" i="7"/>
  <c r="Y13" i="1"/>
  <c r="AI5" i="1"/>
  <c r="AE3" i="1"/>
  <c r="AE6" i="1"/>
  <c r="Y8" i="1"/>
  <c r="AE7" i="1"/>
  <c r="AI3" i="1"/>
</calcChain>
</file>

<file path=xl/sharedStrings.xml><?xml version="1.0" encoding="utf-8"?>
<sst xmlns="http://schemas.openxmlformats.org/spreadsheetml/2006/main" count="1119" uniqueCount="219">
  <si>
    <t>Margin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</si>
  <si>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</si>
  <si>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</si>
  <si>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</si>
  <si>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</si>
  <si>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</si>
  <si>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</si>
  <si>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</si>
  <si>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</si>
  <si>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</si>
  <si>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</si>
  <si>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</si>
  <si>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</si>
  <si>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</si>
  <si>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</si>
  <si>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</si>
  <si>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</si>
  <si>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</si>
  <si>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</si>
  <si>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</si>
  <si>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</si>
  <si>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</si>
  <si>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</si>
  <si>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</si>
  <si>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</si>
  <si>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</si>
  <si>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</si>
  <si>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</si>
  <si>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</si>
  <si>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</si>
  <si>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</si>
  <si>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</si>
  <si>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</si>
  <si>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</si>
  <si>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</si>
  <si>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</si>
  <si>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</si>
  <si>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</si>
  <si>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</si>
  <si>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</si>
  <si>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</si>
  <si>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</si>
  <si>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</si>
  <si>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</si>
  <si>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</si>
  <si>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</si>
  <si>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</si>
  <si>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</si>
  <si>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</si>
  <si>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</si>
  <si>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</si>
  <si>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</si>
  <si>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</si>
  <si>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</si>
  <si>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</si>
  <si>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</si>
  <si>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</si>
  <si>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</si>
  <si>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</si>
  <si>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</si>
  <si>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</si>
  <si>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Actual Profit</t>
  </si>
  <si>
    <t>Actual Sales</t>
  </si>
  <si>
    <t>Actual COGS</t>
  </si>
  <si>
    <t>Tran Date</t>
  </si>
  <si>
    <t>Highest Actual Profit</t>
  </si>
  <si>
    <t>Lowest Actual Profit</t>
  </si>
  <si>
    <t>RANGE</t>
  </si>
  <si>
    <t>Highest Actual Sales</t>
  </si>
  <si>
    <t>Lowest Actual Sales</t>
  </si>
  <si>
    <t>Highest Marketing</t>
  </si>
  <si>
    <t>Lowest Marketing</t>
  </si>
  <si>
    <t>TOTAL ACTUAL PROFIT</t>
  </si>
  <si>
    <t>COUNT OF ACTUAL PROFIT</t>
  </si>
  <si>
    <t>AVERAGE ACTUAL PROFIT</t>
  </si>
  <si>
    <t>AVERAGE INVENTRY</t>
  </si>
  <si>
    <t>TOTAL  INVENTRY</t>
  </si>
  <si>
    <t>TOTAL  ACTUAL COGS</t>
  </si>
  <si>
    <t>AVERAGE ACTUAL COGS</t>
  </si>
  <si>
    <t>Total profit(product id =3)</t>
  </si>
  <si>
    <t>No. of records (product id =3)</t>
  </si>
  <si>
    <t>Average profit(product id =3)</t>
  </si>
  <si>
    <t>Total profit(product id =10)</t>
  </si>
  <si>
    <t>No. of records (product id =10)</t>
  </si>
  <si>
    <t>Average profit(product id =10)</t>
  </si>
  <si>
    <t>total inventry(area code 614)</t>
  </si>
  <si>
    <t>AVERAGE MARKETING(AREA CODE 614)</t>
  </si>
  <si>
    <t>Standard deviation actaul sales</t>
  </si>
  <si>
    <t>variance of actual sales</t>
  </si>
  <si>
    <t>median of actual cogs</t>
  </si>
  <si>
    <t>Product type</t>
  </si>
  <si>
    <t>Product Name</t>
  </si>
  <si>
    <t>type</t>
  </si>
  <si>
    <t>Select your product</t>
  </si>
  <si>
    <t>average sales</t>
  </si>
  <si>
    <t>average profit</t>
  </si>
  <si>
    <t>average cogs</t>
  </si>
  <si>
    <t>Select your state</t>
  </si>
  <si>
    <t>average inventory</t>
  </si>
  <si>
    <t>average marketing</t>
  </si>
  <si>
    <t>Survey Rating</t>
  </si>
  <si>
    <t>Rating</t>
  </si>
  <si>
    <t>No. of ratings</t>
  </si>
  <si>
    <t>very bad</t>
  </si>
  <si>
    <t>bad</t>
  </si>
  <si>
    <t>average</t>
  </si>
  <si>
    <t>good</t>
  </si>
  <si>
    <t>excellent</t>
  </si>
  <si>
    <t>Actual sales vs actual profit</t>
  </si>
  <si>
    <t>Actual cogs vs actual profit</t>
  </si>
  <si>
    <t>Actual sales vs marketing</t>
  </si>
  <si>
    <t>marketing vs actual profit</t>
  </si>
  <si>
    <t>inventory vs actual cogs</t>
  </si>
  <si>
    <t>actual profit vs inventory</t>
  </si>
  <si>
    <t>marketing vs actual cogs</t>
  </si>
  <si>
    <t>profit cut off</t>
  </si>
  <si>
    <t>sales cut  off</t>
  </si>
  <si>
    <t>COGS CUT OFF</t>
  </si>
  <si>
    <t>GOOD</t>
  </si>
  <si>
    <t>Min</t>
  </si>
  <si>
    <t>Max</t>
  </si>
  <si>
    <t>Range</t>
  </si>
  <si>
    <t>33% of range</t>
  </si>
  <si>
    <t>67% of range</t>
  </si>
  <si>
    <t>Min + 33%</t>
  </si>
  <si>
    <t>Min + 67%</t>
  </si>
  <si>
    <t>For Actual Cogs</t>
  </si>
  <si>
    <t>For Inventory</t>
  </si>
  <si>
    <t>Q1</t>
  </si>
  <si>
    <t>Q2</t>
  </si>
  <si>
    <t>Q3</t>
  </si>
  <si>
    <t>IQR</t>
  </si>
  <si>
    <t>UW</t>
  </si>
  <si>
    <t>LW</t>
  </si>
  <si>
    <t>Quantity</t>
  </si>
  <si>
    <t>Row Labels</t>
  </si>
  <si>
    <t>Grand Total</t>
  </si>
  <si>
    <t>Sum of Actual Sales</t>
  </si>
  <si>
    <t>Sum of Actual Profit</t>
  </si>
  <si>
    <t>Sum of Marketing</t>
  </si>
  <si>
    <t>(All)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</si>
  <si>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</si>
  <si>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</si>
  <si>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</si>
  <si>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</si>
  <si>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</si>
  <si>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</si>
  <si>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</si>
  <si>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</si>
  <si>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</si>
  <si>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</si>
  <si>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</si>
  <si>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</si>
  <si>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</si>
  <si>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</t>
  </si>
  <si>
    <t>Sum of Actual COGS</t>
  </si>
  <si>
    <t>Average of Actual Profit</t>
  </si>
  <si>
    <t>Average of Inventory</t>
  </si>
  <si>
    <t>Mumbai</t>
  </si>
  <si>
    <t>Delhi</t>
  </si>
  <si>
    <t>Chennai</t>
  </si>
  <si>
    <t>Oppo</t>
  </si>
  <si>
    <t>Vivo</t>
  </si>
  <si>
    <t>Samsung</t>
  </si>
  <si>
    <t>Mi</t>
  </si>
  <si>
    <t>Category</t>
  </si>
  <si>
    <t>Germany</t>
  </si>
  <si>
    <t>Brazil</t>
  </si>
  <si>
    <t>Spain</t>
  </si>
  <si>
    <t>Japan</t>
  </si>
  <si>
    <t>Footwear</t>
  </si>
  <si>
    <t>Watches</t>
  </si>
  <si>
    <t>Mobiles</t>
  </si>
  <si>
    <t>Clothing</t>
  </si>
  <si>
    <t>Kitchen</t>
  </si>
  <si>
    <t>Shirts</t>
  </si>
  <si>
    <t>Singapore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</si>
  <si>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</si>
  <si>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</si>
  <si>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</si>
  <si>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</si>
  <si>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</si>
  <si>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</si>
  <si>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</si>
  <si>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</si>
  <si>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</si>
  <si>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</si>
  <si>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</si>
  <si>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</si>
  <si>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Largest(2)</t>
  </si>
  <si>
    <t>Smallest(2)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</si>
  <si>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</si>
  <si>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</si>
  <si>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</si>
  <si>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</si>
  <si>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</si>
  <si>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</si>
  <si>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</si>
  <si>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</si>
  <si>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</si>
  <si>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</si>
  <si>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</si>
  <si>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</si>
  <si>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</si>
  <si>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</si>
  <si>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</si>
  <si>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</si>
  <si>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</si>
  <si>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</si>
  <si>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</si>
  <si>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</si>
  <si>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</si>
  <si>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</si>
  <si>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</si>
  <si>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</si>
  <si>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</si>
  <si>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Actual Profit</t>
  </si>
  <si>
    <t>Residuals</t>
  </si>
  <si>
    <t>Predicted Actual 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</si>
</sst>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[$$-409]#,##0.00"/>
  </numFmts>
  <fonts count="6" x14ac:knownFonts="1">
    <font>
      <sz val="10"/>
      <color indexed="0"/>
      <name val="Verdana"/>
      <charset val="1"/>
    </font>
    <font>
      <sz val="10"/>
      <color indexed="0"/>
      <name val="Verdana"/>
      <family val="2"/>
    </font>
    <font>
      <sz val="10"/>
      <color indexed="0"/>
      <name val="Verdana"/>
      <charset val="1"/>
    </font>
    <font>
      <b/>
      <sz val="10"/>
      <color theme="0"/>
      <name val="Verdana"/>
      <family val="2"/>
    </font>
    <font>
      <i/>
      <sz val="10"/>
      <color indexed="0"/>
      <name val="Verdana"/>
      <family val="2"/>
    </font>
    <font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0" fontId="0" fillId="6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2"/>
    </xf>
    <xf numFmtId="165" fontId="0" fillId="0" borderId="0" xfId="0" applyNumberFormat="1"/>
    <xf numFmtId="0" fontId="1" fillId="2" borderId="0" xfId="0" applyFont="1" applyFill="1"/>
    <xf numFmtId="0" fontId="0" fillId="0" borderId="0" xfId="0" applyFill="1" applyBorder="1" applyAlignment="1"/>
    <xf numFmtId="0" fontId="0" fillId="0" borderId="5" xfId="0" applyFill="1" applyBorder="1" applyAlignment="1"/>
    <xf numFmtId="0" fontId="4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Continuous"/>
    </xf>
    <xf numFmtId="0" fontId="5" fillId="5" borderId="4" xfId="0" applyFont="1" applyFill="1" applyBorder="1"/>
    <xf numFmtId="0" fontId="5" fillId="5" borderId="2" xfId="0" applyFont="1" applyFill="1" applyBorder="1"/>
    <xf numFmtId="0" fontId="5" fillId="4" borderId="4" xfId="0" applyFont="1" applyFill="1" applyBorder="1"/>
    <xf numFmtId="0" fontId="5" fillId="4" borderId="2" xfId="0" applyFont="1" applyFill="1" applyBorder="1"/>
    <xf numFmtId="0" fontId="3" fillId="3" borderId="1" xfId="0" applyFont="1" applyFill="1" applyBorder="1"/>
    <xf numFmtId="0" fontId="3" fillId="3" borderId="3" xfId="0" applyFont="1" applyFill="1" applyBorder="1"/>
  </cellXfs>
  <cellStyles count="2">
    <cellStyle name="Normal" xfId="0" builtinId="0"/>
    <cellStyle name="Percent" xfId="1" builtinId="5"/>
  </cellStyles>
  <dxfs count="30"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numFmt numFmtId="19" formatCode="dd/mm/yyyy"/>
    </dxf>
  </dxfs>
  <tableStyles count="1" defaultTableStyle="TableStyleMedium9" defaultPivotStyle="PivotStyleLight16">
    <tableStyle name="Invisible" pivot="0" table="0" count="0" xr9:uid="{8E698D0B-5C09-4CAD-9BBF-EDAC10E6206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CDAC.xlsx]Total sales by product name!PivotTable1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diamond"/>
          <c:size val="5"/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sales by product name'!$B$3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'Total sales by product name'!$A$4:$A$17</c:f>
              <c:strCache>
                <c:ptCount val="13"/>
                <c:pt idx="0">
                  <c:v>Regular Espresso</c:v>
                </c:pt>
                <c:pt idx="1">
                  <c:v>Amaretto</c:v>
                </c:pt>
                <c:pt idx="2">
                  <c:v>Green Tea</c:v>
                </c:pt>
                <c:pt idx="3">
                  <c:v>Mint</c:v>
                </c:pt>
                <c:pt idx="4">
                  <c:v>Caffe Latte</c:v>
                </c:pt>
                <c:pt idx="5">
                  <c:v>Decaf Irish Cream</c:v>
                </c:pt>
                <c:pt idx="6">
                  <c:v>Earl Grey</c:v>
                </c:pt>
                <c:pt idx="7">
                  <c:v>Darjeeling</c:v>
                </c:pt>
                <c:pt idx="8">
                  <c:v>Chamomile</c:v>
                </c:pt>
                <c:pt idx="9">
                  <c:v>Decaf Espresso</c:v>
                </c:pt>
                <c:pt idx="10">
                  <c:v>Caffe Mocha</c:v>
                </c:pt>
                <c:pt idx="11">
                  <c:v>Lemon</c:v>
                </c:pt>
                <c:pt idx="12">
                  <c:v>Columbian</c:v>
                </c:pt>
              </c:strCache>
            </c:strRef>
          </c:cat>
          <c:val>
            <c:numRef>
              <c:f>'Total sales by product name'!$B$4:$B$17</c:f>
              <c:numCache>
                <c:formatCode>General</c:formatCode>
                <c:ptCount val="13"/>
                <c:pt idx="0">
                  <c:v>24031</c:v>
                </c:pt>
                <c:pt idx="1">
                  <c:v>26269</c:v>
                </c:pt>
                <c:pt idx="2">
                  <c:v>32850</c:v>
                </c:pt>
                <c:pt idx="3">
                  <c:v>35710</c:v>
                </c:pt>
                <c:pt idx="4">
                  <c:v>35899</c:v>
                </c:pt>
                <c:pt idx="5">
                  <c:v>62248</c:v>
                </c:pt>
                <c:pt idx="6">
                  <c:v>66772</c:v>
                </c:pt>
                <c:pt idx="7">
                  <c:v>73151</c:v>
                </c:pt>
                <c:pt idx="8">
                  <c:v>75578</c:v>
                </c:pt>
                <c:pt idx="9">
                  <c:v>78162</c:v>
                </c:pt>
                <c:pt idx="10">
                  <c:v>84904</c:v>
                </c:pt>
                <c:pt idx="11">
                  <c:v>95926</c:v>
                </c:pt>
                <c:pt idx="12">
                  <c:v>128311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11-4A68-AF4B-24CB9233C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716102447"/>
        <c:axId val="841189231"/>
      </c:barChart>
      <c:catAx>
        <c:axId val="716102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89231"/>
        <c:crosses val="autoZero"/>
        <c:auto val="1"/>
        <c:lblAlgn val="ctr"/>
        <c:lblOffset val="100"/>
        <c:noMultiLvlLbl val="0"/>
      </c:catAx>
      <c:valAx>
        <c:axId val="8411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0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CDAC.xlsx]Maketwise profit %!PivotTable2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'Maketwise profit %'!$B$3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'Maketwise profit %'!$A$4:$A$8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'Maketwise profit %'!$B$4:$B$8</c:f>
              <c:numCache>
                <c:formatCode>General</c:formatCode>
                <c:ptCount val="4"/>
                <c:pt idx="0">
                  <c:v>93852</c:v>
                </c:pt>
                <c:pt idx="1">
                  <c:v>59217</c:v>
                </c:pt>
                <c:pt idx="2">
                  <c:v>32478</c:v>
                </c:pt>
                <c:pt idx="3">
                  <c:v>73996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A-4606-BBFC-A53844451FC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CDAC.xlsx]Statewise total profit!PivotTable3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'Statewise total profit'!$B$3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'Statewise total profit'!$A$4:$A$24</c:f>
              <c:strCache>
                <c:ptCount val="20"/>
                <c:pt idx="0">
                  <c:v>California</c:v>
                </c:pt>
                <c:pt idx="1">
                  <c:v>Colorado</c:v>
                </c:pt>
                <c:pt idx="2">
                  <c:v>Connecticut</c:v>
                </c:pt>
                <c:pt idx="3">
                  <c:v>Florida</c:v>
                </c:pt>
                <c:pt idx="4">
                  <c:v>Illinois</c:v>
                </c:pt>
                <c:pt idx="5">
                  <c:v>Iowa</c:v>
                </c:pt>
                <c:pt idx="6">
                  <c:v>Louisiana</c:v>
                </c:pt>
                <c:pt idx="7">
                  <c:v>Massachusetts</c:v>
                </c:pt>
                <c:pt idx="8">
                  <c:v>Missouri</c:v>
                </c:pt>
                <c:pt idx="9">
                  <c:v>Nevada</c:v>
                </c:pt>
                <c:pt idx="10">
                  <c:v>New Hampshire</c:v>
                </c:pt>
                <c:pt idx="11">
                  <c:v>New Mexico</c:v>
                </c:pt>
                <c:pt idx="12">
                  <c:v>New York</c:v>
                </c:pt>
                <c:pt idx="13">
                  <c:v>Ohio</c:v>
                </c:pt>
                <c:pt idx="14">
                  <c:v>Oklahoma</c:v>
                </c:pt>
                <c:pt idx="15">
                  <c:v>Oregon</c:v>
                </c:pt>
                <c:pt idx="16">
                  <c:v>Texas</c:v>
                </c:pt>
                <c:pt idx="17">
                  <c:v>Utah</c:v>
                </c:pt>
                <c:pt idx="18">
                  <c:v>Washington</c:v>
                </c:pt>
                <c:pt idx="19">
                  <c:v>Wisconsin</c:v>
                </c:pt>
              </c:strCache>
            </c:strRef>
          </c:cat>
          <c:val>
            <c:numRef>
              <c:f>'Statewise total profit'!$B$4:$B$24</c:f>
              <c:numCache>
                <c:formatCode>General</c:formatCode>
                <c:ptCount val="20"/>
                <c:pt idx="0">
                  <c:v>31785</c:v>
                </c:pt>
                <c:pt idx="1">
                  <c:v>17743</c:v>
                </c:pt>
                <c:pt idx="2">
                  <c:v>7621</c:v>
                </c:pt>
                <c:pt idx="3">
                  <c:v>12310</c:v>
                </c:pt>
                <c:pt idx="4">
                  <c:v>30821</c:v>
                </c:pt>
                <c:pt idx="5">
                  <c:v>22212</c:v>
                </c:pt>
                <c:pt idx="6">
                  <c:v>7355</c:v>
                </c:pt>
                <c:pt idx="7">
                  <c:v>16442</c:v>
                </c:pt>
                <c:pt idx="8">
                  <c:v>3601</c:v>
                </c:pt>
                <c:pt idx="9">
                  <c:v>10616</c:v>
                </c:pt>
                <c:pt idx="10">
                  <c:v>2748</c:v>
                </c:pt>
                <c:pt idx="11">
                  <c:v>799</c:v>
                </c:pt>
                <c:pt idx="12">
                  <c:v>20096</c:v>
                </c:pt>
                <c:pt idx="13">
                  <c:v>10773</c:v>
                </c:pt>
                <c:pt idx="14">
                  <c:v>8558</c:v>
                </c:pt>
                <c:pt idx="15">
                  <c:v>12439</c:v>
                </c:pt>
                <c:pt idx="16">
                  <c:v>15766</c:v>
                </c:pt>
                <c:pt idx="17">
                  <c:v>7751</c:v>
                </c:pt>
                <c:pt idx="18">
                  <c:v>11405</c:v>
                </c:pt>
                <c:pt idx="19">
                  <c:v>8702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1-456C-ACFA-181D63606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9700047"/>
        <c:axId val="1066265151"/>
      </c:barChart>
      <c:catAx>
        <c:axId val="104970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265151"/>
        <c:crosses val="autoZero"/>
        <c:auto val="1"/>
        <c:lblAlgn val="ctr"/>
        <c:lblOffset val="100"/>
        <c:noMultiLvlLbl val="0"/>
      </c:catAx>
      <c:valAx>
        <c:axId val="10662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70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CDAC.xlsx]Marketingwise total profit!PivotTable4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'Marketingwise total profit'!$B$3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'Marketingwise total profit'!$A$4:$A$17</c:f>
              <c:strCache>
                <c:ptCount val="13"/>
                <c:pt idx="0">
                  <c:v>Amaretto</c:v>
                </c:pt>
                <c:pt idx="1">
                  <c:v>Caffe Latte</c:v>
                </c:pt>
                <c:pt idx="2">
                  <c:v>Caffe Mocha</c:v>
                </c:pt>
                <c:pt idx="3">
                  <c:v>Chamomile</c:v>
                </c:pt>
                <c:pt idx="4">
                  <c:v>Columbian</c:v>
                </c:pt>
                <c:pt idx="5">
                  <c:v>Darjeeling</c:v>
                </c:pt>
                <c:pt idx="6">
                  <c:v>Decaf Espresso</c:v>
                </c:pt>
                <c:pt idx="7">
                  <c:v>Decaf Irish Cream</c:v>
                </c:pt>
                <c:pt idx="8">
                  <c:v>Earl Grey</c:v>
                </c:pt>
                <c:pt idx="9">
                  <c:v>Green Tea</c:v>
                </c:pt>
                <c:pt idx="10">
                  <c:v>Lemon</c:v>
                </c:pt>
                <c:pt idx="11">
                  <c:v>Mint</c:v>
                </c:pt>
                <c:pt idx="12">
                  <c:v>Regular Espresso</c:v>
                </c:pt>
              </c:strCache>
            </c:strRef>
          </c:cat>
          <c:val>
            <c:numRef>
              <c:f>'Marketingwise total profit'!$B$4:$B$17</c:f>
              <c:numCache>
                <c:formatCode>General</c:formatCode>
                <c:ptCount val="13"/>
                <c:pt idx="0">
                  <c:v>4658</c:v>
                </c:pt>
                <c:pt idx="1">
                  <c:v>5472</c:v>
                </c:pt>
                <c:pt idx="2">
                  <c:v>19686</c:v>
                </c:pt>
                <c:pt idx="3">
                  <c:v>12166</c:v>
                </c:pt>
                <c:pt idx="4">
                  <c:v>17346</c:v>
                </c:pt>
                <c:pt idx="5">
                  <c:v>9766</c:v>
                </c:pt>
                <c:pt idx="6">
                  <c:v>10112</c:v>
                </c:pt>
                <c:pt idx="7">
                  <c:v>11362</c:v>
                </c:pt>
                <c:pt idx="8">
                  <c:v>9846</c:v>
                </c:pt>
                <c:pt idx="9">
                  <c:v>7126</c:v>
                </c:pt>
                <c:pt idx="10">
                  <c:v>15880</c:v>
                </c:pt>
                <c:pt idx="11">
                  <c:v>6108</c:v>
                </c:pt>
                <c:pt idx="12">
                  <c:v>2946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D-43FD-BE5A-28BC0843A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62361151"/>
        <c:axId val="715709359"/>
      </c:barChart>
      <c:catAx>
        <c:axId val="662361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709359"/>
        <c:crosses val="autoZero"/>
        <c:auto val="1"/>
        <c:lblAlgn val="ctr"/>
        <c:lblOffset val="100"/>
        <c:noMultiLvlLbl val="0"/>
      </c:catAx>
      <c:valAx>
        <c:axId val="715709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36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CDAC.xlsx]producttype wise total sales!PivotTable5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'producttype wise total sales'!$B$3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'producttype wise total sales'!$A$4:$A$8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'producttype wise total sales'!$B$4:$B$8</c:f>
              <c:numCache>
                <c:formatCode>General</c:formatCode>
                <c:ptCount val="4"/>
                <c:pt idx="0">
                  <c:v>216828</c:v>
                </c:pt>
                <c:pt idx="1">
                  <c:v>222996</c:v>
                </c:pt>
                <c:pt idx="2">
                  <c:v>207214</c:v>
                </c:pt>
                <c:pt idx="3">
                  <c:v>172773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5-41C2-BE67-CBEB01DB743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CDAC.xlsx]markettype cogs!PivotTable6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'markettype cogs'!$B$3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'markettype cogs'!$A$4:$A$6</c:f>
              <c:strCache>
                <c:ptCount val="2"/>
                <c:pt idx="0">
                  <c:v>Major Market</c:v>
                </c:pt>
                <c:pt idx="1">
                  <c:v>Small Market</c:v>
                </c:pt>
              </c:strCache>
            </c:strRef>
          </c:cat>
          <c:val>
            <c:numRef>
              <c:f>'markettype cogs'!$B$4:$B$6</c:f>
              <c:numCache>
                <c:formatCode>General</c:formatCode>
                <c:ptCount val="2"/>
                <c:pt idx="0">
                  <c:v>183571</c:v>
                </c:pt>
                <c:pt idx="1">
                  <c:v>173193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0-41CE-A498-404665B19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CDAC.xlsx]Monthly Sales Line chart!PivotTable7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6"/>
            </a:solidFill>
          </a:ln>
          <a:effectLst>
            <a:glow rad="139700">
              <a:schemeClr val="accent6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Sales 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'Monthly Sales Line chart'!$A$4:$A$54</c:f>
              <c:multiLvlStrCache>
                <c:ptCount val="24"/>
                <c:lvl>
                  <c:pt idx="0">
                    <c:v>01-01-2021</c:v>
                  </c:pt>
                  <c:pt idx="1">
                    <c:v>01-02-2021</c:v>
                  </c:pt>
                  <c:pt idx="2">
                    <c:v>01-03-2021</c:v>
                  </c:pt>
                  <c:pt idx="3">
                    <c:v>01-04-2021</c:v>
                  </c:pt>
                  <c:pt idx="4">
                    <c:v>01-05-2021</c:v>
                  </c:pt>
                  <c:pt idx="5">
                    <c:v>01-06-2021</c:v>
                  </c:pt>
                  <c:pt idx="6">
                    <c:v>01-07-2021</c:v>
                  </c:pt>
                  <c:pt idx="7">
                    <c:v>01-08-2021</c:v>
                  </c:pt>
                  <c:pt idx="8">
                    <c:v>01-09-2021</c:v>
                  </c:pt>
                  <c:pt idx="9">
                    <c:v>01-10-2021</c:v>
                  </c:pt>
                  <c:pt idx="10">
                    <c:v>01-11-2021</c:v>
                  </c:pt>
                  <c:pt idx="11">
                    <c:v>01-12-2021</c:v>
                  </c:pt>
                  <c:pt idx="12">
                    <c:v>01-01-2022</c:v>
                  </c:pt>
                  <c:pt idx="13">
                    <c:v>01-02-2022</c:v>
                  </c:pt>
                  <c:pt idx="14">
                    <c:v>01-03-2022</c:v>
                  </c:pt>
                  <c:pt idx="15">
                    <c:v>01-04-2022</c:v>
                  </c:pt>
                  <c:pt idx="16">
                    <c:v>01-05-2022</c:v>
                  </c:pt>
                  <c:pt idx="17">
                    <c:v>01-06-2022</c:v>
                  </c:pt>
                  <c:pt idx="18">
                    <c:v>01-07-2022</c:v>
                  </c:pt>
                  <c:pt idx="19">
                    <c:v>01-08-2022</c:v>
                  </c:pt>
                  <c:pt idx="20">
                    <c:v>01-09-2022</c:v>
                  </c:pt>
                  <c:pt idx="21">
                    <c:v>01-10-2022</c:v>
                  </c:pt>
                  <c:pt idx="22">
                    <c:v>01-11-2022</c:v>
                  </c:pt>
                  <c:pt idx="23">
                    <c:v>01-12-2022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'Monthly Sales Line chart'!$B$4:$B$54</c:f>
              <c:numCache>
                <c:formatCode>General</c:formatCode>
                <c:ptCount val="24"/>
                <c:pt idx="0">
                  <c:v>31555</c:v>
                </c:pt>
                <c:pt idx="1">
                  <c:v>32092</c:v>
                </c:pt>
                <c:pt idx="2">
                  <c:v>32245</c:v>
                </c:pt>
                <c:pt idx="3">
                  <c:v>32943</c:v>
                </c:pt>
                <c:pt idx="4">
                  <c:v>33692</c:v>
                </c:pt>
                <c:pt idx="5">
                  <c:v>35125</c:v>
                </c:pt>
                <c:pt idx="6">
                  <c:v>36161</c:v>
                </c:pt>
                <c:pt idx="7">
                  <c:v>36029</c:v>
                </c:pt>
                <c:pt idx="8">
                  <c:v>33092</c:v>
                </c:pt>
                <c:pt idx="9">
                  <c:v>32849</c:v>
                </c:pt>
                <c:pt idx="10">
                  <c:v>32003</c:v>
                </c:pt>
                <c:pt idx="11">
                  <c:v>33373</c:v>
                </c:pt>
                <c:pt idx="12">
                  <c:v>35316</c:v>
                </c:pt>
                <c:pt idx="13">
                  <c:v>34192</c:v>
                </c:pt>
                <c:pt idx="14">
                  <c:v>34355</c:v>
                </c:pt>
                <c:pt idx="15">
                  <c:v>35112</c:v>
                </c:pt>
                <c:pt idx="16">
                  <c:v>33394</c:v>
                </c:pt>
                <c:pt idx="17">
                  <c:v>34807</c:v>
                </c:pt>
                <c:pt idx="18">
                  <c:v>35830</c:v>
                </c:pt>
                <c:pt idx="19">
                  <c:v>35707</c:v>
                </c:pt>
                <c:pt idx="20">
                  <c:v>35269</c:v>
                </c:pt>
                <c:pt idx="21">
                  <c:v>34987</c:v>
                </c:pt>
                <c:pt idx="22">
                  <c:v>34103</c:v>
                </c:pt>
                <c:pt idx="23">
                  <c:v>35580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3-4F3B-B949-A5B397BB2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8106239"/>
        <c:axId val="1066269615"/>
      </c:lineChart>
      <c:catAx>
        <c:axId val="10581062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269615"/>
        <c:crosses val="autoZero"/>
        <c:auto val="1"/>
        <c:lblAlgn val="ctr"/>
        <c:lblOffset val="100"/>
        <c:noMultiLvlLbl val="0"/>
      </c:catAx>
      <c:valAx>
        <c:axId val="106626961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0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CDAC.xlsx]Monthly avg profit line chart!PivotTable8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6"/>
              </a:gs>
              <a:gs pos="0">
                <a:schemeClr val="accent6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'Monthly avg profit 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6"/>
                </a:gs>
                <a:gs pos="0">
                  <a:schemeClr val="accent6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multiLvlStrRef>
              <c:f>'Monthly avg profit line chart'!$A$4:$A$54</c:f>
              <c:multiLvlStrCache>
                <c:ptCount val="24"/>
                <c:lvl>
                  <c:pt idx="0">
                    <c:v>01-01-2021</c:v>
                  </c:pt>
                  <c:pt idx="1">
                    <c:v>01-02-2021</c:v>
                  </c:pt>
                  <c:pt idx="2">
                    <c:v>01-03-2021</c:v>
                  </c:pt>
                  <c:pt idx="3">
                    <c:v>01-04-2021</c:v>
                  </c:pt>
                  <c:pt idx="4">
                    <c:v>01-05-2021</c:v>
                  </c:pt>
                  <c:pt idx="5">
                    <c:v>01-06-2021</c:v>
                  </c:pt>
                  <c:pt idx="6">
                    <c:v>01-07-2021</c:v>
                  </c:pt>
                  <c:pt idx="7">
                    <c:v>01-08-2021</c:v>
                  </c:pt>
                  <c:pt idx="8">
                    <c:v>01-09-2021</c:v>
                  </c:pt>
                  <c:pt idx="9">
                    <c:v>01-10-2021</c:v>
                  </c:pt>
                  <c:pt idx="10">
                    <c:v>01-11-2021</c:v>
                  </c:pt>
                  <c:pt idx="11">
                    <c:v>01-12-2021</c:v>
                  </c:pt>
                  <c:pt idx="12">
                    <c:v>01-01-2022</c:v>
                  </c:pt>
                  <c:pt idx="13">
                    <c:v>01-02-2022</c:v>
                  </c:pt>
                  <c:pt idx="14">
                    <c:v>01-03-2022</c:v>
                  </c:pt>
                  <c:pt idx="15">
                    <c:v>01-04-2022</c:v>
                  </c:pt>
                  <c:pt idx="16">
                    <c:v>01-05-2022</c:v>
                  </c:pt>
                  <c:pt idx="17">
                    <c:v>01-06-2022</c:v>
                  </c:pt>
                  <c:pt idx="18">
                    <c:v>01-07-2022</c:v>
                  </c:pt>
                  <c:pt idx="19">
                    <c:v>01-08-2022</c:v>
                  </c:pt>
                  <c:pt idx="20">
                    <c:v>01-09-2022</c:v>
                  </c:pt>
                  <c:pt idx="21">
                    <c:v>01-10-2022</c:v>
                  </c:pt>
                  <c:pt idx="22">
                    <c:v>01-11-2022</c:v>
                  </c:pt>
                  <c:pt idx="23">
                    <c:v>01-12-2022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'Monthly avg profit line chart'!$B$4:$B$54</c:f>
              <c:numCache>
                <c:formatCode>[$$-409]#,##0.00</c:formatCode>
                <c:ptCount val="24"/>
                <c:pt idx="0">
                  <c:v>45.429378531073446</c:v>
                </c:pt>
                <c:pt idx="1">
                  <c:v>47.282485875706215</c:v>
                </c:pt>
                <c:pt idx="2">
                  <c:v>47.259887005649716</c:v>
                </c:pt>
                <c:pt idx="3">
                  <c:v>48.983050847457626</c:v>
                </c:pt>
                <c:pt idx="4">
                  <c:v>50.548022598870055</c:v>
                </c:pt>
                <c:pt idx="5">
                  <c:v>54.073446327683612</c:v>
                </c:pt>
                <c:pt idx="6">
                  <c:v>55.960451977401128</c:v>
                </c:pt>
                <c:pt idx="7">
                  <c:v>54.045197740112997</c:v>
                </c:pt>
                <c:pt idx="8">
                  <c:v>48.067796610169495</c:v>
                </c:pt>
                <c:pt idx="9">
                  <c:v>49.005649717514125</c:v>
                </c:pt>
                <c:pt idx="10">
                  <c:v>47.451977401129945</c:v>
                </c:pt>
                <c:pt idx="11">
                  <c:v>49.779661016949156</c:v>
                </c:pt>
                <c:pt idx="12">
                  <c:v>70.75706214689265</c:v>
                </c:pt>
                <c:pt idx="13">
                  <c:v>70.163841807909606</c:v>
                </c:pt>
                <c:pt idx="14">
                  <c:v>70.141242937853107</c:v>
                </c:pt>
                <c:pt idx="15">
                  <c:v>72.672316384180789</c:v>
                </c:pt>
                <c:pt idx="16">
                  <c:v>69.762711864406782</c:v>
                </c:pt>
                <c:pt idx="17">
                  <c:v>74.677966101694921</c:v>
                </c:pt>
                <c:pt idx="18">
                  <c:v>77.237288135593218</c:v>
                </c:pt>
                <c:pt idx="19">
                  <c:v>74.604519774011294</c:v>
                </c:pt>
                <c:pt idx="20">
                  <c:v>71.33898305084746</c:v>
                </c:pt>
                <c:pt idx="21">
                  <c:v>72.75706214689265</c:v>
                </c:pt>
                <c:pt idx="22">
                  <c:v>70.395480225988706</c:v>
                </c:pt>
                <c:pt idx="23">
                  <c:v>73.949152542372886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B-417A-91AA-254050432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1056106079"/>
        <c:axId val="1079113663"/>
      </c:areaChart>
      <c:catAx>
        <c:axId val="105610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113663"/>
        <c:crosses val="autoZero"/>
        <c:auto val="1"/>
        <c:lblAlgn val="ctr"/>
        <c:lblOffset val="100"/>
        <c:noMultiLvlLbl val="0"/>
      </c:catAx>
      <c:valAx>
        <c:axId val="1079113663"/>
        <c:scaling>
          <c:orientation val="minMax"/>
          <c:max val="67"/>
          <c:min val="57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[$$-409]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106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CDAC.xlsx]mon,yearly avg inventory!PivotTable9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'mon,yearly avg inventory'!$B$3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'mon,yearly avg inventory'!$A$4:$A$30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'mon,yearly avg inventory'!$B$4:$B$30</c:f>
              <c:numCache>
                <c:formatCode>0.00</c:formatCode>
                <c:ptCount val="24"/>
                <c:pt idx="0">
                  <c:v>663.30508474576266</c:v>
                </c:pt>
                <c:pt idx="1">
                  <c:v>657.81920903954801</c:v>
                </c:pt>
                <c:pt idx="2">
                  <c:v>652.87005649717514</c:v>
                </c:pt>
                <c:pt idx="3">
                  <c:v>673.12429378531078</c:v>
                </c:pt>
                <c:pt idx="4">
                  <c:v>711.20338983050851</c:v>
                </c:pt>
                <c:pt idx="5">
                  <c:v>769.18079096045199</c:v>
                </c:pt>
                <c:pt idx="6">
                  <c:v>810.49717514124291</c:v>
                </c:pt>
                <c:pt idx="7">
                  <c:v>805.57627118644064</c:v>
                </c:pt>
                <c:pt idx="8">
                  <c:v>803.47457627118649</c:v>
                </c:pt>
                <c:pt idx="9">
                  <c:v>801.4124293785311</c:v>
                </c:pt>
                <c:pt idx="10">
                  <c:v>812.71186440677968</c:v>
                </c:pt>
                <c:pt idx="11">
                  <c:v>831.40112994350284</c:v>
                </c:pt>
                <c:pt idx="12">
                  <c:v>663.30508474576266</c:v>
                </c:pt>
                <c:pt idx="13">
                  <c:v>657.81920903954801</c:v>
                </c:pt>
                <c:pt idx="14">
                  <c:v>652.87005649717514</c:v>
                </c:pt>
                <c:pt idx="15">
                  <c:v>673.12429378531078</c:v>
                </c:pt>
                <c:pt idx="16">
                  <c:v>711.20338983050851</c:v>
                </c:pt>
                <c:pt idx="17">
                  <c:v>769.18079096045199</c:v>
                </c:pt>
                <c:pt idx="18">
                  <c:v>810.49717514124291</c:v>
                </c:pt>
                <c:pt idx="19">
                  <c:v>805.57627118644064</c:v>
                </c:pt>
                <c:pt idx="20">
                  <c:v>803.47457627118649</c:v>
                </c:pt>
                <c:pt idx="21">
                  <c:v>801.4124293785311</c:v>
                </c:pt>
                <c:pt idx="22">
                  <c:v>812.71186440677968</c:v>
                </c:pt>
                <c:pt idx="23">
                  <c:v>831.40112994350284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F0-45B7-AB43-706A522ED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364815"/>
        <c:axId val="1079141935"/>
      </c:lineChart>
      <c:catAx>
        <c:axId val="66336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141935"/>
        <c:crosses val="autoZero"/>
        <c:auto val="1"/>
        <c:lblAlgn val="ctr"/>
        <c:lblOffset val="100"/>
        <c:noMultiLvlLbl val="0"/>
      </c:catAx>
      <c:valAx>
        <c:axId val="1079141935"/>
        <c:scaling>
          <c:orientation val="minMax"/>
          <c:min val="6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36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762658671224835E-2"/>
          <c:y val="0.19307339449541283"/>
          <c:w val="0.86798823100849054"/>
          <c:h val="0.72344831322690173"/>
        </c:manualLayout>
      </c:layout>
      <c:scatterChart>
        <c:scatterStyle val="lineMarker"/>
        <c:varyColors val="0"/>
        <c:ser>
          <c:idx val="0"/>
          <c:order val="0"/>
          <c:tx>
            <c:v>Sales vs Profit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Sheet1!$C$2:$C$26</c:f>
              <c:numCache>
                <c:formatCode>General</c:formatCode>
                <c:ptCount val="25"/>
                <c:pt idx="0">
                  <c:v>219</c:v>
                </c:pt>
                <c:pt idx="1">
                  <c:v>190</c:v>
                </c:pt>
                <c:pt idx="2">
                  <c:v>234</c:v>
                </c:pt>
                <c:pt idx="3">
                  <c:v>100</c:v>
                </c:pt>
                <c:pt idx="4">
                  <c:v>134</c:v>
                </c:pt>
                <c:pt idx="5">
                  <c:v>180</c:v>
                </c:pt>
                <c:pt idx="6">
                  <c:v>341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140</c:v>
                </c:pt>
                <c:pt idx="11">
                  <c:v>345</c:v>
                </c:pt>
                <c:pt idx="12">
                  <c:v>234</c:v>
                </c:pt>
                <c:pt idx="13">
                  <c:v>546</c:v>
                </c:pt>
                <c:pt idx="14">
                  <c:v>456</c:v>
                </c:pt>
                <c:pt idx="15">
                  <c:v>219</c:v>
                </c:pt>
                <c:pt idx="16">
                  <c:v>190</c:v>
                </c:pt>
                <c:pt idx="17">
                  <c:v>234</c:v>
                </c:pt>
                <c:pt idx="18">
                  <c:v>134</c:v>
                </c:pt>
                <c:pt idx="19">
                  <c:v>180</c:v>
                </c:pt>
                <c:pt idx="20">
                  <c:v>45</c:v>
                </c:pt>
                <c:pt idx="21">
                  <c:v>62</c:v>
                </c:pt>
                <c:pt idx="22">
                  <c:v>54</c:v>
                </c:pt>
                <c:pt idx="23">
                  <c:v>43</c:v>
                </c:pt>
                <c:pt idx="24">
                  <c:v>43</c:v>
                </c:pt>
              </c:numCache>
            </c:numRef>
          </c:xVal>
          <c:yVal>
            <c:numRef>
              <c:f>Sheet1!$A$2:$A$26</c:f>
              <c:numCache>
                <c:formatCode>General</c:formatCode>
                <c:ptCount val="25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  <c:pt idx="20">
                  <c:v>11</c:v>
                </c:pt>
                <c:pt idx="21">
                  <c:v>5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AF-4B8E-958A-A3ED26175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742416"/>
        <c:axId val="1559728432"/>
      </c:scatterChart>
      <c:valAx>
        <c:axId val="156274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728432"/>
        <c:crosses val="autoZero"/>
        <c:crossBetween val="midCat"/>
      </c:valAx>
      <c:valAx>
        <c:axId val="155972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74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Inventory vs cogs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Sheet1!$G$2:$G$26</c:f>
              <c:numCache>
                <c:formatCode>General</c:formatCode>
                <c:ptCount val="25"/>
                <c:pt idx="0">
                  <c:v>777</c:v>
                </c:pt>
                <c:pt idx="1">
                  <c:v>623</c:v>
                </c:pt>
                <c:pt idx="2">
                  <c:v>821</c:v>
                </c:pt>
                <c:pt idx="3">
                  <c:v>623</c:v>
                </c:pt>
                <c:pt idx="4">
                  <c:v>456</c:v>
                </c:pt>
                <c:pt idx="5">
                  <c:v>558</c:v>
                </c:pt>
                <c:pt idx="6">
                  <c:v>1091</c:v>
                </c:pt>
                <c:pt idx="7">
                  <c:v>435</c:v>
                </c:pt>
                <c:pt idx="8">
                  <c:v>336</c:v>
                </c:pt>
                <c:pt idx="9">
                  <c:v>338</c:v>
                </c:pt>
                <c:pt idx="10">
                  <c:v>965</c:v>
                </c:pt>
                <c:pt idx="11">
                  <c:v>862</c:v>
                </c:pt>
                <c:pt idx="12">
                  <c:v>608</c:v>
                </c:pt>
                <c:pt idx="13">
                  <c:v>1310</c:v>
                </c:pt>
                <c:pt idx="14">
                  <c:v>1459</c:v>
                </c:pt>
                <c:pt idx="15">
                  <c:v>777</c:v>
                </c:pt>
                <c:pt idx="16">
                  <c:v>623</c:v>
                </c:pt>
                <c:pt idx="17">
                  <c:v>821</c:v>
                </c:pt>
                <c:pt idx="18">
                  <c:v>456</c:v>
                </c:pt>
                <c:pt idx="19">
                  <c:v>558</c:v>
                </c:pt>
                <c:pt idx="20">
                  <c:v>821</c:v>
                </c:pt>
                <c:pt idx="21">
                  <c:v>965</c:v>
                </c:pt>
                <c:pt idx="22">
                  <c:v>623</c:v>
                </c:pt>
                <c:pt idx="23">
                  <c:v>777</c:v>
                </c:pt>
                <c:pt idx="24">
                  <c:v>777</c:v>
                </c:pt>
              </c:numCache>
            </c:numRef>
          </c:xVal>
          <c:yVal>
            <c:numRef>
              <c:f>Sheet1!$I$2:$I$26</c:f>
              <c:numCache>
                <c:formatCode>General</c:formatCode>
                <c:ptCount val="25"/>
                <c:pt idx="0">
                  <c:v>90</c:v>
                </c:pt>
                <c:pt idx="1">
                  <c:v>80</c:v>
                </c:pt>
                <c:pt idx="2">
                  <c:v>73</c:v>
                </c:pt>
                <c:pt idx="3">
                  <c:v>30</c:v>
                </c:pt>
                <c:pt idx="4">
                  <c:v>60</c:v>
                </c:pt>
                <c:pt idx="5">
                  <c:v>80</c:v>
                </c:pt>
                <c:pt idx="6">
                  <c:v>160</c:v>
                </c:pt>
                <c:pt idx="7">
                  <c:v>50</c:v>
                </c:pt>
                <c:pt idx="8">
                  <c:v>50</c:v>
                </c:pt>
                <c:pt idx="9">
                  <c:v>40</c:v>
                </c:pt>
                <c:pt idx="10">
                  <c:v>50</c:v>
                </c:pt>
                <c:pt idx="11">
                  <c:v>213</c:v>
                </c:pt>
                <c:pt idx="12">
                  <c:v>98</c:v>
                </c:pt>
                <c:pt idx="13">
                  <c:v>192</c:v>
                </c:pt>
                <c:pt idx="14">
                  <c:v>238</c:v>
                </c:pt>
                <c:pt idx="15">
                  <c:v>70</c:v>
                </c:pt>
                <c:pt idx="16">
                  <c:v>70</c:v>
                </c:pt>
                <c:pt idx="17">
                  <c:v>80</c:v>
                </c:pt>
                <c:pt idx="18">
                  <c:v>40</c:v>
                </c:pt>
                <c:pt idx="19">
                  <c:v>60</c:v>
                </c:pt>
                <c:pt idx="20">
                  <c:v>10</c:v>
                </c:pt>
                <c:pt idx="21">
                  <c:v>20</c:v>
                </c:pt>
                <c:pt idx="22">
                  <c:v>20</c:v>
                </c:pt>
                <c:pt idx="23">
                  <c:v>10</c:v>
                </c:pt>
                <c:pt idx="2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C2-42BC-A67C-02345B165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708272"/>
        <c:axId val="1668437408"/>
      </c:scatterChart>
      <c:valAx>
        <c:axId val="161970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437408"/>
        <c:crosses val="autoZero"/>
        <c:crossBetween val="midCat"/>
      </c:valAx>
      <c:valAx>
        <c:axId val="166843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0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247594050743659E-2"/>
          <c:y val="0.16245370370370371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'Survey Rating'!$C$2:$C$6</c:f>
              <c:strCache>
                <c:ptCount val="5"/>
                <c:pt idx="0">
                  <c:v>very bad</c:v>
                </c:pt>
                <c:pt idx="1">
                  <c:v>bad</c:v>
                </c:pt>
                <c:pt idx="2">
                  <c:v>average</c:v>
                </c:pt>
                <c:pt idx="3">
                  <c:v>good</c:v>
                </c:pt>
                <c:pt idx="4">
                  <c:v>excellent</c:v>
                </c:pt>
              </c:strCache>
            </c:strRef>
          </c:cat>
          <c:val>
            <c:numRef>
              <c:f>'Survey Rating'!$D$2:$D$6</c:f>
              <c:numCache>
                <c:formatCode>General</c:formatCode>
                <c:ptCount val="5"/>
                <c:pt idx="0">
                  <c:v>15</c:v>
                </c:pt>
                <c:pt idx="1">
                  <c:v>24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7-4092-831D-76C92CB8B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05760032"/>
        <c:axId val="1341309568"/>
      </c:barChart>
      <c:catAx>
        <c:axId val="140576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09568"/>
        <c:crosses val="autoZero"/>
        <c:auto val="1"/>
        <c:lblAlgn val="ctr"/>
        <c:lblOffset val="100"/>
        <c:noMultiLvlLbl val="0"/>
      </c:catAx>
      <c:valAx>
        <c:axId val="134130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76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8"/>
          <c:dPt>
            <c:idx val="0"/>
            <c:bubble3D val="0"/>
            <c:explosion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B4-4F85-9F98-9CF492AB5647}"/>
              </c:ext>
            </c:extLst>
          </c:dPt>
          <c:dPt>
            <c:idx val="1"/>
            <c:bubble3D val="0"/>
            <c:explosion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FB4-4F85-9F98-9CF492AB5647}"/>
              </c:ext>
            </c:extLst>
          </c:dPt>
          <c:dPt>
            <c:idx val="2"/>
            <c:bubble3D val="0"/>
            <c:explosion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B4-4F85-9F98-9CF492AB5647}"/>
              </c:ext>
            </c:extLst>
          </c:dPt>
          <c:dPt>
            <c:idx val="3"/>
            <c:bubble3D val="0"/>
            <c:explosion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FB4-4F85-9F98-9CF492AB5647}"/>
              </c:ext>
            </c:extLst>
          </c:dPt>
          <c:dPt>
            <c:idx val="4"/>
            <c:bubble3D val="0"/>
            <c:explosion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B4-4F85-9F98-9CF492AB56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'Survey Rating'!$C$2:$C$6</c:f>
              <c:strCache>
                <c:ptCount val="5"/>
                <c:pt idx="0">
                  <c:v>very bad</c:v>
                </c:pt>
                <c:pt idx="1">
                  <c:v>bad</c:v>
                </c:pt>
                <c:pt idx="2">
                  <c:v>average</c:v>
                </c:pt>
                <c:pt idx="3">
                  <c:v>good</c:v>
                </c:pt>
                <c:pt idx="4">
                  <c:v>excellent</c:v>
                </c:pt>
              </c:strCache>
            </c:strRef>
          </c:cat>
          <c:val>
            <c:numRef>
              <c:f>'Survey Rating'!$D$2:$D$6</c:f>
              <c:numCache>
                <c:formatCode>General</c:formatCode>
                <c:ptCount val="5"/>
                <c:pt idx="0">
                  <c:v>15</c:v>
                </c:pt>
                <c:pt idx="1">
                  <c:v>24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4-4F85-9F98-9CF492AB564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771DE48-AA96-4DF0-9EB5-883B17046A35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508000</xdr:colOff>
      <xdr:row>2</xdr:row>
      <xdr:rowOff>19050</xdr:rowOff>
    </xdr:from>
    <xdr:to>
      <xdr:col>10</xdr:col>
      <xdr:colOff>438150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D7EDDA-3C13-276B-CA68-647B96449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482600</xdr:colOff>
      <xdr:row>3</xdr:row>
      <xdr:rowOff>82550</xdr:rowOff>
    </xdr:from>
    <xdr:to>
      <xdr:col>8</xdr:col>
      <xdr:colOff>482600</xdr:colOff>
      <xdr:row>19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BDB56D-139E-F36E-6373-9FFB723EE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596900</xdr:colOff>
      <xdr:row>2</xdr:row>
      <xdr:rowOff>120650</xdr:rowOff>
    </xdr:from>
    <xdr:to>
      <xdr:col>8</xdr:col>
      <xdr:colOff>596900</xdr:colOff>
      <xdr:row>18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600698-89D0-185B-DEB4-611CBD857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615950</xdr:colOff>
      <xdr:row>2</xdr:row>
      <xdr:rowOff>82550</xdr:rowOff>
    </xdr:from>
    <xdr:to>
      <xdr:col>8</xdr:col>
      <xdr:colOff>615950</xdr:colOff>
      <xdr:row>18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BB95D-79EA-EEAB-4E38-E33427970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4</xdr:row>
      <xdr:rowOff>6350</xdr:rowOff>
    </xdr:from>
    <xdr:to>
      <xdr:col>8</xdr:col>
      <xdr:colOff>476250</xdr:colOff>
      <xdr:row>20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EBA017-73B6-A633-1AC6-DC73C0A81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425450</xdr:colOff>
      <xdr:row>3</xdr:row>
      <xdr:rowOff>95250</xdr:rowOff>
    </xdr:from>
    <xdr:to>
      <xdr:col>8</xdr:col>
      <xdr:colOff>425450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D93B9C-4974-E1D1-46B8-88D1BAF3E1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</xdr:row>
      <xdr:rowOff>146050</xdr:rowOff>
    </xdr:from>
    <xdr:to>
      <xdr:col>8</xdr:col>
      <xdr:colOff>457200</xdr:colOff>
      <xdr:row>18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78C994-CF4A-09D9-EC76-25F686FC6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450850</xdr:colOff>
      <xdr:row>2</xdr:row>
      <xdr:rowOff>133350</xdr:rowOff>
    </xdr:from>
    <xdr:to>
      <xdr:col>9</xdr:col>
      <xdr:colOff>133350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863FF6-54E2-2073-2C27-C6BC92B2D6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425450</xdr:colOff>
      <xdr:row>2</xdr:row>
      <xdr:rowOff>152400</xdr:rowOff>
    </xdr:from>
    <xdr:to>
      <xdr:col>10</xdr:col>
      <xdr:colOff>425450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414C59-7BA8-FD0C-9624-A0D4AA8B7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127001</xdr:colOff>
      <xdr:row>15</xdr:row>
      <xdr:rowOff>38100</xdr:rowOff>
    </xdr:from>
    <xdr:to>
      <xdr:col>10</xdr:col>
      <xdr:colOff>165101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9C4DB2-C769-E5A1-D6DF-0016388082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333375</xdr:colOff>
      <xdr:row>16</xdr:row>
      <xdr:rowOff>120650</xdr:rowOff>
    </xdr:from>
    <xdr:to>
      <xdr:col>15</xdr:col>
      <xdr:colOff>698500</xdr:colOff>
      <xdr:row>30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14ADD6-D126-CB33-CF62-27FF43EA9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98425</xdr:colOff>
      <xdr:row>2</xdr:row>
      <xdr:rowOff>114300</xdr:rowOff>
    </xdr:from>
    <xdr:to>
      <xdr:col>10</xdr:col>
      <xdr:colOff>98425</xdr:colOff>
      <xdr:row>18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50BF276-0A92-6EE9-2D8D-728D7F7056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9175" y="457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57149</xdr:colOff>
      <xdr:row>1</xdr:row>
      <xdr:rowOff>82550</xdr:rowOff>
    </xdr:from>
    <xdr:to>
      <xdr:col>13</xdr:col>
      <xdr:colOff>612774</xdr:colOff>
      <xdr:row>14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4BBD49-01FD-CCB0-0C2A-BFF6BC292C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333375</xdr:colOff>
      <xdr:row>6</xdr:row>
      <xdr:rowOff>44450</xdr:rowOff>
    </xdr:from>
    <xdr:to>
      <xdr:col>8</xdr:col>
      <xdr:colOff>349250</xdr:colOff>
      <xdr:row>20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64DEF-7AB7-2E98-E9D3-EA76B9009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veer Pratap" refreshedDate="43775.416503819448" createdVersion="8" refreshedVersion="8" minRefreshableVersion="3" recordCount="4248" xr:uid="{642A9740-41E0-4431-82FB-597524D51CE4}">
  <cacheSource type="worksheet">
    <worksheetSource name="Transaction"/>
  </cacheSource>
  <cacheFields count="22">
    <cacheField name="Actual Profit" numFmtId="0">
      <sharedItems containsSemiMixedTypes="0" containsString="0" containsNumber="1" containsInteger="1" minValue="-638" maxValue="778"/>
    </cacheField>
    <cacheField name="Margin" numFmtId="0">
      <sharedItems containsSemiMixedTypes="0" containsString="0" containsNumber="1" containsInteger="1" minValue="-302" maxValue="613"/>
    </cacheField>
    <cacheField name="Actual Sales" numFmtId="0">
      <sharedItems containsSemiMixedTypes="0" containsString="0" containsNumber="1" containsInteger="1" minValue="17" maxValue="912"/>
    </cacheField>
    <cacheField name="Actual COGS" numFmtId="0">
      <sharedItems containsSemiMixedTypes="0" containsString="0" containsNumber="1" containsInteger="1" minValue="0" maxValue="405"/>
    </cacheField>
    <cacheField name="Total Expenses" numFmtId="0">
      <sharedItems containsSemiMixedTypes="0" containsString="0" containsNumber="1" containsInteger="1" minValue="10" maxValue="190"/>
    </cacheField>
    <cacheField name="Marketing" numFmtId="0">
      <sharedItems containsSemiMixedTypes="0" containsString="0" containsNumber="1" containsInteger="1" minValue="0" maxValue="156"/>
    </cacheField>
    <cacheField name="Inventory" numFmtId="0">
      <sharedItems containsSemiMixedTypes="0" containsString="0" containsNumber="1" containsInteger="1" minValue="-3534" maxValue="8252"/>
    </cacheField>
    <cacheField name="Budget Profit" numFmtId="0">
      <sharedItems containsSemiMixedTypes="0" containsString="0" containsNumber="1" containsInteger="1" minValue="-320" maxValue="560"/>
    </cacheField>
    <cacheField name="Budget COGS" numFmtId="0">
      <sharedItems containsSemiMixedTypes="0" containsString="0" containsNumber="1" containsInteger="1" minValue="0" maxValue="485"/>
    </cacheField>
    <cacheField name="Budget Margin" numFmtId="0">
      <sharedItems containsSemiMixedTypes="0" containsString="0" containsNumber="1" containsInteger="1" minValue="-210" maxValue="690"/>
    </cacheField>
    <cacheField name="Budget Sales" numFmtId="0">
      <sharedItems containsSemiMixedTypes="0" containsString="0" containsNumber="1" containsInteger="1" minValue="0" maxValue="1140"/>
    </cacheField>
    <cacheField name="Area Code" numFmtId="0">
      <sharedItems containsSemiMixedTypes="0" containsString="0" containsNumber="1" containsInteger="1" minValue="203" maxValue="985"/>
    </cacheField>
    <cacheField name="ProductId" numFmtId="0">
      <sharedItems containsSemiMixedTypes="0" containsString="0" containsNumber="1" containsInteger="1" minValue="1" maxValue="13"/>
    </cacheField>
    <cacheField name="Tran Date" numFmtId="14">
      <sharedItems containsSemiMixedTypes="0" containsNonDate="0" containsDate="1" containsString="0" minDate="2021-01-01T00:00:00" maxDate="2022-12-02T00:00:00" count="24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</sharedItems>
      <fieldGroup par="21"/>
    </cacheField>
    <cacheField name="State" numFmtId="0">
      <sharedItems count="20">
        <s v="Colorado"/>
        <s v="Illinois"/>
        <s v="Iowa"/>
        <s v="Missouri"/>
        <s v="Ohio"/>
        <s v="Wisconsin"/>
        <s v="Connecticut"/>
        <s v="Florida"/>
        <s v="Massachusetts"/>
        <s v="New Hampshire"/>
        <s v="New York"/>
        <s v="Louisiana"/>
        <s v="New Mexico"/>
        <s v="Oklahoma"/>
        <s v="Texas"/>
        <s v="Utah"/>
        <s v="California"/>
        <s v="Nevada"/>
        <s v="Oregon"/>
        <s v="Washington"/>
      </sharedItems>
    </cacheField>
    <cacheField name="Market" numFmtId="0">
      <sharedItems count="4">
        <s v="Central"/>
        <s v="East"/>
        <s v="South"/>
        <s v="West"/>
      </sharedItems>
    </cacheField>
    <cacheField name="Market Size" numFmtId="0">
      <sharedItems count="2">
        <s v="Major Market"/>
        <s v="Small Market"/>
      </sharedItems>
    </cacheField>
    <cacheField name="Product Name" numFmtId="0">
      <sharedItems count="13">
        <s v="Amaretto"/>
        <s v="Columbian"/>
        <s v="Decaf Irish Cream"/>
        <s v="Green Tea"/>
        <s v="Caffe Mocha"/>
        <s v="Decaf Espresso"/>
        <s v="Chamomile"/>
        <s v="Lemon"/>
        <s v="Mint"/>
        <s v="Darjeeling"/>
        <s v="Earl Grey"/>
        <s v="Regular Espresso"/>
        <s v="Caffe Latte"/>
      </sharedItems>
    </cacheField>
    <cacheField name="Product type" numFmtId="0">
      <sharedItems count="4">
        <s v="Coffee"/>
        <s v="Tea"/>
        <s v="Espresso"/>
        <s v="Herbal Tea"/>
      </sharedItems>
    </cacheField>
    <cacheField name="type" numFmtId="0">
      <sharedItems/>
    </cacheField>
    <cacheField name="Months (Tran Date)" numFmtId="0" databaseField="0">
      <fieldGroup base="13">
        <rangePr groupBy="months" startDate="2021-01-01T00:00:00" endDate="2022-12-02T00:00:00"/>
        <groupItems count="14">
          <s v="&lt;01-01-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12-2022"/>
        </groupItems>
      </fieldGroup>
    </cacheField>
    <cacheField name="Years (Tran Date)" numFmtId="0" databaseField="0">
      <fieldGroup base="13">
        <rangePr groupBy="years" startDate="2021-01-01T00:00:00" endDate="2022-12-02T00:00:00"/>
        <groupItems count="4">
          <s v="&lt;01-01-2021"/>
          <s v="2021"/>
          <s v="2022"/>
          <s v="&gt;02-12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8">
  <r>
    <n v="94"/>
    <n v="130"/>
    <n v="219"/>
    <n v="89"/>
    <n v="36"/>
    <n v="24"/>
    <n v="777"/>
    <n v="100"/>
    <n v="90"/>
    <n v="130"/>
    <n v="220"/>
    <n v="719"/>
    <n v="1"/>
    <x v="0"/>
    <x v="0"/>
    <x v="0"/>
    <x v="0"/>
    <x v="0"/>
    <x v="0"/>
    <s v="Regular"/>
  </r>
  <r>
    <n v="68"/>
    <n v="107"/>
    <n v="190"/>
    <n v="83"/>
    <n v="39"/>
    <n v="27"/>
    <n v="623"/>
    <n v="80"/>
    <n v="80"/>
    <n v="110"/>
    <n v="190"/>
    <n v="970"/>
    <n v="2"/>
    <x v="0"/>
    <x v="0"/>
    <x v="0"/>
    <x v="0"/>
    <x v="1"/>
    <x v="0"/>
    <s v="Regular"/>
  </r>
  <r>
    <n v="101"/>
    <n v="139"/>
    <n v="234"/>
    <n v="95"/>
    <n v="38"/>
    <n v="26"/>
    <n v="821"/>
    <n v="110"/>
    <n v="73"/>
    <n v="140"/>
    <n v="240"/>
    <n v="970"/>
    <n v="3"/>
    <x v="0"/>
    <x v="0"/>
    <x v="0"/>
    <x v="0"/>
    <x v="2"/>
    <x v="0"/>
    <s v="Decaf"/>
  </r>
  <r>
    <n v="30"/>
    <n v="56"/>
    <n v="100"/>
    <n v="44"/>
    <n v="26"/>
    <n v="14"/>
    <n v="623"/>
    <n v="30"/>
    <n v="30"/>
    <n v="50"/>
    <n v="80"/>
    <n v="303"/>
    <n v="13"/>
    <x v="0"/>
    <x v="0"/>
    <x v="0"/>
    <x v="0"/>
    <x v="3"/>
    <x v="1"/>
    <s v="Regular"/>
  </r>
  <r>
    <n v="54"/>
    <n v="80"/>
    <n v="134"/>
    <n v="54"/>
    <n v="26"/>
    <n v="15"/>
    <n v="456"/>
    <n v="70"/>
    <n v="60"/>
    <n v="90"/>
    <n v="150"/>
    <n v="303"/>
    <n v="5"/>
    <x v="0"/>
    <x v="0"/>
    <x v="0"/>
    <x v="0"/>
    <x v="4"/>
    <x v="2"/>
    <s v="Regular"/>
  </r>
  <r>
    <n v="53"/>
    <n v="108"/>
    <n v="180"/>
    <n v="72"/>
    <n v="55"/>
    <n v="23"/>
    <n v="558"/>
    <n v="80"/>
    <n v="80"/>
    <n v="130"/>
    <n v="210"/>
    <n v="720"/>
    <n v="6"/>
    <x v="0"/>
    <x v="0"/>
    <x v="0"/>
    <x v="0"/>
    <x v="5"/>
    <x v="2"/>
    <s v="Decaf"/>
  </r>
  <r>
    <n v="99"/>
    <n v="171"/>
    <n v="341"/>
    <n v="223"/>
    <n v="72"/>
    <n v="47"/>
    <n v="1091"/>
    <n v="110"/>
    <n v="160"/>
    <n v="160"/>
    <n v="300"/>
    <n v="970"/>
    <n v="8"/>
    <x v="0"/>
    <x v="0"/>
    <x v="0"/>
    <x v="0"/>
    <x v="6"/>
    <x v="3"/>
    <s v="Decaf"/>
  </r>
  <r>
    <n v="0"/>
    <n v="87"/>
    <n v="150"/>
    <n v="63"/>
    <n v="87"/>
    <n v="57"/>
    <n v="435"/>
    <n v="20"/>
    <n v="50"/>
    <n v="80"/>
    <n v="130"/>
    <n v="719"/>
    <n v="9"/>
    <x v="0"/>
    <x v="0"/>
    <x v="0"/>
    <x v="0"/>
    <x v="7"/>
    <x v="3"/>
    <s v="Decaf"/>
  </r>
  <r>
    <n v="33"/>
    <n v="80"/>
    <n v="140"/>
    <n v="60"/>
    <n v="47"/>
    <n v="19"/>
    <n v="336"/>
    <n v="40"/>
    <n v="50"/>
    <n v="70"/>
    <n v="120"/>
    <n v="970"/>
    <n v="10"/>
    <x v="0"/>
    <x v="0"/>
    <x v="0"/>
    <x v="0"/>
    <x v="8"/>
    <x v="3"/>
    <s v="Decaf"/>
  </r>
  <r>
    <n v="17"/>
    <n v="72"/>
    <n v="130"/>
    <n v="58"/>
    <n v="55"/>
    <n v="22"/>
    <n v="338"/>
    <n v="20"/>
    <n v="40"/>
    <n v="70"/>
    <n v="110"/>
    <n v="719"/>
    <n v="11"/>
    <x v="0"/>
    <x v="0"/>
    <x v="0"/>
    <x v="0"/>
    <x v="9"/>
    <x v="1"/>
    <s v="Regular"/>
  </r>
  <r>
    <n v="36"/>
    <n v="76"/>
    <n v="140"/>
    <n v="64"/>
    <n v="40"/>
    <n v="19"/>
    <n v="965"/>
    <n v="40"/>
    <n v="50"/>
    <n v="70"/>
    <n v="120"/>
    <n v="303"/>
    <n v="12"/>
    <x v="0"/>
    <x v="0"/>
    <x v="0"/>
    <x v="0"/>
    <x v="10"/>
    <x v="1"/>
    <s v="Regular"/>
  </r>
  <r>
    <n v="111"/>
    <n v="201"/>
    <n v="345"/>
    <n v="223"/>
    <n v="90"/>
    <n v="47"/>
    <n v="862"/>
    <n v="130"/>
    <n v="213"/>
    <n v="210"/>
    <n v="360"/>
    <n v="217"/>
    <n v="2"/>
    <x v="0"/>
    <x v="1"/>
    <x v="0"/>
    <x v="0"/>
    <x v="1"/>
    <x v="0"/>
    <s v="Regular"/>
  </r>
  <r>
    <n v="87"/>
    <n v="139"/>
    <n v="234"/>
    <n v="95"/>
    <n v="52"/>
    <n v="30"/>
    <n v="608"/>
    <n v="100"/>
    <n v="98"/>
    <n v="140"/>
    <n v="240"/>
    <n v="309"/>
    <n v="3"/>
    <x v="0"/>
    <x v="1"/>
    <x v="0"/>
    <x v="0"/>
    <x v="2"/>
    <x v="0"/>
    <s v="Decaf"/>
  </r>
  <r>
    <n v="203"/>
    <n v="312"/>
    <n v="546"/>
    <n v="254"/>
    <n v="109"/>
    <n v="77"/>
    <n v="1310"/>
    <n v="260"/>
    <n v="192"/>
    <n v="370"/>
    <n v="640"/>
    <n v="309"/>
    <n v="5"/>
    <x v="0"/>
    <x v="1"/>
    <x v="0"/>
    <x v="0"/>
    <x v="4"/>
    <x v="2"/>
    <s v="Regular"/>
  </r>
  <r>
    <n v="140"/>
    <n v="228"/>
    <n v="456"/>
    <n v="159"/>
    <n v="88"/>
    <n v="63"/>
    <n v="1459"/>
    <n v="180"/>
    <n v="238"/>
    <n v="270"/>
    <n v="530"/>
    <n v="630"/>
    <n v="6"/>
    <x v="0"/>
    <x v="1"/>
    <x v="0"/>
    <x v="0"/>
    <x v="5"/>
    <x v="2"/>
    <s v="Decaf"/>
  </r>
  <r>
    <n v="95"/>
    <n v="130"/>
    <n v="219"/>
    <n v="89"/>
    <n v="35"/>
    <n v="24"/>
    <n v="777"/>
    <n v="100"/>
    <n v="70"/>
    <n v="120"/>
    <n v="190"/>
    <n v="312"/>
    <n v="8"/>
    <x v="0"/>
    <x v="1"/>
    <x v="0"/>
    <x v="0"/>
    <x v="6"/>
    <x v="3"/>
    <s v="Decaf"/>
  </r>
  <r>
    <n v="68"/>
    <n v="107"/>
    <n v="190"/>
    <n v="83"/>
    <n v="39"/>
    <n v="27"/>
    <n v="623"/>
    <n v="60"/>
    <n v="70"/>
    <n v="90"/>
    <n v="160"/>
    <n v="630"/>
    <n v="9"/>
    <x v="0"/>
    <x v="1"/>
    <x v="0"/>
    <x v="0"/>
    <x v="7"/>
    <x v="3"/>
    <s v="Decaf"/>
  </r>
  <r>
    <n v="101"/>
    <n v="139"/>
    <n v="234"/>
    <n v="95"/>
    <n v="38"/>
    <n v="26"/>
    <n v="821"/>
    <n v="100"/>
    <n v="80"/>
    <n v="120"/>
    <n v="200"/>
    <n v="773"/>
    <n v="10"/>
    <x v="0"/>
    <x v="1"/>
    <x v="0"/>
    <x v="0"/>
    <x v="8"/>
    <x v="3"/>
    <s v="Decaf"/>
  </r>
  <r>
    <n v="53"/>
    <n v="80"/>
    <n v="134"/>
    <n v="54"/>
    <n v="27"/>
    <n v="15"/>
    <n v="456"/>
    <n v="50"/>
    <n v="40"/>
    <n v="70"/>
    <n v="110"/>
    <n v="217"/>
    <n v="11"/>
    <x v="0"/>
    <x v="1"/>
    <x v="0"/>
    <x v="0"/>
    <x v="9"/>
    <x v="1"/>
    <s v="Regular"/>
  </r>
  <r>
    <n v="54"/>
    <n v="108"/>
    <n v="180"/>
    <n v="72"/>
    <n v="54"/>
    <n v="23"/>
    <n v="558"/>
    <n v="40"/>
    <n v="60"/>
    <n v="90"/>
    <n v="150"/>
    <n v="708"/>
    <n v="12"/>
    <x v="0"/>
    <x v="1"/>
    <x v="0"/>
    <x v="0"/>
    <x v="10"/>
    <x v="1"/>
    <s v="Regular"/>
  </r>
  <r>
    <n v="11"/>
    <n v="27"/>
    <n v="45"/>
    <n v="18"/>
    <n v="16"/>
    <n v="5"/>
    <n v="821"/>
    <n v="20"/>
    <n v="10"/>
    <n v="30"/>
    <n v="40"/>
    <n v="319"/>
    <n v="1"/>
    <x v="0"/>
    <x v="2"/>
    <x v="0"/>
    <x v="1"/>
    <x v="0"/>
    <x v="0"/>
    <s v="Regular"/>
  </r>
  <r>
    <n v="5"/>
    <n v="34"/>
    <n v="62"/>
    <n v="28"/>
    <n v="29"/>
    <n v="8"/>
    <n v="965"/>
    <n v="20"/>
    <n v="20"/>
    <n v="40"/>
    <n v="60"/>
    <n v="641"/>
    <n v="2"/>
    <x v="0"/>
    <x v="2"/>
    <x v="0"/>
    <x v="1"/>
    <x v="1"/>
    <x v="0"/>
    <s v="Regular"/>
  </r>
  <r>
    <n v="12"/>
    <n v="31"/>
    <n v="54"/>
    <n v="23"/>
    <n v="19"/>
    <n v="7"/>
    <n v="623"/>
    <n v="20"/>
    <n v="20"/>
    <n v="30"/>
    <n v="50"/>
    <n v="712"/>
    <n v="3"/>
    <x v="0"/>
    <x v="2"/>
    <x v="0"/>
    <x v="1"/>
    <x v="2"/>
    <x v="0"/>
    <s v="Decaf"/>
  </r>
  <r>
    <n v="11"/>
    <n v="26"/>
    <n v="43"/>
    <n v="17"/>
    <n v="15"/>
    <n v="4"/>
    <n v="777"/>
    <n v="30"/>
    <n v="10"/>
    <n v="40"/>
    <n v="50"/>
    <n v="563"/>
    <n v="5"/>
    <x v="0"/>
    <x v="2"/>
    <x v="0"/>
    <x v="1"/>
    <x v="4"/>
    <x v="2"/>
    <s v="Regular"/>
  </r>
  <r>
    <n v="10"/>
    <n v="26"/>
    <n v="43"/>
    <n v="17"/>
    <n v="16"/>
    <n v="4"/>
    <n v="777"/>
    <n v="30"/>
    <n v="10"/>
    <n v="40"/>
    <n v="50"/>
    <n v="563"/>
    <n v="6"/>
    <x v="0"/>
    <x v="2"/>
    <x v="0"/>
    <x v="1"/>
    <x v="5"/>
    <x v="2"/>
    <s v="Decaf"/>
  </r>
  <r>
    <n v="202"/>
    <n v="312"/>
    <n v="546"/>
    <n v="203"/>
    <n v="110"/>
    <n v="77"/>
    <n v="1310"/>
    <n v="200"/>
    <n v="214"/>
    <n v="280"/>
    <n v="480"/>
    <n v="641"/>
    <n v="8"/>
    <x v="0"/>
    <x v="2"/>
    <x v="0"/>
    <x v="1"/>
    <x v="6"/>
    <x v="3"/>
    <s v="Decaf"/>
  </r>
  <r>
    <n v="86"/>
    <n v="139"/>
    <n v="234"/>
    <n v="95"/>
    <n v="53"/>
    <n v="30"/>
    <n v="608"/>
    <n v="90"/>
    <n v="80"/>
    <n v="120"/>
    <n v="200"/>
    <n v="563"/>
    <n v="9"/>
    <x v="0"/>
    <x v="2"/>
    <x v="0"/>
    <x v="1"/>
    <x v="7"/>
    <x v="3"/>
    <s v="Decaf"/>
  </r>
  <r>
    <n v="141"/>
    <n v="228"/>
    <n v="456"/>
    <n v="251"/>
    <n v="87"/>
    <n v="63"/>
    <n v="1459"/>
    <n v="140"/>
    <n v="163"/>
    <n v="210"/>
    <n v="400"/>
    <n v="712"/>
    <n v="11"/>
    <x v="0"/>
    <x v="2"/>
    <x v="0"/>
    <x v="1"/>
    <x v="9"/>
    <x v="1"/>
    <s v="Regular"/>
  </r>
  <r>
    <n v="175"/>
    <n v="301"/>
    <n v="546"/>
    <n v="321"/>
    <n v="126"/>
    <n v="93"/>
    <n v="1419"/>
    <n v="160"/>
    <n v="248"/>
    <n v="270"/>
    <n v="480"/>
    <n v="319"/>
    <n v="12"/>
    <x v="0"/>
    <x v="2"/>
    <x v="0"/>
    <x v="1"/>
    <x v="10"/>
    <x v="1"/>
    <s v="Regular"/>
  </r>
  <r>
    <n v="39"/>
    <n v="105"/>
    <n v="190"/>
    <n v="85"/>
    <n v="66"/>
    <n v="32"/>
    <n v="494"/>
    <n v="40"/>
    <n v="90"/>
    <n v="100"/>
    <n v="190"/>
    <n v="636"/>
    <n v="2"/>
    <x v="0"/>
    <x v="3"/>
    <x v="0"/>
    <x v="1"/>
    <x v="1"/>
    <x v="0"/>
    <s v="Regular"/>
  </r>
  <r>
    <n v="47"/>
    <n v="92"/>
    <n v="170"/>
    <n v="78"/>
    <n v="45"/>
    <n v="24"/>
    <n v="965"/>
    <n v="50"/>
    <n v="80"/>
    <n v="90"/>
    <n v="170"/>
    <n v="573"/>
    <n v="3"/>
    <x v="0"/>
    <x v="3"/>
    <x v="0"/>
    <x v="1"/>
    <x v="2"/>
    <x v="0"/>
    <s v="Decaf"/>
  </r>
  <r>
    <n v="-4"/>
    <n v="42"/>
    <n v="76"/>
    <n v="34"/>
    <n v="46"/>
    <n v="12"/>
    <n v="197"/>
    <n v="0"/>
    <n v="20"/>
    <n v="40"/>
    <n v="60"/>
    <n v="417"/>
    <n v="13"/>
    <x v="0"/>
    <x v="3"/>
    <x v="0"/>
    <x v="1"/>
    <x v="3"/>
    <x v="1"/>
    <s v="Regular"/>
  </r>
  <r>
    <n v="48"/>
    <n v="73"/>
    <n v="123"/>
    <n v="50"/>
    <n v="25"/>
    <n v="14"/>
    <n v="821"/>
    <n v="70"/>
    <n v="50"/>
    <n v="90"/>
    <n v="140"/>
    <n v="573"/>
    <n v="5"/>
    <x v="0"/>
    <x v="3"/>
    <x v="0"/>
    <x v="1"/>
    <x v="4"/>
    <x v="2"/>
    <s v="Regular"/>
  </r>
  <r>
    <n v="45"/>
    <n v="68"/>
    <n v="114"/>
    <n v="46"/>
    <n v="23"/>
    <n v="12"/>
    <n v="777"/>
    <n v="60"/>
    <n v="50"/>
    <n v="80"/>
    <n v="130"/>
    <n v="660"/>
    <n v="6"/>
    <x v="0"/>
    <x v="3"/>
    <x v="0"/>
    <x v="1"/>
    <x v="5"/>
    <x v="2"/>
    <s v="Decaf"/>
  </r>
  <r>
    <n v="-11"/>
    <n v="53"/>
    <n v="90"/>
    <n v="37"/>
    <n v="64"/>
    <n v="34"/>
    <n v="261"/>
    <n v="0"/>
    <n v="30"/>
    <n v="40"/>
    <n v="70"/>
    <n v="573"/>
    <n v="8"/>
    <x v="0"/>
    <x v="3"/>
    <x v="0"/>
    <x v="1"/>
    <x v="6"/>
    <x v="3"/>
    <s v="Decaf"/>
  </r>
  <r>
    <n v="-39"/>
    <n v="11"/>
    <n v="99"/>
    <n v="88"/>
    <n v="50"/>
    <n v="27"/>
    <n v="525"/>
    <n v="-20"/>
    <n v="70"/>
    <n v="10"/>
    <n v="80"/>
    <n v="314"/>
    <n v="9"/>
    <x v="0"/>
    <x v="3"/>
    <x v="0"/>
    <x v="1"/>
    <x v="7"/>
    <x v="3"/>
    <s v="Decaf"/>
  </r>
  <r>
    <n v="9"/>
    <n v="47"/>
    <n v="82"/>
    <n v="35"/>
    <n v="38"/>
    <n v="11"/>
    <n v="196"/>
    <n v="10"/>
    <n v="30"/>
    <n v="40"/>
    <n v="70"/>
    <n v="314"/>
    <n v="11"/>
    <x v="0"/>
    <x v="3"/>
    <x v="0"/>
    <x v="1"/>
    <x v="9"/>
    <x v="1"/>
    <s v="Regular"/>
  </r>
  <r>
    <n v="-9"/>
    <n v="36"/>
    <n v="65"/>
    <n v="29"/>
    <n v="45"/>
    <n v="11"/>
    <n v="169"/>
    <n v="-10"/>
    <n v="20"/>
    <n v="30"/>
    <n v="50"/>
    <n v="573"/>
    <n v="12"/>
    <x v="0"/>
    <x v="3"/>
    <x v="0"/>
    <x v="1"/>
    <x v="10"/>
    <x v="1"/>
    <s v="Regular"/>
  </r>
  <r>
    <n v="34"/>
    <n v="80"/>
    <n v="140"/>
    <n v="60"/>
    <n v="46"/>
    <n v="19"/>
    <n v="336"/>
    <n v="50"/>
    <n v="60"/>
    <n v="80"/>
    <n v="140"/>
    <n v="740"/>
    <n v="1"/>
    <x v="0"/>
    <x v="4"/>
    <x v="0"/>
    <x v="0"/>
    <x v="0"/>
    <x v="0"/>
    <s v="Regular"/>
  </r>
  <r>
    <n v="42"/>
    <n v="83"/>
    <n v="140"/>
    <n v="57"/>
    <n v="41"/>
    <n v="18"/>
    <n v="364"/>
    <n v="50"/>
    <n v="60"/>
    <n v="80"/>
    <n v="140"/>
    <n v="614"/>
    <n v="2"/>
    <x v="0"/>
    <x v="4"/>
    <x v="0"/>
    <x v="0"/>
    <x v="1"/>
    <x v="0"/>
    <s v="Regular"/>
  </r>
  <r>
    <n v="0"/>
    <n v="87"/>
    <n v="150"/>
    <n v="63"/>
    <n v="87"/>
    <n v="57"/>
    <n v="435"/>
    <n v="20"/>
    <n v="60"/>
    <n v="90"/>
    <n v="150"/>
    <n v="614"/>
    <n v="3"/>
    <x v="0"/>
    <x v="4"/>
    <x v="0"/>
    <x v="0"/>
    <x v="2"/>
    <x v="0"/>
    <s v="Decaf"/>
  </r>
  <r>
    <n v="67"/>
    <n v="116"/>
    <n v="200"/>
    <n v="84"/>
    <n v="49"/>
    <n v="26"/>
    <n v="500"/>
    <n v="60"/>
    <n v="70"/>
    <n v="100"/>
    <n v="170"/>
    <n v="216"/>
    <n v="12"/>
    <x v="0"/>
    <x v="4"/>
    <x v="0"/>
    <x v="0"/>
    <x v="10"/>
    <x v="1"/>
    <s v="Regular"/>
  </r>
  <r>
    <n v="16"/>
    <n v="72"/>
    <n v="130"/>
    <n v="58"/>
    <n v="56"/>
    <n v="22"/>
    <n v="338"/>
    <n v="40"/>
    <n v="60"/>
    <n v="90"/>
    <n v="150"/>
    <n v="614"/>
    <n v="6"/>
    <x v="0"/>
    <x v="4"/>
    <x v="0"/>
    <x v="0"/>
    <x v="5"/>
    <x v="2"/>
    <s v="Decaf"/>
  </r>
  <r>
    <n v="99"/>
    <n v="171"/>
    <n v="341"/>
    <n v="132"/>
    <n v="72"/>
    <n v="47"/>
    <n v="1091"/>
    <n v="140"/>
    <n v="181"/>
    <n v="210"/>
    <n v="400"/>
    <n v="614"/>
    <n v="5"/>
    <x v="0"/>
    <x v="4"/>
    <x v="0"/>
    <x v="0"/>
    <x v="4"/>
    <x v="2"/>
    <s v="Regular"/>
  </r>
  <r>
    <n v="29"/>
    <n v="48"/>
    <n v="80"/>
    <n v="32"/>
    <n v="19"/>
    <n v="8"/>
    <n v="456"/>
    <n v="50"/>
    <n v="20"/>
    <n v="50"/>
    <n v="70"/>
    <n v="937"/>
    <n v="8"/>
    <x v="0"/>
    <x v="4"/>
    <x v="0"/>
    <x v="0"/>
    <x v="6"/>
    <x v="3"/>
    <s v="Decaf"/>
  </r>
  <r>
    <n v="29"/>
    <n v="48"/>
    <n v="80"/>
    <n v="32"/>
    <n v="19"/>
    <n v="8"/>
    <n v="821"/>
    <n v="50"/>
    <n v="20"/>
    <n v="50"/>
    <n v="70"/>
    <n v="740"/>
    <n v="9"/>
    <x v="0"/>
    <x v="4"/>
    <x v="0"/>
    <x v="0"/>
    <x v="7"/>
    <x v="3"/>
    <s v="Decaf"/>
  </r>
  <r>
    <n v="68"/>
    <n v="126"/>
    <n v="210"/>
    <n v="84"/>
    <n v="58"/>
    <n v="27"/>
    <n v="651"/>
    <n v="60"/>
    <n v="70"/>
    <n v="110"/>
    <n v="180"/>
    <n v="567"/>
    <n v="11"/>
    <x v="0"/>
    <x v="4"/>
    <x v="0"/>
    <x v="0"/>
    <x v="9"/>
    <x v="1"/>
    <s v="Regular"/>
  </r>
  <r>
    <n v="13"/>
    <n v="66"/>
    <n v="120"/>
    <n v="54"/>
    <n v="53"/>
    <n v="20"/>
    <n v="312"/>
    <n v="30"/>
    <n v="50"/>
    <n v="70"/>
    <n v="120"/>
    <n v="262"/>
    <n v="1"/>
    <x v="0"/>
    <x v="5"/>
    <x v="0"/>
    <x v="1"/>
    <x v="0"/>
    <x v="0"/>
    <s v="Regular"/>
  </r>
  <r>
    <n v="9"/>
    <n v="111"/>
    <n v="190"/>
    <n v="79"/>
    <n v="102"/>
    <n v="72"/>
    <n v="551"/>
    <n v="20"/>
    <n v="80"/>
    <n v="110"/>
    <n v="190"/>
    <n v="262"/>
    <n v="2"/>
    <x v="0"/>
    <x v="5"/>
    <x v="0"/>
    <x v="1"/>
    <x v="1"/>
    <x v="0"/>
    <s v="Regular"/>
  </r>
  <r>
    <n v="51"/>
    <n v="103"/>
    <n v="180"/>
    <n v="77"/>
    <n v="52"/>
    <n v="25"/>
    <n v="432"/>
    <n v="60"/>
    <n v="80"/>
    <n v="100"/>
    <n v="180"/>
    <n v="414"/>
    <n v="3"/>
    <x v="0"/>
    <x v="5"/>
    <x v="0"/>
    <x v="1"/>
    <x v="2"/>
    <x v="0"/>
    <s v="Decaf"/>
  </r>
  <r>
    <n v="7"/>
    <n v="105"/>
    <n v="180"/>
    <n v="75"/>
    <n v="98"/>
    <n v="68"/>
    <n v="522"/>
    <n v="10"/>
    <n v="60"/>
    <n v="90"/>
    <n v="150"/>
    <n v="262"/>
    <n v="12"/>
    <x v="0"/>
    <x v="5"/>
    <x v="0"/>
    <x v="1"/>
    <x v="10"/>
    <x v="1"/>
    <s v="Regular"/>
  </r>
  <r>
    <n v="34"/>
    <n v="62"/>
    <n v="110"/>
    <n v="48"/>
    <n v="28"/>
    <n v="15"/>
    <n v="623"/>
    <n v="50"/>
    <n v="50"/>
    <n v="70"/>
    <n v="120"/>
    <n v="262"/>
    <n v="6"/>
    <x v="0"/>
    <x v="5"/>
    <x v="0"/>
    <x v="1"/>
    <x v="5"/>
    <x v="2"/>
    <s v="Decaf"/>
  </r>
  <r>
    <n v="38"/>
    <n v="81"/>
    <n v="150"/>
    <n v="69"/>
    <n v="43"/>
    <n v="21"/>
    <n v="965"/>
    <n v="50"/>
    <n v="80"/>
    <n v="90"/>
    <n v="170"/>
    <n v="414"/>
    <n v="5"/>
    <x v="0"/>
    <x v="5"/>
    <x v="0"/>
    <x v="1"/>
    <x v="4"/>
    <x v="2"/>
    <s v="Regular"/>
  </r>
  <r>
    <n v="70"/>
    <n v="113"/>
    <n v="180"/>
    <n v="67"/>
    <n v="43"/>
    <n v="20"/>
    <n v="400"/>
    <n v="80"/>
    <n v="50"/>
    <n v="100"/>
    <n v="150"/>
    <n v="715"/>
    <n v="8"/>
    <x v="0"/>
    <x v="5"/>
    <x v="0"/>
    <x v="1"/>
    <x v="6"/>
    <x v="3"/>
    <s v="Decaf"/>
  </r>
  <r>
    <n v="28"/>
    <n v="48"/>
    <n v="81"/>
    <n v="33"/>
    <n v="20"/>
    <n v="9"/>
    <n v="777"/>
    <n v="50"/>
    <n v="20"/>
    <n v="50"/>
    <n v="70"/>
    <n v="715"/>
    <n v="9"/>
    <x v="0"/>
    <x v="5"/>
    <x v="0"/>
    <x v="1"/>
    <x v="7"/>
    <x v="3"/>
    <s v="Decaf"/>
  </r>
  <r>
    <n v="47"/>
    <n v="89"/>
    <n v="150"/>
    <n v="61"/>
    <n v="42"/>
    <n v="19"/>
    <n v="390"/>
    <n v="50"/>
    <n v="50"/>
    <n v="80"/>
    <n v="130"/>
    <n v="608"/>
    <n v="11"/>
    <x v="0"/>
    <x v="5"/>
    <x v="0"/>
    <x v="1"/>
    <x v="9"/>
    <x v="1"/>
    <s v="Regular"/>
  </r>
  <r>
    <n v="47"/>
    <n v="73"/>
    <n v="123"/>
    <n v="50"/>
    <n v="26"/>
    <n v="14"/>
    <n v="821"/>
    <n v="60"/>
    <n v="50"/>
    <n v="80"/>
    <n v="130"/>
    <n v="475"/>
    <n v="11"/>
    <x v="0"/>
    <x v="6"/>
    <x v="1"/>
    <x v="1"/>
    <x v="9"/>
    <x v="1"/>
    <s v="Regular"/>
  </r>
  <r>
    <n v="35"/>
    <n v="56"/>
    <n v="94"/>
    <n v="38"/>
    <n v="21"/>
    <n v="10"/>
    <n v="777"/>
    <n v="40"/>
    <n v="40"/>
    <n v="60"/>
    <n v="100"/>
    <n v="475"/>
    <n v="13"/>
    <x v="0"/>
    <x v="6"/>
    <x v="1"/>
    <x v="1"/>
    <x v="3"/>
    <x v="1"/>
    <s v="Regular"/>
  </r>
  <r>
    <n v="30"/>
    <n v="75"/>
    <n v="130"/>
    <n v="55"/>
    <n v="45"/>
    <n v="18"/>
    <n v="312"/>
    <n v="40"/>
    <n v="50"/>
    <n v="70"/>
    <n v="120"/>
    <n v="475"/>
    <n v="6"/>
    <x v="0"/>
    <x v="6"/>
    <x v="1"/>
    <x v="1"/>
    <x v="5"/>
    <x v="2"/>
    <s v="Decaf"/>
  </r>
  <r>
    <n v="7"/>
    <n v="105"/>
    <n v="180"/>
    <n v="75"/>
    <n v="98"/>
    <n v="68"/>
    <n v="522"/>
    <n v="20"/>
    <n v="70"/>
    <n v="100"/>
    <n v="170"/>
    <n v="860"/>
    <n v="5"/>
    <x v="0"/>
    <x v="6"/>
    <x v="1"/>
    <x v="1"/>
    <x v="4"/>
    <x v="2"/>
    <s v="Regular"/>
  </r>
  <r>
    <n v="115"/>
    <n v="186"/>
    <n v="310"/>
    <n v="166"/>
    <n v="71"/>
    <n v="40"/>
    <n v="961"/>
    <n v="130"/>
    <n v="72"/>
    <n v="180"/>
    <n v="290"/>
    <n v="475"/>
    <n v="2"/>
    <x v="0"/>
    <x v="6"/>
    <x v="1"/>
    <x v="1"/>
    <x v="1"/>
    <x v="0"/>
    <s v="Regular"/>
  </r>
  <r>
    <n v="40"/>
    <n v="105"/>
    <n v="190"/>
    <n v="85"/>
    <n v="65"/>
    <n v="32"/>
    <n v="494"/>
    <n v="40"/>
    <n v="60"/>
    <n v="80"/>
    <n v="140"/>
    <n v="860"/>
    <n v="9"/>
    <x v="0"/>
    <x v="6"/>
    <x v="1"/>
    <x v="1"/>
    <x v="7"/>
    <x v="3"/>
    <s v="Decaf"/>
  </r>
  <r>
    <n v="47"/>
    <n v="92"/>
    <n v="170"/>
    <n v="78"/>
    <n v="45"/>
    <n v="24"/>
    <n v="965"/>
    <n v="50"/>
    <n v="50"/>
    <n v="80"/>
    <n v="130"/>
    <n v="475"/>
    <n v="10"/>
    <x v="0"/>
    <x v="6"/>
    <x v="1"/>
    <x v="1"/>
    <x v="8"/>
    <x v="3"/>
    <s v="Decaf"/>
  </r>
  <r>
    <n v="28"/>
    <n v="48"/>
    <n v="80"/>
    <n v="32"/>
    <n v="20"/>
    <n v="8"/>
    <n v="821"/>
    <n v="40"/>
    <n v="30"/>
    <n v="50"/>
    <n v="80"/>
    <n v="954"/>
    <n v="11"/>
    <x v="0"/>
    <x v="7"/>
    <x v="1"/>
    <x v="0"/>
    <x v="9"/>
    <x v="1"/>
    <s v="Regular"/>
  </r>
  <r>
    <n v="28"/>
    <n v="48"/>
    <n v="81"/>
    <n v="33"/>
    <n v="20"/>
    <n v="9"/>
    <n v="777"/>
    <n v="40"/>
    <n v="30"/>
    <n v="50"/>
    <n v="80"/>
    <n v="754"/>
    <n v="13"/>
    <x v="0"/>
    <x v="7"/>
    <x v="1"/>
    <x v="0"/>
    <x v="3"/>
    <x v="1"/>
    <s v="Regular"/>
  </r>
  <r>
    <n v="50"/>
    <n v="103"/>
    <n v="180"/>
    <n v="77"/>
    <n v="53"/>
    <n v="25"/>
    <n v="432"/>
    <n v="60"/>
    <n v="70"/>
    <n v="100"/>
    <n v="170"/>
    <n v="754"/>
    <n v="6"/>
    <x v="0"/>
    <x v="7"/>
    <x v="1"/>
    <x v="0"/>
    <x v="5"/>
    <x v="2"/>
    <s v="Decaf"/>
  </r>
  <r>
    <n v="9"/>
    <n v="111"/>
    <n v="190"/>
    <n v="79"/>
    <n v="102"/>
    <n v="72"/>
    <n v="551"/>
    <n v="30"/>
    <n v="70"/>
    <n v="110"/>
    <n v="180"/>
    <n v="239"/>
    <n v="5"/>
    <x v="0"/>
    <x v="7"/>
    <x v="1"/>
    <x v="0"/>
    <x v="4"/>
    <x v="2"/>
    <s v="Regular"/>
  </r>
  <r>
    <n v="67"/>
    <n v="116"/>
    <n v="200"/>
    <n v="84"/>
    <n v="49"/>
    <n v="26"/>
    <n v="500"/>
    <n v="70"/>
    <n v="80"/>
    <n v="110"/>
    <n v="190"/>
    <n v="754"/>
    <n v="3"/>
    <x v="0"/>
    <x v="7"/>
    <x v="1"/>
    <x v="0"/>
    <x v="2"/>
    <x v="0"/>
    <s v="Decaf"/>
  </r>
  <r>
    <n v="68"/>
    <n v="126"/>
    <n v="210"/>
    <n v="84"/>
    <n v="58"/>
    <n v="27"/>
    <n v="651"/>
    <n v="70"/>
    <n v="80"/>
    <n v="110"/>
    <n v="190"/>
    <n v="954"/>
    <n v="2"/>
    <x v="0"/>
    <x v="7"/>
    <x v="1"/>
    <x v="0"/>
    <x v="1"/>
    <x v="0"/>
    <s v="Regular"/>
  </r>
  <r>
    <n v="34"/>
    <n v="62"/>
    <n v="110"/>
    <n v="48"/>
    <n v="28"/>
    <n v="15"/>
    <n v="623"/>
    <n v="30"/>
    <n v="30"/>
    <n v="50"/>
    <n v="80"/>
    <n v="863"/>
    <n v="8"/>
    <x v="0"/>
    <x v="7"/>
    <x v="1"/>
    <x v="0"/>
    <x v="6"/>
    <x v="3"/>
    <s v="Decaf"/>
  </r>
  <r>
    <n v="13"/>
    <n v="66"/>
    <n v="120"/>
    <n v="54"/>
    <n v="53"/>
    <n v="20"/>
    <n v="312"/>
    <n v="20"/>
    <n v="40"/>
    <n v="50"/>
    <n v="90"/>
    <n v="239"/>
    <n v="9"/>
    <x v="0"/>
    <x v="7"/>
    <x v="1"/>
    <x v="0"/>
    <x v="7"/>
    <x v="3"/>
    <s v="Decaf"/>
  </r>
  <r>
    <n v="39"/>
    <n v="81"/>
    <n v="150"/>
    <n v="69"/>
    <n v="42"/>
    <n v="21"/>
    <n v="965"/>
    <n v="40"/>
    <n v="50"/>
    <n v="60"/>
    <n v="110"/>
    <n v="772"/>
    <n v="10"/>
    <x v="0"/>
    <x v="7"/>
    <x v="1"/>
    <x v="0"/>
    <x v="8"/>
    <x v="3"/>
    <s v="Decaf"/>
  </r>
  <r>
    <n v="29"/>
    <n v="48"/>
    <n v="80"/>
    <n v="32"/>
    <n v="19"/>
    <n v="8"/>
    <n v="821"/>
    <n v="40"/>
    <n v="30"/>
    <n v="50"/>
    <n v="80"/>
    <n v="508"/>
    <n v="11"/>
    <x v="0"/>
    <x v="8"/>
    <x v="1"/>
    <x v="0"/>
    <x v="9"/>
    <x v="1"/>
    <s v="Regular"/>
  </r>
  <r>
    <n v="29"/>
    <n v="48"/>
    <n v="80"/>
    <n v="32"/>
    <n v="19"/>
    <n v="8"/>
    <n v="456"/>
    <n v="40"/>
    <n v="30"/>
    <n v="50"/>
    <n v="80"/>
    <n v="781"/>
    <n v="13"/>
    <x v="0"/>
    <x v="8"/>
    <x v="1"/>
    <x v="0"/>
    <x v="3"/>
    <x v="1"/>
    <s v="Regular"/>
  </r>
  <r>
    <n v="100"/>
    <n v="171"/>
    <n v="341"/>
    <n v="180"/>
    <n v="71"/>
    <n v="47"/>
    <n v="1091"/>
    <n v="110"/>
    <n v="158"/>
    <n v="170"/>
    <n v="330"/>
    <n v="978"/>
    <n v="7"/>
    <x v="0"/>
    <x v="8"/>
    <x v="1"/>
    <x v="0"/>
    <x v="11"/>
    <x v="2"/>
    <s v="Regular"/>
  </r>
  <r>
    <n v="-23"/>
    <n v="63"/>
    <n v="126"/>
    <n v="63"/>
    <n v="86"/>
    <n v="57"/>
    <n v="435"/>
    <n v="-10"/>
    <n v="60"/>
    <n v="60"/>
    <n v="120"/>
    <n v="781"/>
    <n v="5"/>
    <x v="0"/>
    <x v="8"/>
    <x v="1"/>
    <x v="0"/>
    <x v="4"/>
    <x v="2"/>
    <s v="Regular"/>
  </r>
  <r>
    <n v="367"/>
    <n v="422"/>
    <n v="494"/>
    <n v="72"/>
    <n v="55"/>
    <n v="23"/>
    <n v="558"/>
    <n v="360"/>
    <n v="60"/>
    <n v="400"/>
    <n v="460"/>
    <n v="413"/>
    <n v="2"/>
    <x v="0"/>
    <x v="8"/>
    <x v="1"/>
    <x v="0"/>
    <x v="1"/>
    <x v="0"/>
    <s v="Regular"/>
  </r>
  <r>
    <n v="17"/>
    <n v="72"/>
    <n v="130"/>
    <n v="58"/>
    <n v="55"/>
    <n v="22"/>
    <n v="338"/>
    <n v="30"/>
    <n v="40"/>
    <n v="60"/>
    <n v="100"/>
    <n v="339"/>
    <n v="9"/>
    <x v="0"/>
    <x v="8"/>
    <x v="1"/>
    <x v="0"/>
    <x v="7"/>
    <x v="3"/>
    <s v="Decaf"/>
  </r>
  <r>
    <n v="10"/>
    <n v="27"/>
    <n v="45"/>
    <n v="18"/>
    <n v="17"/>
    <n v="5"/>
    <n v="821"/>
    <n v="20"/>
    <n v="10"/>
    <n v="30"/>
    <n v="40"/>
    <n v="603"/>
    <n v="11"/>
    <x v="0"/>
    <x v="9"/>
    <x v="1"/>
    <x v="1"/>
    <x v="9"/>
    <x v="1"/>
    <s v="Regular"/>
  </r>
  <r>
    <n v="11"/>
    <n v="26"/>
    <n v="43"/>
    <n v="17"/>
    <n v="15"/>
    <n v="4"/>
    <n v="777"/>
    <n v="20"/>
    <n v="10"/>
    <n v="30"/>
    <n v="40"/>
    <n v="603"/>
    <n v="13"/>
    <x v="0"/>
    <x v="9"/>
    <x v="1"/>
    <x v="1"/>
    <x v="3"/>
    <x v="1"/>
    <s v="Regular"/>
  </r>
  <r>
    <n v="-8"/>
    <n v="36"/>
    <n v="65"/>
    <n v="29"/>
    <n v="44"/>
    <n v="11"/>
    <n v="169"/>
    <n v="0"/>
    <n v="20"/>
    <n v="40"/>
    <n v="60"/>
    <n v="603"/>
    <n v="7"/>
    <x v="0"/>
    <x v="9"/>
    <x v="1"/>
    <x v="1"/>
    <x v="11"/>
    <x v="2"/>
    <s v="Regular"/>
  </r>
  <r>
    <n v="-10"/>
    <n v="53"/>
    <n v="90"/>
    <n v="37"/>
    <n v="63"/>
    <n v="34"/>
    <n v="261"/>
    <n v="0"/>
    <n v="30"/>
    <n v="50"/>
    <n v="80"/>
    <n v="603"/>
    <n v="5"/>
    <x v="0"/>
    <x v="9"/>
    <x v="1"/>
    <x v="1"/>
    <x v="4"/>
    <x v="2"/>
    <s v="Regular"/>
  </r>
  <r>
    <n v="20"/>
    <n v="55"/>
    <n v="93"/>
    <n v="38"/>
    <n v="35"/>
    <n v="12"/>
    <n v="241"/>
    <n v="30"/>
    <n v="30"/>
    <n v="50"/>
    <n v="80"/>
    <n v="603"/>
    <n v="1"/>
    <x v="0"/>
    <x v="9"/>
    <x v="1"/>
    <x v="1"/>
    <x v="0"/>
    <x v="0"/>
    <s v="Regular"/>
  </r>
  <r>
    <n v="25"/>
    <n v="72"/>
    <n v="120"/>
    <n v="48"/>
    <n v="47"/>
    <n v="15"/>
    <n v="372"/>
    <n v="40"/>
    <n v="40"/>
    <n v="70"/>
    <n v="110"/>
    <n v="603"/>
    <n v="2"/>
    <x v="0"/>
    <x v="9"/>
    <x v="1"/>
    <x v="1"/>
    <x v="1"/>
    <x v="0"/>
    <s v="Regular"/>
  </r>
  <r>
    <n v="-4"/>
    <n v="42"/>
    <n v="76"/>
    <n v="34"/>
    <n v="46"/>
    <n v="12"/>
    <n v="197"/>
    <n v="0"/>
    <n v="20"/>
    <n v="30"/>
    <n v="50"/>
    <n v="603"/>
    <n v="9"/>
    <x v="0"/>
    <x v="9"/>
    <x v="1"/>
    <x v="1"/>
    <x v="7"/>
    <x v="3"/>
    <s v="Decaf"/>
  </r>
  <r>
    <n v="101"/>
    <n v="139"/>
    <n v="234"/>
    <n v="95"/>
    <n v="38"/>
    <n v="26"/>
    <n v="821"/>
    <n v="120"/>
    <n v="93"/>
    <n v="150"/>
    <n v="250"/>
    <n v="347"/>
    <n v="11"/>
    <x v="0"/>
    <x v="10"/>
    <x v="1"/>
    <x v="0"/>
    <x v="9"/>
    <x v="1"/>
    <s v="Regular"/>
  </r>
  <r>
    <n v="94"/>
    <n v="130"/>
    <n v="219"/>
    <n v="89"/>
    <n v="36"/>
    <n v="24"/>
    <n v="777"/>
    <n v="110"/>
    <n v="90"/>
    <n v="140"/>
    <n v="230"/>
    <n v="646"/>
    <n v="12"/>
    <x v="0"/>
    <x v="10"/>
    <x v="1"/>
    <x v="0"/>
    <x v="10"/>
    <x v="1"/>
    <s v="Regular"/>
  </r>
  <r>
    <n v="54"/>
    <n v="80"/>
    <n v="134"/>
    <n v="54"/>
    <n v="26"/>
    <n v="15"/>
    <n v="456"/>
    <n v="70"/>
    <n v="50"/>
    <n v="90"/>
    <n v="140"/>
    <n v="347"/>
    <n v="13"/>
    <x v="0"/>
    <x v="10"/>
    <x v="1"/>
    <x v="0"/>
    <x v="3"/>
    <x v="1"/>
    <s v="Regular"/>
  </r>
  <r>
    <n v="175"/>
    <n v="262"/>
    <n v="490"/>
    <n v="267"/>
    <n v="87"/>
    <n v="63"/>
    <n v="1459"/>
    <n v="200"/>
    <n v="276"/>
    <n v="270"/>
    <n v="480"/>
    <n v="631"/>
    <n v="7"/>
    <x v="0"/>
    <x v="10"/>
    <x v="1"/>
    <x v="0"/>
    <x v="11"/>
    <x v="2"/>
    <s v="Regular"/>
  </r>
  <r>
    <n v="-172"/>
    <n v="-44"/>
    <n v="61"/>
    <n v="85"/>
    <n v="128"/>
    <n v="95"/>
    <n v="725"/>
    <n v="-170"/>
    <n v="77"/>
    <n v="-50"/>
    <n v="50"/>
    <n v="315"/>
    <n v="5"/>
    <x v="0"/>
    <x v="10"/>
    <x v="1"/>
    <x v="0"/>
    <x v="4"/>
    <x v="2"/>
    <s v="Regular"/>
  </r>
  <r>
    <n v="262"/>
    <n v="407"/>
    <n v="678"/>
    <n v="330"/>
    <n v="145"/>
    <n v="94"/>
    <n v="2101"/>
    <n v="260"/>
    <n v="321"/>
    <n v="380"/>
    <n v="640"/>
    <n v="716"/>
    <n v="2"/>
    <x v="0"/>
    <x v="10"/>
    <x v="1"/>
    <x v="0"/>
    <x v="1"/>
    <x v="0"/>
    <s v="Regular"/>
  </r>
  <r>
    <n v="111"/>
    <n v="238"/>
    <n v="483"/>
    <n v="270"/>
    <n v="127"/>
    <n v="93"/>
    <n v="1419"/>
    <n v="100"/>
    <n v="180"/>
    <n v="190"/>
    <n v="370"/>
    <n v="607"/>
    <n v="9"/>
    <x v="0"/>
    <x v="10"/>
    <x v="1"/>
    <x v="0"/>
    <x v="7"/>
    <x v="3"/>
    <s v="Decaf"/>
  </r>
  <r>
    <n v="-113"/>
    <n v="-27"/>
    <n v="180"/>
    <n v="199"/>
    <n v="86"/>
    <n v="64"/>
    <n v="965"/>
    <n v="-70"/>
    <n v="211"/>
    <n v="-10"/>
    <n v="140"/>
    <n v="845"/>
    <n v="10"/>
    <x v="0"/>
    <x v="10"/>
    <x v="1"/>
    <x v="0"/>
    <x v="8"/>
    <x v="3"/>
    <s v="Decaf"/>
  </r>
  <r>
    <n v="70"/>
    <n v="113"/>
    <n v="180"/>
    <n v="67"/>
    <n v="43"/>
    <n v="20"/>
    <n v="400"/>
    <n v="80"/>
    <n v="50"/>
    <n v="100"/>
    <n v="150"/>
    <n v="337"/>
    <n v="5"/>
    <x v="0"/>
    <x v="11"/>
    <x v="2"/>
    <x v="1"/>
    <x v="4"/>
    <x v="2"/>
    <s v="Regular"/>
  </r>
  <r>
    <n v="48"/>
    <n v="89"/>
    <n v="150"/>
    <n v="61"/>
    <n v="41"/>
    <n v="19"/>
    <n v="390"/>
    <n v="50"/>
    <n v="50"/>
    <n v="70"/>
    <n v="120"/>
    <n v="337"/>
    <n v="6"/>
    <x v="0"/>
    <x v="11"/>
    <x v="2"/>
    <x v="1"/>
    <x v="5"/>
    <x v="2"/>
    <s v="Decaf"/>
  </r>
  <r>
    <n v="35"/>
    <n v="63"/>
    <n v="112"/>
    <n v="49"/>
    <n v="28"/>
    <n v="16"/>
    <n v="623"/>
    <n v="40"/>
    <n v="40"/>
    <n v="60"/>
    <n v="100"/>
    <n v="337"/>
    <n v="8"/>
    <x v="0"/>
    <x v="11"/>
    <x v="2"/>
    <x v="1"/>
    <x v="6"/>
    <x v="3"/>
    <s v="Decaf"/>
  </r>
  <r>
    <n v="40"/>
    <n v="105"/>
    <n v="190"/>
    <n v="85"/>
    <n v="65"/>
    <n v="32"/>
    <n v="494"/>
    <n v="40"/>
    <n v="80"/>
    <n v="100"/>
    <n v="180"/>
    <n v="504"/>
    <n v="9"/>
    <x v="0"/>
    <x v="11"/>
    <x v="2"/>
    <x v="1"/>
    <x v="7"/>
    <x v="3"/>
    <s v="Decaf"/>
  </r>
  <r>
    <n v="8"/>
    <n v="105"/>
    <n v="180"/>
    <n v="75"/>
    <n v="97"/>
    <n v="68"/>
    <n v="522"/>
    <n v="10"/>
    <n v="60"/>
    <n v="90"/>
    <n v="150"/>
    <n v="504"/>
    <n v="4"/>
    <x v="0"/>
    <x v="11"/>
    <x v="2"/>
    <x v="1"/>
    <x v="12"/>
    <x v="2"/>
    <s v="Regular"/>
  </r>
  <r>
    <n v="30"/>
    <n v="51"/>
    <n v="85"/>
    <n v="34"/>
    <n v="21"/>
    <n v="9"/>
    <n v="777"/>
    <n v="50"/>
    <n v="40"/>
    <n v="60"/>
    <n v="100"/>
    <n v="225"/>
    <n v="2"/>
    <x v="0"/>
    <x v="11"/>
    <x v="2"/>
    <x v="1"/>
    <x v="1"/>
    <x v="0"/>
    <s v="Regular"/>
  </r>
  <r>
    <n v="28"/>
    <n v="48"/>
    <n v="81"/>
    <n v="33"/>
    <n v="20"/>
    <n v="9"/>
    <n v="777"/>
    <n v="50"/>
    <n v="40"/>
    <n v="60"/>
    <n v="100"/>
    <n v="985"/>
    <n v="3"/>
    <x v="0"/>
    <x v="11"/>
    <x v="2"/>
    <x v="1"/>
    <x v="2"/>
    <x v="0"/>
    <s v="Decaf"/>
  </r>
  <r>
    <n v="-10"/>
    <n v="53"/>
    <n v="90"/>
    <n v="37"/>
    <n v="63"/>
    <n v="34"/>
    <n v="261"/>
    <n v="-10"/>
    <n v="30"/>
    <n v="40"/>
    <n v="70"/>
    <n v="505"/>
    <n v="5"/>
    <x v="0"/>
    <x v="12"/>
    <x v="2"/>
    <x v="1"/>
    <x v="4"/>
    <x v="2"/>
    <s v="Regular"/>
  </r>
  <r>
    <n v="9"/>
    <n v="47"/>
    <n v="82"/>
    <n v="35"/>
    <n v="38"/>
    <n v="11"/>
    <n v="196"/>
    <n v="10"/>
    <n v="30"/>
    <n v="40"/>
    <n v="70"/>
    <n v="505"/>
    <n v="6"/>
    <x v="0"/>
    <x v="12"/>
    <x v="2"/>
    <x v="1"/>
    <x v="5"/>
    <x v="2"/>
    <s v="Decaf"/>
  </r>
  <r>
    <n v="11"/>
    <n v="27"/>
    <n v="45"/>
    <n v="18"/>
    <n v="16"/>
    <n v="5"/>
    <n v="821"/>
    <n v="20"/>
    <n v="10"/>
    <n v="30"/>
    <n v="40"/>
    <n v="505"/>
    <n v="8"/>
    <x v="0"/>
    <x v="12"/>
    <x v="2"/>
    <x v="1"/>
    <x v="6"/>
    <x v="3"/>
    <s v="Decaf"/>
  </r>
  <r>
    <n v="4"/>
    <n v="34"/>
    <n v="62"/>
    <n v="28"/>
    <n v="30"/>
    <n v="8"/>
    <n v="965"/>
    <n v="20"/>
    <n v="20"/>
    <n v="40"/>
    <n v="60"/>
    <n v="505"/>
    <n v="9"/>
    <x v="0"/>
    <x v="12"/>
    <x v="2"/>
    <x v="1"/>
    <x v="7"/>
    <x v="3"/>
    <s v="Decaf"/>
  </r>
  <r>
    <n v="-8"/>
    <n v="36"/>
    <n v="65"/>
    <n v="29"/>
    <n v="44"/>
    <n v="11"/>
    <n v="169"/>
    <n v="0"/>
    <n v="20"/>
    <n v="30"/>
    <n v="50"/>
    <n v="505"/>
    <n v="4"/>
    <x v="0"/>
    <x v="12"/>
    <x v="2"/>
    <x v="1"/>
    <x v="12"/>
    <x v="2"/>
    <s v="Regular"/>
  </r>
  <r>
    <n v="26"/>
    <n v="72"/>
    <n v="120"/>
    <n v="48"/>
    <n v="46"/>
    <n v="15"/>
    <n v="372"/>
    <n v="50"/>
    <n v="60"/>
    <n v="90"/>
    <n v="150"/>
    <n v="505"/>
    <n v="2"/>
    <x v="0"/>
    <x v="12"/>
    <x v="2"/>
    <x v="1"/>
    <x v="1"/>
    <x v="0"/>
    <s v="Regular"/>
  </r>
  <r>
    <n v="-39"/>
    <n v="11"/>
    <n v="99"/>
    <n v="88"/>
    <n v="50"/>
    <n v="27"/>
    <n v="525"/>
    <n v="-30"/>
    <n v="97"/>
    <n v="10"/>
    <n v="120"/>
    <n v="505"/>
    <n v="3"/>
    <x v="0"/>
    <x v="12"/>
    <x v="2"/>
    <x v="1"/>
    <x v="2"/>
    <x v="0"/>
    <s v="Decaf"/>
  </r>
  <r>
    <n v="28"/>
    <n v="48"/>
    <n v="80"/>
    <n v="32"/>
    <n v="20"/>
    <n v="8"/>
    <n v="456"/>
    <n v="40"/>
    <n v="20"/>
    <n v="40"/>
    <n v="60"/>
    <n v="405"/>
    <n v="5"/>
    <x v="0"/>
    <x v="13"/>
    <x v="2"/>
    <x v="1"/>
    <x v="4"/>
    <x v="2"/>
    <s v="Regular"/>
  </r>
  <r>
    <n v="67"/>
    <n v="126"/>
    <n v="210"/>
    <n v="84"/>
    <n v="59"/>
    <n v="27"/>
    <n v="651"/>
    <n v="70"/>
    <n v="70"/>
    <n v="110"/>
    <n v="180"/>
    <n v="405"/>
    <n v="6"/>
    <x v="0"/>
    <x v="13"/>
    <x v="2"/>
    <x v="1"/>
    <x v="5"/>
    <x v="2"/>
    <s v="Decaf"/>
  </r>
  <r>
    <n v="13"/>
    <n v="66"/>
    <n v="120"/>
    <n v="54"/>
    <n v="53"/>
    <n v="20"/>
    <n v="312"/>
    <n v="20"/>
    <n v="50"/>
    <n v="60"/>
    <n v="110"/>
    <n v="918"/>
    <n v="8"/>
    <x v="0"/>
    <x v="13"/>
    <x v="2"/>
    <x v="1"/>
    <x v="6"/>
    <x v="3"/>
    <s v="Decaf"/>
  </r>
  <r>
    <n v="10"/>
    <n v="111"/>
    <n v="190"/>
    <n v="79"/>
    <n v="101"/>
    <n v="72"/>
    <n v="551"/>
    <n v="30"/>
    <n v="70"/>
    <n v="110"/>
    <n v="180"/>
    <n v="580"/>
    <n v="9"/>
    <x v="0"/>
    <x v="13"/>
    <x v="2"/>
    <x v="1"/>
    <x v="7"/>
    <x v="3"/>
    <s v="Decaf"/>
  </r>
  <r>
    <n v="66"/>
    <n v="116"/>
    <n v="200"/>
    <n v="84"/>
    <n v="50"/>
    <n v="26"/>
    <n v="500"/>
    <n v="70"/>
    <n v="70"/>
    <n v="100"/>
    <n v="170"/>
    <n v="405"/>
    <n v="4"/>
    <x v="0"/>
    <x v="13"/>
    <x v="2"/>
    <x v="1"/>
    <x v="12"/>
    <x v="2"/>
    <s v="Regular"/>
  </r>
  <r>
    <n v="29"/>
    <n v="56"/>
    <n v="100"/>
    <n v="44"/>
    <n v="27"/>
    <n v="14"/>
    <n v="623"/>
    <n v="50"/>
    <n v="50"/>
    <n v="70"/>
    <n v="120"/>
    <n v="580"/>
    <n v="2"/>
    <x v="0"/>
    <x v="13"/>
    <x v="2"/>
    <x v="1"/>
    <x v="1"/>
    <x v="0"/>
    <s v="Regular"/>
  </r>
  <r>
    <n v="28"/>
    <n v="48"/>
    <n v="80"/>
    <n v="32"/>
    <n v="20"/>
    <n v="8"/>
    <n v="821"/>
    <n v="50"/>
    <n v="40"/>
    <n v="60"/>
    <n v="100"/>
    <n v="580"/>
    <n v="3"/>
    <x v="0"/>
    <x v="13"/>
    <x v="2"/>
    <x v="1"/>
    <x v="2"/>
    <x v="0"/>
    <s v="Decaf"/>
  </r>
  <r>
    <n v="95"/>
    <n v="130"/>
    <n v="219"/>
    <n v="89"/>
    <n v="35"/>
    <n v="24"/>
    <n v="777"/>
    <n v="90"/>
    <n v="70"/>
    <n v="110"/>
    <n v="180"/>
    <n v="325"/>
    <n v="5"/>
    <x v="0"/>
    <x v="14"/>
    <x v="2"/>
    <x v="0"/>
    <x v="4"/>
    <x v="2"/>
    <s v="Regular"/>
  </r>
  <r>
    <n v="54"/>
    <n v="80"/>
    <n v="134"/>
    <n v="54"/>
    <n v="26"/>
    <n v="15"/>
    <n v="456"/>
    <n v="60"/>
    <n v="40"/>
    <n v="70"/>
    <n v="110"/>
    <n v="956"/>
    <n v="6"/>
    <x v="0"/>
    <x v="14"/>
    <x v="2"/>
    <x v="0"/>
    <x v="5"/>
    <x v="2"/>
    <s v="Decaf"/>
  </r>
  <r>
    <n v="33"/>
    <n v="80"/>
    <n v="140"/>
    <n v="60"/>
    <n v="47"/>
    <n v="19"/>
    <n v="336"/>
    <n v="50"/>
    <n v="50"/>
    <n v="80"/>
    <n v="130"/>
    <n v="281"/>
    <n v="8"/>
    <x v="0"/>
    <x v="14"/>
    <x v="2"/>
    <x v="0"/>
    <x v="6"/>
    <x v="3"/>
    <s v="Decaf"/>
  </r>
  <r>
    <n v="42"/>
    <n v="83"/>
    <n v="140"/>
    <n v="57"/>
    <n v="41"/>
    <n v="18"/>
    <n v="364"/>
    <n v="50"/>
    <n v="50"/>
    <n v="80"/>
    <n v="130"/>
    <n v="254"/>
    <n v="9"/>
    <x v="0"/>
    <x v="14"/>
    <x v="2"/>
    <x v="0"/>
    <x v="7"/>
    <x v="3"/>
    <s v="Decaf"/>
  </r>
  <r>
    <n v="53"/>
    <n v="108"/>
    <n v="180"/>
    <n v="72"/>
    <n v="55"/>
    <n v="23"/>
    <n v="558"/>
    <n v="50"/>
    <n v="60"/>
    <n v="90"/>
    <n v="150"/>
    <n v="830"/>
    <n v="4"/>
    <x v="0"/>
    <x v="14"/>
    <x v="2"/>
    <x v="0"/>
    <x v="12"/>
    <x v="2"/>
    <s v="Regular"/>
  </r>
  <r>
    <n v="159"/>
    <n v="245"/>
    <n v="452"/>
    <n v="197"/>
    <n v="86"/>
    <n v="64"/>
    <n v="965"/>
    <n v="220"/>
    <n v="277"/>
    <n v="300"/>
    <n v="560"/>
    <n v="409"/>
    <n v="2"/>
    <x v="0"/>
    <x v="14"/>
    <x v="2"/>
    <x v="0"/>
    <x v="1"/>
    <x v="0"/>
    <s v="Regular"/>
  </r>
  <r>
    <n v="68"/>
    <n v="107"/>
    <n v="190"/>
    <n v="83"/>
    <n v="39"/>
    <n v="27"/>
    <n v="623"/>
    <n v="100"/>
    <n v="154"/>
    <n v="130"/>
    <n v="230"/>
    <n v="325"/>
    <n v="3"/>
    <x v="0"/>
    <x v="14"/>
    <x v="2"/>
    <x v="0"/>
    <x v="2"/>
    <x v="0"/>
    <s v="Decaf"/>
  </r>
  <r>
    <n v="44"/>
    <n v="68"/>
    <n v="114"/>
    <n v="46"/>
    <n v="24"/>
    <n v="12"/>
    <n v="777"/>
    <n v="40"/>
    <n v="40"/>
    <n v="60"/>
    <n v="100"/>
    <n v="435"/>
    <n v="4"/>
    <x v="0"/>
    <x v="15"/>
    <x v="3"/>
    <x v="1"/>
    <x v="12"/>
    <x v="2"/>
    <s v="Regular"/>
  </r>
  <r>
    <n v="34"/>
    <n v="63"/>
    <n v="112"/>
    <n v="49"/>
    <n v="29"/>
    <n v="16"/>
    <n v="623"/>
    <n v="40"/>
    <n v="40"/>
    <n v="60"/>
    <n v="100"/>
    <n v="435"/>
    <n v="5"/>
    <x v="0"/>
    <x v="15"/>
    <x v="3"/>
    <x v="1"/>
    <x v="4"/>
    <x v="2"/>
    <s v="Regular"/>
  </r>
  <r>
    <n v="47"/>
    <n v="73"/>
    <n v="123"/>
    <n v="50"/>
    <n v="26"/>
    <n v="14"/>
    <n v="821"/>
    <n v="50"/>
    <n v="40"/>
    <n v="70"/>
    <n v="110"/>
    <n v="435"/>
    <n v="6"/>
    <x v="0"/>
    <x v="15"/>
    <x v="3"/>
    <x v="1"/>
    <x v="5"/>
    <x v="2"/>
    <s v="Decaf"/>
  </r>
  <r>
    <n v="21"/>
    <n v="55"/>
    <n v="93"/>
    <n v="38"/>
    <n v="34"/>
    <n v="12"/>
    <n v="241"/>
    <n v="30"/>
    <n v="30"/>
    <n v="50"/>
    <n v="80"/>
    <n v="801"/>
    <n v="8"/>
    <x v="0"/>
    <x v="15"/>
    <x v="3"/>
    <x v="1"/>
    <x v="6"/>
    <x v="3"/>
    <s v="Decaf"/>
  </r>
  <r>
    <n v="25"/>
    <n v="72"/>
    <n v="120"/>
    <n v="48"/>
    <n v="47"/>
    <n v="15"/>
    <n v="372"/>
    <n v="30"/>
    <n v="40"/>
    <n v="60"/>
    <n v="100"/>
    <n v="435"/>
    <n v="9"/>
    <x v="0"/>
    <x v="15"/>
    <x v="3"/>
    <x v="1"/>
    <x v="7"/>
    <x v="3"/>
    <s v="Decaf"/>
  </r>
  <r>
    <n v="-40"/>
    <n v="11"/>
    <n v="99"/>
    <n v="88"/>
    <n v="51"/>
    <n v="27"/>
    <n v="525"/>
    <n v="-30"/>
    <n v="70"/>
    <n v="10"/>
    <n v="80"/>
    <n v="435"/>
    <n v="10"/>
    <x v="0"/>
    <x v="15"/>
    <x v="3"/>
    <x v="1"/>
    <x v="8"/>
    <x v="3"/>
    <s v="Decaf"/>
  </r>
  <r>
    <n v="-10"/>
    <n v="53"/>
    <n v="90"/>
    <n v="37"/>
    <n v="63"/>
    <n v="34"/>
    <n v="261"/>
    <n v="0"/>
    <n v="20"/>
    <n v="40"/>
    <n v="60"/>
    <n v="435"/>
    <n v="11"/>
    <x v="0"/>
    <x v="15"/>
    <x v="3"/>
    <x v="1"/>
    <x v="9"/>
    <x v="1"/>
    <s v="Regular"/>
  </r>
  <r>
    <n v="9"/>
    <n v="47"/>
    <n v="82"/>
    <n v="35"/>
    <n v="38"/>
    <n v="11"/>
    <n v="196"/>
    <n v="10"/>
    <n v="20"/>
    <n v="30"/>
    <n v="50"/>
    <n v="435"/>
    <n v="12"/>
    <x v="0"/>
    <x v="15"/>
    <x v="3"/>
    <x v="1"/>
    <x v="10"/>
    <x v="1"/>
    <s v="Regular"/>
  </r>
  <r>
    <n v="-9"/>
    <n v="36"/>
    <n v="65"/>
    <n v="29"/>
    <n v="45"/>
    <n v="11"/>
    <n v="169"/>
    <n v="10"/>
    <n v="10"/>
    <n v="30"/>
    <n v="40"/>
    <n v="435"/>
    <n v="13"/>
    <x v="0"/>
    <x v="15"/>
    <x v="3"/>
    <x v="1"/>
    <x v="3"/>
    <x v="1"/>
    <s v="Regular"/>
  </r>
  <r>
    <n v="47"/>
    <n v="92"/>
    <n v="170"/>
    <n v="78"/>
    <n v="45"/>
    <n v="24"/>
    <n v="965"/>
    <n v="80"/>
    <n v="90"/>
    <n v="120"/>
    <n v="210"/>
    <n v="801"/>
    <n v="1"/>
    <x v="0"/>
    <x v="15"/>
    <x v="3"/>
    <x v="1"/>
    <x v="0"/>
    <x v="0"/>
    <s v="Regular"/>
  </r>
  <r>
    <n v="30"/>
    <n v="75"/>
    <n v="130"/>
    <n v="55"/>
    <n v="45"/>
    <n v="18"/>
    <n v="312"/>
    <n v="70"/>
    <n v="60"/>
    <n v="100"/>
    <n v="160"/>
    <n v="435"/>
    <n v="2"/>
    <x v="0"/>
    <x v="15"/>
    <x v="3"/>
    <x v="1"/>
    <x v="1"/>
    <x v="0"/>
    <s v="Regular"/>
  </r>
  <r>
    <n v="39"/>
    <n v="105"/>
    <n v="190"/>
    <n v="85"/>
    <n v="66"/>
    <n v="32"/>
    <n v="494"/>
    <n v="70"/>
    <n v="70"/>
    <n v="130"/>
    <n v="230"/>
    <n v="801"/>
    <n v="3"/>
    <x v="0"/>
    <x v="15"/>
    <x v="3"/>
    <x v="1"/>
    <x v="2"/>
    <x v="0"/>
    <s v="Decaf"/>
  </r>
  <r>
    <n v="140"/>
    <n v="228"/>
    <n v="456"/>
    <n v="328"/>
    <n v="88"/>
    <n v="63"/>
    <n v="1459"/>
    <n v="150"/>
    <n v="190"/>
    <n v="220"/>
    <n v="430"/>
    <n v="661"/>
    <n v="4"/>
    <x v="0"/>
    <x v="16"/>
    <x v="3"/>
    <x v="0"/>
    <x v="12"/>
    <x v="2"/>
    <s v="Regular"/>
  </r>
  <r>
    <n v="17"/>
    <n v="145"/>
    <n v="250"/>
    <n v="121"/>
    <n v="128"/>
    <n v="95"/>
    <n v="725"/>
    <n v="20"/>
    <n v="89"/>
    <n v="140"/>
    <n v="240"/>
    <n v="818"/>
    <n v="5"/>
    <x v="0"/>
    <x v="16"/>
    <x v="3"/>
    <x v="0"/>
    <x v="4"/>
    <x v="2"/>
    <s v="Regular"/>
  </r>
  <r>
    <n v="203"/>
    <n v="312"/>
    <n v="546"/>
    <n v="223"/>
    <n v="109"/>
    <n v="77"/>
    <n v="1310"/>
    <n v="200"/>
    <n v="256"/>
    <n v="300"/>
    <n v="520"/>
    <n v="213"/>
    <n v="6"/>
    <x v="0"/>
    <x v="16"/>
    <x v="3"/>
    <x v="0"/>
    <x v="5"/>
    <x v="2"/>
    <s v="Decaf"/>
  </r>
  <r>
    <n v="102"/>
    <n v="139"/>
    <n v="234"/>
    <n v="95"/>
    <n v="37"/>
    <n v="26"/>
    <n v="821"/>
    <n v="100"/>
    <n v="80"/>
    <n v="120"/>
    <n v="200"/>
    <n v="510"/>
    <n v="8"/>
    <x v="0"/>
    <x v="16"/>
    <x v="3"/>
    <x v="0"/>
    <x v="6"/>
    <x v="3"/>
    <s v="Decaf"/>
  </r>
  <r>
    <n v="160"/>
    <n v="245"/>
    <n v="452"/>
    <n v="211"/>
    <n v="85"/>
    <n v="64"/>
    <n v="965"/>
    <n v="160"/>
    <n v="201"/>
    <n v="220"/>
    <n v="390"/>
    <n v="310"/>
    <n v="9"/>
    <x v="0"/>
    <x v="16"/>
    <x v="3"/>
    <x v="0"/>
    <x v="7"/>
    <x v="3"/>
    <s v="Decaf"/>
  </r>
  <r>
    <n v="67"/>
    <n v="107"/>
    <n v="190"/>
    <n v="83"/>
    <n v="40"/>
    <n v="27"/>
    <n v="623"/>
    <n v="60"/>
    <n v="70"/>
    <n v="90"/>
    <n v="160"/>
    <n v="707"/>
    <n v="10"/>
    <x v="0"/>
    <x v="16"/>
    <x v="3"/>
    <x v="0"/>
    <x v="8"/>
    <x v="3"/>
    <s v="Decaf"/>
  </r>
  <r>
    <n v="94"/>
    <n v="130"/>
    <n v="219"/>
    <n v="89"/>
    <n v="36"/>
    <n v="24"/>
    <n v="777"/>
    <n v="80"/>
    <n v="50"/>
    <n v="90"/>
    <n v="140"/>
    <n v="619"/>
    <n v="11"/>
    <x v="0"/>
    <x v="16"/>
    <x v="3"/>
    <x v="0"/>
    <x v="9"/>
    <x v="1"/>
    <s v="Regular"/>
  </r>
  <r>
    <n v="54"/>
    <n v="80"/>
    <n v="134"/>
    <n v="54"/>
    <n v="26"/>
    <n v="15"/>
    <n v="456"/>
    <n v="60"/>
    <n v="30"/>
    <n v="60"/>
    <n v="90"/>
    <n v="650"/>
    <n v="12"/>
    <x v="0"/>
    <x v="16"/>
    <x v="3"/>
    <x v="0"/>
    <x v="10"/>
    <x v="1"/>
    <s v="Regular"/>
  </r>
  <r>
    <n v="54"/>
    <n v="108"/>
    <n v="180"/>
    <n v="72"/>
    <n v="54"/>
    <n v="23"/>
    <n v="558"/>
    <n v="50"/>
    <n v="40"/>
    <n v="80"/>
    <n v="120"/>
    <n v="760"/>
    <n v="13"/>
    <x v="0"/>
    <x v="16"/>
    <x v="3"/>
    <x v="0"/>
    <x v="3"/>
    <x v="1"/>
    <s v="Regular"/>
  </r>
  <r>
    <n v="-2"/>
    <n v="50"/>
    <n v="145"/>
    <n v="95"/>
    <n v="52"/>
    <n v="30"/>
    <n v="608"/>
    <n v="30"/>
    <n v="109"/>
    <n v="70"/>
    <n v="180"/>
    <n v="916"/>
    <n v="1"/>
    <x v="0"/>
    <x v="16"/>
    <x v="3"/>
    <x v="0"/>
    <x v="0"/>
    <x v="0"/>
    <s v="Regular"/>
  </r>
  <r>
    <n v="262"/>
    <n v="407"/>
    <n v="678"/>
    <n v="288"/>
    <n v="145"/>
    <n v="94"/>
    <n v="2101"/>
    <n v="370"/>
    <n v="410"/>
    <n v="500"/>
    <n v="840"/>
    <n v="559"/>
    <n v="2"/>
    <x v="0"/>
    <x v="16"/>
    <x v="3"/>
    <x v="0"/>
    <x v="1"/>
    <x v="0"/>
    <s v="Regular"/>
  </r>
  <r>
    <n v="-117"/>
    <n v="-26"/>
    <n v="118"/>
    <n v="132"/>
    <n v="91"/>
    <n v="47"/>
    <n v="862"/>
    <n v="-120"/>
    <n v="131"/>
    <n v="-40"/>
    <n v="140"/>
    <n v="650"/>
    <n v="3"/>
    <x v="0"/>
    <x v="16"/>
    <x v="3"/>
    <x v="0"/>
    <x v="2"/>
    <x v="0"/>
    <s v="Decaf"/>
  </r>
  <r>
    <n v="11"/>
    <n v="26"/>
    <n v="43"/>
    <n v="17"/>
    <n v="15"/>
    <n v="4"/>
    <n v="777"/>
    <n v="20"/>
    <n v="10"/>
    <n v="30"/>
    <n v="40"/>
    <n v="775"/>
    <n v="4"/>
    <x v="0"/>
    <x v="17"/>
    <x v="3"/>
    <x v="1"/>
    <x v="12"/>
    <x v="2"/>
    <s v="Regular"/>
  </r>
  <r>
    <n v="10"/>
    <n v="27"/>
    <n v="45"/>
    <n v="18"/>
    <n v="17"/>
    <n v="5"/>
    <n v="821"/>
    <n v="20"/>
    <n v="10"/>
    <n v="30"/>
    <n v="40"/>
    <n v="702"/>
    <n v="5"/>
    <x v="0"/>
    <x v="17"/>
    <x v="3"/>
    <x v="1"/>
    <x v="4"/>
    <x v="2"/>
    <s v="Regular"/>
  </r>
  <r>
    <n v="11"/>
    <n v="26"/>
    <n v="43"/>
    <n v="17"/>
    <n v="15"/>
    <n v="4"/>
    <n v="777"/>
    <n v="20"/>
    <n v="10"/>
    <n v="30"/>
    <n v="40"/>
    <n v="775"/>
    <n v="6"/>
    <x v="0"/>
    <x v="17"/>
    <x v="3"/>
    <x v="1"/>
    <x v="5"/>
    <x v="2"/>
    <s v="Decaf"/>
  </r>
  <r>
    <n v="4"/>
    <n v="34"/>
    <n v="62"/>
    <n v="28"/>
    <n v="30"/>
    <n v="8"/>
    <n v="965"/>
    <n v="20"/>
    <n v="30"/>
    <n v="40"/>
    <n v="70"/>
    <n v="775"/>
    <n v="3"/>
    <x v="0"/>
    <x v="17"/>
    <x v="3"/>
    <x v="1"/>
    <x v="2"/>
    <x v="0"/>
    <s v="Decaf"/>
  </r>
  <r>
    <n v="16"/>
    <n v="145"/>
    <n v="250"/>
    <n v="88"/>
    <n v="129"/>
    <n v="95"/>
    <n v="725"/>
    <n v="30"/>
    <n v="90"/>
    <n v="130"/>
    <n v="220"/>
    <n v="702"/>
    <n v="8"/>
    <x v="0"/>
    <x v="17"/>
    <x v="3"/>
    <x v="1"/>
    <x v="6"/>
    <x v="3"/>
    <s v="Decaf"/>
  </r>
  <r>
    <n v="111"/>
    <n v="201"/>
    <n v="345"/>
    <n v="173"/>
    <n v="90"/>
    <n v="47"/>
    <n v="862"/>
    <n v="120"/>
    <n v="88"/>
    <n v="180"/>
    <n v="300"/>
    <n v="775"/>
    <n v="9"/>
    <x v="0"/>
    <x v="17"/>
    <x v="3"/>
    <x v="1"/>
    <x v="7"/>
    <x v="3"/>
    <s v="Decaf"/>
  </r>
  <r>
    <n v="86"/>
    <n v="139"/>
    <n v="234"/>
    <n v="95"/>
    <n v="53"/>
    <n v="30"/>
    <n v="608"/>
    <n v="90"/>
    <n v="80"/>
    <n v="120"/>
    <n v="200"/>
    <n v="702"/>
    <n v="10"/>
    <x v="0"/>
    <x v="17"/>
    <x v="3"/>
    <x v="1"/>
    <x v="8"/>
    <x v="3"/>
    <s v="Decaf"/>
  </r>
  <r>
    <n v="203"/>
    <n v="312"/>
    <n v="546"/>
    <n v="299"/>
    <n v="109"/>
    <n v="77"/>
    <n v="1310"/>
    <n v="150"/>
    <n v="88"/>
    <n v="220"/>
    <n v="370"/>
    <n v="775"/>
    <n v="11"/>
    <x v="0"/>
    <x v="17"/>
    <x v="3"/>
    <x v="1"/>
    <x v="9"/>
    <x v="1"/>
    <s v="Regular"/>
  </r>
  <r>
    <n v="141"/>
    <n v="228"/>
    <n v="456"/>
    <n v="186"/>
    <n v="87"/>
    <n v="63"/>
    <n v="1459"/>
    <n v="100"/>
    <n v="116"/>
    <n v="160"/>
    <n v="310"/>
    <n v="775"/>
    <n v="12"/>
    <x v="0"/>
    <x v="17"/>
    <x v="3"/>
    <x v="1"/>
    <x v="10"/>
    <x v="1"/>
    <s v="Regular"/>
  </r>
  <r>
    <n v="-354"/>
    <n v="-245"/>
    <n v="17"/>
    <n v="145"/>
    <n v="126"/>
    <n v="93"/>
    <n v="1419"/>
    <n v="-240"/>
    <n v="166"/>
    <n v="-160"/>
    <n v="0"/>
    <n v="702"/>
    <n v="13"/>
    <x v="0"/>
    <x v="17"/>
    <x v="3"/>
    <x v="1"/>
    <x v="3"/>
    <x v="1"/>
    <s v="Regular"/>
  </r>
  <r>
    <n v="-3"/>
    <n v="42"/>
    <n v="76"/>
    <n v="34"/>
    <n v="45"/>
    <n v="12"/>
    <n v="197"/>
    <n v="10"/>
    <n v="40"/>
    <n v="50"/>
    <n v="90"/>
    <n v="702"/>
    <n v="2"/>
    <x v="0"/>
    <x v="17"/>
    <x v="3"/>
    <x v="1"/>
    <x v="1"/>
    <x v="0"/>
    <s v="Regular"/>
  </r>
  <r>
    <n v="16"/>
    <n v="72"/>
    <n v="130"/>
    <n v="58"/>
    <n v="56"/>
    <n v="22"/>
    <n v="338"/>
    <n v="20"/>
    <n v="50"/>
    <n v="70"/>
    <n v="120"/>
    <n v="503"/>
    <n v="4"/>
    <x v="0"/>
    <x v="18"/>
    <x v="3"/>
    <x v="1"/>
    <x v="12"/>
    <x v="2"/>
    <s v="Regular"/>
  </r>
  <r>
    <n v="33"/>
    <n v="80"/>
    <n v="140"/>
    <n v="60"/>
    <n v="47"/>
    <n v="19"/>
    <n v="336"/>
    <n v="50"/>
    <n v="50"/>
    <n v="80"/>
    <n v="130"/>
    <n v="503"/>
    <n v="5"/>
    <x v="0"/>
    <x v="18"/>
    <x v="3"/>
    <x v="1"/>
    <x v="4"/>
    <x v="2"/>
    <s v="Regular"/>
  </r>
  <r>
    <n v="99"/>
    <n v="171"/>
    <n v="341"/>
    <n v="151"/>
    <n v="72"/>
    <n v="47"/>
    <n v="1091"/>
    <n v="100"/>
    <n v="139"/>
    <n v="160"/>
    <n v="320"/>
    <n v="971"/>
    <n v="6"/>
    <x v="0"/>
    <x v="18"/>
    <x v="3"/>
    <x v="1"/>
    <x v="5"/>
    <x v="2"/>
    <s v="Decaf"/>
  </r>
  <r>
    <n v="42"/>
    <n v="83"/>
    <n v="140"/>
    <n v="57"/>
    <n v="41"/>
    <n v="18"/>
    <n v="364"/>
    <n v="70"/>
    <n v="70"/>
    <n v="100"/>
    <n v="170"/>
    <n v="971"/>
    <n v="3"/>
    <x v="0"/>
    <x v="18"/>
    <x v="3"/>
    <x v="1"/>
    <x v="2"/>
    <x v="0"/>
    <s v="Decaf"/>
  </r>
  <r>
    <n v="33"/>
    <n v="54"/>
    <n v="90"/>
    <n v="36"/>
    <n v="21"/>
    <n v="10"/>
    <n v="777"/>
    <n v="40"/>
    <n v="30"/>
    <n v="40"/>
    <n v="70"/>
    <n v="971"/>
    <n v="8"/>
    <x v="0"/>
    <x v="18"/>
    <x v="3"/>
    <x v="1"/>
    <x v="6"/>
    <x v="3"/>
    <s v="Decaf"/>
  </r>
  <r>
    <n v="29"/>
    <n v="56"/>
    <n v="100"/>
    <n v="44"/>
    <n v="27"/>
    <n v="14"/>
    <n v="623"/>
    <n v="30"/>
    <n v="30"/>
    <n v="50"/>
    <n v="80"/>
    <n v="503"/>
    <n v="9"/>
    <x v="0"/>
    <x v="18"/>
    <x v="3"/>
    <x v="1"/>
    <x v="7"/>
    <x v="3"/>
    <s v="Decaf"/>
  </r>
  <r>
    <n v="28"/>
    <n v="48"/>
    <n v="80"/>
    <n v="32"/>
    <n v="20"/>
    <n v="8"/>
    <n v="456"/>
    <n v="30"/>
    <n v="20"/>
    <n v="30"/>
    <n v="50"/>
    <n v="971"/>
    <n v="11"/>
    <x v="0"/>
    <x v="18"/>
    <x v="3"/>
    <x v="1"/>
    <x v="9"/>
    <x v="1"/>
    <s v="Regular"/>
  </r>
  <r>
    <n v="68"/>
    <n v="126"/>
    <n v="210"/>
    <n v="84"/>
    <n v="58"/>
    <n v="27"/>
    <n v="651"/>
    <n v="60"/>
    <n v="50"/>
    <n v="90"/>
    <n v="140"/>
    <n v="503"/>
    <n v="12"/>
    <x v="0"/>
    <x v="18"/>
    <x v="3"/>
    <x v="1"/>
    <x v="10"/>
    <x v="1"/>
    <s v="Regular"/>
  </r>
  <r>
    <n v="67"/>
    <n v="116"/>
    <n v="200"/>
    <n v="84"/>
    <n v="49"/>
    <n v="26"/>
    <n v="500"/>
    <n v="50"/>
    <n v="50"/>
    <n v="80"/>
    <n v="130"/>
    <n v="541"/>
    <n v="13"/>
    <x v="0"/>
    <x v="18"/>
    <x v="3"/>
    <x v="1"/>
    <x v="3"/>
    <x v="1"/>
    <s v="Regular"/>
  </r>
  <r>
    <n v="1"/>
    <n v="87"/>
    <n v="150"/>
    <n v="63"/>
    <n v="86"/>
    <n v="57"/>
    <n v="435"/>
    <n v="40"/>
    <n v="70"/>
    <n v="110"/>
    <n v="180"/>
    <n v="541"/>
    <n v="1"/>
    <x v="0"/>
    <x v="18"/>
    <x v="3"/>
    <x v="1"/>
    <x v="0"/>
    <x v="0"/>
    <s v="Regular"/>
  </r>
  <r>
    <n v="28"/>
    <n v="93"/>
    <n v="160"/>
    <n v="67"/>
    <n v="65"/>
    <n v="22"/>
    <n v="400"/>
    <n v="60"/>
    <n v="80"/>
    <n v="120"/>
    <n v="200"/>
    <n v="503"/>
    <n v="2"/>
    <x v="0"/>
    <x v="18"/>
    <x v="3"/>
    <x v="1"/>
    <x v="1"/>
    <x v="0"/>
    <s v="Regular"/>
  </r>
  <r>
    <n v="35"/>
    <n v="62"/>
    <n v="110"/>
    <n v="48"/>
    <n v="27"/>
    <n v="15"/>
    <n v="623"/>
    <n v="40"/>
    <n v="40"/>
    <n v="60"/>
    <n v="100"/>
    <n v="425"/>
    <n v="4"/>
    <x v="0"/>
    <x v="19"/>
    <x v="3"/>
    <x v="1"/>
    <x v="12"/>
    <x v="2"/>
    <s v="Regular"/>
  </r>
  <r>
    <n v="13"/>
    <n v="66"/>
    <n v="120"/>
    <n v="54"/>
    <n v="53"/>
    <n v="20"/>
    <n v="312"/>
    <n v="20"/>
    <n v="50"/>
    <n v="60"/>
    <n v="110"/>
    <n v="253"/>
    <n v="5"/>
    <x v="0"/>
    <x v="19"/>
    <x v="3"/>
    <x v="1"/>
    <x v="4"/>
    <x v="2"/>
    <s v="Regular"/>
  </r>
  <r>
    <n v="39"/>
    <n v="81"/>
    <n v="150"/>
    <n v="69"/>
    <n v="42"/>
    <n v="21"/>
    <n v="965"/>
    <n v="60"/>
    <n v="60"/>
    <n v="80"/>
    <n v="140"/>
    <n v="206"/>
    <n v="6"/>
    <x v="0"/>
    <x v="19"/>
    <x v="3"/>
    <x v="1"/>
    <x v="5"/>
    <x v="2"/>
    <s v="Decaf"/>
  </r>
  <r>
    <n v="9"/>
    <n v="111"/>
    <n v="190"/>
    <n v="79"/>
    <n v="102"/>
    <n v="72"/>
    <n v="551"/>
    <n v="60"/>
    <n v="90"/>
    <n v="140"/>
    <n v="230"/>
    <n v="509"/>
    <n v="3"/>
    <x v="0"/>
    <x v="19"/>
    <x v="3"/>
    <x v="1"/>
    <x v="2"/>
    <x v="0"/>
    <s v="Decaf"/>
  </r>
  <r>
    <n v="115"/>
    <n v="186"/>
    <n v="310"/>
    <n v="90"/>
    <n v="71"/>
    <n v="40"/>
    <n v="961"/>
    <n v="120"/>
    <n v="90"/>
    <n v="170"/>
    <n v="270"/>
    <n v="206"/>
    <n v="8"/>
    <x v="0"/>
    <x v="19"/>
    <x v="3"/>
    <x v="1"/>
    <x v="6"/>
    <x v="3"/>
    <s v="Decaf"/>
  </r>
  <r>
    <n v="30"/>
    <n v="51"/>
    <n v="85"/>
    <n v="34"/>
    <n v="21"/>
    <n v="9"/>
    <n v="777"/>
    <n v="50"/>
    <n v="20"/>
    <n v="50"/>
    <n v="70"/>
    <n v="360"/>
    <n v="9"/>
    <x v="0"/>
    <x v="19"/>
    <x v="3"/>
    <x v="1"/>
    <x v="7"/>
    <x v="3"/>
    <s v="Decaf"/>
  </r>
  <r>
    <n v="70"/>
    <n v="113"/>
    <n v="180"/>
    <n v="67"/>
    <n v="43"/>
    <n v="20"/>
    <n v="400"/>
    <n v="50"/>
    <n v="40"/>
    <n v="80"/>
    <n v="120"/>
    <n v="360"/>
    <n v="11"/>
    <x v="0"/>
    <x v="19"/>
    <x v="3"/>
    <x v="1"/>
    <x v="9"/>
    <x v="1"/>
    <s v="Regular"/>
  </r>
  <r>
    <n v="48"/>
    <n v="89"/>
    <n v="150"/>
    <n v="61"/>
    <n v="41"/>
    <n v="19"/>
    <n v="390"/>
    <n v="40"/>
    <n v="40"/>
    <n v="60"/>
    <n v="100"/>
    <n v="253"/>
    <n v="12"/>
    <x v="0"/>
    <x v="19"/>
    <x v="3"/>
    <x v="1"/>
    <x v="10"/>
    <x v="1"/>
    <s v="Regular"/>
  </r>
  <r>
    <n v="8"/>
    <n v="105"/>
    <n v="180"/>
    <n v="75"/>
    <n v="97"/>
    <n v="68"/>
    <n v="522"/>
    <n v="20"/>
    <n v="40"/>
    <n v="80"/>
    <n v="120"/>
    <n v="360"/>
    <n v="13"/>
    <x v="0"/>
    <x v="19"/>
    <x v="3"/>
    <x v="1"/>
    <x v="3"/>
    <x v="1"/>
    <s v="Regular"/>
  </r>
  <r>
    <n v="38"/>
    <n v="77"/>
    <n v="130"/>
    <n v="53"/>
    <n v="39"/>
    <n v="16"/>
    <n v="338"/>
    <n v="70"/>
    <n v="60"/>
    <n v="100"/>
    <n v="160"/>
    <n v="206"/>
    <n v="2"/>
    <x v="0"/>
    <x v="19"/>
    <x v="3"/>
    <x v="1"/>
    <x v="1"/>
    <x v="0"/>
    <s v="Regular"/>
  </r>
  <r>
    <n v="105"/>
    <n v="144"/>
    <n v="243"/>
    <n v="99"/>
    <n v="39"/>
    <n v="27"/>
    <n v="766"/>
    <n v="120"/>
    <n v="80"/>
    <n v="150"/>
    <n v="250"/>
    <n v="303"/>
    <n v="1"/>
    <x v="1"/>
    <x v="0"/>
    <x v="0"/>
    <x v="0"/>
    <x v="0"/>
    <x v="0"/>
    <s v="Regular"/>
  </r>
  <r>
    <n v="68"/>
    <n v="107"/>
    <n v="190"/>
    <n v="83"/>
    <n v="39"/>
    <n v="27"/>
    <n v="613"/>
    <n v="80"/>
    <n v="80"/>
    <n v="110"/>
    <n v="190"/>
    <n v="720"/>
    <n v="2"/>
    <x v="1"/>
    <x v="0"/>
    <x v="0"/>
    <x v="0"/>
    <x v="1"/>
    <x v="0"/>
    <s v="Regular"/>
  </r>
  <r>
    <n v="99"/>
    <n v="137"/>
    <n v="232"/>
    <n v="95"/>
    <n v="38"/>
    <n v="26"/>
    <n v="809"/>
    <n v="110"/>
    <n v="93"/>
    <n v="140"/>
    <n v="240"/>
    <n v="719"/>
    <n v="3"/>
    <x v="1"/>
    <x v="0"/>
    <x v="0"/>
    <x v="0"/>
    <x v="2"/>
    <x v="0"/>
    <s v="Decaf"/>
  </r>
  <r>
    <n v="30"/>
    <n v="56"/>
    <n v="100"/>
    <n v="44"/>
    <n v="26"/>
    <n v="14"/>
    <n v="618"/>
    <n v="30"/>
    <n v="30"/>
    <n v="50"/>
    <n v="80"/>
    <n v="970"/>
    <n v="13"/>
    <x v="1"/>
    <x v="0"/>
    <x v="0"/>
    <x v="0"/>
    <x v="3"/>
    <x v="1"/>
    <s v="Regular"/>
  </r>
  <r>
    <n v="80"/>
    <n v="112"/>
    <n v="189"/>
    <n v="77"/>
    <n v="32"/>
    <n v="21"/>
    <n v="449"/>
    <n v="110"/>
    <n v="80"/>
    <n v="140"/>
    <n v="220"/>
    <n v="970"/>
    <n v="5"/>
    <x v="1"/>
    <x v="0"/>
    <x v="0"/>
    <x v="0"/>
    <x v="4"/>
    <x v="2"/>
    <s v="Regular"/>
  </r>
  <r>
    <n v="59"/>
    <n v="114"/>
    <n v="189"/>
    <n v="75"/>
    <n v="55"/>
    <n v="24"/>
    <n v="549"/>
    <n v="90"/>
    <n v="80"/>
    <n v="140"/>
    <n v="220"/>
    <n v="303"/>
    <n v="6"/>
    <x v="1"/>
    <x v="0"/>
    <x v="0"/>
    <x v="0"/>
    <x v="5"/>
    <x v="2"/>
    <s v="Decaf"/>
  </r>
  <r>
    <n v="99"/>
    <n v="170"/>
    <n v="340"/>
    <n v="227"/>
    <n v="71"/>
    <n v="47"/>
    <n v="1073"/>
    <n v="100"/>
    <n v="191"/>
    <n v="150"/>
    <n v="290"/>
    <n v="970"/>
    <n v="8"/>
    <x v="1"/>
    <x v="0"/>
    <x v="0"/>
    <x v="0"/>
    <x v="6"/>
    <x v="3"/>
    <s v="Decaf"/>
  </r>
  <r>
    <n v="-3"/>
    <n v="75"/>
    <n v="129"/>
    <n v="54"/>
    <n v="78"/>
    <n v="49"/>
    <n v="427"/>
    <n v="10"/>
    <n v="40"/>
    <n v="70"/>
    <n v="110"/>
    <n v="970"/>
    <n v="9"/>
    <x v="1"/>
    <x v="0"/>
    <x v="0"/>
    <x v="0"/>
    <x v="7"/>
    <x v="3"/>
    <s v="Decaf"/>
  </r>
  <r>
    <n v="33"/>
    <n v="80"/>
    <n v="140"/>
    <n v="60"/>
    <n v="47"/>
    <n v="19"/>
    <n v="329"/>
    <n v="40"/>
    <n v="50"/>
    <n v="70"/>
    <n v="120"/>
    <n v="303"/>
    <n v="10"/>
    <x v="1"/>
    <x v="0"/>
    <x v="0"/>
    <x v="0"/>
    <x v="8"/>
    <x v="3"/>
    <s v="Decaf"/>
  </r>
  <r>
    <n v="18"/>
    <n v="73"/>
    <n v="132"/>
    <n v="59"/>
    <n v="55"/>
    <n v="22"/>
    <n v="331"/>
    <n v="10"/>
    <n v="50"/>
    <n v="60"/>
    <n v="110"/>
    <n v="719"/>
    <n v="11"/>
    <x v="1"/>
    <x v="0"/>
    <x v="0"/>
    <x v="0"/>
    <x v="9"/>
    <x v="1"/>
    <s v="Regular"/>
  </r>
  <r>
    <n v="34"/>
    <n v="74"/>
    <n v="136"/>
    <n v="62"/>
    <n v="40"/>
    <n v="19"/>
    <n v="958"/>
    <n v="30"/>
    <n v="50"/>
    <n v="60"/>
    <n v="110"/>
    <n v="720"/>
    <n v="12"/>
    <x v="1"/>
    <x v="0"/>
    <x v="0"/>
    <x v="0"/>
    <x v="10"/>
    <x v="1"/>
    <s v="Regular"/>
  </r>
  <r>
    <n v="115"/>
    <n v="206"/>
    <n v="354"/>
    <n v="133"/>
    <n v="91"/>
    <n v="48"/>
    <n v="844"/>
    <n v="140"/>
    <n v="145"/>
    <n v="220"/>
    <n v="370"/>
    <n v="312"/>
    <n v="2"/>
    <x v="1"/>
    <x v="1"/>
    <x v="0"/>
    <x v="0"/>
    <x v="1"/>
    <x v="0"/>
    <s v="Regular"/>
  </r>
  <r>
    <n v="95"/>
    <n v="150"/>
    <n v="254"/>
    <n v="78"/>
    <n v="55"/>
    <n v="33"/>
    <n v="596"/>
    <n v="100"/>
    <n v="90"/>
    <n v="150"/>
    <n v="260"/>
    <n v="847"/>
    <n v="3"/>
    <x v="1"/>
    <x v="1"/>
    <x v="0"/>
    <x v="0"/>
    <x v="2"/>
    <x v="0"/>
    <s v="Decaf"/>
  </r>
  <r>
    <n v="201"/>
    <n v="311"/>
    <n v="545"/>
    <n v="316"/>
    <n v="110"/>
    <n v="77"/>
    <n v="1282"/>
    <n v="260"/>
    <n v="293"/>
    <n v="370"/>
    <n v="640"/>
    <n v="708"/>
    <n v="5"/>
    <x v="1"/>
    <x v="1"/>
    <x v="0"/>
    <x v="0"/>
    <x v="4"/>
    <x v="2"/>
    <s v="Regular"/>
  </r>
  <r>
    <n v="142"/>
    <n v="229"/>
    <n v="457"/>
    <n v="195"/>
    <n v="87"/>
    <n v="63"/>
    <n v="1436"/>
    <n v="180"/>
    <n v="288"/>
    <n v="270"/>
    <n v="530"/>
    <n v="312"/>
    <n v="6"/>
    <x v="1"/>
    <x v="1"/>
    <x v="0"/>
    <x v="0"/>
    <x v="5"/>
    <x v="2"/>
    <s v="Decaf"/>
  </r>
  <r>
    <n v="105"/>
    <n v="144"/>
    <n v="243"/>
    <n v="99"/>
    <n v="39"/>
    <n v="27"/>
    <n v="766"/>
    <n v="110"/>
    <n v="80"/>
    <n v="130"/>
    <n v="210"/>
    <n v="815"/>
    <n v="8"/>
    <x v="1"/>
    <x v="1"/>
    <x v="0"/>
    <x v="0"/>
    <x v="6"/>
    <x v="3"/>
    <s v="Decaf"/>
  </r>
  <r>
    <n v="68"/>
    <n v="107"/>
    <n v="190"/>
    <n v="83"/>
    <n v="39"/>
    <n v="27"/>
    <n v="613"/>
    <n v="60"/>
    <n v="70"/>
    <n v="90"/>
    <n v="160"/>
    <n v="773"/>
    <n v="9"/>
    <x v="1"/>
    <x v="1"/>
    <x v="0"/>
    <x v="0"/>
    <x v="7"/>
    <x v="3"/>
    <s v="Decaf"/>
  </r>
  <r>
    <n v="99"/>
    <n v="137"/>
    <n v="232"/>
    <n v="95"/>
    <n v="38"/>
    <n v="26"/>
    <n v="809"/>
    <n v="100"/>
    <n v="80"/>
    <n v="120"/>
    <n v="200"/>
    <n v="847"/>
    <n v="10"/>
    <x v="1"/>
    <x v="1"/>
    <x v="0"/>
    <x v="0"/>
    <x v="8"/>
    <x v="3"/>
    <s v="Decaf"/>
  </r>
  <r>
    <n v="79"/>
    <n v="112"/>
    <n v="189"/>
    <n v="77"/>
    <n v="33"/>
    <n v="21"/>
    <n v="449"/>
    <n v="80"/>
    <n v="60"/>
    <n v="100"/>
    <n v="160"/>
    <n v="309"/>
    <n v="11"/>
    <x v="1"/>
    <x v="1"/>
    <x v="0"/>
    <x v="0"/>
    <x v="9"/>
    <x v="1"/>
    <s v="Regular"/>
  </r>
  <r>
    <n v="59"/>
    <n v="114"/>
    <n v="189"/>
    <n v="75"/>
    <n v="55"/>
    <n v="24"/>
    <n v="549"/>
    <n v="50"/>
    <n v="60"/>
    <n v="100"/>
    <n v="160"/>
    <n v="630"/>
    <n v="12"/>
    <x v="1"/>
    <x v="1"/>
    <x v="0"/>
    <x v="0"/>
    <x v="10"/>
    <x v="1"/>
    <s v="Regular"/>
  </r>
  <r>
    <n v="10"/>
    <n v="27"/>
    <n v="45"/>
    <n v="18"/>
    <n v="17"/>
    <n v="5"/>
    <n v="818"/>
    <n v="20"/>
    <n v="10"/>
    <n v="30"/>
    <n v="40"/>
    <n v="712"/>
    <n v="1"/>
    <x v="1"/>
    <x v="2"/>
    <x v="0"/>
    <x v="1"/>
    <x v="0"/>
    <x v="0"/>
    <s v="Regular"/>
  </r>
  <r>
    <n v="6"/>
    <n v="35"/>
    <n v="63"/>
    <n v="28"/>
    <n v="29"/>
    <n v="8"/>
    <n v="961"/>
    <n v="20"/>
    <n v="20"/>
    <n v="40"/>
    <n v="60"/>
    <n v="319"/>
    <n v="2"/>
    <x v="1"/>
    <x v="2"/>
    <x v="0"/>
    <x v="1"/>
    <x v="1"/>
    <x v="0"/>
    <s v="Regular"/>
  </r>
  <r>
    <n v="12"/>
    <n v="31"/>
    <n v="54"/>
    <n v="23"/>
    <n v="19"/>
    <n v="7"/>
    <n v="620"/>
    <n v="20"/>
    <n v="20"/>
    <n v="30"/>
    <n v="50"/>
    <n v="712"/>
    <n v="3"/>
    <x v="1"/>
    <x v="2"/>
    <x v="0"/>
    <x v="1"/>
    <x v="2"/>
    <x v="0"/>
    <s v="Decaf"/>
  </r>
  <r>
    <n v="11"/>
    <n v="28"/>
    <n v="47"/>
    <n v="19"/>
    <n v="17"/>
    <n v="5"/>
    <n v="774"/>
    <n v="20"/>
    <n v="20"/>
    <n v="30"/>
    <n v="50"/>
    <n v="319"/>
    <n v="5"/>
    <x v="1"/>
    <x v="2"/>
    <x v="0"/>
    <x v="1"/>
    <x v="4"/>
    <x v="2"/>
    <s v="Regular"/>
  </r>
  <r>
    <n v="32"/>
    <n v="43"/>
    <n v="43"/>
    <n v="0"/>
    <n v="11"/>
    <n v="0"/>
    <n v="774"/>
    <n v="40"/>
    <n v="0"/>
    <n v="50"/>
    <n v="50"/>
    <n v="712"/>
    <n v="6"/>
    <x v="1"/>
    <x v="2"/>
    <x v="0"/>
    <x v="1"/>
    <x v="5"/>
    <x v="2"/>
    <s v="Decaf"/>
  </r>
  <r>
    <n v="201"/>
    <n v="311"/>
    <n v="545"/>
    <n v="238"/>
    <n v="110"/>
    <n v="77"/>
    <n v="1282"/>
    <n v="190"/>
    <n v="284"/>
    <n v="270"/>
    <n v="470"/>
    <n v="563"/>
    <n v="8"/>
    <x v="1"/>
    <x v="2"/>
    <x v="0"/>
    <x v="1"/>
    <x v="6"/>
    <x v="3"/>
    <s v="Decaf"/>
  </r>
  <r>
    <n v="95"/>
    <n v="150"/>
    <n v="254"/>
    <n v="89"/>
    <n v="55"/>
    <n v="33"/>
    <n v="596"/>
    <n v="110"/>
    <n v="80"/>
    <n v="140"/>
    <n v="220"/>
    <n v="563"/>
    <n v="9"/>
    <x v="1"/>
    <x v="2"/>
    <x v="0"/>
    <x v="1"/>
    <x v="7"/>
    <x v="3"/>
    <s v="Decaf"/>
  </r>
  <r>
    <n v="141"/>
    <n v="229"/>
    <n v="457"/>
    <n v="196"/>
    <n v="88"/>
    <n v="63"/>
    <n v="1436"/>
    <n v="140"/>
    <n v="142"/>
    <n v="210"/>
    <n v="400"/>
    <n v="563"/>
    <n v="11"/>
    <x v="1"/>
    <x v="2"/>
    <x v="0"/>
    <x v="1"/>
    <x v="9"/>
    <x v="1"/>
    <s v="Regular"/>
  </r>
  <r>
    <n v="169"/>
    <n v="294"/>
    <n v="534"/>
    <n v="240"/>
    <n v="125"/>
    <n v="91"/>
    <n v="1391"/>
    <n v="150"/>
    <n v="206"/>
    <n v="260"/>
    <n v="460"/>
    <n v="515"/>
    <n v="12"/>
    <x v="1"/>
    <x v="2"/>
    <x v="0"/>
    <x v="1"/>
    <x v="10"/>
    <x v="1"/>
    <s v="Regular"/>
  </r>
  <r>
    <n v="42"/>
    <n v="107"/>
    <n v="193"/>
    <n v="86"/>
    <n v="65"/>
    <n v="32"/>
    <n v="484"/>
    <n v="50"/>
    <n v="90"/>
    <n v="110"/>
    <n v="200"/>
    <n v="314"/>
    <n v="2"/>
    <x v="1"/>
    <x v="3"/>
    <x v="0"/>
    <x v="1"/>
    <x v="1"/>
    <x v="0"/>
    <s v="Regular"/>
  </r>
  <r>
    <n v="46"/>
    <n v="90"/>
    <n v="165"/>
    <n v="75"/>
    <n v="44"/>
    <n v="23"/>
    <n v="956"/>
    <n v="60"/>
    <n v="70"/>
    <n v="100"/>
    <n v="170"/>
    <n v="816"/>
    <n v="3"/>
    <x v="1"/>
    <x v="3"/>
    <x v="0"/>
    <x v="1"/>
    <x v="2"/>
    <x v="0"/>
    <s v="Decaf"/>
  </r>
  <r>
    <n v="-4"/>
    <n v="41"/>
    <n v="74"/>
    <n v="33"/>
    <n v="45"/>
    <n v="12"/>
    <n v="193"/>
    <n v="0"/>
    <n v="20"/>
    <n v="40"/>
    <n v="60"/>
    <n v="573"/>
    <n v="13"/>
    <x v="1"/>
    <x v="3"/>
    <x v="0"/>
    <x v="1"/>
    <x v="3"/>
    <x v="1"/>
    <s v="Regular"/>
  </r>
  <r>
    <n v="48"/>
    <n v="73"/>
    <n v="123"/>
    <n v="50"/>
    <n v="25"/>
    <n v="14"/>
    <n v="814"/>
    <n v="70"/>
    <n v="50"/>
    <n v="90"/>
    <n v="140"/>
    <n v="573"/>
    <n v="5"/>
    <x v="1"/>
    <x v="3"/>
    <x v="0"/>
    <x v="1"/>
    <x v="4"/>
    <x v="2"/>
    <s v="Regular"/>
  </r>
  <r>
    <n v="38"/>
    <n v="61"/>
    <n v="103"/>
    <n v="42"/>
    <n v="23"/>
    <n v="11"/>
    <n v="771"/>
    <n v="60"/>
    <n v="40"/>
    <n v="80"/>
    <n v="120"/>
    <n v="573"/>
    <n v="6"/>
    <x v="1"/>
    <x v="3"/>
    <x v="0"/>
    <x v="1"/>
    <x v="5"/>
    <x v="2"/>
    <s v="Decaf"/>
  </r>
  <r>
    <n v="-8"/>
    <n v="61"/>
    <n v="104"/>
    <n v="43"/>
    <n v="69"/>
    <n v="39"/>
    <n v="256"/>
    <n v="10"/>
    <n v="30"/>
    <n v="60"/>
    <n v="90"/>
    <n v="636"/>
    <n v="8"/>
    <x v="1"/>
    <x v="3"/>
    <x v="0"/>
    <x v="1"/>
    <x v="6"/>
    <x v="3"/>
    <s v="Decaf"/>
  </r>
  <r>
    <n v="-32"/>
    <n v="18"/>
    <n v="102"/>
    <n v="84"/>
    <n v="50"/>
    <n v="26"/>
    <n v="625"/>
    <n v="-20"/>
    <n v="70"/>
    <n v="10"/>
    <n v="80"/>
    <n v="417"/>
    <n v="9"/>
    <x v="1"/>
    <x v="3"/>
    <x v="0"/>
    <x v="1"/>
    <x v="7"/>
    <x v="3"/>
    <s v="Decaf"/>
  </r>
  <r>
    <n v="9"/>
    <n v="47"/>
    <n v="82"/>
    <n v="35"/>
    <n v="38"/>
    <n v="11"/>
    <n v="191"/>
    <n v="10"/>
    <n v="30"/>
    <n v="40"/>
    <n v="70"/>
    <n v="816"/>
    <n v="11"/>
    <x v="1"/>
    <x v="3"/>
    <x v="0"/>
    <x v="1"/>
    <x v="9"/>
    <x v="1"/>
    <s v="Regular"/>
  </r>
  <r>
    <n v="-7"/>
    <n v="38"/>
    <n v="68"/>
    <n v="30"/>
    <n v="45"/>
    <n v="11"/>
    <n v="165"/>
    <n v="-10"/>
    <n v="20"/>
    <n v="30"/>
    <n v="50"/>
    <n v="314"/>
    <n v="12"/>
    <x v="1"/>
    <x v="3"/>
    <x v="0"/>
    <x v="1"/>
    <x v="10"/>
    <x v="1"/>
    <s v="Regular"/>
  </r>
  <r>
    <n v="33"/>
    <n v="80"/>
    <n v="140"/>
    <n v="60"/>
    <n v="47"/>
    <n v="19"/>
    <n v="329"/>
    <n v="50"/>
    <n v="60"/>
    <n v="80"/>
    <n v="140"/>
    <n v="937"/>
    <n v="1"/>
    <x v="1"/>
    <x v="4"/>
    <x v="0"/>
    <x v="0"/>
    <x v="0"/>
    <x v="0"/>
    <s v="Regular"/>
  </r>
  <r>
    <n v="38"/>
    <n v="76"/>
    <n v="128"/>
    <n v="52"/>
    <n v="38"/>
    <n v="16"/>
    <n v="357"/>
    <n v="50"/>
    <n v="50"/>
    <n v="80"/>
    <n v="130"/>
    <n v="513"/>
    <n v="2"/>
    <x v="1"/>
    <x v="4"/>
    <x v="0"/>
    <x v="0"/>
    <x v="1"/>
    <x v="0"/>
    <s v="Regular"/>
  </r>
  <r>
    <n v="-3"/>
    <n v="75"/>
    <n v="129"/>
    <n v="54"/>
    <n v="78"/>
    <n v="49"/>
    <n v="427"/>
    <n v="20"/>
    <n v="50"/>
    <n v="80"/>
    <n v="130"/>
    <n v="614"/>
    <n v="3"/>
    <x v="1"/>
    <x v="4"/>
    <x v="0"/>
    <x v="0"/>
    <x v="2"/>
    <x v="0"/>
    <s v="Decaf"/>
  </r>
  <r>
    <n v="62"/>
    <n v="120"/>
    <n v="200"/>
    <n v="80"/>
    <n v="58"/>
    <n v="26"/>
    <n v="640"/>
    <n v="60"/>
    <n v="60"/>
    <n v="110"/>
    <n v="170"/>
    <n v="614"/>
    <n v="11"/>
    <x v="1"/>
    <x v="4"/>
    <x v="0"/>
    <x v="0"/>
    <x v="9"/>
    <x v="1"/>
    <s v="Regular"/>
  </r>
  <r>
    <n v="71"/>
    <n v="120"/>
    <n v="206"/>
    <n v="86"/>
    <n v="49"/>
    <n v="26"/>
    <n v="490"/>
    <n v="70"/>
    <n v="70"/>
    <n v="110"/>
    <n v="180"/>
    <n v="513"/>
    <n v="12"/>
    <x v="1"/>
    <x v="4"/>
    <x v="0"/>
    <x v="0"/>
    <x v="10"/>
    <x v="1"/>
    <s v="Regular"/>
  </r>
  <r>
    <n v="18"/>
    <n v="73"/>
    <n v="132"/>
    <n v="59"/>
    <n v="55"/>
    <n v="22"/>
    <n v="331"/>
    <n v="40"/>
    <n v="60"/>
    <n v="90"/>
    <n v="150"/>
    <n v="614"/>
    <n v="6"/>
    <x v="1"/>
    <x v="4"/>
    <x v="0"/>
    <x v="0"/>
    <x v="5"/>
    <x v="2"/>
    <s v="Decaf"/>
  </r>
  <r>
    <n v="98"/>
    <n v="170"/>
    <n v="340"/>
    <n v="158"/>
    <n v="72"/>
    <n v="47"/>
    <n v="1073"/>
    <n v="140"/>
    <n v="135"/>
    <n v="210"/>
    <n v="400"/>
    <n v="234"/>
    <n v="5"/>
    <x v="1"/>
    <x v="4"/>
    <x v="0"/>
    <x v="0"/>
    <x v="4"/>
    <x v="2"/>
    <s v="Regular"/>
  </r>
  <r>
    <n v="17"/>
    <n v="34"/>
    <n v="56"/>
    <n v="22"/>
    <n v="17"/>
    <n v="6"/>
    <n v="452"/>
    <n v="30"/>
    <n v="10"/>
    <n v="30"/>
    <n v="40"/>
    <n v="330"/>
    <n v="8"/>
    <x v="1"/>
    <x v="4"/>
    <x v="0"/>
    <x v="0"/>
    <x v="6"/>
    <x v="3"/>
    <s v="Decaf"/>
  </r>
  <r>
    <n v="28"/>
    <n v="48"/>
    <n v="80"/>
    <n v="32"/>
    <n v="20"/>
    <n v="8"/>
    <n v="817"/>
    <n v="50"/>
    <n v="20"/>
    <n v="50"/>
    <n v="70"/>
    <n v="740"/>
    <n v="9"/>
    <x v="1"/>
    <x v="4"/>
    <x v="0"/>
    <x v="0"/>
    <x v="7"/>
    <x v="3"/>
    <s v="Decaf"/>
  </r>
  <r>
    <n v="12"/>
    <n v="65"/>
    <n v="118"/>
    <n v="53"/>
    <n v="53"/>
    <n v="20"/>
    <n v="306"/>
    <n v="30"/>
    <n v="50"/>
    <n v="70"/>
    <n v="120"/>
    <n v="262"/>
    <n v="1"/>
    <x v="1"/>
    <x v="5"/>
    <x v="0"/>
    <x v="1"/>
    <x v="0"/>
    <x v="0"/>
    <s v="Regular"/>
  </r>
  <r>
    <n v="15"/>
    <n v="128"/>
    <n v="220"/>
    <n v="92"/>
    <n v="113"/>
    <n v="83"/>
    <n v="541"/>
    <n v="40"/>
    <n v="90"/>
    <n v="140"/>
    <n v="230"/>
    <n v="920"/>
    <n v="2"/>
    <x v="1"/>
    <x v="5"/>
    <x v="0"/>
    <x v="1"/>
    <x v="1"/>
    <x v="0"/>
    <s v="Regular"/>
  </r>
  <r>
    <n v="50"/>
    <n v="103"/>
    <n v="180"/>
    <n v="77"/>
    <n v="53"/>
    <n v="25"/>
    <n v="423"/>
    <n v="60"/>
    <n v="80"/>
    <n v="100"/>
    <n v="180"/>
    <n v="414"/>
    <n v="3"/>
    <x v="1"/>
    <x v="5"/>
    <x v="0"/>
    <x v="1"/>
    <x v="2"/>
    <x v="0"/>
    <s v="Decaf"/>
  </r>
  <r>
    <n v="41"/>
    <n v="81"/>
    <n v="137"/>
    <n v="56"/>
    <n v="40"/>
    <n v="17"/>
    <n v="382"/>
    <n v="50"/>
    <n v="40"/>
    <n v="80"/>
    <n v="120"/>
    <n v="920"/>
    <n v="11"/>
    <x v="1"/>
    <x v="5"/>
    <x v="0"/>
    <x v="1"/>
    <x v="9"/>
    <x v="1"/>
    <s v="Regular"/>
  </r>
  <r>
    <n v="3"/>
    <n v="90"/>
    <n v="155"/>
    <n v="65"/>
    <n v="87"/>
    <n v="58"/>
    <n v="513"/>
    <n v="10"/>
    <n v="50"/>
    <n v="80"/>
    <n v="130"/>
    <n v="414"/>
    <n v="12"/>
    <x v="1"/>
    <x v="5"/>
    <x v="0"/>
    <x v="1"/>
    <x v="10"/>
    <x v="1"/>
    <s v="Regular"/>
  </r>
  <r>
    <n v="35"/>
    <n v="62"/>
    <n v="110"/>
    <n v="48"/>
    <n v="27"/>
    <n v="15"/>
    <n v="617"/>
    <n v="50"/>
    <n v="50"/>
    <n v="70"/>
    <n v="120"/>
    <n v="715"/>
    <n v="6"/>
    <x v="1"/>
    <x v="5"/>
    <x v="0"/>
    <x v="1"/>
    <x v="5"/>
    <x v="2"/>
    <s v="Decaf"/>
  </r>
  <r>
    <n v="42"/>
    <n v="84"/>
    <n v="154"/>
    <n v="70"/>
    <n v="42"/>
    <n v="21"/>
    <n v="957"/>
    <n v="60"/>
    <n v="80"/>
    <n v="100"/>
    <n v="180"/>
    <n v="414"/>
    <n v="5"/>
    <x v="1"/>
    <x v="5"/>
    <x v="0"/>
    <x v="1"/>
    <x v="4"/>
    <x v="2"/>
    <s v="Regular"/>
  </r>
  <r>
    <n v="66"/>
    <n v="109"/>
    <n v="174"/>
    <n v="65"/>
    <n v="43"/>
    <n v="20"/>
    <n v="372"/>
    <n v="80"/>
    <n v="50"/>
    <n v="100"/>
    <n v="150"/>
    <n v="715"/>
    <n v="8"/>
    <x v="1"/>
    <x v="5"/>
    <x v="0"/>
    <x v="1"/>
    <x v="6"/>
    <x v="3"/>
    <s v="Decaf"/>
  </r>
  <r>
    <n v="43"/>
    <n v="68"/>
    <n v="115"/>
    <n v="47"/>
    <n v="25"/>
    <n v="13"/>
    <n v="772"/>
    <n v="50"/>
    <n v="40"/>
    <n v="60"/>
    <n v="100"/>
    <n v="262"/>
    <n v="9"/>
    <x v="1"/>
    <x v="5"/>
    <x v="0"/>
    <x v="1"/>
    <x v="7"/>
    <x v="3"/>
    <s v="Decaf"/>
  </r>
  <r>
    <n v="48"/>
    <n v="73"/>
    <n v="123"/>
    <n v="50"/>
    <n v="25"/>
    <n v="14"/>
    <n v="814"/>
    <n v="60"/>
    <n v="50"/>
    <n v="80"/>
    <n v="130"/>
    <n v="475"/>
    <n v="11"/>
    <x v="1"/>
    <x v="6"/>
    <x v="1"/>
    <x v="1"/>
    <x v="9"/>
    <x v="1"/>
    <s v="Regular"/>
  </r>
  <r>
    <n v="21"/>
    <n v="39"/>
    <n v="66"/>
    <n v="27"/>
    <n v="18"/>
    <n v="7"/>
    <n v="772"/>
    <n v="40"/>
    <n v="20"/>
    <n v="50"/>
    <n v="70"/>
    <n v="475"/>
    <n v="13"/>
    <x v="1"/>
    <x v="6"/>
    <x v="1"/>
    <x v="1"/>
    <x v="3"/>
    <x v="1"/>
    <s v="Regular"/>
  </r>
  <r>
    <n v="29"/>
    <n v="75"/>
    <n v="130"/>
    <n v="55"/>
    <n v="46"/>
    <n v="18"/>
    <n v="305"/>
    <n v="40"/>
    <n v="50"/>
    <n v="70"/>
    <n v="120"/>
    <n v="203"/>
    <n v="6"/>
    <x v="1"/>
    <x v="6"/>
    <x v="1"/>
    <x v="1"/>
    <x v="5"/>
    <x v="2"/>
    <s v="Decaf"/>
  </r>
  <r>
    <n v="3"/>
    <n v="90"/>
    <n v="155"/>
    <n v="65"/>
    <n v="87"/>
    <n v="58"/>
    <n v="513"/>
    <n v="20"/>
    <n v="60"/>
    <n v="90"/>
    <n v="150"/>
    <n v="860"/>
    <n v="5"/>
    <x v="1"/>
    <x v="6"/>
    <x v="1"/>
    <x v="1"/>
    <x v="4"/>
    <x v="2"/>
    <s v="Regular"/>
  </r>
  <r>
    <n v="121"/>
    <n v="195"/>
    <n v="325"/>
    <n v="68"/>
    <n v="74"/>
    <n v="42"/>
    <n v="945"/>
    <n v="130"/>
    <n v="94"/>
    <n v="180"/>
    <n v="300"/>
    <n v="959"/>
    <n v="2"/>
    <x v="1"/>
    <x v="6"/>
    <x v="1"/>
    <x v="1"/>
    <x v="1"/>
    <x v="0"/>
    <s v="Regular"/>
  </r>
  <r>
    <n v="41"/>
    <n v="107"/>
    <n v="193"/>
    <n v="86"/>
    <n v="66"/>
    <n v="32"/>
    <n v="484"/>
    <n v="50"/>
    <n v="60"/>
    <n v="90"/>
    <n v="150"/>
    <n v="475"/>
    <n v="9"/>
    <x v="1"/>
    <x v="6"/>
    <x v="1"/>
    <x v="1"/>
    <x v="7"/>
    <x v="3"/>
    <s v="Decaf"/>
  </r>
  <r>
    <n v="46"/>
    <n v="90"/>
    <n v="165"/>
    <n v="75"/>
    <n v="44"/>
    <n v="23"/>
    <n v="956"/>
    <n v="50"/>
    <n v="50"/>
    <n v="70"/>
    <n v="120"/>
    <n v="860"/>
    <n v="10"/>
    <x v="1"/>
    <x v="6"/>
    <x v="1"/>
    <x v="1"/>
    <x v="8"/>
    <x v="3"/>
    <s v="Decaf"/>
  </r>
  <r>
    <n v="28"/>
    <n v="48"/>
    <n v="80"/>
    <n v="32"/>
    <n v="20"/>
    <n v="8"/>
    <n v="817"/>
    <n v="40"/>
    <n v="30"/>
    <n v="50"/>
    <n v="80"/>
    <n v="786"/>
    <n v="11"/>
    <x v="1"/>
    <x v="7"/>
    <x v="1"/>
    <x v="0"/>
    <x v="9"/>
    <x v="1"/>
    <s v="Regular"/>
  </r>
  <r>
    <n v="44"/>
    <n v="68"/>
    <n v="115"/>
    <n v="47"/>
    <n v="24"/>
    <n v="13"/>
    <n v="772"/>
    <n v="60"/>
    <n v="40"/>
    <n v="80"/>
    <n v="120"/>
    <n v="727"/>
    <n v="13"/>
    <x v="1"/>
    <x v="7"/>
    <x v="1"/>
    <x v="0"/>
    <x v="3"/>
    <x v="1"/>
    <s v="Regular"/>
  </r>
  <r>
    <n v="51"/>
    <n v="103"/>
    <n v="180"/>
    <n v="77"/>
    <n v="52"/>
    <n v="25"/>
    <n v="423"/>
    <n v="60"/>
    <n v="70"/>
    <n v="100"/>
    <n v="170"/>
    <n v="407"/>
    <n v="6"/>
    <x v="1"/>
    <x v="7"/>
    <x v="1"/>
    <x v="0"/>
    <x v="5"/>
    <x v="2"/>
    <s v="Decaf"/>
  </r>
  <r>
    <n v="16"/>
    <n v="128"/>
    <n v="220"/>
    <n v="92"/>
    <n v="112"/>
    <n v="83"/>
    <n v="541"/>
    <n v="40"/>
    <n v="80"/>
    <n v="130"/>
    <n v="210"/>
    <n v="305"/>
    <n v="5"/>
    <x v="1"/>
    <x v="7"/>
    <x v="1"/>
    <x v="0"/>
    <x v="4"/>
    <x v="2"/>
    <s v="Regular"/>
  </r>
  <r>
    <n v="71"/>
    <n v="120"/>
    <n v="206"/>
    <n v="86"/>
    <n v="49"/>
    <n v="26"/>
    <n v="490"/>
    <n v="70"/>
    <n v="80"/>
    <n v="110"/>
    <n v="190"/>
    <n v="305"/>
    <n v="3"/>
    <x v="1"/>
    <x v="7"/>
    <x v="1"/>
    <x v="0"/>
    <x v="2"/>
    <x v="0"/>
    <s v="Decaf"/>
  </r>
  <r>
    <n v="63"/>
    <n v="120"/>
    <n v="200"/>
    <n v="80"/>
    <n v="57"/>
    <n v="26"/>
    <n v="640"/>
    <n v="80"/>
    <n v="70"/>
    <n v="120"/>
    <n v="190"/>
    <n v="754"/>
    <n v="2"/>
    <x v="1"/>
    <x v="7"/>
    <x v="1"/>
    <x v="0"/>
    <x v="1"/>
    <x v="0"/>
    <s v="Regular"/>
  </r>
  <r>
    <n v="34"/>
    <n v="62"/>
    <n v="110"/>
    <n v="48"/>
    <n v="28"/>
    <n v="15"/>
    <n v="617"/>
    <n v="30"/>
    <n v="30"/>
    <n v="50"/>
    <n v="80"/>
    <n v="754"/>
    <n v="8"/>
    <x v="1"/>
    <x v="7"/>
    <x v="1"/>
    <x v="0"/>
    <x v="6"/>
    <x v="3"/>
    <s v="Decaf"/>
  </r>
  <r>
    <n v="12"/>
    <n v="65"/>
    <n v="118"/>
    <n v="53"/>
    <n v="53"/>
    <n v="20"/>
    <n v="306"/>
    <n v="20"/>
    <n v="40"/>
    <n v="50"/>
    <n v="90"/>
    <n v="727"/>
    <n v="9"/>
    <x v="1"/>
    <x v="7"/>
    <x v="1"/>
    <x v="0"/>
    <x v="7"/>
    <x v="3"/>
    <s v="Decaf"/>
  </r>
  <r>
    <n v="42"/>
    <n v="84"/>
    <n v="154"/>
    <n v="70"/>
    <n v="42"/>
    <n v="21"/>
    <n v="957"/>
    <n v="50"/>
    <n v="50"/>
    <n v="70"/>
    <n v="120"/>
    <n v="850"/>
    <n v="10"/>
    <x v="1"/>
    <x v="7"/>
    <x v="1"/>
    <x v="0"/>
    <x v="8"/>
    <x v="3"/>
    <s v="Decaf"/>
  </r>
  <r>
    <n v="28"/>
    <n v="48"/>
    <n v="80"/>
    <n v="32"/>
    <n v="20"/>
    <n v="8"/>
    <n v="817"/>
    <n v="40"/>
    <n v="30"/>
    <n v="50"/>
    <n v="80"/>
    <n v="978"/>
    <n v="11"/>
    <x v="1"/>
    <x v="8"/>
    <x v="1"/>
    <x v="0"/>
    <x v="9"/>
    <x v="1"/>
    <s v="Regular"/>
  </r>
  <r>
    <n v="17"/>
    <n v="34"/>
    <n v="56"/>
    <n v="22"/>
    <n v="17"/>
    <n v="6"/>
    <n v="452"/>
    <n v="30"/>
    <n v="20"/>
    <n v="40"/>
    <n v="60"/>
    <n v="978"/>
    <n v="13"/>
    <x v="1"/>
    <x v="8"/>
    <x v="1"/>
    <x v="0"/>
    <x v="3"/>
    <x v="1"/>
    <s v="Regular"/>
  </r>
  <r>
    <n v="99"/>
    <n v="170"/>
    <n v="340"/>
    <n v="135"/>
    <n v="71"/>
    <n v="47"/>
    <n v="1073"/>
    <n v="110"/>
    <n v="205"/>
    <n v="170"/>
    <n v="330"/>
    <n v="508"/>
    <n v="7"/>
    <x v="1"/>
    <x v="8"/>
    <x v="1"/>
    <x v="0"/>
    <x v="11"/>
    <x v="2"/>
    <s v="Regular"/>
  </r>
  <r>
    <n v="-4"/>
    <n v="74"/>
    <n v="128"/>
    <n v="54"/>
    <n v="78"/>
    <n v="49"/>
    <n v="451"/>
    <n v="10"/>
    <n v="50"/>
    <n v="70"/>
    <n v="120"/>
    <n v="508"/>
    <n v="5"/>
    <x v="1"/>
    <x v="8"/>
    <x v="1"/>
    <x v="0"/>
    <x v="4"/>
    <x v="2"/>
    <s v="Regular"/>
  </r>
  <r>
    <n v="340"/>
    <n v="395"/>
    <n v="470"/>
    <n v="75"/>
    <n v="55"/>
    <n v="24"/>
    <n v="235"/>
    <n v="330"/>
    <n v="70"/>
    <n v="370"/>
    <n v="440"/>
    <n v="774"/>
    <n v="2"/>
    <x v="1"/>
    <x v="8"/>
    <x v="1"/>
    <x v="0"/>
    <x v="1"/>
    <x v="0"/>
    <s v="Regular"/>
  </r>
  <r>
    <n v="18"/>
    <n v="73"/>
    <n v="132"/>
    <n v="59"/>
    <n v="55"/>
    <n v="22"/>
    <n v="331"/>
    <n v="30"/>
    <n v="40"/>
    <n v="60"/>
    <n v="100"/>
    <n v="781"/>
    <n v="9"/>
    <x v="1"/>
    <x v="8"/>
    <x v="1"/>
    <x v="0"/>
    <x v="7"/>
    <x v="3"/>
    <s v="Decaf"/>
  </r>
  <r>
    <n v="11"/>
    <n v="27"/>
    <n v="45"/>
    <n v="18"/>
    <n v="16"/>
    <n v="5"/>
    <n v="818"/>
    <n v="20"/>
    <n v="10"/>
    <n v="30"/>
    <n v="40"/>
    <n v="603"/>
    <n v="11"/>
    <x v="1"/>
    <x v="9"/>
    <x v="1"/>
    <x v="1"/>
    <x v="9"/>
    <x v="1"/>
    <s v="Regular"/>
  </r>
  <r>
    <n v="32"/>
    <n v="43"/>
    <n v="43"/>
    <n v="0"/>
    <n v="11"/>
    <n v="0"/>
    <n v="774"/>
    <n v="30"/>
    <n v="0"/>
    <n v="40"/>
    <n v="40"/>
    <n v="603"/>
    <n v="13"/>
    <x v="1"/>
    <x v="9"/>
    <x v="1"/>
    <x v="1"/>
    <x v="3"/>
    <x v="1"/>
    <s v="Regular"/>
  </r>
  <r>
    <n v="-6"/>
    <n v="38"/>
    <n v="68"/>
    <n v="30"/>
    <n v="44"/>
    <n v="11"/>
    <n v="165"/>
    <n v="0"/>
    <n v="20"/>
    <n v="40"/>
    <n v="60"/>
    <n v="603"/>
    <n v="7"/>
    <x v="1"/>
    <x v="9"/>
    <x v="1"/>
    <x v="1"/>
    <x v="11"/>
    <x v="2"/>
    <s v="Regular"/>
  </r>
  <r>
    <n v="-7"/>
    <n v="61"/>
    <n v="104"/>
    <n v="43"/>
    <n v="68"/>
    <n v="39"/>
    <n v="256"/>
    <n v="10"/>
    <n v="40"/>
    <n v="60"/>
    <n v="100"/>
    <n v="603"/>
    <n v="5"/>
    <x v="1"/>
    <x v="9"/>
    <x v="1"/>
    <x v="1"/>
    <x v="4"/>
    <x v="2"/>
    <s v="Regular"/>
  </r>
  <r>
    <n v="25"/>
    <n v="60"/>
    <n v="101"/>
    <n v="41"/>
    <n v="35"/>
    <n v="13"/>
    <n v="236"/>
    <n v="40"/>
    <n v="30"/>
    <n v="60"/>
    <n v="90"/>
    <n v="603"/>
    <n v="1"/>
    <x v="1"/>
    <x v="9"/>
    <x v="1"/>
    <x v="1"/>
    <x v="0"/>
    <x v="0"/>
    <s v="Regular"/>
  </r>
  <r>
    <n v="23"/>
    <n v="69"/>
    <n v="114"/>
    <n v="45"/>
    <n v="46"/>
    <n v="14"/>
    <n v="366"/>
    <n v="30"/>
    <n v="40"/>
    <n v="60"/>
    <n v="100"/>
    <n v="603"/>
    <n v="2"/>
    <x v="1"/>
    <x v="9"/>
    <x v="1"/>
    <x v="1"/>
    <x v="1"/>
    <x v="0"/>
    <s v="Regular"/>
  </r>
  <r>
    <n v="-4"/>
    <n v="41"/>
    <n v="74"/>
    <n v="33"/>
    <n v="45"/>
    <n v="12"/>
    <n v="193"/>
    <n v="0"/>
    <n v="20"/>
    <n v="30"/>
    <n v="50"/>
    <n v="603"/>
    <n v="9"/>
    <x v="1"/>
    <x v="9"/>
    <x v="1"/>
    <x v="1"/>
    <x v="7"/>
    <x v="3"/>
    <s v="Decaf"/>
  </r>
  <r>
    <n v="100"/>
    <n v="137"/>
    <n v="232"/>
    <n v="95"/>
    <n v="37"/>
    <n v="26"/>
    <n v="809"/>
    <n v="120"/>
    <n v="172"/>
    <n v="150"/>
    <n v="250"/>
    <n v="631"/>
    <n v="11"/>
    <x v="1"/>
    <x v="10"/>
    <x v="1"/>
    <x v="0"/>
    <x v="9"/>
    <x v="1"/>
    <s v="Regular"/>
  </r>
  <r>
    <n v="105"/>
    <n v="144"/>
    <n v="243"/>
    <n v="99"/>
    <n v="39"/>
    <n v="27"/>
    <n v="766"/>
    <n v="130"/>
    <n v="171"/>
    <n v="160"/>
    <n v="260"/>
    <n v="518"/>
    <n v="12"/>
    <x v="1"/>
    <x v="10"/>
    <x v="1"/>
    <x v="0"/>
    <x v="10"/>
    <x v="1"/>
    <s v="Regular"/>
  </r>
  <r>
    <n v="79"/>
    <n v="112"/>
    <n v="189"/>
    <n v="77"/>
    <n v="33"/>
    <n v="21"/>
    <n v="449"/>
    <n v="90"/>
    <n v="80"/>
    <n v="120"/>
    <n v="200"/>
    <n v="845"/>
    <n v="13"/>
    <x v="1"/>
    <x v="10"/>
    <x v="1"/>
    <x v="0"/>
    <x v="3"/>
    <x v="1"/>
    <s v="Regular"/>
  </r>
  <r>
    <n v="264"/>
    <n v="352"/>
    <n v="580"/>
    <n v="297"/>
    <n v="88"/>
    <n v="63"/>
    <n v="1402"/>
    <n v="280"/>
    <n v="285"/>
    <n v="350"/>
    <n v="560"/>
    <n v="585"/>
    <n v="7"/>
    <x v="1"/>
    <x v="10"/>
    <x v="1"/>
    <x v="0"/>
    <x v="11"/>
    <x v="2"/>
    <s v="Regular"/>
  </r>
  <r>
    <n v="-203"/>
    <n v="-60"/>
    <n v="61"/>
    <n v="128"/>
    <n v="143"/>
    <n v="110"/>
    <n v="901"/>
    <n v="-190"/>
    <n v="93"/>
    <n v="-60"/>
    <n v="50"/>
    <n v="585"/>
    <n v="5"/>
    <x v="1"/>
    <x v="10"/>
    <x v="1"/>
    <x v="0"/>
    <x v="4"/>
    <x v="2"/>
    <s v="Regular"/>
  </r>
  <r>
    <n v="245"/>
    <n v="387"/>
    <n v="645"/>
    <n v="198"/>
    <n v="142"/>
    <n v="90"/>
    <n v="2067"/>
    <n v="250"/>
    <n v="249"/>
    <n v="370"/>
    <n v="610"/>
    <n v="917"/>
    <n v="2"/>
    <x v="1"/>
    <x v="10"/>
    <x v="1"/>
    <x v="0"/>
    <x v="1"/>
    <x v="0"/>
    <s v="Regular"/>
  </r>
  <r>
    <n v="131"/>
    <n v="255"/>
    <n v="495"/>
    <n v="241"/>
    <n v="124"/>
    <n v="91"/>
    <n v="1454"/>
    <n v="110"/>
    <n v="161"/>
    <n v="200"/>
    <n v="380"/>
    <n v="518"/>
    <n v="9"/>
    <x v="1"/>
    <x v="10"/>
    <x v="1"/>
    <x v="0"/>
    <x v="7"/>
    <x v="3"/>
    <s v="Decaf"/>
  </r>
  <r>
    <n v="-120"/>
    <n v="-33"/>
    <n v="180"/>
    <n v="199"/>
    <n v="87"/>
    <n v="66"/>
    <n v="1214"/>
    <n v="-80"/>
    <n v="157"/>
    <n v="-20"/>
    <n v="140"/>
    <n v="607"/>
    <n v="10"/>
    <x v="1"/>
    <x v="10"/>
    <x v="1"/>
    <x v="0"/>
    <x v="8"/>
    <x v="3"/>
    <s v="Decaf"/>
  </r>
  <r>
    <n v="65"/>
    <n v="109"/>
    <n v="174"/>
    <n v="65"/>
    <n v="44"/>
    <n v="20"/>
    <n v="372"/>
    <n v="70"/>
    <n v="50"/>
    <n v="90"/>
    <n v="140"/>
    <n v="504"/>
    <n v="5"/>
    <x v="1"/>
    <x v="11"/>
    <x v="2"/>
    <x v="1"/>
    <x v="4"/>
    <x v="2"/>
    <s v="Regular"/>
  </r>
  <r>
    <n v="41"/>
    <n v="81"/>
    <n v="137"/>
    <n v="56"/>
    <n v="40"/>
    <n v="17"/>
    <n v="382"/>
    <n v="50"/>
    <n v="40"/>
    <n v="70"/>
    <n v="110"/>
    <n v="985"/>
    <n v="6"/>
    <x v="1"/>
    <x v="11"/>
    <x v="2"/>
    <x v="1"/>
    <x v="5"/>
    <x v="2"/>
    <s v="Decaf"/>
  </r>
  <r>
    <n v="35"/>
    <n v="63"/>
    <n v="112"/>
    <n v="49"/>
    <n v="28"/>
    <n v="16"/>
    <n v="617"/>
    <n v="40"/>
    <n v="40"/>
    <n v="60"/>
    <n v="100"/>
    <n v="337"/>
    <n v="8"/>
    <x v="1"/>
    <x v="11"/>
    <x v="2"/>
    <x v="1"/>
    <x v="6"/>
    <x v="3"/>
    <s v="Decaf"/>
  </r>
  <r>
    <n v="42"/>
    <n v="107"/>
    <n v="193"/>
    <n v="86"/>
    <n v="65"/>
    <n v="32"/>
    <n v="484"/>
    <n v="40"/>
    <n v="80"/>
    <n v="100"/>
    <n v="180"/>
    <n v="225"/>
    <n v="9"/>
    <x v="1"/>
    <x v="11"/>
    <x v="2"/>
    <x v="1"/>
    <x v="7"/>
    <x v="3"/>
    <s v="Decaf"/>
  </r>
  <r>
    <n v="2"/>
    <n v="90"/>
    <n v="155"/>
    <n v="65"/>
    <n v="88"/>
    <n v="58"/>
    <n v="342"/>
    <n v="10"/>
    <n v="50"/>
    <n v="80"/>
    <n v="130"/>
    <n v="318"/>
    <n v="4"/>
    <x v="1"/>
    <x v="11"/>
    <x v="2"/>
    <x v="1"/>
    <x v="12"/>
    <x v="2"/>
    <s v="Regular"/>
  </r>
  <r>
    <n v="34"/>
    <n v="56"/>
    <n v="94"/>
    <n v="38"/>
    <n v="22"/>
    <n v="10"/>
    <n v="772"/>
    <n v="60"/>
    <n v="40"/>
    <n v="70"/>
    <n v="110"/>
    <n v="337"/>
    <n v="2"/>
    <x v="1"/>
    <x v="11"/>
    <x v="2"/>
    <x v="1"/>
    <x v="1"/>
    <x v="0"/>
    <s v="Regular"/>
  </r>
  <r>
    <n v="44"/>
    <n v="68"/>
    <n v="115"/>
    <n v="47"/>
    <n v="24"/>
    <n v="13"/>
    <n v="772"/>
    <n v="70"/>
    <n v="50"/>
    <n v="90"/>
    <n v="140"/>
    <n v="504"/>
    <n v="3"/>
    <x v="1"/>
    <x v="11"/>
    <x v="2"/>
    <x v="1"/>
    <x v="2"/>
    <x v="0"/>
    <s v="Decaf"/>
  </r>
  <r>
    <n v="-7"/>
    <n v="61"/>
    <n v="104"/>
    <n v="43"/>
    <n v="68"/>
    <n v="39"/>
    <n v="256"/>
    <n v="0"/>
    <n v="30"/>
    <n v="50"/>
    <n v="80"/>
    <n v="505"/>
    <n v="5"/>
    <x v="1"/>
    <x v="12"/>
    <x v="2"/>
    <x v="1"/>
    <x v="4"/>
    <x v="2"/>
    <s v="Regular"/>
  </r>
  <r>
    <n v="8"/>
    <n v="47"/>
    <n v="82"/>
    <n v="35"/>
    <n v="39"/>
    <n v="11"/>
    <n v="191"/>
    <n v="10"/>
    <n v="30"/>
    <n v="40"/>
    <n v="70"/>
    <n v="505"/>
    <n v="6"/>
    <x v="1"/>
    <x v="12"/>
    <x v="2"/>
    <x v="1"/>
    <x v="5"/>
    <x v="2"/>
    <s v="Decaf"/>
  </r>
  <r>
    <n v="10"/>
    <n v="27"/>
    <n v="45"/>
    <n v="18"/>
    <n v="17"/>
    <n v="5"/>
    <n v="818"/>
    <n v="20"/>
    <n v="10"/>
    <n v="30"/>
    <n v="40"/>
    <n v="505"/>
    <n v="8"/>
    <x v="1"/>
    <x v="12"/>
    <x v="2"/>
    <x v="1"/>
    <x v="6"/>
    <x v="3"/>
    <s v="Decaf"/>
  </r>
  <r>
    <n v="5"/>
    <n v="35"/>
    <n v="63"/>
    <n v="28"/>
    <n v="30"/>
    <n v="8"/>
    <n v="961"/>
    <n v="20"/>
    <n v="20"/>
    <n v="40"/>
    <n v="60"/>
    <n v="505"/>
    <n v="9"/>
    <x v="1"/>
    <x v="12"/>
    <x v="2"/>
    <x v="1"/>
    <x v="7"/>
    <x v="3"/>
    <s v="Decaf"/>
  </r>
  <r>
    <n v="-7"/>
    <n v="38"/>
    <n v="68"/>
    <n v="30"/>
    <n v="45"/>
    <n v="11"/>
    <n v="104"/>
    <n v="0"/>
    <n v="20"/>
    <n v="30"/>
    <n v="50"/>
    <n v="505"/>
    <n v="4"/>
    <x v="1"/>
    <x v="12"/>
    <x v="2"/>
    <x v="1"/>
    <x v="12"/>
    <x v="2"/>
    <s v="Regular"/>
  </r>
  <r>
    <n v="24"/>
    <n v="69"/>
    <n v="114"/>
    <n v="45"/>
    <n v="45"/>
    <n v="14"/>
    <n v="366"/>
    <n v="50"/>
    <n v="50"/>
    <n v="90"/>
    <n v="140"/>
    <n v="505"/>
    <n v="2"/>
    <x v="1"/>
    <x v="12"/>
    <x v="2"/>
    <x v="1"/>
    <x v="1"/>
    <x v="0"/>
    <s v="Regular"/>
  </r>
  <r>
    <n v="-31"/>
    <n v="18"/>
    <n v="102"/>
    <n v="84"/>
    <n v="49"/>
    <n v="26"/>
    <n v="625"/>
    <n v="-20"/>
    <n v="86"/>
    <n v="20"/>
    <n v="120"/>
    <n v="505"/>
    <n v="3"/>
    <x v="1"/>
    <x v="12"/>
    <x v="2"/>
    <x v="1"/>
    <x v="2"/>
    <x v="0"/>
    <s v="Decaf"/>
  </r>
  <r>
    <n v="70"/>
    <n v="120"/>
    <n v="206"/>
    <n v="86"/>
    <n v="50"/>
    <n v="26"/>
    <n v="300"/>
    <n v="70"/>
    <n v="70"/>
    <n v="100"/>
    <n v="170"/>
    <n v="405"/>
    <n v="4"/>
    <x v="1"/>
    <x v="13"/>
    <x v="2"/>
    <x v="1"/>
    <x v="12"/>
    <x v="2"/>
    <s v="Regular"/>
  </r>
  <r>
    <n v="17"/>
    <n v="34"/>
    <n v="56"/>
    <n v="22"/>
    <n v="17"/>
    <n v="6"/>
    <n v="452"/>
    <n v="30"/>
    <n v="10"/>
    <n v="30"/>
    <n v="40"/>
    <n v="918"/>
    <n v="5"/>
    <x v="1"/>
    <x v="13"/>
    <x v="2"/>
    <x v="1"/>
    <x v="4"/>
    <x v="2"/>
    <s v="Regular"/>
  </r>
  <r>
    <n v="63"/>
    <n v="120"/>
    <n v="200"/>
    <n v="80"/>
    <n v="57"/>
    <n v="26"/>
    <n v="640"/>
    <n v="70"/>
    <n v="60"/>
    <n v="110"/>
    <n v="170"/>
    <n v="405"/>
    <n v="6"/>
    <x v="1"/>
    <x v="13"/>
    <x v="2"/>
    <x v="1"/>
    <x v="5"/>
    <x v="2"/>
    <s v="Decaf"/>
  </r>
  <r>
    <n v="11"/>
    <n v="65"/>
    <n v="118"/>
    <n v="53"/>
    <n v="54"/>
    <n v="20"/>
    <n v="306"/>
    <n v="20"/>
    <n v="50"/>
    <n v="60"/>
    <n v="110"/>
    <n v="918"/>
    <n v="8"/>
    <x v="1"/>
    <x v="13"/>
    <x v="2"/>
    <x v="1"/>
    <x v="6"/>
    <x v="3"/>
    <s v="Decaf"/>
  </r>
  <r>
    <n v="15"/>
    <n v="128"/>
    <n v="220"/>
    <n v="92"/>
    <n v="113"/>
    <n v="83"/>
    <n v="541"/>
    <n v="40"/>
    <n v="80"/>
    <n v="130"/>
    <n v="210"/>
    <n v="405"/>
    <n v="9"/>
    <x v="1"/>
    <x v="13"/>
    <x v="2"/>
    <x v="1"/>
    <x v="7"/>
    <x v="3"/>
    <s v="Decaf"/>
  </r>
  <r>
    <n v="29"/>
    <n v="56"/>
    <n v="100"/>
    <n v="44"/>
    <n v="27"/>
    <n v="14"/>
    <n v="618"/>
    <n v="50"/>
    <n v="50"/>
    <n v="70"/>
    <n v="120"/>
    <n v="918"/>
    <n v="2"/>
    <x v="1"/>
    <x v="13"/>
    <x v="2"/>
    <x v="1"/>
    <x v="1"/>
    <x v="0"/>
    <s v="Regular"/>
  </r>
  <r>
    <n v="29"/>
    <n v="48"/>
    <n v="80"/>
    <n v="32"/>
    <n v="19"/>
    <n v="8"/>
    <n v="817"/>
    <n v="50"/>
    <n v="40"/>
    <n v="60"/>
    <n v="100"/>
    <n v="405"/>
    <n v="3"/>
    <x v="1"/>
    <x v="13"/>
    <x v="2"/>
    <x v="1"/>
    <x v="2"/>
    <x v="0"/>
    <s v="Decaf"/>
  </r>
  <r>
    <n v="58"/>
    <n v="114"/>
    <n v="189"/>
    <n v="75"/>
    <n v="56"/>
    <n v="24"/>
    <n v="378"/>
    <n v="60"/>
    <n v="60"/>
    <n v="100"/>
    <n v="160"/>
    <n v="512"/>
    <n v="4"/>
    <x v="1"/>
    <x v="14"/>
    <x v="2"/>
    <x v="0"/>
    <x v="12"/>
    <x v="2"/>
    <s v="Regular"/>
  </r>
  <r>
    <n v="106"/>
    <n v="144"/>
    <n v="243"/>
    <n v="99"/>
    <n v="38"/>
    <n v="27"/>
    <n v="766"/>
    <n v="100"/>
    <n v="80"/>
    <n v="120"/>
    <n v="200"/>
    <n v="903"/>
    <n v="5"/>
    <x v="1"/>
    <x v="14"/>
    <x v="2"/>
    <x v="0"/>
    <x v="4"/>
    <x v="2"/>
    <s v="Regular"/>
  </r>
  <r>
    <n v="80"/>
    <n v="112"/>
    <n v="189"/>
    <n v="77"/>
    <n v="32"/>
    <n v="21"/>
    <n v="449"/>
    <n v="90"/>
    <n v="60"/>
    <n v="100"/>
    <n v="160"/>
    <n v="956"/>
    <n v="6"/>
    <x v="1"/>
    <x v="14"/>
    <x v="2"/>
    <x v="0"/>
    <x v="5"/>
    <x v="2"/>
    <s v="Decaf"/>
  </r>
  <r>
    <n v="33"/>
    <n v="80"/>
    <n v="140"/>
    <n v="60"/>
    <n v="47"/>
    <n v="19"/>
    <n v="329"/>
    <n v="50"/>
    <n v="50"/>
    <n v="80"/>
    <n v="130"/>
    <n v="214"/>
    <n v="8"/>
    <x v="1"/>
    <x v="14"/>
    <x v="2"/>
    <x v="0"/>
    <x v="6"/>
    <x v="3"/>
    <s v="Decaf"/>
  </r>
  <r>
    <n v="38"/>
    <n v="76"/>
    <n v="128"/>
    <n v="52"/>
    <n v="38"/>
    <n v="16"/>
    <n v="357"/>
    <n v="50"/>
    <n v="40"/>
    <n v="80"/>
    <n v="120"/>
    <n v="432"/>
    <n v="9"/>
    <x v="1"/>
    <x v="14"/>
    <x v="2"/>
    <x v="0"/>
    <x v="7"/>
    <x v="3"/>
    <s v="Decaf"/>
  </r>
  <r>
    <n v="164"/>
    <n v="252"/>
    <n v="465"/>
    <n v="176"/>
    <n v="88"/>
    <n v="66"/>
    <n v="942"/>
    <n v="240"/>
    <n v="292"/>
    <n v="320"/>
    <n v="580"/>
    <n v="972"/>
    <n v="2"/>
    <x v="1"/>
    <x v="14"/>
    <x v="2"/>
    <x v="0"/>
    <x v="1"/>
    <x v="0"/>
    <s v="Regular"/>
  </r>
  <r>
    <n v="68"/>
    <n v="107"/>
    <n v="190"/>
    <n v="83"/>
    <n v="39"/>
    <n v="27"/>
    <n v="613"/>
    <n v="100"/>
    <n v="94"/>
    <n v="130"/>
    <n v="230"/>
    <n v="432"/>
    <n v="3"/>
    <x v="1"/>
    <x v="14"/>
    <x v="2"/>
    <x v="0"/>
    <x v="2"/>
    <x v="0"/>
    <s v="Decaf"/>
  </r>
  <r>
    <n v="38"/>
    <n v="61"/>
    <n v="103"/>
    <n v="42"/>
    <n v="23"/>
    <n v="11"/>
    <n v="771"/>
    <n v="30"/>
    <n v="40"/>
    <n v="50"/>
    <n v="90"/>
    <n v="435"/>
    <n v="4"/>
    <x v="1"/>
    <x v="15"/>
    <x v="3"/>
    <x v="1"/>
    <x v="12"/>
    <x v="2"/>
    <s v="Regular"/>
  </r>
  <r>
    <n v="35"/>
    <n v="63"/>
    <n v="112"/>
    <n v="49"/>
    <n v="28"/>
    <n v="16"/>
    <n v="617"/>
    <n v="40"/>
    <n v="40"/>
    <n v="60"/>
    <n v="100"/>
    <n v="801"/>
    <n v="5"/>
    <x v="1"/>
    <x v="15"/>
    <x v="3"/>
    <x v="1"/>
    <x v="4"/>
    <x v="2"/>
    <s v="Regular"/>
  </r>
  <r>
    <n v="48"/>
    <n v="73"/>
    <n v="123"/>
    <n v="50"/>
    <n v="25"/>
    <n v="14"/>
    <n v="814"/>
    <n v="50"/>
    <n v="40"/>
    <n v="70"/>
    <n v="110"/>
    <n v="435"/>
    <n v="6"/>
    <x v="1"/>
    <x v="15"/>
    <x v="3"/>
    <x v="1"/>
    <x v="5"/>
    <x v="2"/>
    <s v="Decaf"/>
  </r>
  <r>
    <n v="24"/>
    <n v="60"/>
    <n v="101"/>
    <n v="41"/>
    <n v="36"/>
    <n v="13"/>
    <n v="236"/>
    <n v="30"/>
    <n v="30"/>
    <n v="50"/>
    <n v="80"/>
    <n v="435"/>
    <n v="8"/>
    <x v="1"/>
    <x v="15"/>
    <x v="3"/>
    <x v="1"/>
    <x v="6"/>
    <x v="3"/>
    <s v="Decaf"/>
  </r>
  <r>
    <n v="24"/>
    <n v="69"/>
    <n v="114"/>
    <n v="45"/>
    <n v="45"/>
    <n v="14"/>
    <n v="366"/>
    <n v="40"/>
    <n v="30"/>
    <n v="70"/>
    <n v="100"/>
    <n v="435"/>
    <n v="9"/>
    <x v="1"/>
    <x v="15"/>
    <x v="3"/>
    <x v="1"/>
    <x v="7"/>
    <x v="3"/>
    <s v="Decaf"/>
  </r>
  <r>
    <n v="-31"/>
    <n v="18"/>
    <n v="102"/>
    <n v="84"/>
    <n v="49"/>
    <n v="26"/>
    <n v="625"/>
    <n v="-30"/>
    <n v="70"/>
    <n v="10"/>
    <n v="80"/>
    <n v="435"/>
    <n v="10"/>
    <x v="1"/>
    <x v="15"/>
    <x v="3"/>
    <x v="1"/>
    <x v="8"/>
    <x v="3"/>
    <s v="Decaf"/>
  </r>
  <r>
    <n v="-7"/>
    <n v="61"/>
    <n v="104"/>
    <n v="43"/>
    <n v="68"/>
    <n v="39"/>
    <n v="256"/>
    <n v="10"/>
    <n v="20"/>
    <n v="50"/>
    <n v="70"/>
    <n v="435"/>
    <n v="11"/>
    <x v="1"/>
    <x v="15"/>
    <x v="3"/>
    <x v="1"/>
    <x v="9"/>
    <x v="1"/>
    <s v="Regular"/>
  </r>
  <r>
    <n v="9"/>
    <n v="47"/>
    <n v="82"/>
    <n v="35"/>
    <n v="38"/>
    <n v="11"/>
    <n v="191"/>
    <n v="10"/>
    <n v="20"/>
    <n v="30"/>
    <n v="50"/>
    <n v="435"/>
    <n v="12"/>
    <x v="1"/>
    <x v="15"/>
    <x v="3"/>
    <x v="1"/>
    <x v="10"/>
    <x v="1"/>
    <s v="Regular"/>
  </r>
  <r>
    <n v="-6"/>
    <n v="38"/>
    <n v="68"/>
    <n v="30"/>
    <n v="44"/>
    <n v="11"/>
    <n v="165"/>
    <n v="10"/>
    <n v="10"/>
    <n v="30"/>
    <n v="40"/>
    <n v="435"/>
    <n v="13"/>
    <x v="1"/>
    <x v="15"/>
    <x v="3"/>
    <x v="1"/>
    <x v="3"/>
    <x v="1"/>
    <s v="Regular"/>
  </r>
  <r>
    <n v="46"/>
    <n v="90"/>
    <n v="165"/>
    <n v="75"/>
    <n v="44"/>
    <n v="23"/>
    <n v="956"/>
    <n v="70"/>
    <n v="90"/>
    <n v="110"/>
    <n v="200"/>
    <n v="435"/>
    <n v="1"/>
    <x v="1"/>
    <x v="15"/>
    <x v="3"/>
    <x v="1"/>
    <x v="0"/>
    <x v="0"/>
    <s v="Regular"/>
  </r>
  <r>
    <n v="30"/>
    <n v="75"/>
    <n v="130"/>
    <n v="55"/>
    <n v="45"/>
    <n v="18"/>
    <n v="305"/>
    <n v="70"/>
    <n v="60"/>
    <n v="100"/>
    <n v="160"/>
    <n v="435"/>
    <n v="2"/>
    <x v="1"/>
    <x v="15"/>
    <x v="3"/>
    <x v="1"/>
    <x v="1"/>
    <x v="0"/>
    <s v="Regular"/>
  </r>
  <r>
    <n v="41"/>
    <n v="107"/>
    <n v="193"/>
    <n v="86"/>
    <n v="66"/>
    <n v="32"/>
    <n v="484"/>
    <n v="80"/>
    <n v="171"/>
    <n v="140"/>
    <n v="240"/>
    <n v="435"/>
    <n v="3"/>
    <x v="1"/>
    <x v="15"/>
    <x v="3"/>
    <x v="1"/>
    <x v="2"/>
    <x v="0"/>
    <s v="Decaf"/>
  </r>
  <r>
    <n v="142"/>
    <n v="229"/>
    <n v="457"/>
    <n v="251"/>
    <n v="87"/>
    <n v="63"/>
    <n v="1436"/>
    <n v="150"/>
    <n v="183"/>
    <n v="220"/>
    <n v="430"/>
    <n v="831"/>
    <n v="4"/>
    <x v="1"/>
    <x v="16"/>
    <x v="3"/>
    <x v="0"/>
    <x v="12"/>
    <x v="2"/>
    <s v="Regular"/>
  </r>
  <r>
    <n v="26"/>
    <n v="169"/>
    <n v="290"/>
    <n v="163"/>
    <n v="143"/>
    <n v="110"/>
    <n v="712"/>
    <n v="30"/>
    <n v="125"/>
    <n v="160"/>
    <n v="270"/>
    <n v="916"/>
    <n v="5"/>
    <x v="1"/>
    <x v="16"/>
    <x v="3"/>
    <x v="0"/>
    <x v="4"/>
    <x v="2"/>
    <s v="Regular"/>
  </r>
  <r>
    <n v="202"/>
    <n v="311"/>
    <n v="545"/>
    <n v="309"/>
    <n v="109"/>
    <n v="77"/>
    <n v="1282"/>
    <n v="200"/>
    <n v="221"/>
    <n v="300"/>
    <n v="520"/>
    <n v="951"/>
    <n v="6"/>
    <x v="1"/>
    <x v="16"/>
    <x v="3"/>
    <x v="0"/>
    <x v="5"/>
    <x v="2"/>
    <s v="Decaf"/>
  </r>
  <r>
    <n v="100"/>
    <n v="137"/>
    <n v="232"/>
    <n v="95"/>
    <n v="37"/>
    <n v="26"/>
    <n v="809"/>
    <n v="100"/>
    <n v="80"/>
    <n v="120"/>
    <n v="200"/>
    <n v="949"/>
    <n v="8"/>
    <x v="1"/>
    <x v="16"/>
    <x v="3"/>
    <x v="0"/>
    <x v="6"/>
    <x v="3"/>
    <s v="Decaf"/>
  </r>
  <r>
    <n v="164"/>
    <n v="252"/>
    <n v="465"/>
    <n v="176"/>
    <n v="88"/>
    <n v="66"/>
    <n v="942"/>
    <n v="160"/>
    <n v="113"/>
    <n v="220"/>
    <n v="400"/>
    <n v="714"/>
    <n v="9"/>
    <x v="1"/>
    <x v="16"/>
    <x v="3"/>
    <x v="0"/>
    <x v="7"/>
    <x v="3"/>
    <s v="Decaf"/>
  </r>
  <r>
    <n v="68"/>
    <n v="107"/>
    <n v="190"/>
    <n v="83"/>
    <n v="39"/>
    <n v="27"/>
    <n v="613"/>
    <n v="60"/>
    <n v="70"/>
    <n v="90"/>
    <n v="160"/>
    <n v="530"/>
    <n v="10"/>
    <x v="1"/>
    <x v="16"/>
    <x v="3"/>
    <x v="0"/>
    <x v="8"/>
    <x v="3"/>
    <s v="Decaf"/>
  </r>
  <r>
    <n v="106"/>
    <n v="144"/>
    <n v="243"/>
    <n v="99"/>
    <n v="38"/>
    <n v="27"/>
    <n v="766"/>
    <n v="90"/>
    <n v="60"/>
    <n v="100"/>
    <n v="160"/>
    <n v="626"/>
    <n v="11"/>
    <x v="1"/>
    <x v="16"/>
    <x v="3"/>
    <x v="0"/>
    <x v="9"/>
    <x v="1"/>
    <s v="Regular"/>
  </r>
  <r>
    <n v="80"/>
    <n v="112"/>
    <n v="189"/>
    <n v="77"/>
    <n v="32"/>
    <n v="21"/>
    <n v="449"/>
    <n v="60"/>
    <n v="50"/>
    <n v="70"/>
    <n v="120"/>
    <n v="858"/>
    <n v="12"/>
    <x v="1"/>
    <x v="16"/>
    <x v="3"/>
    <x v="0"/>
    <x v="10"/>
    <x v="1"/>
    <s v="Regular"/>
  </r>
  <r>
    <n v="58"/>
    <n v="114"/>
    <n v="189"/>
    <n v="75"/>
    <n v="56"/>
    <n v="24"/>
    <n v="549"/>
    <n v="50"/>
    <n v="40"/>
    <n v="80"/>
    <n v="120"/>
    <n v="858"/>
    <n v="13"/>
    <x v="1"/>
    <x v="16"/>
    <x v="3"/>
    <x v="0"/>
    <x v="3"/>
    <x v="1"/>
    <s v="Regular"/>
  </r>
  <r>
    <n v="-27"/>
    <n v="28"/>
    <n v="132"/>
    <n v="85"/>
    <n v="55"/>
    <n v="33"/>
    <n v="685"/>
    <n v="-20"/>
    <n v="52"/>
    <n v="30"/>
    <n v="160"/>
    <n v="909"/>
    <n v="1"/>
    <x v="1"/>
    <x v="16"/>
    <x v="3"/>
    <x v="0"/>
    <x v="0"/>
    <x v="0"/>
    <s v="Regular"/>
  </r>
  <r>
    <n v="245"/>
    <n v="387"/>
    <n v="645"/>
    <n v="261"/>
    <n v="142"/>
    <n v="90"/>
    <n v="2067"/>
    <n v="360"/>
    <n v="241"/>
    <n v="480"/>
    <n v="800"/>
    <n v="415"/>
    <n v="2"/>
    <x v="1"/>
    <x v="16"/>
    <x v="3"/>
    <x v="0"/>
    <x v="1"/>
    <x v="0"/>
    <s v="Regular"/>
  </r>
  <r>
    <n v="-117"/>
    <n v="-26"/>
    <n v="122"/>
    <n v="127"/>
    <n v="91"/>
    <n v="48"/>
    <n v="1071"/>
    <n v="-110"/>
    <n v="119"/>
    <n v="-30"/>
    <n v="150"/>
    <n v="818"/>
    <n v="3"/>
    <x v="1"/>
    <x v="16"/>
    <x v="3"/>
    <x v="0"/>
    <x v="2"/>
    <x v="0"/>
    <s v="Decaf"/>
  </r>
  <r>
    <n v="31"/>
    <n v="43"/>
    <n v="43"/>
    <n v="0"/>
    <n v="12"/>
    <n v="0"/>
    <n v="774"/>
    <n v="30"/>
    <n v="0"/>
    <n v="40"/>
    <n v="40"/>
    <n v="702"/>
    <n v="4"/>
    <x v="1"/>
    <x v="17"/>
    <x v="3"/>
    <x v="1"/>
    <x v="12"/>
    <x v="2"/>
    <s v="Regular"/>
  </r>
  <r>
    <n v="10"/>
    <n v="27"/>
    <n v="45"/>
    <n v="18"/>
    <n v="17"/>
    <n v="5"/>
    <n v="818"/>
    <n v="20"/>
    <n v="10"/>
    <n v="30"/>
    <n v="40"/>
    <n v="775"/>
    <n v="5"/>
    <x v="1"/>
    <x v="17"/>
    <x v="3"/>
    <x v="1"/>
    <x v="4"/>
    <x v="2"/>
    <s v="Regular"/>
  </r>
  <r>
    <n v="11"/>
    <n v="28"/>
    <n v="47"/>
    <n v="19"/>
    <n v="17"/>
    <n v="5"/>
    <n v="774"/>
    <n v="20"/>
    <n v="10"/>
    <n v="30"/>
    <n v="40"/>
    <n v="775"/>
    <n v="6"/>
    <x v="1"/>
    <x v="17"/>
    <x v="3"/>
    <x v="1"/>
    <x v="5"/>
    <x v="2"/>
    <s v="Decaf"/>
  </r>
  <r>
    <n v="6"/>
    <n v="35"/>
    <n v="63"/>
    <n v="28"/>
    <n v="29"/>
    <n v="8"/>
    <n v="961"/>
    <n v="20"/>
    <n v="30"/>
    <n v="40"/>
    <n v="70"/>
    <n v="702"/>
    <n v="3"/>
    <x v="1"/>
    <x v="17"/>
    <x v="3"/>
    <x v="1"/>
    <x v="2"/>
    <x v="0"/>
    <s v="Decaf"/>
  </r>
  <r>
    <n v="26"/>
    <n v="169"/>
    <n v="290"/>
    <n v="66"/>
    <n v="143"/>
    <n v="110"/>
    <n v="712"/>
    <n v="40"/>
    <n v="95"/>
    <n v="150"/>
    <n v="250"/>
    <n v="775"/>
    <n v="8"/>
    <x v="1"/>
    <x v="17"/>
    <x v="3"/>
    <x v="1"/>
    <x v="6"/>
    <x v="3"/>
    <s v="Decaf"/>
  </r>
  <r>
    <n v="115"/>
    <n v="206"/>
    <n v="354"/>
    <n v="145"/>
    <n v="91"/>
    <n v="48"/>
    <n v="844"/>
    <n v="120"/>
    <n v="167"/>
    <n v="190"/>
    <n v="310"/>
    <n v="775"/>
    <n v="9"/>
    <x v="1"/>
    <x v="17"/>
    <x v="3"/>
    <x v="1"/>
    <x v="7"/>
    <x v="3"/>
    <s v="Decaf"/>
  </r>
  <r>
    <n v="94"/>
    <n v="150"/>
    <n v="254"/>
    <n v="140"/>
    <n v="56"/>
    <n v="33"/>
    <n v="596"/>
    <n v="110"/>
    <n v="80"/>
    <n v="140"/>
    <n v="220"/>
    <n v="702"/>
    <n v="10"/>
    <x v="1"/>
    <x v="17"/>
    <x v="3"/>
    <x v="1"/>
    <x v="8"/>
    <x v="3"/>
    <s v="Decaf"/>
  </r>
  <r>
    <n v="202"/>
    <n v="311"/>
    <n v="545"/>
    <n v="251"/>
    <n v="109"/>
    <n v="77"/>
    <n v="1282"/>
    <n v="150"/>
    <n v="173"/>
    <n v="220"/>
    <n v="370"/>
    <n v="775"/>
    <n v="11"/>
    <x v="1"/>
    <x v="17"/>
    <x v="3"/>
    <x v="1"/>
    <x v="9"/>
    <x v="1"/>
    <s v="Regular"/>
  </r>
  <r>
    <n v="142"/>
    <n v="229"/>
    <n v="457"/>
    <n v="190"/>
    <n v="87"/>
    <n v="63"/>
    <n v="1436"/>
    <n v="100"/>
    <n v="77"/>
    <n v="160"/>
    <n v="310"/>
    <n v="702"/>
    <n v="12"/>
    <x v="1"/>
    <x v="17"/>
    <x v="3"/>
    <x v="1"/>
    <x v="10"/>
    <x v="1"/>
    <s v="Regular"/>
  </r>
  <r>
    <n v="-342"/>
    <n v="-240"/>
    <n v="23"/>
    <n v="212"/>
    <n v="125"/>
    <n v="91"/>
    <n v="1937"/>
    <n v="-220"/>
    <n v="179"/>
    <n v="-150"/>
    <n v="0"/>
    <n v="702"/>
    <n v="13"/>
    <x v="1"/>
    <x v="17"/>
    <x v="3"/>
    <x v="1"/>
    <x v="3"/>
    <x v="1"/>
    <s v="Regular"/>
  </r>
  <r>
    <n v="-5"/>
    <n v="41"/>
    <n v="74"/>
    <n v="33"/>
    <n v="46"/>
    <n v="12"/>
    <n v="193"/>
    <n v="10"/>
    <n v="40"/>
    <n v="50"/>
    <n v="90"/>
    <n v="775"/>
    <n v="2"/>
    <x v="1"/>
    <x v="17"/>
    <x v="3"/>
    <x v="1"/>
    <x v="1"/>
    <x v="0"/>
    <s v="Regular"/>
  </r>
  <r>
    <n v="18"/>
    <n v="73"/>
    <n v="132"/>
    <n v="59"/>
    <n v="55"/>
    <n v="22"/>
    <n v="331"/>
    <n v="20"/>
    <n v="50"/>
    <n v="70"/>
    <n v="120"/>
    <n v="503"/>
    <n v="4"/>
    <x v="1"/>
    <x v="18"/>
    <x v="3"/>
    <x v="1"/>
    <x v="12"/>
    <x v="2"/>
    <s v="Regular"/>
  </r>
  <r>
    <n v="33"/>
    <n v="80"/>
    <n v="140"/>
    <n v="60"/>
    <n v="47"/>
    <n v="19"/>
    <n v="329"/>
    <n v="50"/>
    <n v="50"/>
    <n v="80"/>
    <n v="130"/>
    <n v="541"/>
    <n v="5"/>
    <x v="1"/>
    <x v="18"/>
    <x v="3"/>
    <x v="1"/>
    <x v="4"/>
    <x v="2"/>
    <s v="Regular"/>
  </r>
  <r>
    <n v="99"/>
    <n v="170"/>
    <n v="340"/>
    <n v="210"/>
    <n v="71"/>
    <n v="47"/>
    <n v="1073"/>
    <n v="100"/>
    <n v="147"/>
    <n v="160"/>
    <n v="320"/>
    <n v="971"/>
    <n v="6"/>
    <x v="1"/>
    <x v="18"/>
    <x v="3"/>
    <x v="1"/>
    <x v="5"/>
    <x v="2"/>
    <s v="Decaf"/>
  </r>
  <r>
    <n v="38"/>
    <n v="76"/>
    <n v="128"/>
    <n v="52"/>
    <n v="38"/>
    <n v="16"/>
    <n v="357"/>
    <n v="70"/>
    <n v="60"/>
    <n v="100"/>
    <n v="160"/>
    <n v="971"/>
    <n v="3"/>
    <x v="1"/>
    <x v="18"/>
    <x v="3"/>
    <x v="1"/>
    <x v="2"/>
    <x v="0"/>
    <s v="Decaf"/>
  </r>
  <r>
    <n v="28"/>
    <n v="48"/>
    <n v="81"/>
    <n v="33"/>
    <n v="20"/>
    <n v="9"/>
    <n v="772"/>
    <n v="50"/>
    <n v="20"/>
    <n v="50"/>
    <n v="70"/>
    <n v="971"/>
    <n v="8"/>
    <x v="1"/>
    <x v="18"/>
    <x v="3"/>
    <x v="1"/>
    <x v="6"/>
    <x v="3"/>
    <s v="Decaf"/>
  </r>
  <r>
    <n v="30"/>
    <n v="56"/>
    <n v="100"/>
    <n v="44"/>
    <n v="26"/>
    <n v="14"/>
    <n v="618"/>
    <n v="30"/>
    <n v="30"/>
    <n v="50"/>
    <n v="80"/>
    <n v="541"/>
    <n v="9"/>
    <x v="1"/>
    <x v="18"/>
    <x v="3"/>
    <x v="1"/>
    <x v="7"/>
    <x v="3"/>
    <s v="Decaf"/>
  </r>
  <r>
    <n v="17"/>
    <n v="34"/>
    <n v="56"/>
    <n v="22"/>
    <n v="17"/>
    <n v="6"/>
    <n v="452"/>
    <n v="20"/>
    <n v="10"/>
    <n v="20"/>
    <n v="30"/>
    <n v="541"/>
    <n v="11"/>
    <x v="1"/>
    <x v="18"/>
    <x v="3"/>
    <x v="1"/>
    <x v="9"/>
    <x v="1"/>
    <s v="Regular"/>
  </r>
  <r>
    <n v="62"/>
    <n v="120"/>
    <n v="200"/>
    <n v="80"/>
    <n v="58"/>
    <n v="26"/>
    <n v="640"/>
    <n v="50"/>
    <n v="50"/>
    <n v="80"/>
    <n v="130"/>
    <n v="971"/>
    <n v="12"/>
    <x v="1"/>
    <x v="18"/>
    <x v="3"/>
    <x v="1"/>
    <x v="10"/>
    <x v="1"/>
    <s v="Regular"/>
  </r>
  <r>
    <n v="71"/>
    <n v="120"/>
    <n v="206"/>
    <n v="86"/>
    <n v="49"/>
    <n v="26"/>
    <n v="490"/>
    <n v="60"/>
    <n v="50"/>
    <n v="90"/>
    <n v="140"/>
    <n v="503"/>
    <n v="13"/>
    <x v="1"/>
    <x v="18"/>
    <x v="3"/>
    <x v="1"/>
    <x v="3"/>
    <x v="1"/>
    <s v="Regular"/>
  </r>
  <r>
    <n v="-4"/>
    <n v="75"/>
    <n v="129"/>
    <n v="54"/>
    <n v="79"/>
    <n v="49"/>
    <n v="427"/>
    <n v="40"/>
    <n v="60"/>
    <n v="100"/>
    <n v="160"/>
    <n v="971"/>
    <n v="1"/>
    <x v="1"/>
    <x v="18"/>
    <x v="3"/>
    <x v="1"/>
    <x v="0"/>
    <x v="0"/>
    <s v="Regular"/>
  </r>
  <r>
    <n v="25"/>
    <n v="90"/>
    <n v="155"/>
    <n v="65"/>
    <n v="65"/>
    <n v="21"/>
    <n v="392"/>
    <n v="50"/>
    <n v="80"/>
    <n v="110"/>
    <n v="190"/>
    <n v="503"/>
    <n v="2"/>
    <x v="1"/>
    <x v="18"/>
    <x v="3"/>
    <x v="1"/>
    <x v="1"/>
    <x v="0"/>
    <s v="Regular"/>
  </r>
  <r>
    <n v="35"/>
    <n v="62"/>
    <n v="110"/>
    <n v="48"/>
    <n v="27"/>
    <n v="15"/>
    <n v="617"/>
    <n v="40"/>
    <n v="40"/>
    <n v="60"/>
    <n v="100"/>
    <n v="360"/>
    <n v="4"/>
    <x v="1"/>
    <x v="19"/>
    <x v="3"/>
    <x v="1"/>
    <x v="12"/>
    <x v="2"/>
    <s v="Regular"/>
  </r>
  <r>
    <n v="12"/>
    <n v="65"/>
    <n v="118"/>
    <n v="53"/>
    <n v="53"/>
    <n v="20"/>
    <n v="306"/>
    <n v="20"/>
    <n v="50"/>
    <n v="60"/>
    <n v="110"/>
    <n v="253"/>
    <n v="5"/>
    <x v="1"/>
    <x v="19"/>
    <x v="3"/>
    <x v="1"/>
    <x v="4"/>
    <x v="2"/>
    <s v="Regular"/>
  </r>
  <r>
    <n v="41"/>
    <n v="84"/>
    <n v="154"/>
    <n v="70"/>
    <n v="43"/>
    <n v="21"/>
    <n v="957"/>
    <n v="60"/>
    <n v="60"/>
    <n v="80"/>
    <n v="140"/>
    <n v="509"/>
    <n v="6"/>
    <x v="1"/>
    <x v="19"/>
    <x v="3"/>
    <x v="1"/>
    <x v="5"/>
    <x v="2"/>
    <s v="Decaf"/>
  </r>
  <r>
    <n v="15"/>
    <n v="128"/>
    <n v="220"/>
    <n v="92"/>
    <n v="113"/>
    <n v="83"/>
    <n v="541"/>
    <n v="60"/>
    <n v="108"/>
    <n v="160"/>
    <n v="270"/>
    <n v="206"/>
    <n v="3"/>
    <x v="1"/>
    <x v="19"/>
    <x v="3"/>
    <x v="1"/>
    <x v="2"/>
    <x v="0"/>
    <s v="Decaf"/>
  </r>
  <r>
    <n v="121"/>
    <n v="195"/>
    <n v="325"/>
    <n v="180"/>
    <n v="74"/>
    <n v="42"/>
    <n v="945"/>
    <n v="120"/>
    <n v="94"/>
    <n v="170"/>
    <n v="280"/>
    <n v="206"/>
    <n v="8"/>
    <x v="1"/>
    <x v="19"/>
    <x v="3"/>
    <x v="1"/>
    <x v="6"/>
    <x v="3"/>
    <s v="Decaf"/>
  </r>
  <r>
    <n v="34"/>
    <n v="56"/>
    <n v="94"/>
    <n v="38"/>
    <n v="22"/>
    <n v="10"/>
    <n v="772"/>
    <n v="50"/>
    <n v="30"/>
    <n v="50"/>
    <n v="80"/>
    <n v="509"/>
    <n v="9"/>
    <x v="1"/>
    <x v="19"/>
    <x v="3"/>
    <x v="1"/>
    <x v="7"/>
    <x v="3"/>
    <s v="Decaf"/>
  </r>
  <r>
    <n v="66"/>
    <n v="109"/>
    <n v="174"/>
    <n v="65"/>
    <n v="43"/>
    <n v="20"/>
    <n v="372"/>
    <n v="40"/>
    <n v="40"/>
    <n v="70"/>
    <n v="110"/>
    <n v="360"/>
    <n v="11"/>
    <x v="1"/>
    <x v="19"/>
    <x v="3"/>
    <x v="1"/>
    <x v="9"/>
    <x v="1"/>
    <s v="Regular"/>
  </r>
  <r>
    <n v="41"/>
    <n v="81"/>
    <n v="137"/>
    <n v="56"/>
    <n v="40"/>
    <n v="17"/>
    <n v="382"/>
    <n v="40"/>
    <n v="30"/>
    <n v="60"/>
    <n v="90"/>
    <n v="206"/>
    <n v="12"/>
    <x v="1"/>
    <x v="19"/>
    <x v="3"/>
    <x v="1"/>
    <x v="10"/>
    <x v="1"/>
    <s v="Regular"/>
  </r>
  <r>
    <n v="3"/>
    <n v="90"/>
    <n v="155"/>
    <n v="65"/>
    <n v="87"/>
    <n v="58"/>
    <n v="513"/>
    <n v="10"/>
    <n v="40"/>
    <n v="60"/>
    <n v="100"/>
    <n v="253"/>
    <n v="13"/>
    <x v="1"/>
    <x v="19"/>
    <x v="3"/>
    <x v="1"/>
    <x v="3"/>
    <x v="1"/>
    <s v="Regular"/>
  </r>
  <r>
    <n v="44"/>
    <n v="84"/>
    <n v="142"/>
    <n v="58"/>
    <n v="40"/>
    <n v="18"/>
    <n v="331"/>
    <n v="70"/>
    <n v="70"/>
    <n v="100"/>
    <n v="170"/>
    <n v="509"/>
    <n v="2"/>
    <x v="1"/>
    <x v="19"/>
    <x v="3"/>
    <x v="1"/>
    <x v="1"/>
    <x v="0"/>
    <s v="Regular"/>
  </r>
  <r>
    <n v="90"/>
    <n v="126"/>
    <n v="213"/>
    <n v="87"/>
    <n v="36"/>
    <n v="24"/>
    <n v="756"/>
    <n v="100"/>
    <n v="90"/>
    <n v="130"/>
    <n v="220"/>
    <n v="720"/>
    <n v="1"/>
    <x v="2"/>
    <x v="0"/>
    <x v="0"/>
    <x v="0"/>
    <x v="0"/>
    <x v="0"/>
    <s v="Regular"/>
  </r>
  <r>
    <n v="69"/>
    <n v="109"/>
    <n v="193"/>
    <n v="84"/>
    <n v="40"/>
    <n v="27"/>
    <n v="603"/>
    <n v="90"/>
    <n v="80"/>
    <n v="120"/>
    <n v="200"/>
    <n v="970"/>
    <n v="2"/>
    <x v="2"/>
    <x v="0"/>
    <x v="0"/>
    <x v="0"/>
    <x v="1"/>
    <x v="0"/>
    <s v="Regular"/>
  </r>
  <r>
    <n v="101"/>
    <n v="139"/>
    <n v="234"/>
    <n v="95"/>
    <n v="38"/>
    <n v="26"/>
    <n v="799"/>
    <n v="110"/>
    <n v="123"/>
    <n v="140"/>
    <n v="240"/>
    <n v="720"/>
    <n v="3"/>
    <x v="2"/>
    <x v="0"/>
    <x v="0"/>
    <x v="0"/>
    <x v="2"/>
    <x v="0"/>
    <s v="Decaf"/>
  </r>
  <r>
    <n v="29"/>
    <n v="55"/>
    <n v="98"/>
    <n v="43"/>
    <n v="26"/>
    <n v="14"/>
    <n v="613"/>
    <n v="30"/>
    <n v="30"/>
    <n v="50"/>
    <n v="80"/>
    <n v="720"/>
    <n v="13"/>
    <x v="2"/>
    <x v="0"/>
    <x v="0"/>
    <x v="0"/>
    <x v="3"/>
    <x v="1"/>
    <s v="Regular"/>
  </r>
  <r>
    <n v="84"/>
    <n v="117"/>
    <n v="198"/>
    <n v="81"/>
    <n v="33"/>
    <n v="22"/>
    <n v="441"/>
    <n v="110"/>
    <n v="90"/>
    <n v="140"/>
    <n v="230"/>
    <n v="719"/>
    <n v="5"/>
    <x v="2"/>
    <x v="0"/>
    <x v="0"/>
    <x v="0"/>
    <x v="4"/>
    <x v="2"/>
    <s v="Regular"/>
  </r>
  <r>
    <n v="54"/>
    <n v="108"/>
    <n v="180"/>
    <n v="72"/>
    <n v="54"/>
    <n v="23"/>
    <n v="541"/>
    <n v="80"/>
    <n v="80"/>
    <n v="130"/>
    <n v="210"/>
    <n v="970"/>
    <n v="6"/>
    <x v="2"/>
    <x v="0"/>
    <x v="0"/>
    <x v="0"/>
    <x v="5"/>
    <x v="2"/>
    <s v="Decaf"/>
  </r>
  <r>
    <n v="94"/>
    <n v="163"/>
    <n v="325"/>
    <n v="118"/>
    <n v="69"/>
    <n v="45"/>
    <n v="1059"/>
    <n v="100"/>
    <n v="104"/>
    <n v="150"/>
    <n v="280"/>
    <n v="719"/>
    <n v="8"/>
    <x v="2"/>
    <x v="0"/>
    <x v="0"/>
    <x v="0"/>
    <x v="6"/>
    <x v="3"/>
    <s v="Decaf"/>
  </r>
  <r>
    <n v="-4"/>
    <n v="73"/>
    <n v="125"/>
    <n v="52"/>
    <n v="77"/>
    <n v="47"/>
    <n v="421"/>
    <n v="20"/>
    <n v="40"/>
    <n v="70"/>
    <n v="110"/>
    <n v="970"/>
    <n v="9"/>
    <x v="2"/>
    <x v="0"/>
    <x v="0"/>
    <x v="0"/>
    <x v="7"/>
    <x v="3"/>
    <s v="Decaf"/>
  </r>
  <r>
    <n v="31"/>
    <n v="77"/>
    <n v="134"/>
    <n v="57"/>
    <n v="46"/>
    <n v="18"/>
    <n v="323"/>
    <n v="40"/>
    <n v="40"/>
    <n v="70"/>
    <n v="110"/>
    <n v="720"/>
    <n v="10"/>
    <x v="2"/>
    <x v="0"/>
    <x v="0"/>
    <x v="0"/>
    <x v="8"/>
    <x v="3"/>
    <s v="Decaf"/>
  </r>
  <r>
    <n v="16"/>
    <n v="71"/>
    <n v="129"/>
    <n v="58"/>
    <n v="55"/>
    <n v="22"/>
    <n v="325"/>
    <n v="20"/>
    <n v="40"/>
    <n v="70"/>
    <n v="110"/>
    <n v="970"/>
    <n v="11"/>
    <x v="2"/>
    <x v="0"/>
    <x v="0"/>
    <x v="0"/>
    <x v="9"/>
    <x v="1"/>
    <s v="Regular"/>
  </r>
  <r>
    <n v="32"/>
    <n v="73"/>
    <n v="135"/>
    <n v="62"/>
    <n v="41"/>
    <n v="19"/>
    <n v="952"/>
    <n v="30"/>
    <n v="50"/>
    <n v="60"/>
    <n v="110"/>
    <n v="303"/>
    <n v="12"/>
    <x v="2"/>
    <x v="0"/>
    <x v="0"/>
    <x v="0"/>
    <x v="10"/>
    <x v="1"/>
    <s v="Regular"/>
  </r>
  <r>
    <n v="119"/>
    <n v="213"/>
    <n v="367"/>
    <n v="171"/>
    <n v="94"/>
    <n v="50"/>
    <n v="829"/>
    <n v="140"/>
    <n v="159"/>
    <n v="220"/>
    <n v="380"/>
    <n v="217"/>
    <n v="2"/>
    <x v="2"/>
    <x v="1"/>
    <x v="0"/>
    <x v="0"/>
    <x v="1"/>
    <x v="0"/>
    <s v="Regular"/>
  </r>
  <r>
    <n v="102"/>
    <n v="158"/>
    <n v="267"/>
    <n v="70"/>
    <n v="56"/>
    <n v="34"/>
    <n v="585"/>
    <n v="120"/>
    <n v="90"/>
    <n v="170"/>
    <n v="280"/>
    <n v="630"/>
    <n v="3"/>
    <x v="2"/>
    <x v="1"/>
    <x v="0"/>
    <x v="0"/>
    <x v="2"/>
    <x v="0"/>
    <s v="Decaf"/>
  </r>
  <r>
    <n v="211"/>
    <n v="324"/>
    <n v="567"/>
    <n v="174"/>
    <n v="113"/>
    <n v="80"/>
    <n v="1260"/>
    <n v="260"/>
    <n v="320"/>
    <n v="380"/>
    <n v="660"/>
    <n v="312"/>
    <n v="5"/>
    <x v="2"/>
    <x v="1"/>
    <x v="0"/>
    <x v="0"/>
    <x v="4"/>
    <x v="2"/>
    <s v="Regular"/>
  </r>
  <r>
    <n v="148"/>
    <n v="239"/>
    <n v="478"/>
    <n v="178"/>
    <n v="91"/>
    <n v="66"/>
    <n v="1417"/>
    <n v="200"/>
    <n v="295"/>
    <n v="290"/>
    <n v="560"/>
    <n v="773"/>
    <n v="6"/>
    <x v="2"/>
    <x v="1"/>
    <x v="0"/>
    <x v="0"/>
    <x v="5"/>
    <x v="2"/>
    <s v="Decaf"/>
  </r>
  <r>
    <n v="91"/>
    <n v="126"/>
    <n v="213"/>
    <n v="87"/>
    <n v="35"/>
    <n v="24"/>
    <n v="756"/>
    <n v="90"/>
    <n v="70"/>
    <n v="110"/>
    <n v="180"/>
    <n v="224"/>
    <n v="8"/>
    <x v="2"/>
    <x v="1"/>
    <x v="0"/>
    <x v="0"/>
    <x v="6"/>
    <x v="3"/>
    <s v="Decaf"/>
  </r>
  <r>
    <n v="70"/>
    <n v="109"/>
    <n v="193"/>
    <n v="84"/>
    <n v="39"/>
    <n v="27"/>
    <n v="603"/>
    <n v="60"/>
    <n v="70"/>
    <n v="90"/>
    <n v="160"/>
    <n v="630"/>
    <n v="9"/>
    <x v="2"/>
    <x v="1"/>
    <x v="0"/>
    <x v="0"/>
    <x v="7"/>
    <x v="3"/>
    <s v="Decaf"/>
  </r>
  <r>
    <n v="102"/>
    <n v="139"/>
    <n v="234"/>
    <n v="95"/>
    <n v="37"/>
    <n v="26"/>
    <n v="799"/>
    <n v="100"/>
    <n v="80"/>
    <n v="120"/>
    <n v="200"/>
    <n v="773"/>
    <n v="10"/>
    <x v="2"/>
    <x v="1"/>
    <x v="0"/>
    <x v="0"/>
    <x v="8"/>
    <x v="3"/>
    <s v="Decaf"/>
  </r>
  <r>
    <n v="84"/>
    <n v="117"/>
    <n v="198"/>
    <n v="81"/>
    <n v="33"/>
    <n v="22"/>
    <n v="441"/>
    <n v="80"/>
    <n v="60"/>
    <n v="110"/>
    <n v="170"/>
    <n v="815"/>
    <n v="11"/>
    <x v="2"/>
    <x v="1"/>
    <x v="0"/>
    <x v="0"/>
    <x v="9"/>
    <x v="1"/>
    <s v="Regular"/>
  </r>
  <r>
    <n v="53"/>
    <n v="108"/>
    <n v="180"/>
    <n v="72"/>
    <n v="55"/>
    <n v="23"/>
    <n v="541"/>
    <n v="40"/>
    <n v="60"/>
    <n v="90"/>
    <n v="150"/>
    <n v="773"/>
    <n v="12"/>
    <x v="2"/>
    <x v="1"/>
    <x v="0"/>
    <x v="0"/>
    <x v="10"/>
    <x v="1"/>
    <s v="Regular"/>
  </r>
  <r>
    <n v="10"/>
    <n v="27"/>
    <n v="45"/>
    <n v="18"/>
    <n v="17"/>
    <n v="5"/>
    <n v="816"/>
    <n v="20"/>
    <n v="10"/>
    <n v="30"/>
    <n v="40"/>
    <n v="712"/>
    <n v="1"/>
    <x v="2"/>
    <x v="2"/>
    <x v="0"/>
    <x v="1"/>
    <x v="0"/>
    <x v="0"/>
    <s v="Regular"/>
  </r>
  <r>
    <n v="6"/>
    <n v="35"/>
    <n v="63"/>
    <n v="28"/>
    <n v="29"/>
    <n v="8"/>
    <n v="958"/>
    <n v="20"/>
    <n v="20"/>
    <n v="40"/>
    <n v="60"/>
    <n v="641"/>
    <n v="2"/>
    <x v="2"/>
    <x v="2"/>
    <x v="0"/>
    <x v="1"/>
    <x v="1"/>
    <x v="0"/>
    <s v="Regular"/>
  </r>
  <r>
    <n v="12"/>
    <n v="31"/>
    <n v="54"/>
    <n v="23"/>
    <n v="19"/>
    <n v="7"/>
    <n v="617"/>
    <n v="20"/>
    <n v="20"/>
    <n v="30"/>
    <n v="50"/>
    <n v="563"/>
    <n v="3"/>
    <x v="2"/>
    <x v="2"/>
    <x v="0"/>
    <x v="1"/>
    <x v="2"/>
    <x v="0"/>
    <s v="Decaf"/>
  </r>
  <r>
    <n v="9"/>
    <n v="25"/>
    <n v="41"/>
    <n v="16"/>
    <n v="16"/>
    <n v="4"/>
    <n v="772"/>
    <n v="20"/>
    <n v="10"/>
    <n v="30"/>
    <n v="40"/>
    <n v="712"/>
    <n v="5"/>
    <x v="2"/>
    <x v="2"/>
    <x v="0"/>
    <x v="1"/>
    <x v="4"/>
    <x v="2"/>
    <s v="Regular"/>
  </r>
  <r>
    <n v="32"/>
    <n v="43"/>
    <n v="43"/>
    <n v="0"/>
    <n v="11"/>
    <n v="0"/>
    <n v="731"/>
    <n v="40"/>
    <n v="0"/>
    <n v="50"/>
    <n v="50"/>
    <n v="563"/>
    <n v="6"/>
    <x v="2"/>
    <x v="2"/>
    <x v="0"/>
    <x v="1"/>
    <x v="5"/>
    <x v="2"/>
    <s v="Decaf"/>
  </r>
  <r>
    <n v="212"/>
    <n v="324"/>
    <n v="567"/>
    <n v="240"/>
    <n v="112"/>
    <n v="80"/>
    <n v="1260"/>
    <n v="210"/>
    <n v="219"/>
    <n v="290"/>
    <n v="490"/>
    <n v="641"/>
    <n v="8"/>
    <x v="2"/>
    <x v="2"/>
    <x v="0"/>
    <x v="1"/>
    <x v="6"/>
    <x v="3"/>
    <s v="Decaf"/>
  </r>
  <r>
    <n v="102"/>
    <n v="158"/>
    <n v="267"/>
    <n v="90"/>
    <n v="56"/>
    <n v="34"/>
    <n v="585"/>
    <n v="110"/>
    <n v="90"/>
    <n v="140"/>
    <n v="230"/>
    <n v="319"/>
    <n v="9"/>
    <x v="2"/>
    <x v="2"/>
    <x v="0"/>
    <x v="1"/>
    <x v="7"/>
    <x v="3"/>
    <s v="Decaf"/>
  </r>
  <r>
    <n v="148"/>
    <n v="239"/>
    <n v="478"/>
    <n v="228"/>
    <n v="91"/>
    <n v="66"/>
    <n v="1417"/>
    <n v="140"/>
    <n v="246"/>
    <n v="220"/>
    <n v="420"/>
    <n v="515"/>
    <n v="11"/>
    <x v="2"/>
    <x v="2"/>
    <x v="0"/>
    <x v="1"/>
    <x v="9"/>
    <x v="1"/>
    <s v="Regular"/>
  </r>
  <r>
    <n v="175"/>
    <n v="301"/>
    <n v="546"/>
    <n v="241"/>
    <n v="126"/>
    <n v="93"/>
    <n v="1369"/>
    <n v="160"/>
    <n v="143"/>
    <n v="270"/>
    <n v="480"/>
    <n v="515"/>
    <n v="12"/>
    <x v="2"/>
    <x v="2"/>
    <x v="0"/>
    <x v="1"/>
    <x v="10"/>
    <x v="1"/>
    <s v="Regular"/>
  </r>
  <r>
    <n v="39"/>
    <n v="104"/>
    <n v="189"/>
    <n v="85"/>
    <n v="65"/>
    <n v="32"/>
    <n v="476"/>
    <n v="40"/>
    <n v="90"/>
    <n v="100"/>
    <n v="190"/>
    <n v="573"/>
    <n v="2"/>
    <x v="2"/>
    <x v="3"/>
    <x v="0"/>
    <x v="1"/>
    <x v="1"/>
    <x v="0"/>
    <s v="Regular"/>
  </r>
  <r>
    <n v="45"/>
    <n v="89"/>
    <n v="163"/>
    <n v="74"/>
    <n v="44"/>
    <n v="22"/>
    <n v="949"/>
    <n v="60"/>
    <n v="70"/>
    <n v="100"/>
    <n v="170"/>
    <n v="573"/>
    <n v="3"/>
    <x v="2"/>
    <x v="3"/>
    <x v="0"/>
    <x v="1"/>
    <x v="2"/>
    <x v="0"/>
    <s v="Decaf"/>
  </r>
  <r>
    <n v="-4"/>
    <n v="42"/>
    <n v="75"/>
    <n v="33"/>
    <n v="46"/>
    <n v="12"/>
    <n v="190"/>
    <n v="0"/>
    <n v="20"/>
    <n v="40"/>
    <n v="60"/>
    <n v="573"/>
    <n v="13"/>
    <x v="2"/>
    <x v="3"/>
    <x v="0"/>
    <x v="1"/>
    <x v="3"/>
    <x v="1"/>
    <s v="Regular"/>
  </r>
  <r>
    <n v="47"/>
    <n v="72"/>
    <n v="121"/>
    <n v="49"/>
    <n v="25"/>
    <n v="13"/>
    <n v="809"/>
    <n v="70"/>
    <n v="50"/>
    <n v="90"/>
    <n v="140"/>
    <n v="573"/>
    <n v="5"/>
    <x v="2"/>
    <x v="3"/>
    <x v="0"/>
    <x v="1"/>
    <x v="4"/>
    <x v="2"/>
    <s v="Regular"/>
  </r>
  <r>
    <n v="45"/>
    <n v="70"/>
    <n v="118"/>
    <n v="48"/>
    <n v="25"/>
    <n v="13"/>
    <n v="766"/>
    <n v="60"/>
    <n v="50"/>
    <n v="80"/>
    <n v="130"/>
    <n v="660"/>
    <n v="6"/>
    <x v="2"/>
    <x v="3"/>
    <x v="0"/>
    <x v="1"/>
    <x v="5"/>
    <x v="2"/>
    <s v="Decaf"/>
  </r>
  <r>
    <n v="-6"/>
    <n v="63"/>
    <n v="107"/>
    <n v="44"/>
    <n v="69"/>
    <n v="40"/>
    <n v="251"/>
    <n v="10"/>
    <n v="30"/>
    <n v="60"/>
    <n v="90"/>
    <n v="816"/>
    <n v="8"/>
    <x v="2"/>
    <x v="3"/>
    <x v="0"/>
    <x v="1"/>
    <x v="6"/>
    <x v="3"/>
    <s v="Decaf"/>
  </r>
  <r>
    <n v="-32"/>
    <n v="18"/>
    <n v="106"/>
    <n v="88"/>
    <n v="50"/>
    <n v="27"/>
    <n v="715"/>
    <n v="-10"/>
    <n v="70"/>
    <n v="20"/>
    <n v="90"/>
    <n v="636"/>
    <n v="9"/>
    <x v="2"/>
    <x v="3"/>
    <x v="0"/>
    <x v="1"/>
    <x v="7"/>
    <x v="3"/>
    <s v="Decaf"/>
  </r>
  <r>
    <n v="11"/>
    <n v="49"/>
    <n v="85"/>
    <n v="36"/>
    <n v="38"/>
    <n v="11"/>
    <n v="187"/>
    <n v="10"/>
    <n v="30"/>
    <n v="40"/>
    <n v="70"/>
    <n v="417"/>
    <n v="11"/>
    <x v="2"/>
    <x v="3"/>
    <x v="0"/>
    <x v="1"/>
    <x v="9"/>
    <x v="1"/>
    <s v="Regular"/>
  </r>
  <r>
    <n v="-3"/>
    <n v="42"/>
    <n v="75"/>
    <n v="33"/>
    <n v="45"/>
    <n v="12"/>
    <n v="162"/>
    <n v="0"/>
    <n v="20"/>
    <n v="40"/>
    <n v="60"/>
    <n v="417"/>
    <n v="12"/>
    <x v="2"/>
    <x v="3"/>
    <x v="0"/>
    <x v="1"/>
    <x v="10"/>
    <x v="1"/>
    <s v="Regular"/>
  </r>
  <r>
    <n v="32"/>
    <n v="77"/>
    <n v="134"/>
    <n v="57"/>
    <n v="45"/>
    <n v="18"/>
    <n v="323"/>
    <n v="50"/>
    <n v="60"/>
    <n v="80"/>
    <n v="140"/>
    <n v="937"/>
    <n v="1"/>
    <x v="2"/>
    <x v="4"/>
    <x v="0"/>
    <x v="0"/>
    <x v="0"/>
    <x v="0"/>
    <s v="Regular"/>
  </r>
  <r>
    <n v="35"/>
    <n v="72"/>
    <n v="121"/>
    <n v="49"/>
    <n v="37"/>
    <n v="15"/>
    <n v="351"/>
    <n v="40"/>
    <n v="50"/>
    <n v="70"/>
    <n v="120"/>
    <n v="740"/>
    <n v="2"/>
    <x v="2"/>
    <x v="4"/>
    <x v="0"/>
    <x v="0"/>
    <x v="1"/>
    <x v="0"/>
    <s v="Regular"/>
  </r>
  <r>
    <n v="-4"/>
    <n v="73"/>
    <n v="125"/>
    <n v="52"/>
    <n v="77"/>
    <n v="47"/>
    <n v="421"/>
    <n v="20"/>
    <n v="50"/>
    <n v="80"/>
    <n v="130"/>
    <n v="513"/>
    <n v="3"/>
    <x v="2"/>
    <x v="4"/>
    <x v="0"/>
    <x v="0"/>
    <x v="2"/>
    <x v="0"/>
    <s v="Decaf"/>
  </r>
  <r>
    <n v="68"/>
    <n v="126"/>
    <n v="210"/>
    <n v="84"/>
    <n v="58"/>
    <n v="27"/>
    <n v="632"/>
    <n v="60"/>
    <n v="70"/>
    <n v="110"/>
    <n v="180"/>
    <n v="513"/>
    <n v="11"/>
    <x v="2"/>
    <x v="4"/>
    <x v="0"/>
    <x v="0"/>
    <x v="9"/>
    <x v="1"/>
    <s v="Regular"/>
  </r>
  <r>
    <n v="74"/>
    <n v="125"/>
    <n v="214"/>
    <n v="89"/>
    <n v="51"/>
    <n v="27"/>
    <n v="481"/>
    <n v="70"/>
    <n v="70"/>
    <n v="110"/>
    <n v="180"/>
    <n v="513"/>
    <n v="12"/>
    <x v="2"/>
    <x v="4"/>
    <x v="0"/>
    <x v="0"/>
    <x v="10"/>
    <x v="1"/>
    <s v="Regular"/>
  </r>
  <r>
    <n v="15"/>
    <n v="71"/>
    <n v="129"/>
    <n v="58"/>
    <n v="56"/>
    <n v="22"/>
    <n v="325"/>
    <n v="40"/>
    <n v="60"/>
    <n v="90"/>
    <n v="150"/>
    <n v="234"/>
    <n v="6"/>
    <x v="2"/>
    <x v="4"/>
    <x v="0"/>
    <x v="0"/>
    <x v="5"/>
    <x v="2"/>
    <s v="Decaf"/>
  </r>
  <r>
    <n v="94"/>
    <n v="163"/>
    <n v="325"/>
    <n v="84"/>
    <n v="69"/>
    <n v="45"/>
    <n v="1059"/>
    <n v="130"/>
    <n v="141"/>
    <n v="200"/>
    <n v="380"/>
    <n v="513"/>
    <n v="5"/>
    <x v="2"/>
    <x v="4"/>
    <x v="0"/>
    <x v="0"/>
    <x v="4"/>
    <x v="2"/>
    <s v="Regular"/>
  </r>
  <r>
    <n v="15"/>
    <n v="32"/>
    <n v="53"/>
    <n v="21"/>
    <n v="17"/>
    <n v="5"/>
    <n v="449"/>
    <n v="30"/>
    <n v="10"/>
    <n v="30"/>
    <n v="40"/>
    <n v="234"/>
    <n v="8"/>
    <x v="2"/>
    <x v="4"/>
    <x v="0"/>
    <x v="0"/>
    <x v="6"/>
    <x v="3"/>
    <s v="Decaf"/>
  </r>
  <r>
    <n v="28"/>
    <n v="47"/>
    <n v="79"/>
    <n v="32"/>
    <n v="19"/>
    <n v="8"/>
    <n v="813"/>
    <n v="40"/>
    <n v="20"/>
    <n v="40"/>
    <n v="60"/>
    <n v="740"/>
    <n v="9"/>
    <x v="2"/>
    <x v="4"/>
    <x v="0"/>
    <x v="0"/>
    <x v="7"/>
    <x v="3"/>
    <s v="Decaf"/>
  </r>
  <r>
    <n v="13"/>
    <n v="66"/>
    <n v="120"/>
    <n v="54"/>
    <n v="53"/>
    <n v="20"/>
    <n v="301"/>
    <n v="30"/>
    <n v="50"/>
    <n v="70"/>
    <n v="120"/>
    <n v="262"/>
    <n v="1"/>
    <x v="2"/>
    <x v="5"/>
    <x v="0"/>
    <x v="1"/>
    <x v="0"/>
    <x v="0"/>
    <s v="Regular"/>
  </r>
  <r>
    <n v="17"/>
    <n v="132"/>
    <n v="227"/>
    <n v="95"/>
    <n v="115"/>
    <n v="86"/>
    <n v="532"/>
    <n v="30"/>
    <n v="83"/>
    <n v="130"/>
    <n v="230"/>
    <n v="262"/>
    <n v="2"/>
    <x v="2"/>
    <x v="5"/>
    <x v="0"/>
    <x v="1"/>
    <x v="1"/>
    <x v="0"/>
    <s v="Regular"/>
  </r>
  <r>
    <n v="55"/>
    <n v="108"/>
    <n v="188"/>
    <n v="80"/>
    <n v="53"/>
    <n v="26"/>
    <n v="415"/>
    <n v="70"/>
    <n v="80"/>
    <n v="110"/>
    <n v="190"/>
    <n v="414"/>
    <n v="3"/>
    <x v="2"/>
    <x v="5"/>
    <x v="0"/>
    <x v="1"/>
    <x v="2"/>
    <x v="0"/>
    <s v="Decaf"/>
  </r>
  <r>
    <n v="38"/>
    <n v="77"/>
    <n v="129"/>
    <n v="52"/>
    <n v="39"/>
    <n v="16"/>
    <n v="376"/>
    <n v="40"/>
    <n v="40"/>
    <n v="70"/>
    <n v="110"/>
    <n v="414"/>
    <n v="11"/>
    <x v="2"/>
    <x v="5"/>
    <x v="0"/>
    <x v="1"/>
    <x v="9"/>
    <x v="1"/>
    <s v="Regular"/>
  </r>
  <r>
    <n v="1"/>
    <n v="87"/>
    <n v="150"/>
    <n v="63"/>
    <n v="86"/>
    <n v="57"/>
    <n v="506"/>
    <n v="10"/>
    <n v="50"/>
    <n v="80"/>
    <n v="130"/>
    <n v="920"/>
    <n v="12"/>
    <x v="2"/>
    <x v="5"/>
    <x v="0"/>
    <x v="1"/>
    <x v="10"/>
    <x v="1"/>
    <s v="Regular"/>
  </r>
  <r>
    <n v="34"/>
    <n v="63"/>
    <n v="112"/>
    <n v="49"/>
    <n v="29"/>
    <n v="16"/>
    <n v="611"/>
    <n v="60"/>
    <n v="50"/>
    <n v="80"/>
    <n v="130"/>
    <n v="715"/>
    <n v="6"/>
    <x v="2"/>
    <x v="5"/>
    <x v="0"/>
    <x v="1"/>
    <x v="5"/>
    <x v="2"/>
    <s v="Decaf"/>
  </r>
  <r>
    <n v="41"/>
    <n v="84"/>
    <n v="155"/>
    <n v="71"/>
    <n v="43"/>
    <n v="22"/>
    <n v="950"/>
    <n v="60"/>
    <n v="80"/>
    <n v="100"/>
    <n v="180"/>
    <n v="715"/>
    <n v="5"/>
    <x v="2"/>
    <x v="5"/>
    <x v="0"/>
    <x v="1"/>
    <x v="4"/>
    <x v="2"/>
    <s v="Regular"/>
  </r>
  <r>
    <n v="63"/>
    <n v="105"/>
    <n v="167"/>
    <n v="62"/>
    <n v="42"/>
    <n v="19"/>
    <n v="346"/>
    <n v="70"/>
    <n v="50"/>
    <n v="90"/>
    <n v="140"/>
    <n v="262"/>
    <n v="8"/>
    <x v="2"/>
    <x v="5"/>
    <x v="0"/>
    <x v="1"/>
    <x v="6"/>
    <x v="3"/>
    <s v="Decaf"/>
  </r>
  <r>
    <n v="47"/>
    <n v="72"/>
    <n v="121"/>
    <n v="49"/>
    <n v="25"/>
    <n v="13"/>
    <n v="767"/>
    <n v="50"/>
    <n v="40"/>
    <n v="60"/>
    <n v="100"/>
    <n v="715"/>
    <n v="9"/>
    <x v="2"/>
    <x v="5"/>
    <x v="0"/>
    <x v="1"/>
    <x v="7"/>
    <x v="3"/>
    <s v="Decaf"/>
  </r>
  <r>
    <n v="47"/>
    <n v="72"/>
    <n v="121"/>
    <n v="49"/>
    <n v="25"/>
    <n v="13"/>
    <n v="809"/>
    <n v="60"/>
    <n v="50"/>
    <n v="80"/>
    <n v="130"/>
    <n v="959"/>
    <n v="11"/>
    <x v="2"/>
    <x v="6"/>
    <x v="1"/>
    <x v="1"/>
    <x v="9"/>
    <x v="1"/>
    <s v="Regular"/>
  </r>
  <r>
    <n v="18"/>
    <n v="37"/>
    <n v="62"/>
    <n v="25"/>
    <n v="19"/>
    <n v="7"/>
    <n v="769"/>
    <n v="30"/>
    <n v="20"/>
    <n v="40"/>
    <n v="60"/>
    <n v="860"/>
    <n v="13"/>
    <x v="2"/>
    <x v="6"/>
    <x v="1"/>
    <x v="1"/>
    <x v="3"/>
    <x v="1"/>
    <s v="Regular"/>
  </r>
  <r>
    <n v="26"/>
    <n v="71"/>
    <n v="124"/>
    <n v="53"/>
    <n v="45"/>
    <n v="17"/>
    <n v="299"/>
    <n v="40"/>
    <n v="50"/>
    <n v="70"/>
    <n v="120"/>
    <n v="860"/>
    <n v="6"/>
    <x v="2"/>
    <x v="6"/>
    <x v="1"/>
    <x v="1"/>
    <x v="5"/>
    <x v="2"/>
    <s v="Decaf"/>
  </r>
  <r>
    <n v="0"/>
    <n v="87"/>
    <n v="150"/>
    <n v="63"/>
    <n v="87"/>
    <n v="57"/>
    <n v="506"/>
    <n v="10"/>
    <n v="60"/>
    <n v="80"/>
    <n v="140"/>
    <n v="860"/>
    <n v="5"/>
    <x v="2"/>
    <x v="6"/>
    <x v="1"/>
    <x v="1"/>
    <x v="4"/>
    <x v="2"/>
    <s v="Regular"/>
  </r>
  <r>
    <n v="114"/>
    <n v="186"/>
    <n v="309"/>
    <n v="85"/>
    <n v="72"/>
    <n v="40"/>
    <n v="932"/>
    <n v="130"/>
    <n v="90"/>
    <n v="180"/>
    <n v="290"/>
    <n v="475"/>
    <n v="2"/>
    <x v="2"/>
    <x v="6"/>
    <x v="1"/>
    <x v="1"/>
    <x v="1"/>
    <x v="0"/>
    <s v="Regular"/>
  </r>
  <r>
    <n v="39"/>
    <n v="104"/>
    <n v="189"/>
    <n v="85"/>
    <n v="65"/>
    <n v="32"/>
    <n v="476"/>
    <n v="40"/>
    <n v="60"/>
    <n v="80"/>
    <n v="140"/>
    <n v="203"/>
    <n v="9"/>
    <x v="2"/>
    <x v="6"/>
    <x v="1"/>
    <x v="1"/>
    <x v="7"/>
    <x v="3"/>
    <s v="Decaf"/>
  </r>
  <r>
    <n v="46"/>
    <n v="89"/>
    <n v="163"/>
    <n v="74"/>
    <n v="43"/>
    <n v="22"/>
    <n v="949"/>
    <n v="50"/>
    <n v="50"/>
    <n v="70"/>
    <n v="120"/>
    <n v="203"/>
    <n v="10"/>
    <x v="2"/>
    <x v="6"/>
    <x v="1"/>
    <x v="1"/>
    <x v="8"/>
    <x v="3"/>
    <s v="Decaf"/>
  </r>
  <r>
    <n v="27"/>
    <n v="48"/>
    <n v="81"/>
    <n v="33"/>
    <n v="21"/>
    <n v="9"/>
    <n v="813"/>
    <n v="40"/>
    <n v="30"/>
    <n v="50"/>
    <n v="80"/>
    <n v="863"/>
    <n v="11"/>
    <x v="2"/>
    <x v="7"/>
    <x v="1"/>
    <x v="0"/>
    <x v="9"/>
    <x v="1"/>
    <s v="Regular"/>
  </r>
  <r>
    <n v="47"/>
    <n v="72"/>
    <n v="121"/>
    <n v="49"/>
    <n v="25"/>
    <n v="13"/>
    <n v="767"/>
    <n v="60"/>
    <n v="50"/>
    <n v="80"/>
    <n v="130"/>
    <n v="813"/>
    <n v="13"/>
    <x v="2"/>
    <x v="7"/>
    <x v="1"/>
    <x v="0"/>
    <x v="3"/>
    <x v="1"/>
    <s v="Regular"/>
  </r>
  <r>
    <n v="54"/>
    <n v="108"/>
    <n v="188"/>
    <n v="80"/>
    <n v="54"/>
    <n v="26"/>
    <n v="415"/>
    <n v="70"/>
    <n v="70"/>
    <n v="110"/>
    <n v="180"/>
    <n v="941"/>
    <n v="6"/>
    <x v="2"/>
    <x v="7"/>
    <x v="1"/>
    <x v="0"/>
    <x v="5"/>
    <x v="2"/>
    <s v="Decaf"/>
  </r>
  <r>
    <n v="17"/>
    <n v="132"/>
    <n v="227"/>
    <n v="95"/>
    <n v="115"/>
    <n v="86"/>
    <n v="532"/>
    <n v="30"/>
    <n v="90"/>
    <n v="130"/>
    <n v="220"/>
    <n v="941"/>
    <n v="5"/>
    <x v="2"/>
    <x v="7"/>
    <x v="1"/>
    <x v="0"/>
    <x v="4"/>
    <x v="2"/>
    <s v="Regular"/>
  </r>
  <r>
    <n v="74"/>
    <n v="125"/>
    <n v="214"/>
    <n v="89"/>
    <n v="51"/>
    <n v="27"/>
    <n v="481"/>
    <n v="80"/>
    <n v="80"/>
    <n v="120"/>
    <n v="200"/>
    <n v="321"/>
    <n v="3"/>
    <x v="2"/>
    <x v="7"/>
    <x v="1"/>
    <x v="0"/>
    <x v="2"/>
    <x v="0"/>
    <s v="Decaf"/>
  </r>
  <r>
    <n v="67"/>
    <n v="126"/>
    <n v="210"/>
    <n v="84"/>
    <n v="59"/>
    <n v="27"/>
    <n v="632"/>
    <n v="70"/>
    <n v="80"/>
    <n v="110"/>
    <n v="190"/>
    <n v="561"/>
    <n v="2"/>
    <x v="2"/>
    <x v="7"/>
    <x v="1"/>
    <x v="0"/>
    <x v="1"/>
    <x v="0"/>
    <s v="Regular"/>
  </r>
  <r>
    <n v="35"/>
    <n v="63"/>
    <n v="112"/>
    <n v="49"/>
    <n v="28"/>
    <n v="16"/>
    <n v="611"/>
    <n v="30"/>
    <n v="30"/>
    <n v="50"/>
    <n v="80"/>
    <n v="863"/>
    <n v="8"/>
    <x v="2"/>
    <x v="7"/>
    <x v="1"/>
    <x v="0"/>
    <x v="6"/>
    <x v="3"/>
    <s v="Decaf"/>
  </r>
  <r>
    <n v="12"/>
    <n v="66"/>
    <n v="120"/>
    <n v="54"/>
    <n v="54"/>
    <n v="20"/>
    <n v="301"/>
    <n v="20"/>
    <n v="40"/>
    <n v="50"/>
    <n v="90"/>
    <n v="772"/>
    <n v="9"/>
    <x v="2"/>
    <x v="7"/>
    <x v="1"/>
    <x v="0"/>
    <x v="7"/>
    <x v="3"/>
    <s v="Decaf"/>
  </r>
  <r>
    <n v="40"/>
    <n v="84"/>
    <n v="155"/>
    <n v="71"/>
    <n v="44"/>
    <n v="22"/>
    <n v="950"/>
    <n v="50"/>
    <n v="50"/>
    <n v="70"/>
    <n v="120"/>
    <n v="813"/>
    <n v="10"/>
    <x v="2"/>
    <x v="7"/>
    <x v="1"/>
    <x v="0"/>
    <x v="8"/>
    <x v="3"/>
    <s v="Decaf"/>
  </r>
  <r>
    <n v="28"/>
    <n v="47"/>
    <n v="79"/>
    <n v="32"/>
    <n v="19"/>
    <n v="8"/>
    <n v="813"/>
    <n v="40"/>
    <n v="30"/>
    <n v="50"/>
    <n v="80"/>
    <n v="978"/>
    <n v="11"/>
    <x v="2"/>
    <x v="8"/>
    <x v="1"/>
    <x v="0"/>
    <x v="9"/>
    <x v="1"/>
    <s v="Regular"/>
  </r>
  <r>
    <n v="15"/>
    <n v="32"/>
    <n v="53"/>
    <n v="21"/>
    <n v="17"/>
    <n v="5"/>
    <n v="449"/>
    <n v="20"/>
    <n v="20"/>
    <n v="30"/>
    <n v="50"/>
    <n v="857"/>
    <n v="13"/>
    <x v="2"/>
    <x v="8"/>
    <x v="1"/>
    <x v="0"/>
    <x v="3"/>
    <x v="1"/>
    <s v="Regular"/>
  </r>
  <r>
    <n v="94"/>
    <n v="163"/>
    <n v="325"/>
    <n v="106"/>
    <n v="69"/>
    <n v="45"/>
    <n v="1059"/>
    <n v="100"/>
    <n v="189"/>
    <n v="160"/>
    <n v="310"/>
    <n v="508"/>
    <n v="7"/>
    <x v="2"/>
    <x v="8"/>
    <x v="1"/>
    <x v="0"/>
    <x v="11"/>
    <x v="2"/>
    <s v="Regular"/>
  </r>
  <r>
    <n v="-4"/>
    <n v="73"/>
    <n v="125"/>
    <n v="52"/>
    <n v="77"/>
    <n v="47"/>
    <n v="446"/>
    <n v="20"/>
    <n v="40"/>
    <n v="80"/>
    <n v="120"/>
    <n v="508"/>
    <n v="5"/>
    <x v="2"/>
    <x v="8"/>
    <x v="1"/>
    <x v="0"/>
    <x v="4"/>
    <x v="2"/>
    <s v="Regular"/>
  </r>
  <r>
    <n v="366"/>
    <n v="420"/>
    <n v="492"/>
    <n v="72"/>
    <n v="54"/>
    <n v="23"/>
    <n v="-54"/>
    <n v="360"/>
    <n v="60"/>
    <n v="400"/>
    <n v="460"/>
    <n v="978"/>
    <n v="2"/>
    <x v="2"/>
    <x v="8"/>
    <x v="1"/>
    <x v="0"/>
    <x v="1"/>
    <x v="0"/>
    <s v="Regular"/>
  </r>
  <r>
    <n v="16"/>
    <n v="71"/>
    <n v="129"/>
    <n v="58"/>
    <n v="55"/>
    <n v="22"/>
    <n v="325"/>
    <n v="30"/>
    <n v="40"/>
    <n v="60"/>
    <n v="100"/>
    <n v="508"/>
    <n v="9"/>
    <x v="2"/>
    <x v="8"/>
    <x v="1"/>
    <x v="0"/>
    <x v="7"/>
    <x v="3"/>
    <s v="Decaf"/>
  </r>
  <r>
    <n v="11"/>
    <n v="27"/>
    <n v="45"/>
    <n v="18"/>
    <n v="16"/>
    <n v="5"/>
    <n v="816"/>
    <n v="20"/>
    <n v="10"/>
    <n v="30"/>
    <n v="40"/>
    <n v="603"/>
    <n v="11"/>
    <x v="2"/>
    <x v="9"/>
    <x v="1"/>
    <x v="1"/>
    <x v="9"/>
    <x v="1"/>
    <s v="Regular"/>
  </r>
  <r>
    <n v="32"/>
    <n v="43"/>
    <n v="43"/>
    <n v="0"/>
    <n v="11"/>
    <n v="0"/>
    <n v="731"/>
    <n v="30"/>
    <n v="0"/>
    <n v="40"/>
    <n v="40"/>
    <n v="603"/>
    <n v="13"/>
    <x v="2"/>
    <x v="9"/>
    <x v="1"/>
    <x v="1"/>
    <x v="3"/>
    <x v="1"/>
    <s v="Regular"/>
  </r>
  <r>
    <n v="-4"/>
    <n v="42"/>
    <n v="75"/>
    <n v="33"/>
    <n v="46"/>
    <n v="12"/>
    <n v="162"/>
    <n v="0"/>
    <n v="30"/>
    <n v="40"/>
    <n v="70"/>
    <n v="603"/>
    <n v="7"/>
    <x v="2"/>
    <x v="9"/>
    <x v="1"/>
    <x v="1"/>
    <x v="11"/>
    <x v="2"/>
    <s v="Regular"/>
  </r>
  <r>
    <n v="-7"/>
    <n v="63"/>
    <n v="107"/>
    <n v="44"/>
    <n v="70"/>
    <n v="40"/>
    <n v="251"/>
    <n v="10"/>
    <n v="40"/>
    <n v="60"/>
    <n v="100"/>
    <n v="603"/>
    <n v="5"/>
    <x v="2"/>
    <x v="9"/>
    <x v="1"/>
    <x v="1"/>
    <x v="4"/>
    <x v="2"/>
    <s v="Regular"/>
  </r>
  <r>
    <n v="29"/>
    <n v="64"/>
    <n v="107"/>
    <n v="43"/>
    <n v="35"/>
    <n v="13"/>
    <n v="231"/>
    <n v="40"/>
    <n v="40"/>
    <n v="60"/>
    <n v="100"/>
    <n v="603"/>
    <n v="1"/>
    <x v="2"/>
    <x v="9"/>
    <x v="1"/>
    <x v="1"/>
    <x v="0"/>
    <x v="0"/>
    <s v="Regular"/>
  </r>
  <r>
    <n v="26"/>
    <n v="72"/>
    <n v="119"/>
    <n v="47"/>
    <n v="46"/>
    <n v="15"/>
    <n v="361"/>
    <n v="40"/>
    <n v="40"/>
    <n v="70"/>
    <n v="110"/>
    <n v="603"/>
    <n v="2"/>
    <x v="2"/>
    <x v="9"/>
    <x v="1"/>
    <x v="1"/>
    <x v="1"/>
    <x v="0"/>
    <s v="Regular"/>
  </r>
  <r>
    <n v="-3"/>
    <n v="42"/>
    <n v="75"/>
    <n v="33"/>
    <n v="45"/>
    <n v="12"/>
    <n v="190"/>
    <n v="0"/>
    <n v="20"/>
    <n v="30"/>
    <n v="50"/>
    <n v="603"/>
    <n v="9"/>
    <x v="2"/>
    <x v="9"/>
    <x v="1"/>
    <x v="1"/>
    <x v="7"/>
    <x v="3"/>
    <s v="Decaf"/>
  </r>
  <r>
    <n v="102"/>
    <n v="139"/>
    <n v="234"/>
    <n v="95"/>
    <n v="37"/>
    <n v="26"/>
    <n v="799"/>
    <n v="120"/>
    <n v="87"/>
    <n v="150"/>
    <n v="250"/>
    <n v="716"/>
    <n v="11"/>
    <x v="2"/>
    <x v="10"/>
    <x v="1"/>
    <x v="0"/>
    <x v="9"/>
    <x v="1"/>
    <s v="Regular"/>
  </r>
  <r>
    <n v="91"/>
    <n v="126"/>
    <n v="213"/>
    <n v="87"/>
    <n v="35"/>
    <n v="24"/>
    <n v="756"/>
    <n v="110"/>
    <n v="90"/>
    <n v="140"/>
    <n v="230"/>
    <n v="315"/>
    <n v="12"/>
    <x v="2"/>
    <x v="10"/>
    <x v="1"/>
    <x v="0"/>
    <x v="10"/>
    <x v="1"/>
    <s v="Regular"/>
  </r>
  <r>
    <n v="83"/>
    <n v="117"/>
    <n v="198"/>
    <n v="81"/>
    <n v="34"/>
    <n v="22"/>
    <n v="441"/>
    <n v="100"/>
    <n v="80"/>
    <n v="130"/>
    <n v="210"/>
    <n v="518"/>
    <n v="13"/>
    <x v="2"/>
    <x v="10"/>
    <x v="1"/>
    <x v="0"/>
    <x v="3"/>
    <x v="1"/>
    <s v="Regular"/>
  </r>
  <r>
    <n v="-208"/>
    <n v="-62"/>
    <n v="63"/>
    <n v="147"/>
    <n v="146"/>
    <n v="113"/>
    <n v="1118"/>
    <n v="-190"/>
    <n v="108"/>
    <n v="-60"/>
    <n v="60"/>
    <n v="607"/>
    <n v="5"/>
    <x v="2"/>
    <x v="10"/>
    <x v="1"/>
    <x v="0"/>
    <x v="4"/>
    <x v="2"/>
    <s v="Regular"/>
  </r>
  <r>
    <n v="194"/>
    <n v="284"/>
    <n v="523"/>
    <n v="215"/>
    <n v="90"/>
    <n v="66"/>
    <n v="1260"/>
    <n v="210"/>
    <n v="159"/>
    <n v="290"/>
    <n v="510"/>
    <n v="718"/>
    <n v="7"/>
    <x v="2"/>
    <x v="10"/>
    <x v="1"/>
    <x v="0"/>
    <x v="11"/>
    <x v="2"/>
    <s v="Regular"/>
  </r>
  <r>
    <n v="259"/>
    <n v="405"/>
    <n v="675"/>
    <n v="236"/>
    <n v="146"/>
    <n v="94"/>
    <n v="2041"/>
    <n v="270"/>
    <n v="204"/>
    <n v="390"/>
    <n v="640"/>
    <n v="718"/>
    <n v="2"/>
    <x v="2"/>
    <x v="10"/>
    <x v="1"/>
    <x v="0"/>
    <x v="1"/>
    <x v="0"/>
    <s v="Regular"/>
  </r>
  <r>
    <n v="141"/>
    <n v="268"/>
    <n v="513"/>
    <n v="262"/>
    <n v="127"/>
    <n v="93"/>
    <n v="1471"/>
    <n v="130"/>
    <n v="136"/>
    <n v="220"/>
    <n v="400"/>
    <n v="516"/>
    <n v="9"/>
    <x v="2"/>
    <x v="10"/>
    <x v="1"/>
    <x v="0"/>
    <x v="7"/>
    <x v="3"/>
    <s v="Decaf"/>
  </r>
  <r>
    <n v="-119"/>
    <n v="-32"/>
    <n v="182"/>
    <n v="218"/>
    <n v="87"/>
    <n v="66"/>
    <n v="1480"/>
    <n v="-80"/>
    <n v="133"/>
    <n v="-20"/>
    <n v="140"/>
    <n v="914"/>
    <n v="10"/>
    <x v="2"/>
    <x v="10"/>
    <x v="1"/>
    <x v="0"/>
    <x v="8"/>
    <x v="3"/>
    <s v="Decaf"/>
  </r>
  <r>
    <n v="1"/>
    <n v="87"/>
    <n v="150"/>
    <n v="63"/>
    <n v="86"/>
    <n v="57"/>
    <n v="187"/>
    <n v="0"/>
    <n v="50"/>
    <n v="70"/>
    <n v="120"/>
    <n v="318"/>
    <n v="4"/>
    <x v="2"/>
    <x v="11"/>
    <x v="2"/>
    <x v="1"/>
    <x v="12"/>
    <x v="2"/>
    <s v="Regular"/>
  </r>
  <r>
    <n v="63"/>
    <n v="105"/>
    <n v="167"/>
    <n v="62"/>
    <n v="42"/>
    <n v="19"/>
    <n v="346"/>
    <n v="70"/>
    <n v="50"/>
    <n v="90"/>
    <n v="140"/>
    <n v="318"/>
    <n v="5"/>
    <x v="2"/>
    <x v="11"/>
    <x v="2"/>
    <x v="1"/>
    <x v="4"/>
    <x v="2"/>
    <s v="Regular"/>
  </r>
  <r>
    <n v="38"/>
    <n v="77"/>
    <n v="129"/>
    <n v="52"/>
    <n v="39"/>
    <n v="16"/>
    <n v="376"/>
    <n v="50"/>
    <n v="40"/>
    <n v="70"/>
    <n v="110"/>
    <n v="504"/>
    <n v="6"/>
    <x v="2"/>
    <x v="11"/>
    <x v="2"/>
    <x v="1"/>
    <x v="5"/>
    <x v="2"/>
    <s v="Decaf"/>
  </r>
  <r>
    <n v="34"/>
    <n v="62"/>
    <n v="110"/>
    <n v="48"/>
    <n v="28"/>
    <n v="15"/>
    <n v="611"/>
    <n v="40"/>
    <n v="40"/>
    <n v="60"/>
    <n v="100"/>
    <n v="337"/>
    <n v="8"/>
    <x v="2"/>
    <x v="11"/>
    <x v="2"/>
    <x v="1"/>
    <x v="6"/>
    <x v="3"/>
    <s v="Decaf"/>
  </r>
  <r>
    <n v="39"/>
    <n v="104"/>
    <n v="189"/>
    <n v="85"/>
    <n v="65"/>
    <n v="32"/>
    <n v="476"/>
    <n v="40"/>
    <n v="80"/>
    <n v="100"/>
    <n v="180"/>
    <n v="318"/>
    <n v="9"/>
    <x v="2"/>
    <x v="11"/>
    <x v="2"/>
    <x v="1"/>
    <x v="7"/>
    <x v="3"/>
    <s v="Decaf"/>
  </r>
  <r>
    <n v="47"/>
    <n v="72"/>
    <n v="121"/>
    <n v="49"/>
    <n v="25"/>
    <n v="13"/>
    <n v="767"/>
    <n v="70"/>
    <n v="60"/>
    <n v="90"/>
    <n v="150"/>
    <n v="318"/>
    <n v="3"/>
    <x v="2"/>
    <x v="11"/>
    <x v="2"/>
    <x v="1"/>
    <x v="2"/>
    <x v="0"/>
    <s v="Decaf"/>
  </r>
  <r>
    <n v="29"/>
    <n v="49"/>
    <n v="82"/>
    <n v="33"/>
    <n v="20"/>
    <n v="9"/>
    <n v="768"/>
    <n v="50"/>
    <n v="40"/>
    <n v="60"/>
    <n v="100"/>
    <n v="225"/>
    <n v="2"/>
    <x v="2"/>
    <x v="11"/>
    <x v="2"/>
    <x v="1"/>
    <x v="1"/>
    <x v="0"/>
    <s v="Regular"/>
  </r>
  <r>
    <n v="-3"/>
    <n v="42"/>
    <n v="75"/>
    <n v="33"/>
    <n v="45"/>
    <n v="12"/>
    <n v="36"/>
    <n v="10"/>
    <n v="20"/>
    <n v="40"/>
    <n v="60"/>
    <n v="505"/>
    <n v="4"/>
    <x v="2"/>
    <x v="12"/>
    <x v="2"/>
    <x v="1"/>
    <x v="12"/>
    <x v="2"/>
    <s v="Regular"/>
  </r>
  <r>
    <n v="-7"/>
    <n v="63"/>
    <n v="107"/>
    <n v="44"/>
    <n v="70"/>
    <n v="40"/>
    <n v="251"/>
    <n v="10"/>
    <n v="30"/>
    <n v="60"/>
    <n v="90"/>
    <n v="505"/>
    <n v="5"/>
    <x v="2"/>
    <x v="12"/>
    <x v="2"/>
    <x v="1"/>
    <x v="4"/>
    <x v="2"/>
    <s v="Regular"/>
  </r>
  <r>
    <n v="11"/>
    <n v="49"/>
    <n v="85"/>
    <n v="36"/>
    <n v="38"/>
    <n v="11"/>
    <n v="187"/>
    <n v="10"/>
    <n v="30"/>
    <n v="40"/>
    <n v="70"/>
    <n v="505"/>
    <n v="6"/>
    <x v="2"/>
    <x v="12"/>
    <x v="2"/>
    <x v="1"/>
    <x v="5"/>
    <x v="2"/>
    <s v="Decaf"/>
  </r>
  <r>
    <n v="10"/>
    <n v="27"/>
    <n v="45"/>
    <n v="18"/>
    <n v="17"/>
    <n v="5"/>
    <n v="816"/>
    <n v="20"/>
    <n v="10"/>
    <n v="30"/>
    <n v="40"/>
    <n v="505"/>
    <n v="8"/>
    <x v="2"/>
    <x v="12"/>
    <x v="2"/>
    <x v="1"/>
    <x v="6"/>
    <x v="3"/>
    <s v="Decaf"/>
  </r>
  <r>
    <n v="5"/>
    <n v="35"/>
    <n v="63"/>
    <n v="28"/>
    <n v="30"/>
    <n v="8"/>
    <n v="958"/>
    <n v="20"/>
    <n v="20"/>
    <n v="40"/>
    <n v="60"/>
    <n v="505"/>
    <n v="9"/>
    <x v="2"/>
    <x v="12"/>
    <x v="2"/>
    <x v="1"/>
    <x v="7"/>
    <x v="3"/>
    <s v="Decaf"/>
  </r>
  <r>
    <n v="-33"/>
    <n v="18"/>
    <n v="106"/>
    <n v="88"/>
    <n v="51"/>
    <n v="27"/>
    <n v="715"/>
    <n v="-20"/>
    <n v="87"/>
    <n v="20"/>
    <n v="130"/>
    <n v="505"/>
    <n v="3"/>
    <x v="2"/>
    <x v="12"/>
    <x v="2"/>
    <x v="1"/>
    <x v="2"/>
    <x v="0"/>
    <s v="Decaf"/>
  </r>
  <r>
    <n v="26"/>
    <n v="72"/>
    <n v="119"/>
    <n v="47"/>
    <n v="46"/>
    <n v="15"/>
    <n v="361"/>
    <n v="50"/>
    <n v="50"/>
    <n v="90"/>
    <n v="140"/>
    <n v="505"/>
    <n v="2"/>
    <x v="2"/>
    <x v="12"/>
    <x v="2"/>
    <x v="1"/>
    <x v="1"/>
    <x v="0"/>
    <s v="Regular"/>
  </r>
  <r>
    <n v="74"/>
    <n v="125"/>
    <n v="214"/>
    <n v="89"/>
    <n v="51"/>
    <n v="27"/>
    <n v="94"/>
    <n v="80"/>
    <n v="70"/>
    <n v="110"/>
    <n v="180"/>
    <n v="405"/>
    <n v="4"/>
    <x v="2"/>
    <x v="13"/>
    <x v="2"/>
    <x v="1"/>
    <x v="12"/>
    <x v="2"/>
    <s v="Regular"/>
  </r>
  <r>
    <n v="15"/>
    <n v="32"/>
    <n v="53"/>
    <n v="21"/>
    <n v="17"/>
    <n v="5"/>
    <n v="449"/>
    <n v="30"/>
    <n v="10"/>
    <n v="30"/>
    <n v="40"/>
    <n v="918"/>
    <n v="5"/>
    <x v="2"/>
    <x v="13"/>
    <x v="2"/>
    <x v="1"/>
    <x v="4"/>
    <x v="2"/>
    <s v="Regular"/>
  </r>
  <r>
    <n v="68"/>
    <n v="126"/>
    <n v="210"/>
    <n v="84"/>
    <n v="58"/>
    <n v="27"/>
    <n v="632"/>
    <n v="70"/>
    <n v="70"/>
    <n v="110"/>
    <n v="180"/>
    <n v="580"/>
    <n v="6"/>
    <x v="2"/>
    <x v="13"/>
    <x v="2"/>
    <x v="1"/>
    <x v="5"/>
    <x v="2"/>
    <s v="Decaf"/>
  </r>
  <r>
    <n v="13"/>
    <n v="66"/>
    <n v="120"/>
    <n v="54"/>
    <n v="53"/>
    <n v="20"/>
    <n v="301"/>
    <n v="20"/>
    <n v="50"/>
    <n v="60"/>
    <n v="110"/>
    <n v="580"/>
    <n v="8"/>
    <x v="2"/>
    <x v="13"/>
    <x v="2"/>
    <x v="1"/>
    <x v="6"/>
    <x v="3"/>
    <s v="Decaf"/>
  </r>
  <r>
    <n v="17"/>
    <n v="132"/>
    <n v="227"/>
    <n v="95"/>
    <n v="115"/>
    <n v="86"/>
    <n v="532"/>
    <n v="30"/>
    <n v="90"/>
    <n v="130"/>
    <n v="220"/>
    <n v="405"/>
    <n v="9"/>
    <x v="2"/>
    <x v="13"/>
    <x v="2"/>
    <x v="1"/>
    <x v="7"/>
    <x v="3"/>
    <s v="Decaf"/>
  </r>
  <r>
    <n v="27"/>
    <n v="47"/>
    <n v="79"/>
    <n v="32"/>
    <n v="20"/>
    <n v="8"/>
    <n v="813"/>
    <n v="40"/>
    <n v="40"/>
    <n v="50"/>
    <n v="90"/>
    <n v="405"/>
    <n v="3"/>
    <x v="2"/>
    <x v="13"/>
    <x v="2"/>
    <x v="1"/>
    <x v="2"/>
    <x v="0"/>
    <s v="Decaf"/>
  </r>
  <r>
    <n v="29"/>
    <n v="55"/>
    <n v="98"/>
    <n v="43"/>
    <n v="26"/>
    <n v="14"/>
    <n v="613"/>
    <n v="50"/>
    <n v="50"/>
    <n v="70"/>
    <n v="120"/>
    <n v="918"/>
    <n v="2"/>
    <x v="2"/>
    <x v="13"/>
    <x v="2"/>
    <x v="1"/>
    <x v="1"/>
    <x v="0"/>
    <s v="Regular"/>
  </r>
  <r>
    <n v="54"/>
    <n v="108"/>
    <n v="180"/>
    <n v="72"/>
    <n v="54"/>
    <n v="23"/>
    <n v="189"/>
    <n v="50"/>
    <n v="60"/>
    <n v="90"/>
    <n v="150"/>
    <n v="325"/>
    <n v="4"/>
    <x v="2"/>
    <x v="14"/>
    <x v="2"/>
    <x v="0"/>
    <x v="12"/>
    <x v="2"/>
    <s v="Regular"/>
  </r>
  <r>
    <n v="91"/>
    <n v="126"/>
    <n v="213"/>
    <n v="87"/>
    <n v="35"/>
    <n v="24"/>
    <n v="756"/>
    <n v="90"/>
    <n v="70"/>
    <n v="110"/>
    <n v="180"/>
    <n v="936"/>
    <n v="5"/>
    <x v="2"/>
    <x v="14"/>
    <x v="2"/>
    <x v="0"/>
    <x v="4"/>
    <x v="2"/>
    <s v="Regular"/>
  </r>
  <r>
    <n v="84"/>
    <n v="117"/>
    <n v="198"/>
    <n v="81"/>
    <n v="33"/>
    <n v="22"/>
    <n v="441"/>
    <n v="90"/>
    <n v="60"/>
    <n v="110"/>
    <n v="170"/>
    <n v="972"/>
    <n v="6"/>
    <x v="2"/>
    <x v="14"/>
    <x v="2"/>
    <x v="0"/>
    <x v="5"/>
    <x v="2"/>
    <s v="Decaf"/>
  </r>
  <r>
    <n v="31"/>
    <n v="77"/>
    <n v="134"/>
    <n v="57"/>
    <n v="46"/>
    <n v="18"/>
    <n v="323"/>
    <n v="50"/>
    <n v="50"/>
    <n v="80"/>
    <n v="130"/>
    <n v="214"/>
    <n v="8"/>
    <x v="2"/>
    <x v="14"/>
    <x v="2"/>
    <x v="0"/>
    <x v="6"/>
    <x v="3"/>
    <s v="Decaf"/>
  </r>
  <r>
    <n v="35"/>
    <n v="72"/>
    <n v="121"/>
    <n v="49"/>
    <n v="37"/>
    <n v="15"/>
    <n v="351"/>
    <n v="40"/>
    <n v="40"/>
    <n v="70"/>
    <n v="110"/>
    <n v="281"/>
    <n v="9"/>
    <x v="2"/>
    <x v="14"/>
    <x v="2"/>
    <x v="0"/>
    <x v="7"/>
    <x v="3"/>
    <s v="Decaf"/>
  </r>
  <r>
    <n v="70"/>
    <n v="109"/>
    <n v="193"/>
    <n v="84"/>
    <n v="39"/>
    <n v="27"/>
    <n v="603"/>
    <n v="110"/>
    <n v="173"/>
    <n v="140"/>
    <n v="240"/>
    <n v="214"/>
    <n v="3"/>
    <x v="2"/>
    <x v="14"/>
    <x v="2"/>
    <x v="0"/>
    <x v="2"/>
    <x v="0"/>
    <s v="Decaf"/>
  </r>
  <r>
    <n v="166"/>
    <n v="253"/>
    <n v="467"/>
    <n v="233"/>
    <n v="87"/>
    <n v="66"/>
    <n v="923"/>
    <n v="240"/>
    <n v="274"/>
    <n v="320"/>
    <n v="580"/>
    <n v="940"/>
    <n v="2"/>
    <x v="2"/>
    <x v="14"/>
    <x v="2"/>
    <x v="0"/>
    <x v="1"/>
    <x v="0"/>
    <s v="Regular"/>
  </r>
  <r>
    <n v="45"/>
    <n v="70"/>
    <n v="118"/>
    <n v="48"/>
    <n v="25"/>
    <n v="13"/>
    <n v="766"/>
    <n v="50"/>
    <n v="40"/>
    <n v="70"/>
    <n v="110"/>
    <n v="435"/>
    <n v="4"/>
    <x v="2"/>
    <x v="15"/>
    <x v="3"/>
    <x v="1"/>
    <x v="12"/>
    <x v="2"/>
    <s v="Regular"/>
  </r>
  <r>
    <n v="34"/>
    <n v="62"/>
    <n v="110"/>
    <n v="48"/>
    <n v="28"/>
    <n v="15"/>
    <n v="611"/>
    <n v="40"/>
    <n v="40"/>
    <n v="60"/>
    <n v="100"/>
    <n v="801"/>
    <n v="5"/>
    <x v="2"/>
    <x v="15"/>
    <x v="3"/>
    <x v="1"/>
    <x v="4"/>
    <x v="2"/>
    <s v="Regular"/>
  </r>
  <r>
    <n v="47"/>
    <n v="72"/>
    <n v="121"/>
    <n v="49"/>
    <n v="25"/>
    <n v="13"/>
    <n v="809"/>
    <n v="50"/>
    <n v="40"/>
    <n v="70"/>
    <n v="110"/>
    <n v="435"/>
    <n v="6"/>
    <x v="2"/>
    <x v="15"/>
    <x v="3"/>
    <x v="1"/>
    <x v="5"/>
    <x v="2"/>
    <s v="Decaf"/>
  </r>
  <r>
    <n v="38"/>
    <n v="104"/>
    <n v="189"/>
    <n v="85"/>
    <n v="66"/>
    <n v="32"/>
    <n v="476"/>
    <n v="70"/>
    <n v="88"/>
    <n v="130"/>
    <n v="230"/>
    <n v="435"/>
    <n v="3"/>
    <x v="2"/>
    <x v="15"/>
    <x v="3"/>
    <x v="1"/>
    <x v="2"/>
    <x v="0"/>
    <s v="Decaf"/>
  </r>
  <r>
    <n v="28"/>
    <n v="64"/>
    <n v="107"/>
    <n v="43"/>
    <n v="36"/>
    <n v="13"/>
    <n v="231"/>
    <n v="40"/>
    <n v="30"/>
    <n v="60"/>
    <n v="90"/>
    <n v="435"/>
    <n v="8"/>
    <x v="2"/>
    <x v="15"/>
    <x v="3"/>
    <x v="1"/>
    <x v="6"/>
    <x v="3"/>
    <s v="Decaf"/>
  </r>
  <r>
    <n v="26"/>
    <n v="72"/>
    <n v="119"/>
    <n v="47"/>
    <n v="46"/>
    <n v="15"/>
    <n v="361"/>
    <n v="30"/>
    <n v="40"/>
    <n v="60"/>
    <n v="100"/>
    <n v="435"/>
    <n v="9"/>
    <x v="2"/>
    <x v="15"/>
    <x v="3"/>
    <x v="1"/>
    <x v="7"/>
    <x v="3"/>
    <s v="Decaf"/>
  </r>
  <r>
    <n v="-32"/>
    <n v="18"/>
    <n v="106"/>
    <n v="88"/>
    <n v="50"/>
    <n v="27"/>
    <n v="715"/>
    <n v="-20"/>
    <n v="70"/>
    <n v="20"/>
    <n v="90"/>
    <n v="801"/>
    <n v="10"/>
    <x v="2"/>
    <x v="15"/>
    <x v="3"/>
    <x v="1"/>
    <x v="8"/>
    <x v="3"/>
    <s v="Decaf"/>
  </r>
  <r>
    <n v="-7"/>
    <n v="63"/>
    <n v="107"/>
    <n v="44"/>
    <n v="70"/>
    <n v="40"/>
    <n v="251"/>
    <n v="10"/>
    <n v="20"/>
    <n v="50"/>
    <n v="70"/>
    <n v="801"/>
    <n v="11"/>
    <x v="2"/>
    <x v="15"/>
    <x v="3"/>
    <x v="1"/>
    <x v="9"/>
    <x v="1"/>
    <s v="Regular"/>
  </r>
  <r>
    <n v="10"/>
    <n v="49"/>
    <n v="85"/>
    <n v="36"/>
    <n v="39"/>
    <n v="11"/>
    <n v="187"/>
    <n v="10"/>
    <n v="20"/>
    <n v="30"/>
    <n v="50"/>
    <n v="435"/>
    <n v="12"/>
    <x v="2"/>
    <x v="15"/>
    <x v="3"/>
    <x v="1"/>
    <x v="10"/>
    <x v="1"/>
    <s v="Regular"/>
  </r>
  <r>
    <n v="-4"/>
    <n v="42"/>
    <n v="75"/>
    <n v="33"/>
    <n v="46"/>
    <n v="12"/>
    <n v="162"/>
    <n v="10"/>
    <n v="20"/>
    <n v="30"/>
    <n v="50"/>
    <n v="435"/>
    <n v="13"/>
    <x v="2"/>
    <x v="15"/>
    <x v="3"/>
    <x v="1"/>
    <x v="3"/>
    <x v="1"/>
    <s v="Regular"/>
  </r>
  <r>
    <n v="45"/>
    <n v="89"/>
    <n v="163"/>
    <n v="74"/>
    <n v="44"/>
    <n v="22"/>
    <n v="949"/>
    <n v="70"/>
    <n v="90"/>
    <n v="110"/>
    <n v="200"/>
    <n v="435"/>
    <n v="1"/>
    <x v="2"/>
    <x v="15"/>
    <x v="3"/>
    <x v="1"/>
    <x v="0"/>
    <x v="0"/>
    <s v="Regular"/>
  </r>
  <r>
    <n v="26"/>
    <n v="71"/>
    <n v="124"/>
    <n v="53"/>
    <n v="45"/>
    <n v="17"/>
    <n v="299"/>
    <n v="60"/>
    <n v="60"/>
    <n v="90"/>
    <n v="150"/>
    <n v="801"/>
    <n v="2"/>
    <x v="2"/>
    <x v="15"/>
    <x v="3"/>
    <x v="1"/>
    <x v="1"/>
    <x v="0"/>
    <s v="Regular"/>
  </r>
  <r>
    <n v="149"/>
    <n v="239"/>
    <n v="478"/>
    <n v="259"/>
    <n v="90"/>
    <n v="66"/>
    <n v="1417"/>
    <n v="150"/>
    <n v="211"/>
    <n v="230"/>
    <n v="450"/>
    <n v="760"/>
    <n v="4"/>
    <x v="2"/>
    <x v="16"/>
    <x v="3"/>
    <x v="0"/>
    <x v="12"/>
    <x v="2"/>
    <s v="Regular"/>
  </r>
  <r>
    <n v="27"/>
    <n v="173"/>
    <n v="298"/>
    <n v="113"/>
    <n v="146"/>
    <n v="113"/>
    <n v="700"/>
    <n v="30"/>
    <n v="156"/>
    <n v="160"/>
    <n v="280"/>
    <n v="323"/>
    <n v="5"/>
    <x v="2"/>
    <x v="16"/>
    <x v="3"/>
    <x v="0"/>
    <x v="4"/>
    <x v="2"/>
    <s v="Regular"/>
  </r>
  <r>
    <n v="211"/>
    <n v="324"/>
    <n v="567"/>
    <n v="267"/>
    <n v="113"/>
    <n v="80"/>
    <n v="1260"/>
    <n v="210"/>
    <n v="283"/>
    <n v="310"/>
    <n v="540"/>
    <n v="916"/>
    <n v="6"/>
    <x v="2"/>
    <x v="16"/>
    <x v="3"/>
    <x v="0"/>
    <x v="5"/>
    <x v="2"/>
    <s v="Decaf"/>
  </r>
  <r>
    <n v="-121"/>
    <n v="-27"/>
    <n v="127"/>
    <n v="165"/>
    <n v="94"/>
    <n v="50"/>
    <n v="1288"/>
    <n v="-120"/>
    <n v="231"/>
    <n v="-40"/>
    <n v="150"/>
    <n v="650"/>
    <n v="3"/>
    <x v="2"/>
    <x v="16"/>
    <x v="3"/>
    <x v="0"/>
    <x v="2"/>
    <x v="0"/>
    <s v="Decaf"/>
  </r>
  <r>
    <n v="101"/>
    <n v="139"/>
    <n v="234"/>
    <n v="95"/>
    <n v="38"/>
    <n v="26"/>
    <n v="799"/>
    <n v="100"/>
    <n v="80"/>
    <n v="120"/>
    <n v="200"/>
    <n v="562"/>
    <n v="8"/>
    <x v="2"/>
    <x v="16"/>
    <x v="3"/>
    <x v="0"/>
    <x v="6"/>
    <x v="3"/>
    <s v="Decaf"/>
  </r>
  <r>
    <n v="165"/>
    <n v="253"/>
    <n v="467"/>
    <n v="148"/>
    <n v="88"/>
    <n v="66"/>
    <n v="923"/>
    <n v="170"/>
    <n v="167"/>
    <n v="230"/>
    <n v="410"/>
    <n v="213"/>
    <n v="9"/>
    <x v="2"/>
    <x v="16"/>
    <x v="3"/>
    <x v="0"/>
    <x v="7"/>
    <x v="3"/>
    <s v="Decaf"/>
  </r>
  <r>
    <n v="69"/>
    <n v="109"/>
    <n v="193"/>
    <n v="84"/>
    <n v="40"/>
    <n v="27"/>
    <n v="603"/>
    <n v="60"/>
    <n v="70"/>
    <n v="90"/>
    <n v="160"/>
    <n v="562"/>
    <n v="10"/>
    <x v="2"/>
    <x v="16"/>
    <x v="3"/>
    <x v="0"/>
    <x v="8"/>
    <x v="3"/>
    <s v="Decaf"/>
  </r>
  <r>
    <n v="91"/>
    <n v="126"/>
    <n v="213"/>
    <n v="87"/>
    <n v="35"/>
    <n v="24"/>
    <n v="756"/>
    <n v="80"/>
    <n v="50"/>
    <n v="90"/>
    <n v="140"/>
    <n v="415"/>
    <n v="11"/>
    <x v="2"/>
    <x v="16"/>
    <x v="3"/>
    <x v="0"/>
    <x v="9"/>
    <x v="1"/>
    <s v="Regular"/>
  </r>
  <r>
    <n v="84"/>
    <n v="117"/>
    <n v="198"/>
    <n v="81"/>
    <n v="33"/>
    <n v="22"/>
    <n v="441"/>
    <n v="70"/>
    <n v="50"/>
    <n v="80"/>
    <n v="130"/>
    <n v="951"/>
    <n v="12"/>
    <x v="2"/>
    <x v="16"/>
    <x v="3"/>
    <x v="0"/>
    <x v="10"/>
    <x v="1"/>
    <s v="Regular"/>
  </r>
  <r>
    <n v="54"/>
    <n v="108"/>
    <n v="180"/>
    <n v="72"/>
    <n v="54"/>
    <n v="23"/>
    <n v="541"/>
    <n v="50"/>
    <n v="40"/>
    <n v="80"/>
    <n v="120"/>
    <n v="415"/>
    <n v="13"/>
    <x v="2"/>
    <x v="16"/>
    <x v="3"/>
    <x v="0"/>
    <x v="3"/>
    <x v="1"/>
    <s v="Regular"/>
  </r>
  <r>
    <n v="-41"/>
    <n v="16"/>
    <n v="125"/>
    <n v="135"/>
    <n v="57"/>
    <n v="34"/>
    <n v="796"/>
    <n v="-30"/>
    <n v="78"/>
    <n v="20"/>
    <n v="150"/>
    <n v="925"/>
    <n v="1"/>
    <x v="2"/>
    <x v="16"/>
    <x v="3"/>
    <x v="0"/>
    <x v="0"/>
    <x v="0"/>
    <s v="Regular"/>
  </r>
  <r>
    <n v="259"/>
    <n v="405"/>
    <n v="675"/>
    <n v="203"/>
    <n v="146"/>
    <n v="94"/>
    <n v="2041"/>
    <n v="370"/>
    <n v="369"/>
    <n v="500"/>
    <n v="840"/>
    <n v="707"/>
    <n v="2"/>
    <x v="2"/>
    <x v="16"/>
    <x v="3"/>
    <x v="0"/>
    <x v="1"/>
    <x v="0"/>
    <s v="Regular"/>
  </r>
  <r>
    <n v="31"/>
    <n v="43"/>
    <n v="43"/>
    <n v="0"/>
    <n v="12"/>
    <n v="0"/>
    <n v="731"/>
    <n v="30"/>
    <n v="0"/>
    <n v="40"/>
    <n v="40"/>
    <n v="775"/>
    <n v="4"/>
    <x v="2"/>
    <x v="17"/>
    <x v="3"/>
    <x v="1"/>
    <x v="12"/>
    <x v="2"/>
    <s v="Regular"/>
  </r>
  <r>
    <n v="10"/>
    <n v="27"/>
    <n v="45"/>
    <n v="18"/>
    <n v="17"/>
    <n v="5"/>
    <n v="816"/>
    <n v="20"/>
    <n v="10"/>
    <n v="30"/>
    <n v="40"/>
    <n v="775"/>
    <n v="5"/>
    <x v="2"/>
    <x v="17"/>
    <x v="3"/>
    <x v="1"/>
    <x v="4"/>
    <x v="2"/>
    <s v="Regular"/>
  </r>
  <r>
    <n v="10"/>
    <n v="25"/>
    <n v="41"/>
    <n v="16"/>
    <n v="15"/>
    <n v="4"/>
    <n v="772"/>
    <n v="10"/>
    <n v="10"/>
    <n v="20"/>
    <n v="30"/>
    <n v="775"/>
    <n v="6"/>
    <x v="2"/>
    <x v="17"/>
    <x v="3"/>
    <x v="1"/>
    <x v="5"/>
    <x v="2"/>
    <s v="Decaf"/>
  </r>
  <r>
    <n v="6"/>
    <n v="35"/>
    <n v="63"/>
    <n v="28"/>
    <n v="29"/>
    <n v="8"/>
    <n v="958"/>
    <n v="20"/>
    <n v="30"/>
    <n v="40"/>
    <n v="70"/>
    <n v="702"/>
    <n v="3"/>
    <x v="2"/>
    <x v="17"/>
    <x v="3"/>
    <x v="1"/>
    <x v="2"/>
    <x v="0"/>
    <s v="Decaf"/>
  </r>
  <r>
    <n v="27"/>
    <n v="173"/>
    <n v="298"/>
    <n v="99"/>
    <n v="146"/>
    <n v="113"/>
    <n v="700"/>
    <n v="50"/>
    <n v="87"/>
    <n v="160"/>
    <n v="260"/>
    <n v="775"/>
    <n v="8"/>
    <x v="2"/>
    <x v="17"/>
    <x v="3"/>
    <x v="1"/>
    <x v="6"/>
    <x v="3"/>
    <s v="Decaf"/>
  </r>
  <r>
    <n v="119"/>
    <n v="213"/>
    <n v="367"/>
    <n v="179"/>
    <n v="94"/>
    <n v="50"/>
    <n v="829"/>
    <n v="120"/>
    <n v="126"/>
    <n v="190"/>
    <n v="320"/>
    <n v="702"/>
    <n v="9"/>
    <x v="2"/>
    <x v="17"/>
    <x v="3"/>
    <x v="1"/>
    <x v="7"/>
    <x v="3"/>
    <s v="Decaf"/>
  </r>
  <r>
    <n v="102"/>
    <n v="158"/>
    <n v="267"/>
    <n v="92"/>
    <n v="56"/>
    <n v="34"/>
    <n v="585"/>
    <n v="110"/>
    <n v="90"/>
    <n v="140"/>
    <n v="230"/>
    <n v="702"/>
    <n v="10"/>
    <x v="2"/>
    <x v="17"/>
    <x v="3"/>
    <x v="1"/>
    <x v="8"/>
    <x v="3"/>
    <s v="Decaf"/>
  </r>
  <r>
    <n v="212"/>
    <n v="324"/>
    <n v="567"/>
    <n v="223"/>
    <n v="112"/>
    <n v="80"/>
    <n v="1260"/>
    <n v="150"/>
    <n v="123"/>
    <n v="220"/>
    <n v="380"/>
    <n v="702"/>
    <n v="11"/>
    <x v="2"/>
    <x v="17"/>
    <x v="3"/>
    <x v="1"/>
    <x v="9"/>
    <x v="1"/>
    <s v="Regular"/>
  </r>
  <r>
    <n v="148"/>
    <n v="239"/>
    <n v="478"/>
    <n v="276"/>
    <n v="91"/>
    <n v="66"/>
    <n v="1417"/>
    <n v="110"/>
    <n v="59"/>
    <n v="170"/>
    <n v="320"/>
    <n v="702"/>
    <n v="12"/>
    <x v="2"/>
    <x v="17"/>
    <x v="3"/>
    <x v="1"/>
    <x v="10"/>
    <x v="1"/>
    <s v="Regular"/>
  </r>
  <r>
    <n v="-340"/>
    <n v="-245"/>
    <n v="32"/>
    <n v="227"/>
    <n v="127"/>
    <n v="93"/>
    <n v="2449"/>
    <n v="-240"/>
    <n v="148"/>
    <n v="-160"/>
    <n v="0"/>
    <n v="775"/>
    <n v="13"/>
    <x v="2"/>
    <x v="17"/>
    <x v="3"/>
    <x v="1"/>
    <x v="3"/>
    <x v="1"/>
    <s v="Regular"/>
  </r>
  <r>
    <n v="-4"/>
    <n v="42"/>
    <n v="75"/>
    <n v="33"/>
    <n v="46"/>
    <n v="12"/>
    <n v="190"/>
    <n v="10"/>
    <n v="40"/>
    <n v="50"/>
    <n v="90"/>
    <n v="702"/>
    <n v="2"/>
    <x v="2"/>
    <x v="17"/>
    <x v="3"/>
    <x v="1"/>
    <x v="1"/>
    <x v="0"/>
    <s v="Regular"/>
  </r>
  <r>
    <n v="15"/>
    <n v="71"/>
    <n v="129"/>
    <n v="58"/>
    <n v="56"/>
    <n v="22"/>
    <n v="325"/>
    <n v="20"/>
    <n v="50"/>
    <n v="70"/>
    <n v="120"/>
    <n v="541"/>
    <n v="4"/>
    <x v="2"/>
    <x v="18"/>
    <x v="3"/>
    <x v="1"/>
    <x v="12"/>
    <x v="2"/>
    <s v="Regular"/>
  </r>
  <r>
    <n v="32"/>
    <n v="77"/>
    <n v="134"/>
    <n v="57"/>
    <n v="45"/>
    <n v="18"/>
    <n v="323"/>
    <n v="40"/>
    <n v="50"/>
    <n v="70"/>
    <n v="120"/>
    <n v="971"/>
    <n v="5"/>
    <x v="2"/>
    <x v="18"/>
    <x v="3"/>
    <x v="1"/>
    <x v="4"/>
    <x v="2"/>
    <s v="Regular"/>
  </r>
  <r>
    <n v="94"/>
    <n v="163"/>
    <n v="325"/>
    <n v="137"/>
    <n v="69"/>
    <n v="45"/>
    <n v="1059"/>
    <n v="100"/>
    <n v="139"/>
    <n v="160"/>
    <n v="310"/>
    <n v="971"/>
    <n v="6"/>
    <x v="2"/>
    <x v="18"/>
    <x v="3"/>
    <x v="1"/>
    <x v="5"/>
    <x v="2"/>
    <s v="Decaf"/>
  </r>
  <r>
    <n v="34"/>
    <n v="72"/>
    <n v="121"/>
    <n v="49"/>
    <n v="38"/>
    <n v="15"/>
    <n v="351"/>
    <n v="60"/>
    <n v="60"/>
    <n v="90"/>
    <n v="150"/>
    <n v="503"/>
    <n v="3"/>
    <x v="2"/>
    <x v="18"/>
    <x v="3"/>
    <x v="1"/>
    <x v="2"/>
    <x v="0"/>
    <s v="Decaf"/>
  </r>
  <r>
    <n v="33"/>
    <n v="55"/>
    <n v="92"/>
    <n v="37"/>
    <n v="22"/>
    <n v="10"/>
    <n v="768"/>
    <n v="50"/>
    <n v="30"/>
    <n v="50"/>
    <n v="80"/>
    <n v="541"/>
    <n v="8"/>
    <x v="2"/>
    <x v="18"/>
    <x v="3"/>
    <x v="1"/>
    <x v="6"/>
    <x v="3"/>
    <s v="Decaf"/>
  </r>
  <r>
    <n v="29"/>
    <n v="55"/>
    <n v="98"/>
    <n v="43"/>
    <n v="26"/>
    <n v="14"/>
    <n v="613"/>
    <n v="30"/>
    <n v="30"/>
    <n v="50"/>
    <n v="80"/>
    <n v="971"/>
    <n v="9"/>
    <x v="2"/>
    <x v="18"/>
    <x v="3"/>
    <x v="1"/>
    <x v="7"/>
    <x v="3"/>
    <s v="Decaf"/>
  </r>
  <r>
    <n v="16"/>
    <n v="32"/>
    <n v="53"/>
    <n v="21"/>
    <n v="16"/>
    <n v="5"/>
    <n v="449"/>
    <n v="20"/>
    <n v="10"/>
    <n v="20"/>
    <n v="30"/>
    <n v="971"/>
    <n v="11"/>
    <x v="2"/>
    <x v="18"/>
    <x v="3"/>
    <x v="1"/>
    <x v="9"/>
    <x v="1"/>
    <s v="Regular"/>
  </r>
  <r>
    <n v="68"/>
    <n v="126"/>
    <n v="210"/>
    <n v="84"/>
    <n v="58"/>
    <n v="27"/>
    <n v="632"/>
    <n v="60"/>
    <n v="50"/>
    <n v="90"/>
    <n v="140"/>
    <n v="503"/>
    <n v="12"/>
    <x v="2"/>
    <x v="18"/>
    <x v="3"/>
    <x v="1"/>
    <x v="10"/>
    <x v="1"/>
    <s v="Regular"/>
  </r>
  <r>
    <n v="74"/>
    <n v="125"/>
    <n v="214"/>
    <n v="89"/>
    <n v="51"/>
    <n v="27"/>
    <n v="481"/>
    <n v="60"/>
    <n v="50"/>
    <n v="90"/>
    <n v="140"/>
    <n v="541"/>
    <n v="13"/>
    <x v="2"/>
    <x v="18"/>
    <x v="3"/>
    <x v="1"/>
    <x v="3"/>
    <x v="1"/>
    <s v="Regular"/>
  </r>
  <r>
    <n v="-3"/>
    <n v="73"/>
    <n v="125"/>
    <n v="52"/>
    <n v="76"/>
    <n v="47"/>
    <n v="421"/>
    <n v="30"/>
    <n v="60"/>
    <n v="90"/>
    <n v="150"/>
    <n v="503"/>
    <n v="1"/>
    <x v="2"/>
    <x v="18"/>
    <x v="3"/>
    <x v="1"/>
    <x v="0"/>
    <x v="0"/>
    <s v="Regular"/>
  </r>
  <r>
    <n v="24"/>
    <n v="87"/>
    <n v="149"/>
    <n v="62"/>
    <n v="63"/>
    <n v="20"/>
    <n v="385"/>
    <n v="60"/>
    <n v="70"/>
    <n v="110"/>
    <n v="180"/>
    <n v="503"/>
    <n v="2"/>
    <x v="2"/>
    <x v="18"/>
    <x v="3"/>
    <x v="1"/>
    <x v="1"/>
    <x v="0"/>
    <s v="Regular"/>
  </r>
  <r>
    <n v="35"/>
    <n v="63"/>
    <n v="112"/>
    <n v="49"/>
    <n v="28"/>
    <n v="16"/>
    <n v="611"/>
    <n v="40"/>
    <n v="40"/>
    <n v="60"/>
    <n v="100"/>
    <n v="253"/>
    <n v="4"/>
    <x v="2"/>
    <x v="19"/>
    <x v="3"/>
    <x v="1"/>
    <x v="12"/>
    <x v="2"/>
    <s v="Regular"/>
  </r>
  <r>
    <n v="12"/>
    <n v="66"/>
    <n v="120"/>
    <n v="54"/>
    <n v="54"/>
    <n v="20"/>
    <n v="301"/>
    <n v="20"/>
    <n v="50"/>
    <n v="60"/>
    <n v="110"/>
    <n v="253"/>
    <n v="5"/>
    <x v="2"/>
    <x v="19"/>
    <x v="3"/>
    <x v="1"/>
    <x v="4"/>
    <x v="2"/>
    <s v="Regular"/>
  </r>
  <r>
    <n v="40"/>
    <n v="84"/>
    <n v="155"/>
    <n v="71"/>
    <n v="44"/>
    <n v="22"/>
    <n v="950"/>
    <n v="50"/>
    <n v="60"/>
    <n v="80"/>
    <n v="140"/>
    <n v="425"/>
    <n v="6"/>
    <x v="2"/>
    <x v="19"/>
    <x v="3"/>
    <x v="1"/>
    <x v="5"/>
    <x v="2"/>
    <s v="Decaf"/>
  </r>
  <r>
    <n v="16"/>
    <n v="132"/>
    <n v="227"/>
    <n v="95"/>
    <n v="116"/>
    <n v="86"/>
    <n v="532"/>
    <n v="70"/>
    <n v="60"/>
    <n v="170"/>
    <n v="280"/>
    <n v="206"/>
    <n v="3"/>
    <x v="2"/>
    <x v="19"/>
    <x v="3"/>
    <x v="1"/>
    <x v="2"/>
    <x v="0"/>
    <s v="Decaf"/>
  </r>
  <r>
    <n v="115"/>
    <n v="186"/>
    <n v="309"/>
    <n v="190"/>
    <n v="71"/>
    <n v="40"/>
    <n v="932"/>
    <n v="120"/>
    <n v="90"/>
    <n v="170"/>
    <n v="270"/>
    <n v="206"/>
    <n v="8"/>
    <x v="2"/>
    <x v="19"/>
    <x v="3"/>
    <x v="1"/>
    <x v="6"/>
    <x v="3"/>
    <s v="Decaf"/>
  </r>
  <r>
    <n v="29"/>
    <n v="49"/>
    <n v="82"/>
    <n v="33"/>
    <n v="20"/>
    <n v="9"/>
    <n v="768"/>
    <n v="50"/>
    <n v="20"/>
    <n v="50"/>
    <n v="70"/>
    <n v="360"/>
    <n v="9"/>
    <x v="2"/>
    <x v="19"/>
    <x v="3"/>
    <x v="1"/>
    <x v="7"/>
    <x v="3"/>
    <s v="Decaf"/>
  </r>
  <r>
    <n v="62"/>
    <n v="105"/>
    <n v="167"/>
    <n v="62"/>
    <n v="43"/>
    <n v="19"/>
    <n v="346"/>
    <n v="40"/>
    <n v="40"/>
    <n v="70"/>
    <n v="110"/>
    <n v="206"/>
    <n v="11"/>
    <x v="2"/>
    <x v="19"/>
    <x v="3"/>
    <x v="1"/>
    <x v="9"/>
    <x v="1"/>
    <s v="Regular"/>
  </r>
  <r>
    <n v="38"/>
    <n v="77"/>
    <n v="129"/>
    <n v="52"/>
    <n v="39"/>
    <n v="16"/>
    <n v="376"/>
    <n v="30"/>
    <n v="30"/>
    <n v="50"/>
    <n v="80"/>
    <n v="253"/>
    <n v="12"/>
    <x v="2"/>
    <x v="19"/>
    <x v="3"/>
    <x v="1"/>
    <x v="10"/>
    <x v="1"/>
    <s v="Regular"/>
  </r>
  <r>
    <n v="0"/>
    <n v="87"/>
    <n v="150"/>
    <n v="63"/>
    <n v="87"/>
    <n v="57"/>
    <n v="506"/>
    <n v="10"/>
    <n v="40"/>
    <n v="60"/>
    <n v="100"/>
    <n v="206"/>
    <n v="13"/>
    <x v="2"/>
    <x v="19"/>
    <x v="3"/>
    <x v="1"/>
    <x v="3"/>
    <x v="1"/>
    <s v="Regular"/>
  </r>
  <r>
    <n v="48"/>
    <n v="89"/>
    <n v="150"/>
    <n v="61"/>
    <n v="41"/>
    <n v="19"/>
    <n v="325"/>
    <n v="80"/>
    <n v="70"/>
    <n v="110"/>
    <n v="180"/>
    <n v="206"/>
    <n v="2"/>
    <x v="2"/>
    <x v="19"/>
    <x v="3"/>
    <x v="1"/>
    <x v="1"/>
    <x v="0"/>
    <s v="Regular"/>
  </r>
  <r>
    <n v="96"/>
    <n v="132"/>
    <n v="223"/>
    <n v="91"/>
    <n v="36"/>
    <n v="25"/>
    <n v="777"/>
    <n v="110"/>
    <n v="90"/>
    <n v="140"/>
    <n v="230"/>
    <n v="720"/>
    <n v="1"/>
    <x v="3"/>
    <x v="0"/>
    <x v="0"/>
    <x v="0"/>
    <x v="0"/>
    <x v="0"/>
    <s v="Regular"/>
  </r>
  <r>
    <n v="63"/>
    <n v="100"/>
    <n v="178"/>
    <n v="78"/>
    <n v="37"/>
    <n v="25"/>
    <n v="593"/>
    <n v="70"/>
    <n v="80"/>
    <n v="100"/>
    <n v="180"/>
    <n v="970"/>
    <n v="2"/>
    <x v="3"/>
    <x v="0"/>
    <x v="0"/>
    <x v="0"/>
    <x v="1"/>
    <x v="0"/>
    <s v="Regular"/>
  </r>
  <r>
    <n v="13"/>
    <n v="67"/>
    <n v="121"/>
    <n v="54"/>
    <n v="54"/>
    <n v="20"/>
    <n v="337"/>
    <n v="20"/>
    <n v="40"/>
    <n v="60"/>
    <n v="100"/>
    <n v="303"/>
    <n v="11"/>
    <x v="3"/>
    <x v="0"/>
    <x v="0"/>
    <x v="0"/>
    <x v="9"/>
    <x v="1"/>
    <s v="Regular"/>
  </r>
  <r>
    <n v="34"/>
    <n v="75"/>
    <n v="138"/>
    <n v="63"/>
    <n v="41"/>
    <n v="19"/>
    <n v="965"/>
    <n v="40"/>
    <n v="50"/>
    <n v="70"/>
    <n v="120"/>
    <n v="719"/>
    <n v="12"/>
    <x v="3"/>
    <x v="0"/>
    <x v="0"/>
    <x v="0"/>
    <x v="10"/>
    <x v="1"/>
    <s v="Regular"/>
  </r>
  <r>
    <n v="32"/>
    <n v="60"/>
    <n v="106"/>
    <n v="46"/>
    <n v="28"/>
    <n v="15"/>
    <n v="608"/>
    <n v="40"/>
    <n v="30"/>
    <n v="60"/>
    <n v="90"/>
    <n v="303"/>
    <n v="13"/>
    <x v="3"/>
    <x v="0"/>
    <x v="0"/>
    <x v="0"/>
    <x v="3"/>
    <x v="1"/>
    <s v="Regular"/>
  </r>
  <r>
    <n v="84"/>
    <n v="117"/>
    <n v="198"/>
    <n v="81"/>
    <n v="33"/>
    <n v="22"/>
    <n v="460"/>
    <n v="110"/>
    <n v="90"/>
    <n v="140"/>
    <n v="230"/>
    <n v="720"/>
    <n v="5"/>
    <x v="3"/>
    <x v="0"/>
    <x v="0"/>
    <x v="0"/>
    <x v="4"/>
    <x v="2"/>
    <s v="Regular"/>
  </r>
  <r>
    <n v="48"/>
    <n v="102"/>
    <n v="170"/>
    <n v="68"/>
    <n v="54"/>
    <n v="22"/>
    <n v="559"/>
    <n v="80"/>
    <n v="70"/>
    <n v="130"/>
    <n v="200"/>
    <n v="719"/>
    <n v="6"/>
    <x v="3"/>
    <x v="0"/>
    <x v="0"/>
    <x v="0"/>
    <x v="5"/>
    <x v="2"/>
    <s v="Decaf"/>
  </r>
  <r>
    <n v="105"/>
    <n v="145"/>
    <n v="245"/>
    <n v="71"/>
    <n v="40"/>
    <n v="28"/>
    <n v="822"/>
    <n v="120"/>
    <n v="85"/>
    <n v="150"/>
    <n v="250"/>
    <n v="303"/>
    <n v="3"/>
    <x v="3"/>
    <x v="0"/>
    <x v="0"/>
    <x v="0"/>
    <x v="2"/>
    <x v="0"/>
    <s v="Decaf"/>
  </r>
  <r>
    <n v="94"/>
    <n v="163"/>
    <n v="325"/>
    <n v="185"/>
    <n v="69"/>
    <n v="45"/>
    <n v="1091"/>
    <n v="100"/>
    <n v="88"/>
    <n v="150"/>
    <n v="280"/>
    <n v="303"/>
    <n v="8"/>
    <x v="3"/>
    <x v="0"/>
    <x v="0"/>
    <x v="0"/>
    <x v="6"/>
    <x v="3"/>
    <s v="Decaf"/>
  </r>
  <r>
    <n v="-4"/>
    <n v="73"/>
    <n v="125"/>
    <n v="52"/>
    <n v="77"/>
    <n v="47"/>
    <n v="433"/>
    <n v="20"/>
    <n v="40"/>
    <n v="70"/>
    <n v="110"/>
    <n v="719"/>
    <n v="9"/>
    <x v="3"/>
    <x v="0"/>
    <x v="0"/>
    <x v="0"/>
    <x v="7"/>
    <x v="3"/>
    <s v="Decaf"/>
  </r>
  <r>
    <n v="29"/>
    <n v="74"/>
    <n v="129"/>
    <n v="55"/>
    <n v="45"/>
    <n v="18"/>
    <n v="336"/>
    <n v="40"/>
    <n v="40"/>
    <n v="70"/>
    <n v="110"/>
    <n v="719"/>
    <n v="10"/>
    <x v="3"/>
    <x v="0"/>
    <x v="0"/>
    <x v="0"/>
    <x v="8"/>
    <x v="3"/>
    <s v="Decaf"/>
  </r>
  <r>
    <n v="156"/>
    <n v="265"/>
    <n v="456"/>
    <n v="246"/>
    <n v="109"/>
    <n v="63"/>
    <n v="865"/>
    <n v="170"/>
    <n v="175"/>
    <n v="270"/>
    <n v="470"/>
    <n v="217"/>
    <n v="2"/>
    <x v="3"/>
    <x v="1"/>
    <x v="0"/>
    <x v="0"/>
    <x v="1"/>
    <x v="0"/>
    <s v="Regular"/>
  </r>
  <r>
    <n v="83"/>
    <n v="117"/>
    <n v="198"/>
    <n v="81"/>
    <n v="34"/>
    <n v="22"/>
    <n v="460"/>
    <n v="80"/>
    <n v="60"/>
    <n v="110"/>
    <n v="170"/>
    <n v="815"/>
    <n v="11"/>
    <x v="3"/>
    <x v="1"/>
    <x v="0"/>
    <x v="0"/>
    <x v="9"/>
    <x v="1"/>
    <s v="Regular"/>
  </r>
  <r>
    <n v="49"/>
    <n v="102"/>
    <n v="170"/>
    <n v="68"/>
    <n v="53"/>
    <n v="22"/>
    <n v="559"/>
    <n v="40"/>
    <n v="50"/>
    <n v="90"/>
    <n v="140"/>
    <n v="630"/>
    <n v="12"/>
    <x v="3"/>
    <x v="1"/>
    <x v="0"/>
    <x v="0"/>
    <x v="10"/>
    <x v="1"/>
    <s v="Regular"/>
  </r>
  <r>
    <n v="220"/>
    <n v="335"/>
    <n v="587"/>
    <n v="214"/>
    <n v="115"/>
    <n v="83"/>
    <n v="1316"/>
    <n v="280"/>
    <n v="241"/>
    <n v="400"/>
    <n v="690"/>
    <n v="217"/>
    <n v="5"/>
    <x v="3"/>
    <x v="1"/>
    <x v="0"/>
    <x v="0"/>
    <x v="4"/>
    <x v="2"/>
    <s v="Regular"/>
  </r>
  <r>
    <n v="149"/>
    <n v="239"/>
    <n v="478"/>
    <n v="209"/>
    <n v="90"/>
    <n v="66"/>
    <n v="1464"/>
    <n v="200"/>
    <n v="196"/>
    <n v="290"/>
    <n v="560"/>
    <n v="217"/>
    <n v="6"/>
    <x v="3"/>
    <x v="1"/>
    <x v="0"/>
    <x v="0"/>
    <x v="5"/>
    <x v="2"/>
    <s v="Decaf"/>
  </r>
  <r>
    <n v="116"/>
    <n v="178"/>
    <n v="301"/>
    <n v="70"/>
    <n v="62"/>
    <n v="39"/>
    <n v="611"/>
    <n v="130"/>
    <n v="158"/>
    <n v="180"/>
    <n v="310"/>
    <n v="309"/>
    <n v="3"/>
    <x v="3"/>
    <x v="1"/>
    <x v="0"/>
    <x v="0"/>
    <x v="2"/>
    <x v="0"/>
    <s v="Decaf"/>
  </r>
  <r>
    <n v="95"/>
    <n v="132"/>
    <n v="223"/>
    <n v="91"/>
    <n v="37"/>
    <n v="25"/>
    <n v="777"/>
    <n v="100"/>
    <n v="70"/>
    <n v="120"/>
    <n v="190"/>
    <n v="224"/>
    <n v="8"/>
    <x v="3"/>
    <x v="1"/>
    <x v="0"/>
    <x v="0"/>
    <x v="6"/>
    <x v="3"/>
    <s v="Decaf"/>
  </r>
  <r>
    <n v="62"/>
    <n v="100"/>
    <n v="178"/>
    <n v="78"/>
    <n v="38"/>
    <n v="25"/>
    <n v="593"/>
    <n v="60"/>
    <n v="60"/>
    <n v="90"/>
    <n v="150"/>
    <n v="224"/>
    <n v="9"/>
    <x v="3"/>
    <x v="1"/>
    <x v="0"/>
    <x v="0"/>
    <x v="7"/>
    <x v="3"/>
    <s v="Decaf"/>
  </r>
  <r>
    <n v="106"/>
    <n v="145"/>
    <n v="245"/>
    <n v="146"/>
    <n v="39"/>
    <n v="28"/>
    <n v="822"/>
    <n v="110"/>
    <n v="80"/>
    <n v="130"/>
    <n v="210"/>
    <n v="618"/>
    <n v="10"/>
    <x v="3"/>
    <x v="1"/>
    <x v="0"/>
    <x v="0"/>
    <x v="8"/>
    <x v="3"/>
    <s v="Decaf"/>
  </r>
  <r>
    <n v="11"/>
    <n v="28"/>
    <n v="47"/>
    <n v="19"/>
    <n v="17"/>
    <n v="5"/>
    <n v="820"/>
    <n v="10"/>
    <n v="20"/>
    <n v="20"/>
    <n v="40"/>
    <n v="515"/>
    <n v="1"/>
    <x v="3"/>
    <x v="2"/>
    <x v="0"/>
    <x v="1"/>
    <x v="0"/>
    <x v="0"/>
    <s v="Regular"/>
  </r>
  <r>
    <n v="148"/>
    <n v="239"/>
    <n v="478"/>
    <n v="344"/>
    <n v="91"/>
    <n v="66"/>
    <n v="1464"/>
    <n v="140"/>
    <n v="151"/>
    <n v="220"/>
    <n v="420"/>
    <n v="319"/>
    <n v="11"/>
    <x v="3"/>
    <x v="2"/>
    <x v="0"/>
    <x v="1"/>
    <x v="9"/>
    <x v="1"/>
    <s v="Regular"/>
  </r>
  <r>
    <n v="186"/>
    <n v="318"/>
    <n v="578"/>
    <n v="267"/>
    <n v="132"/>
    <n v="98"/>
    <n v="1423"/>
    <n v="160"/>
    <n v="242"/>
    <n v="280"/>
    <n v="500"/>
    <n v="515"/>
    <n v="12"/>
    <x v="3"/>
    <x v="2"/>
    <x v="0"/>
    <x v="1"/>
    <x v="10"/>
    <x v="1"/>
    <s v="Regular"/>
  </r>
  <r>
    <n v="10"/>
    <n v="26"/>
    <n v="43"/>
    <n v="17"/>
    <n v="16"/>
    <n v="4"/>
    <n v="776"/>
    <n v="30"/>
    <n v="10"/>
    <n v="40"/>
    <n v="50"/>
    <n v="563"/>
    <n v="5"/>
    <x v="3"/>
    <x v="2"/>
    <x v="0"/>
    <x v="1"/>
    <x v="4"/>
    <x v="2"/>
    <s v="Regular"/>
  </r>
  <r>
    <n v="32"/>
    <n v="43"/>
    <n v="43"/>
    <n v="0"/>
    <n v="11"/>
    <n v="0"/>
    <n v="688"/>
    <n v="40"/>
    <n v="0"/>
    <n v="50"/>
    <n v="50"/>
    <n v="712"/>
    <n v="6"/>
    <x v="3"/>
    <x v="2"/>
    <x v="0"/>
    <x v="1"/>
    <x v="5"/>
    <x v="2"/>
    <s v="Decaf"/>
  </r>
  <r>
    <n v="3"/>
    <n v="33"/>
    <n v="61"/>
    <n v="28"/>
    <n v="30"/>
    <n v="8"/>
    <n v="964"/>
    <n v="20"/>
    <n v="20"/>
    <n v="40"/>
    <n v="60"/>
    <n v="515"/>
    <n v="2"/>
    <x v="3"/>
    <x v="2"/>
    <x v="0"/>
    <x v="1"/>
    <x v="1"/>
    <x v="0"/>
    <s v="Regular"/>
  </r>
  <r>
    <n v="9"/>
    <n v="28"/>
    <n v="49"/>
    <n v="21"/>
    <n v="19"/>
    <n v="6"/>
    <n v="614"/>
    <n v="20"/>
    <n v="20"/>
    <n v="30"/>
    <n v="50"/>
    <n v="319"/>
    <n v="3"/>
    <x v="3"/>
    <x v="2"/>
    <x v="0"/>
    <x v="1"/>
    <x v="2"/>
    <x v="0"/>
    <s v="Decaf"/>
  </r>
  <r>
    <n v="220"/>
    <n v="335"/>
    <n v="587"/>
    <n v="266"/>
    <n v="115"/>
    <n v="83"/>
    <n v="1316"/>
    <n v="210"/>
    <n v="226"/>
    <n v="300"/>
    <n v="510"/>
    <n v="563"/>
    <n v="8"/>
    <x v="3"/>
    <x v="2"/>
    <x v="0"/>
    <x v="1"/>
    <x v="6"/>
    <x v="3"/>
    <s v="Decaf"/>
  </r>
  <r>
    <n v="115"/>
    <n v="178"/>
    <n v="301"/>
    <n v="73"/>
    <n v="63"/>
    <n v="39"/>
    <n v="611"/>
    <n v="120"/>
    <n v="70"/>
    <n v="160"/>
    <n v="260"/>
    <n v="319"/>
    <n v="9"/>
    <x v="3"/>
    <x v="2"/>
    <x v="0"/>
    <x v="1"/>
    <x v="7"/>
    <x v="3"/>
    <s v="Decaf"/>
  </r>
  <r>
    <n v="11"/>
    <n v="51"/>
    <n v="88"/>
    <n v="37"/>
    <n v="40"/>
    <n v="12"/>
    <n v="195"/>
    <n v="10"/>
    <n v="30"/>
    <n v="40"/>
    <n v="70"/>
    <n v="636"/>
    <n v="11"/>
    <x v="3"/>
    <x v="3"/>
    <x v="0"/>
    <x v="1"/>
    <x v="9"/>
    <x v="1"/>
    <s v="Regular"/>
  </r>
  <r>
    <n v="-9"/>
    <n v="36"/>
    <n v="65"/>
    <n v="29"/>
    <n v="45"/>
    <n v="11"/>
    <n v="169"/>
    <n v="-10"/>
    <n v="20"/>
    <n v="30"/>
    <n v="50"/>
    <n v="314"/>
    <n v="12"/>
    <x v="3"/>
    <x v="3"/>
    <x v="0"/>
    <x v="1"/>
    <x v="10"/>
    <x v="1"/>
    <s v="Regular"/>
  </r>
  <r>
    <n v="-2"/>
    <n v="44"/>
    <n v="79"/>
    <n v="35"/>
    <n v="46"/>
    <n v="13"/>
    <n v="197"/>
    <n v="-10"/>
    <n v="30"/>
    <n v="30"/>
    <n v="60"/>
    <n v="573"/>
    <n v="13"/>
    <x v="3"/>
    <x v="3"/>
    <x v="0"/>
    <x v="1"/>
    <x v="3"/>
    <x v="1"/>
    <s v="Regular"/>
  </r>
  <r>
    <n v="43"/>
    <n v="68"/>
    <n v="115"/>
    <n v="47"/>
    <n v="25"/>
    <n v="13"/>
    <n v="821"/>
    <n v="60"/>
    <n v="50"/>
    <n v="80"/>
    <n v="130"/>
    <n v="660"/>
    <n v="5"/>
    <x v="3"/>
    <x v="3"/>
    <x v="0"/>
    <x v="1"/>
    <x v="4"/>
    <x v="2"/>
    <s v="Regular"/>
  </r>
  <r>
    <n v="44"/>
    <n v="67"/>
    <n v="112"/>
    <n v="45"/>
    <n v="23"/>
    <n v="12"/>
    <n v="777"/>
    <n v="60"/>
    <n v="50"/>
    <n v="80"/>
    <n v="130"/>
    <n v="573"/>
    <n v="6"/>
    <x v="3"/>
    <x v="3"/>
    <x v="0"/>
    <x v="1"/>
    <x v="5"/>
    <x v="2"/>
    <s v="Decaf"/>
  </r>
  <r>
    <n v="35"/>
    <n v="98"/>
    <n v="178"/>
    <n v="80"/>
    <n v="63"/>
    <n v="30"/>
    <n v="494"/>
    <n v="50"/>
    <n v="80"/>
    <n v="100"/>
    <n v="180"/>
    <n v="573"/>
    <n v="2"/>
    <x v="3"/>
    <x v="3"/>
    <x v="0"/>
    <x v="1"/>
    <x v="1"/>
    <x v="0"/>
    <s v="Regular"/>
  </r>
  <r>
    <n v="47"/>
    <n v="91"/>
    <n v="167"/>
    <n v="76"/>
    <n v="44"/>
    <n v="23"/>
    <n v="965"/>
    <n v="50"/>
    <n v="80"/>
    <n v="90"/>
    <n v="170"/>
    <n v="660"/>
    <n v="3"/>
    <x v="3"/>
    <x v="3"/>
    <x v="0"/>
    <x v="1"/>
    <x v="2"/>
    <x v="0"/>
    <s v="Decaf"/>
  </r>
  <r>
    <n v="-6"/>
    <n v="63"/>
    <n v="107"/>
    <n v="44"/>
    <n v="69"/>
    <n v="40"/>
    <n v="261"/>
    <n v="10"/>
    <n v="30"/>
    <n v="60"/>
    <n v="90"/>
    <n v="314"/>
    <n v="8"/>
    <x v="3"/>
    <x v="3"/>
    <x v="0"/>
    <x v="1"/>
    <x v="6"/>
    <x v="3"/>
    <s v="Decaf"/>
  </r>
  <r>
    <n v="-12"/>
    <n v="40"/>
    <n v="133"/>
    <n v="93"/>
    <n v="52"/>
    <n v="28"/>
    <n v="840"/>
    <n v="10"/>
    <n v="70"/>
    <n v="40"/>
    <n v="110"/>
    <n v="660"/>
    <n v="9"/>
    <x v="3"/>
    <x v="3"/>
    <x v="0"/>
    <x v="1"/>
    <x v="7"/>
    <x v="3"/>
    <s v="Decaf"/>
  </r>
  <r>
    <n v="73"/>
    <n v="134"/>
    <n v="222"/>
    <n v="88"/>
    <n v="61"/>
    <n v="29"/>
    <n v="653"/>
    <n v="70"/>
    <n v="70"/>
    <n v="120"/>
    <n v="190"/>
    <n v="740"/>
    <n v="11"/>
    <x v="3"/>
    <x v="4"/>
    <x v="0"/>
    <x v="0"/>
    <x v="9"/>
    <x v="1"/>
    <s v="Regular"/>
  </r>
  <r>
    <n v="97"/>
    <n v="155"/>
    <n v="267"/>
    <n v="94"/>
    <n v="58"/>
    <n v="34"/>
    <n v="502"/>
    <n v="90"/>
    <n v="90"/>
    <n v="140"/>
    <n v="230"/>
    <n v="937"/>
    <n v="12"/>
    <x v="3"/>
    <x v="4"/>
    <x v="0"/>
    <x v="0"/>
    <x v="10"/>
    <x v="1"/>
    <s v="Regular"/>
  </r>
  <r>
    <n v="93"/>
    <n v="163"/>
    <n v="325"/>
    <n v="135"/>
    <n v="70"/>
    <n v="45"/>
    <n v="1091"/>
    <n v="130"/>
    <n v="226"/>
    <n v="200"/>
    <n v="380"/>
    <n v="567"/>
    <n v="5"/>
    <x v="3"/>
    <x v="4"/>
    <x v="0"/>
    <x v="0"/>
    <x v="4"/>
    <x v="2"/>
    <s v="Regular"/>
  </r>
  <r>
    <n v="13"/>
    <n v="67"/>
    <n v="121"/>
    <n v="54"/>
    <n v="54"/>
    <n v="20"/>
    <n v="337"/>
    <n v="30"/>
    <n v="60"/>
    <n v="80"/>
    <n v="140"/>
    <n v="419"/>
    <n v="6"/>
    <x v="3"/>
    <x v="4"/>
    <x v="0"/>
    <x v="0"/>
    <x v="5"/>
    <x v="2"/>
    <s v="Decaf"/>
  </r>
  <r>
    <n v="28"/>
    <n v="74"/>
    <n v="129"/>
    <n v="55"/>
    <n v="46"/>
    <n v="18"/>
    <n v="336"/>
    <n v="50"/>
    <n v="50"/>
    <n v="80"/>
    <n v="130"/>
    <n v="740"/>
    <n v="1"/>
    <x v="3"/>
    <x v="4"/>
    <x v="0"/>
    <x v="0"/>
    <x v="0"/>
    <x v="0"/>
    <s v="Regular"/>
  </r>
  <r>
    <n v="27"/>
    <n v="64"/>
    <n v="107"/>
    <n v="43"/>
    <n v="37"/>
    <n v="13"/>
    <n v="363"/>
    <n v="40"/>
    <n v="40"/>
    <n v="70"/>
    <n v="110"/>
    <n v="513"/>
    <n v="2"/>
    <x v="3"/>
    <x v="4"/>
    <x v="0"/>
    <x v="0"/>
    <x v="1"/>
    <x v="0"/>
    <s v="Regular"/>
  </r>
  <r>
    <n v="-3"/>
    <n v="73"/>
    <n v="125"/>
    <n v="52"/>
    <n v="76"/>
    <n v="47"/>
    <n v="433"/>
    <n v="20"/>
    <n v="50"/>
    <n v="80"/>
    <n v="130"/>
    <n v="513"/>
    <n v="3"/>
    <x v="3"/>
    <x v="4"/>
    <x v="0"/>
    <x v="0"/>
    <x v="2"/>
    <x v="0"/>
    <s v="Decaf"/>
  </r>
  <r>
    <n v="16"/>
    <n v="32"/>
    <n v="53"/>
    <n v="21"/>
    <n v="16"/>
    <n v="5"/>
    <n v="454"/>
    <n v="30"/>
    <n v="10"/>
    <n v="30"/>
    <n v="40"/>
    <n v="216"/>
    <n v="8"/>
    <x v="3"/>
    <x v="4"/>
    <x v="0"/>
    <x v="0"/>
    <x v="6"/>
    <x v="3"/>
    <s v="Decaf"/>
  </r>
  <r>
    <n v="26"/>
    <n v="45"/>
    <n v="75"/>
    <n v="30"/>
    <n v="19"/>
    <n v="8"/>
    <n v="820"/>
    <n v="40"/>
    <n v="20"/>
    <n v="40"/>
    <n v="60"/>
    <n v="614"/>
    <n v="9"/>
    <x v="3"/>
    <x v="4"/>
    <x v="0"/>
    <x v="0"/>
    <x v="7"/>
    <x v="3"/>
    <s v="Decaf"/>
  </r>
  <r>
    <n v="31"/>
    <n v="68"/>
    <n v="114"/>
    <n v="46"/>
    <n v="37"/>
    <n v="14"/>
    <n v="388"/>
    <n v="40"/>
    <n v="30"/>
    <n v="70"/>
    <n v="100"/>
    <n v="262"/>
    <n v="11"/>
    <x v="3"/>
    <x v="5"/>
    <x v="0"/>
    <x v="1"/>
    <x v="9"/>
    <x v="1"/>
    <s v="Regular"/>
  </r>
  <r>
    <n v="1"/>
    <n v="87"/>
    <n v="150"/>
    <n v="63"/>
    <n v="86"/>
    <n v="57"/>
    <n v="521"/>
    <n v="10"/>
    <n v="50"/>
    <n v="80"/>
    <n v="130"/>
    <n v="414"/>
    <n v="12"/>
    <x v="3"/>
    <x v="5"/>
    <x v="0"/>
    <x v="1"/>
    <x v="10"/>
    <x v="1"/>
    <s v="Regular"/>
  </r>
  <r>
    <n v="39"/>
    <n v="82"/>
    <n v="151"/>
    <n v="69"/>
    <n v="43"/>
    <n v="21"/>
    <n v="965"/>
    <n v="50"/>
    <n v="80"/>
    <n v="90"/>
    <n v="170"/>
    <n v="715"/>
    <n v="5"/>
    <x v="3"/>
    <x v="5"/>
    <x v="0"/>
    <x v="1"/>
    <x v="4"/>
    <x v="2"/>
    <s v="Regular"/>
  </r>
  <r>
    <n v="32"/>
    <n v="58"/>
    <n v="103"/>
    <n v="45"/>
    <n v="26"/>
    <n v="14"/>
    <n v="605"/>
    <n v="50"/>
    <n v="50"/>
    <n v="70"/>
    <n v="120"/>
    <n v="715"/>
    <n v="6"/>
    <x v="3"/>
    <x v="5"/>
    <x v="0"/>
    <x v="1"/>
    <x v="5"/>
    <x v="2"/>
    <s v="Decaf"/>
  </r>
  <r>
    <n v="16"/>
    <n v="70"/>
    <n v="127"/>
    <n v="57"/>
    <n v="54"/>
    <n v="21"/>
    <n v="313"/>
    <n v="20"/>
    <n v="60"/>
    <n v="70"/>
    <n v="130"/>
    <n v="920"/>
    <n v="1"/>
    <x v="3"/>
    <x v="5"/>
    <x v="0"/>
    <x v="1"/>
    <x v="0"/>
    <x v="0"/>
    <s v="Regular"/>
  </r>
  <r>
    <n v="17"/>
    <n v="132"/>
    <n v="227"/>
    <n v="95"/>
    <n v="115"/>
    <n v="86"/>
    <n v="554"/>
    <n v="30"/>
    <n v="98"/>
    <n v="130"/>
    <n v="230"/>
    <n v="715"/>
    <n v="2"/>
    <x v="3"/>
    <x v="5"/>
    <x v="0"/>
    <x v="1"/>
    <x v="1"/>
    <x v="0"/>
    <s v="Regular"/>
  </r>
  <r>
    <n v="58"/>
    <n v="112"/>
    <n v="195"/>
    <n v="83"/>
    <n v="54"/>
    <n v="27"/>
    <n v="433"/>
    <n v="80"/>
    <n v="80"/>
    <n v="120"/>
    <n v="200"/>
    <n v="414"/>
    <n v="3"/>
    <x v="3"/>
    <x v="5"/>
    <x v="0"/>
    <x v="1"/>
    <x v="2"/>
    <x v="0"/>
    <s v="Decaf"/>
  </r>
  <r>
    <n v="46"/>
    <n v="84"/>
    <n v="133"/>
    <n v="49"/>
    <n v="38"/>
    <n v="15"/>
    <n v="342"/>
    <n v="50"/>
    <n v="40"/>
    <n v="70"/>
    <n v="110"/>
    <n v="262"/>
    <n v="8"/>
    <x v="3"/>
    <x v="5"/>
    <x v="0"/>
    <x v="1"/>
    <x v="6"/>
    <x v="3"/>
    <s v="Decaf"/>
  </r>
  <r>
    <n v="47"/>
    <n v="72"/>
    <n v="121"/>
    <n v="49"/>
    <n v="25"/>
    <n v="13"/>
    <n v="779"/>
    <n v="50"/>
    <n v="40"/>
    <n v="60"/>
    <n v="100"/>
    <n v="608"/>
    <n v="9"/>
    <x v="3"/>
    <x v="5"/>
    <x v="0"/>
    <x v="1"/>
    <x v="7"/>
    <x v="3"/>
    <s v="Decaf"/>
  </r>
  <r>
    <n v="43"/>
    <n v="68"/>
    <n v="115"/>
    <n v="47"/>
    <n v="25"/>
    <n v="13"/>
    <n v="821"/>
    <n v="60"/>
    <n v="40"/>
    <n v="80"/>
    <n v="120"/>
    <n v="203"/>
    <n v="11"/>
    <x v="3"/>
    <x v="6"/>
    <x v="1"/>
    <x v="1"/>
    <x v="9"/>
    <x v="1"/>
    <s v="Regular"/>
  </r>
  <r>
    <n v="18"/>
    <n v="37"/>
    <n v="62"/>
    <n v="25"/>
    <n v="19"/>
    <n v="7"/>
    <n v="775"/>
    <n v="30"/>
    <n v="20"/>
    <n v="40"/>
    <n v="60"/>
    <n v="475"/>
    <n v="13"/>
    <x v="3"/>
    <x v="6"/>
    <x v="1"/>
    <x v="1"/>
    <x v="3"/>
    <x v="1"/>
    <s v="Regular"/>
  </r>
  <r>
    <n v="0"/>
    <n v="87"/>
    <n v="150"/>
    <n v="63"/>
    <n v="87"/>
    <n v="57"/>
    <n v="521"/>
    <n v="10"/>
    <n v="60"/>
    <n v="80"/>
    <n v="140"/>
    <n v="860"/>
    <n v="5"/>
    <x v="3"/>
    <x v="6"/>
    <x v="1"/>
    <x v="1"/>
    <x v="4"/>
    <x v="2"/>
    <s v="Regular"/>
  </r>
  <r>
    <n v="24"/>
    <n v="68"/>
    <n v="119"/>
    <n v="51"/>
    <n v="44"/>
    <n v="16"/>
    <n v="311"/>
    <n v="40"/>
    <n v="40"/>
    <n v="70"/>
    <n v="110"/>
    <n v="475"/>
    <n v="6"/>
    <x v="3"/>
    <x v="6"/>
    <x v="1"/>
    <x v="1"/>
    <x v="5"/>
    <x v="2"/>
    <s v="Decaf"/>
  </r>
  <r>
    <n v="107"/>
    <n v="176"/>
    <n v="292"/>
    <n v="204"/>
    <n v="69"/>
    <n v="38"/>
    <n v="962"/>
    <n v="110"/>
    <n v="95"/>
    <n v="160"/>
    <n v="270"/>
    <n v="203"/>
    <n v="2"/>
    <x v="3"/>
    <x v="6"/>
    <x v="1"/>
    <x v="1"/>
    <x v="1"/>
    <x v="0"/>
    <s v="Regular"/>
  </r>
  <r>
    <n v="34"/>
    <n v="98"/>
    <n v="178"/>
    <n v="80"/>
    <n v="64"/>
    <n v="30"/>
    <n v="494"/>
    <n v="30"/>
    <n v="60"/>
    <n v="70"/>
    <n v="130"/>
    <n v="959"/>
    <n v="9"/>
    <x v="3"/>
    <x v="6"/>
    <x v="1"/>
    <x v="1"/>
    <x v="7"/>
    <x v="3"/>
    <s v="Decaf"/>
  </r>
  <r>
    <n v="46"/>
    <n v="91"/>
    <n v="167"/>
    <n v="76"/>
    <n v="45"/>
    <n v="23"/>
    <n v="965"/>
    <n v="60"/>
    <n v="50"/>
    <n v="80"/>
    <n v="130"/>
    <n v="860"/>
    <n v="10"/>
    <x v="3"/>
    <x v="6"/>
    <x v="1"/>
    <x v="1"/>
    <x v="8"/>
    <x v="3"/>
    <s v="Decaf"/>
  </r>
  <r>
    <n v="30"/>
    <n v="51"/>
    <n v="85"/>
    <n v="34"/>
    <n v="21"/>
    <n v="9"/>
    <n v="821"/>
    <n v="50"/>
    <n v="30"/>
    <n v="60"/>
    <n v="90"/>
    <n v="904"/>
    <n v="11"/>
    <x v="3"/>
    <x v="7"/>
    <x v="1"/>
    <x v="0"/>
    <x v="9"/>
    <x v="1"/>
    <s v="Regular"/>
  </r>
  <r>
    <n v="47"/>
    <n v="72"/>
    <n v="121"/>
    <n v="49"/>
    <n v="25"/>
    <n v="13"/>
    <n v="779"/>
    <n v="60"/>
    <n v="50"/>
    <n v="80"/>
    <n v="130"/>
    <n v="754"/>
    <n v="13"/>
    <x v="3"/>
    <x v="7"/>
    <x v="1"/>
    <x v="0"/>
    <x v="3"/>
    <x v="1"/>
    <s v="Regular"/>
  </r>
  <r>
    <n v="17"/>
    <n v="132"/>
    <n v="227"/>
    <n v="95"/>
    <n v="115"/>
    <n v="86"/>
    <n v="554"/>
    <n v="30"/>
    <n v="90"/>
    <n v="130"/>
    <n v="220"/>
    <n v="786"/>
    <n v="5"/>
    <x v="3"/>
    <x v="7"/>
    <x v="1"/>
    <x v="0"/>
    <x v="4"/>
    <x v="2"/>
    <s v="Regular"/>
  </r>
  <r>
    <n v="58"/>
    <n v="112"/>
    <n v="195"/>
    <n v="83"/>
    <n v="54"/>
    <n v="27"/>
    <n v="433"/>
    <n v="80"/>
    <n v="70"/>
    <n v="120"/>
    <n v="190"/>
    <n v="904"/>
    <n v="6"/>
    <x v="3"/>
    <x v="7"/>
    <x v="1"/>
    <x v="0"/>
    <x v="5"/>
    <x v="2"/>
    <s v="Decaf"/>
  </r>
  <r>
    <n v="73"/>
    <n v="134"/>
    <n v="222"/>
    <n v="88"/>
    <n v="61"/>
    <n v="29"/>
    <n v="653"/>
    <n v="90"/>
    <n v="80"/>
    <n v="130"/>
    <n v="210"/>
    <n v="305"/>
    <n v="2"/>
    <x v="3"/>
    <x v="7"/>
    <x v="1"/>
    <x v="0"/>
    <x v="1"/>
    <x v="0"/>
    <s v="Regular"/>
  </r>
  <r>
    <n v="98"/>
    <n v="155"/>
    <n v="267"/>
    <n v="93"/>
    <n v="57"/>
    <n v="34"/>
    <n v="502"/>
    <n v="100"/>
    <n v="162"/>
    <n v="150"/>
    <n v="250"/>
    <n v="561"/>
    <n v="3"/>
    <x v="3"/>
    <x v="7"/>
    <x v="1"/>
    <x v="0"/>
    <x v="2"/>
    <x v="0"/>
    <s v="Decaf"/>
  </r>
  <r>
    <n v="31"/>
    <n v="58"/>
    <n v="103"/>
    <n v="45"/>
    <n v="27"/>
    <n v="14"/>
    <n v="605"/>
    <n v="30"/>
    <n v="30"/>
    <n v="50"/>
    <n v="80"/>
    <n v="305"/>
    <n v="8"/>
    <x v="3"/>
    <x v="7"/>
    <x v="1"/>
    <x v="0"/>
    <x v="6"/>
    <x v="3"/>
    <s v="Decaf"/>
  </r>
  <r>
    <n v="15"/>
    <n v="70"/>
    <n v="127"/>
    <n v="57"/>
    <n v="55"/>
    <n v="21"/>
    <n v="313"/>
    <n v="20"/>
    <n v="40"/>
    <n v="50"/>
    <n v="90"/>
    <n v="305"/>
    <n v="9"/>
    <x v="3"/>
    <x v="7"/>
    <x v="1"/>
    <x v="0"/>
    <x v="7"/>
    <x v="3"/>
    <s v="Decaf"/>
  </r>
  <r>
    <n v="39"/>
    <n v="82"/>
    <n v="151"/>
    <n v="69"/>
    <n v="43"/>
    <n v="21"/>
    <n v="965"/>
    <n v="40"/>
    <n v="50"/>
    <n v="60"/>
    <n v="110"/>
    <n v="754"/>
    <n v="10"/>
    <x v="3"/>
    <x v="7"/>
    <x v="1"/>
    <x v="0"/>
    <x v="8"/>
    <x v="3"/>
    <s v="Decaf"/>
  </r>
  <r>
    <n v="26"/>
    <n v="45"/>
    <n v="75"/>
    <n v="30"/>
    <n v="19"/>
    <n v="8"/>
    <n v="820"/>
    <n v="40"/>
    <n v="30"/>
    <n v="50"/>
    <n v="80"/>
    <n v="781"/>
    <n v="11"/>
    <x v="3"/>
    <x v="8"/>
    <x v="1"/>
    <x v="0"/>
    <x v="9"/>
    <x v="1"/>
    <s v="Regular"/>
  </r>
  <r>
    <n v="16"/>
    <n v="32"/>
    <n v="53"/>
    <n v="21"/>
    <n v="16"/>
    <n v="5"/>
    <n v="454"/>
    <n v="20"/>
    <n v="20"/>
    <n v="30"/>
    <n v="50"/>
    <n v="781"/>
    <n v="13"/>
    <x v="3"/>
    <x v="8"/>
    <x v="1"/>
    <x v="0"/>
    <x v="3"/>
    <x v="1"/>
    <s v="Regular"/>
  </r>
  <r>
    <n v="-12"/>
    <n v="65"/>
    <n v="117"/>
    <n v="52"/>
    <n v="77"/>
    <n v="47"/>
    <n v="458"/>
    <n v="10"/>
    <n v="40"/>
    <n v="70"/>
    <n v="110"/>
    <n v="617"/>
    <n v="5"/>
    <x v="3"/>
    <x v="8"/>
    <x v="1"/>
    <x v="0"/>
    <x v="4"/>
    <x v="2"/>
    <s v="Regular"/>
  </r>
  <r>
    <n v="94"/>
    <n v="163"/>
    <n v="325"/>
    <n v="161"/>
    <n v="69"/>
    <n v="45"/>
    <n v="1091"/>
    <n v="100"/>
    <n v="188"/>
    <n v="160"/>
    <n v="310"/>
    <n v="351"/>
    <n v="7"/>
    <x v="3"/>
    <x v="8"/>
    <x v="1"/>
    <x v="0"/>
    <x v="11"/>
    <x v="2"/>
    <s v="Regular"/>
  </r>
  <r>
    <n v="397"/>
    <n v="451"/>
    <n v="519"/>
    <n v="68"/>
    <n v="54"/>
    <n v="22"/>
    <n v="-348"/>
    <n v="400"/>
    <n v="60"/>
    <n v="430"/>
    <n v="490"/>
    <n v="774"/>
    <n v="2"/>
    <x v="3"/>
    <x v="8"/>
    <x v="1"/>
    <x v="0"/>
    <x v="1"/>
    <x v="0"/>
    <s v="Regular"/>
  </r>
  <r>
    <n v="13"/>
    <n v="67"/>
    <n v="121"/>
    <n v="54"/>
    <n v="54"/>
    <n v="20"/>
    <n v="337"/>
    <n v="20"/>
    <n v="40"/>
    <n v="50"/>
    <n v="90"/>
    <n v="508"/>
    <n v="9"/>
    <x v="3"/>
    <x v="8"/>
    <x v="1"/>
    <x v="0"/>
    <x v="7"/>
    <x v="3"/>
    <s v="Decaf"/>
  </r>
  <r>
    <n v="12"/>
    <n v="28"/>
    <n v="47"/>
    <n v="19"/>
    <n v="16"/>
    <n v="5"/>
    <n v="820"/>
    <n v="20"/>
    <n v="20"/>
    <n v="30"/>
    <n v="50"/>
    <n v="603"/>
    <n v="11"/>
    <x v="3"/>
    <x v="9"/>
    <x v="1"/>
    <x v="1"/>
    <x v="9"/>
    <x v="1"/>
    <s v="Regular"/>
  </r>
  <r>
    <n v="32"/>
    <n v="43"/>
    <n v="43"/>
    <n v="0"/>
    <n v="11"/>
    <n v="0"/>
    <n v="688"/>
    <n v="30"/>
    <n v="0"/>
    <n v="40"/>
    <n v="40"/>
    <n v="603"/>
    <n v="13"/>
    <x v="3"/>
    <x v="9"/>
    <x v="1"/>
    <x v="1"/>
    <x v="3"/>
    <x v="1"/>
    <s v="Regular"/>
  </r>
  <r>
    <n v="-6"/>
    <n v="63"/>
    <n v="107"/>
    <n v="44"/>
    <n v="69"/>
    <n v="40"/>
    <n v="261"/>
    <n v="10"/>
    <n v="40"/>
    <n v="60"/>
    <n v="100"/>
    <n v="603"/>
    <n v="5"/>
    <x v="3"/>
    <x v="9"/>
    <x v="1"/>
    <x v="1"/>
    <x v="4"/>
    <x v="2"/>
    <s v="Regular"/>
  </r>
  <r>
    <n v="-9"/>
    <n v="36"/>
    <n v="65"/>
    <n v="29"/>
    <n v="45"/>
    <n v="11"/>
    <n v="169"/>
    <n v="0"/>
    <n v="20"/>
    <n v="40"/>
    <n v="60"/>
    <n v="603"/>
    <n v="7"/>
    <x v="3"/>
    <x v="9"/>
    <x v="1"/>
    <x v="1"/>
    <x v="11"/>
    <x v="2"/>
    <s v="Regular"/>
  </r>
  <r>
    <n v="33"/>
    <n v="72"/>
    <n v="121"/>
    <n v="49"/>
    <n v="39"/>
    <n v="15"/>
    <n v="241"/>
    <n v="40"/>
    <n v="40"/>
    <n v="70"/>
    <n v="110"/>
    <n v="603"/>
    <n v="1"/>
    <x v="3"/>
    <x v="9"/>
    <x v="1"/>
    <x v="1"/>
    <x v="0"/>
    <x v="0"/>
    <s v="Regular"/>
  </r>
  <r>
    <n v="27"/>
    <n v="75"/>
    <n v="125"/>
    <n v="50"/>
    <n v="48"/>
    <n v="16"/>
    <n v="372"/>
    <n v="40"/>
    <n v="40"/>
    <n v="70"/>
    <n v="110"/>
    <n v="603"/>
    <n v="2"/>
    <x v="3"/>
    <x v="9"/>
    <x v="1"/>
    <x v="1"/>
    <x v="1"/>
    <x v="0"/>
    <s v="Regular"/>
  </r>
  <r>
    <n v="-3"/>
    <n v="44"/>
    <n v="79"/>
    <n v="35"/>
    <n v="47"/>
    <n v="13"/>
    <n v="197"/>
    <n v="10"/>
    <n v="20"/>
    <n v="40"/>
    <n v="60"/>
    <n v="603"/>
    <n v="9"/>
    <x v="3"/>
    <x v="9"/>
    <x v="1"/>
    <x v="1"/>
    <x v="7"/>
    <x v="3"/>
    <s v="Decaf"/>
  </r>
  <r>
    <n v="105"/>
    <n v="145"/>
    <n v="245"/>
    <n v="88"/>
    <n v="40"/>
    <n v="28"/>
    <n v="822"/>
    <n v="130"/>
    <n v="92"/>
    <n v="160"/>
    <n v="260"/>
    <n v="585"/>
    <n v="11"/>
    <x v="3"/>
    <x v="10"/>
    <x v="1"/>
    <x v="0"/>
    <x v="9"/>
    <x v="1"/>
    <s v="Regular"/>
  </r>
  <r>
    <n v="95"/>
    <n v="132"/>
    <n v="223"/>
    <n v="91"/>
    <n v="37"/>
    <n v="25"/>
    <n v="777"/>
    <n v="120"/>
    <n v="90"/>
    <n v="150"/>
    <n v="240"/>
    <n v="631"/>
    <n v="12"/>
    <x v="3"/>
    <x v="10"/>
    <x v="1"/>
    <x v="0"/>
    <x v="10"/>
    <x v="1"/>
    <s v="Regular"/>
  </r>
  <r>
    <n v="83"/>
    <n v="117"/>
    <n v="198"/>
    <n v="81"/>
    <n v="34"/>
    <n v="22"/>
    <n v="460"/>
    <n v="100"/>
    <n v="80"/>
    <n v="130"/>
    <n v="210"/>
    <n v="212"/>
    <n v="13"/>
    <x v="3"/>
    <x v="10"/>
    <x v="1"/>
    <x v="0"/>
    <x v="3"/>
    <x v="1"/>
    <s v="Regular"/>
  </r>
  <r>
    <n v="-205"/>
    <n v="-59"/>
    <n v="66"/>
    <n v="89"/>
    <n v="146"/>
    <n v="113"/>
    <n v="1382"/>
    <n v="-190"/>
    <n v="149"/>
    <n v="-60"/>
    <n v="60"/>
    <n v="914"/>
    <n v="5"/>
    <x v="3"/>
    <x v="10"/>
    <x v="1"/>
    <x v="0"/>
    <x v="4"/>
    <x v="2"/>
    <s v="Regular"/>
  </r>
  <r>
    <n v="235"/>
    <n v="325"/>
    <n v="564"/>
    <n v="263"/>
    <n v="90"/>
    <n v="66"/>
    <n v="1262"/>
    <n v="250"/>
    <n v="177"/>
    <n v="330"/>
    <n v="550"/>
    <n v="516"/>
    <n v="7"/>
    <x v="3"/>
    <x v="10"/>
    <x v="1"/>
    <x v="0"/>
    <x v="11"/>
    <x v="2"/>
    <s v="Regular"/>
  </r>
  <r>
    <n v="276"/>
    <n v="428"/>
    <n v="712"/>
    <n v="335"/>
    <n v="152"/>
    <n v="99"/>
    <n v="2108"/>
    <n v="280"/>
    <n v="314"/>
    <n v="400"/>
    <n v="670"/>
    <n v="631"/>
    <n v="2"/>
    <x v="3"/>
    <x v="10"/>
    <x v="1"/>
    <x v="0"/>
    <x v="1"/>
    <x v="0"/>
    <s v="Regular"/>
  </r>
  <r>
    <n v="247"/>
    <n v="378"/>
    <n v="638"/>
    <n v="208"/>
    <n v="131"/>
    <n v="98"/>
    <n v="1558"/>
    <n v="200"/>
    <n v="161"/>
    <n v="300"/>
    <n v="490"/>
    <n v="631"/>
    <n v="9"/>
    <x v="3"/>
    <x v="10"/>
    <x v="1"/>
    <x v="0"/>
    <x v="7"/>
    <x v="3"/>
    <s v="Decaf"/>
  </r>
  <r>
    <n v="-105"/>
    <n v="-20"/>
    <n v="189"/>
    <n v="238"/>
    <n v="85"/>
    <n v="64"/>
    <n v="1811"/>
    <n v="-70"/>
    <n v="150"/>
    <n v="-10"/>
    <n v="140"/>
    <n v="718"/>
    <n v="10"/>
    <x v="3"/>
    <x v="10"/>
    <x v="1"/>
    <x v="0"/>
    <x v="8"/>
    <x v="3"/>
    <s v="Decaf"/>
  </r>
  <r>
    <n v="1"/>
    <n v="87"/>
    <n v="150"/>
    <n v="63"/>
    <n v="86"/>
    <n v="57"/>
    <n v="37"/>
    <n v="0"/>
    <n v="50"/>
    <n v="70"/>
    <n v="120"/>
    <n v="985"/>
    <n v="4"/>
    <x v="3"/>
    <x v="11"/>
    <x v="2"/>
    <x v="1"/>
    <x v="12"/>
    <x v="2"/>
    <s v="Regular"/>
  </r>
  <r>
    <n v="45"/>
    <n v="84"/>
    <n v="133"/>
    <n v="49"/>
    <n v="39"/>
    <n v="15"/>
    <n v="342"/>
    <n v="50"/>
    <n v="40"/>
    <n v="70"/>
    <n v="110"/>
    <n v="225"/>
    <n v="5"/>
    <x v="3"/>
    <x v="11"/>
    <x v="2"/>
    <x v="1"/>
    <x v="4"/>
    <x v="2"/>
    <s v="Regular"/>
  </r>
  <r>
    <n v="31"/>
    <n v="68"/>
    <n v="114"/>
    <n v="46"/>
    <n v="37"/>
    <n v="14"/>
    <n v="388"/>
    <n v="40"/>
    <n v="30"/>
    <n v="60"/>
    <n v="90"/>
    <n v="225"/>
    <n v="6"/>
    <x v="3"/>
    <x v="11"/>
    <x v="2"/>
    <x v="1"/>
    <x v="5"/>
    <x v="2"/>
    <s v="Decaf"/>
  </r>
  <r>
    <n v="38"/>
    <n v="67"/>
    <n v="119"/>
    <n v="52"/>
    <n v="29"/>
    <n v="17"/>
    <n v="605"/>
    <n v="50"/>
    <n v="40"/>
    <n v="70"/>
    <n v="110"/>
    <n v="985"/>
    <n v="8"/>
    <x v="3"/>
    <x v="11"/>
    <x v="2"/>
    <x v="1"/>
    <x v="6"/>
    <x v="3"/>
    <s v="Decaf"/>
  </r>
  <r>
    <n v="35"/>
    <n v="98"/>
    <n v="178"/>
    <n v="80"/>
    <n v="63"/>
    <n v="30"/>
    <n v="494"/>
    <n v="50"/>
    <n v="70"/>
    <n v="100"/>
    <n v="170"/>
    <n v="337"/>
    <n v="9"/>
    <x v="3"/>
    <x v="11"/>
    <x v="2"/>
    <x v="1"/>
    <x v="7"/>
    <x v="3"/>
    <s v="Decaf"/>
  </r>
  <r>
    <n v="30"/>
    <n v="51"/>
    <n v="86"/>
    <n v="35"/>
    <n v="21"/>
    <n v="9"/>
    <n v="776"/>
    <n v="50"/>
    <n v="40"/>
    <n v="60"/>
    <n v="100"/>
    <n v="504"/>
    <n v="2"/>
    <x v="3"/>
    <x v="11"/>
    <x v="2"/>
    <x v="1"/>
    <x v="1"/>
    <x v="0"/>
    <s v="Regular"/>
  </r>
  <r>
    <n v="48"/>
    <n v="72"/>
    <n v="121"/>
    <n v="49"/>
    <n v="24"/>
    <n v="13"/>
    <n v="779"/>
    <n v="70"/>
    <n v="60"/>
    <n v="90"/>
    <n v="150"/>
    <n v="318"/>
    <n v="3"/>
    <x v="3"/>
    <x v="11"/>
    <x v="2"/>
    <x v="1"/>
    <x v="2"/>
    <x v="0"/>
    <s v="Decaf"/>
  </r>
  <r>
    <n v="-9"/>
    <n v="36"/>
    <n v="65"/>
    <n v="29"/>
    <n v="45"/>
    <n v="11"/>
    <n v="-39"/>
    <n v="0"/>
    <n v="20"/>
    <n v="30"/>
    <n v="50"/>
    <n v="505"/>
    <n v="4"/>
    <x v="3"/>
    <x v="12"/>
    <x v="2"/>
    <x v="1"/>
    <x v="12"/>
    <x v="2"/>
    <s v="Regular"/>
  </r>
  <r>
    <n v="-6"/>
    <n v="63"/>
    <n v="107"/>
    <n v="44"/>
    <n v="69"/>
    <n v="40"/>
    <n v="261"/>
    <n v="10"/>
    <n v="30"/>
    <n v="60"/>
    <n v="90"/>
    <n v="505"/>
    <n v="5"/>
    <x v="3"/>
    <x v="12"/>
    <x v="2"/>
    <x v="1"/>
    <x v="4"/>
    <x v="2"/>
    <s v="Regular"/>
  </r>
  <r>
    <n v="12"/>
    <n v="51"/>
    <n v="88"/>
    <n v="37"/>
    <n v="39"/>
    <n v="12"/>
    <n v="195"/>
    <n v="10"/>
    <n v="30"/>
    <n v="40"/>
    <n v="70"/>
    <n v="505"/>
    <n v="6"/>
    <x v="3"/>
    <x v="12"/>
    <x v="2"/>
    <x v="1"/>
    <x v="5"/>
    <x v="2"/>
    <s v="Decaf"/>
  </r>
  <r>
    <n v="12"/>
    <n v="28"/>
    <n v="47"/>
    <n v="19"/>
    <n v="16"/>
    <n v="5"/>
    <n v="820"/>
    <n v="20"/>
    <n v="10"/>
    <n v="30"/>
    <n v="40"/>
    <n v="505"/>
    <n v="8"/>
    <x v="3"/>
    <x v="12"/>
    <x v="2"/>
    <x v="1"/>
    <x v="6"/>
    <x v="3"/>
    <s v="Decaf"/>
  </r>
  <r>
    <n v="3"/>
    <n v="33"/>
    <n v="61"/>
    <n v="28"/>
    <n v="30"/>
    <n v="8"/>
    <n v="964"/>
    <n v="10"/>
    <n v="20"/>
    <n v="30"/>
    <n v="50"/>
    <n v="505"/>
    <n v="9"/>
    <x v="3"/>
    <x v="12"/>
    <x v="2"/>
    <x v="1"/>
    <x v="7"/>
    <x v="3"/>
    <s v="Decaf"/>
  </r>
  <r>
    <n v="27"/>
    <n v="75"/>
    <n v="125"/>
    <n v="50"/>
    <n v="48"/>
    <n v="16"/>
    <n v="372"/>
    <n v="50"/>
    <n v="60"/>
    <n v="90"/>
    <n v="150"/>
    <n v="505"/>
    <n v="2"/>
    <x v="3"/>
    <x v="12"/>
    <x v="2"/>
    <x v="1"/>
    <x v="1"/>
    <x v="0"/>
    <s v="Regular"/>
  </r>
  <r>
    <n v="-11"/>
    <n v="40"/>
    <n v="133"/>
    <n v="93"/>
    <n v="51"/>
    <n v="28"/>
    <n v="840"/>
    <n v="10"/>
    <n v="84"/>
    <n v="50"/>
    <n v="160"/>
    <n v="505"/>
    <n v="3"/>
    <x v="3"/>
    <x v="12"/>
    <x v="2"/>
    <x v="1"/>
    <x v="2"/>
    <x v="0"/>
    <s v="Decaf"/>
  </r>
  <r>
    <n v="74"/>
    <n v="134"/>
    <n v="222"/>
    <n v="88"/>
    <n v="60"/>
    <n v="29"/>
    <n v="653"/>
    <n v="80"/>
    <n v="70"/>
    <n v="120"/>
    <n v="190"/>
    <n v="580"/>
    <n v="6"/>
    <x v="3"/>
    <x v="13"/>
    <x v="2"/>
    <x v="1"/>
    <x v="5"/>
    <x v="2"/>
    <s v="Decaf"/>
  </r>
  <r>
    <n v="98"/>
    <n v="155"/>
    <n v="267"/>
    <n v="58"/>
    <n v="57"/>
    <n v="34"/>
    <n v="-120"/>
    <n v="90"/>
    <n v="90"/>
    <n v="130"/>
    <n v="220"/>
    <n v="918"/>
    <n v="4"/>
    <x v="3"/>
    <x v="13"/>
    <x v="2"/>
    <x v="1"/>
    <x v="12"/>
    <x v="2"/>
    <s v="Regular"/>
  </r>
  <r>
    <n v="16"/>
    <n v="32"/>
    <n v="53"/>
    <n v="21"/>
    <n v="16"/>
    <n v="5"/>
    <n v="454"/>
    <n v="30"/>
    <n v="10"/>
    <n v="30"/>
    <n v="40"/>
    <n v="580"/>
    <n v="5"/>
    <x v="3"/>
    <x v="13"/>
    <x v="2"/>
    <x v="1"/>
    <x v="4"/>
    <x v="2"/>
    <s v="Regular"/>
  </r>
  <r>
    <n v="15"/>
    <n v="70"/>
    <n v="127"/>
    <n v="57"/>
    <n v="55"/>
    <n v="21"/>
    <n v="313"/>
    <n v="30"/>
    <n v="50"/>
    <n v="70"/>
    <n v="120"/>
    <n v="580"/>
    <n v="8"/>
    <x v="3"/>
    <x v="13"/>
    <x v="2"/>
    <x v="1"/>
    <x v="6"/>
    <x v="3"/>
    <s v="Decaf"/>
  </r>
  <r>
    <n v="16"/>
    <n v="132"/>
    <n v="227"/>
    <n v="95"/>
    <n v="116"/>
    <n v="86"/>
    <n v="554"/>
    <n v="30"/>
    <n v="90"/>
    <n v="130"/>
    <n v="220"/>
    <n v="405"/>
    <n v="9"/>
    <x v="3"/>
    <x v="13"/>
    <x v="2"/>
    <x v="1"/>
    <x v="7"/>
    <x v="3"/>
    <s v="Decaf"/>
  </r>
  <r>
    <n v="33"/>
    <n v="60"/>
    <n v="106"/>
    <n v="46"/>
    <n v="27"/>
    <n v="15"/>
    <n v="608"/>
    <n v="60"/>
    <n v="50"/>
    <n v="80"/>
    <n v="130"/>
    <n v="405"/>
    <n v="2"/>
    <x v="3"/>
    <x v="13"/>
    <x v="2"/>
    <x v="1"/>
    <x v="1"/>
    <x v="0"/>
    <s v="Regular"/>
  </r>
  <r>
    <n v="25"/>
    <n v="45"/>
    <n v="75"/>
    <n v="30"/>
    <n v="20"/>
    <n v="8"/>
    <n v="820"/>
    <n v="50"/>
    <n v="30"/>
    <n v="60"/>
    <n v="90"/>
    <n v="405"/>
    <n v="3"/>
    <x v="3"/>
    <x v="13"/>
    <x v="2"/>
    <x v="1"/>
    <x v="2"/>
    <x v="0"/>
    <s v="Decaf"/>
  </r>
  <r>
    <n v="84"/>
    <n v="117"/>
    <n v="198"/>
    <n v="81"/>
    <n v="33"/>
    <n v="22"/>
    <n v="460"/>
    <n v="90"/>
    <n v="60"/>
    <n v="110"/>
    <n v="170"/>
    <n v="956"/>
    <n v="6"/>
    <x v="3"/>
    <x v="14"/>
    <x v="2"/>
    <x v="0"/>
    <x v="5"/>
    <x v="2"/>
    <s v="Decaf"/>
  </r>
  <r>
    <n v="48"/>
    <n v="102"/>
    <n v="170"/>
    <n v="68"/>
    <n v="54"/>
    <n v="22"/>
    <n v="9"/>
    <n v="50"/>
    <n v="50"/>
    <n v="90"/>
    <n v="140"/>
    <n v="832"/>
    <n v="4"/>
    <x v="3"/>
    <x v="14"/>
    <x v="2"/>
    <x v="0"/>
    <x v="12"/>
    <x v="2"/>
    <s v="Regular"/>
  </r>
  <r>
    <n v="96"/>
    <n v="132"/>
    <n v="223"/>
    <n v="91"/>
    <n v="36"/>
    <n v="25"/>
    <n v="777"/>
    <n v="100"/>
    <n v="70"/>
    <n v="120"/>
    <n v="190"/>
    <n v="325"/>
    <n v="5"/>
    <x v="3"/>
    <x v="14"/>
    <x v="2"/>
    <x v="0"/>
    <x v="4"/>
    <x v="2"/>
    <s v="Regular"/>
  </r>
  <r>
    <n v="28"/>
    <n v="74"/>
    <n v="129"/>
    <n v="55"/>
    <n v="46"/>
    <n v="18"/>
    <n v="336"/>
    <n v="40"/>
    <n v="50"/>
    <n v="70"/>
    <n v="120"/>
    <n v="817"/>
    <n v="8"/>
    <x v="3"/>
    <x v="14"/>
    <x v="2"/>
    <x v="0"/>
    <x v="6"/>
    <x v="3"/>
    <s v="Decaf"/>
  </r>
  <r>
    <n v="27"/>
    <n v="64"/>
    <n v="107"/>
    <n v="43"/>
    <n v="37"/>
    <n v="13"/>
    <n v="363"/>
    <n v="30"/>
    <n v="40"/>
    <n v="60"/>
    <n v="100"/>
    <n v="325"/>
    <n v="9"/>
    <x v="3"/>
    <x v="14"/>
    <x v="2"/>
    <x v="0"/>
    <x v="7"/>
    <x v="3"/>
    <s v="Decaf"/>
  </r>
  <r>
    <n v="161"/>
    <n v="247"/>
    <n v="456"/>
    <n v="216"/>
    <n v="86"/>
    <n v="64"/>
    <n v="969"/>
    <n v="230"/>
    <n v="298"/>
    <n v="310"/>
    <n v="570"/>
    <n v="832"/>
    <n v="2"/>
    <x v="3"/>
    <x v="14"/>
    <x v="2"/>
    <x v="0"/>
    <x v="1"/>
    <x v="0"/>
    <s v="Regular"/>
  </r>
  <r>
    <n v="63"/>
    <n v="100"/>
    <n v="178"/>
    <n v="78"/>
    <n v="37"/>
    <n v="25"/>
    <n v="593"/>
    <n v="100"/>
    <n v="90"/>
    <n v="130"/>
    <n v="220"/>
    <n v="903"/>
    <n v="3"/>
    <x v="3"/>
    <x v="14"/>
    <x v="2"/>
    <x v="0"/>
    <x v="2"/>
    <x v="0"/>
    <s v="Decaf"/>
  </r>
  <r>
    <n v="37"/>
    <n v="67"/>
    <n v="119"/>
    <n v="52"/>
    <n v="30"/>
    <n v="17"/>
    <n v="605"/>
    <n v="50"/>
    <n v="40"/>
    <n v="70"/>
    <n v="110"/>
    <n v="801"/>
    <n v="5"/>
    <x v="3"/>
    <x v="15"/>
    <x v="3"/>
    <x v="1"/>
    <x v="4"/>
    <x v="2"/>
    <s v="Regular"/>
  </r>
  <r>
    <n v="43"/>
    <n v="68"/>
    <n v="115"/>
    <n v="47"/>
    <n v="25"/>
    <n v="13"/>
    <n v="821"/>
    <n v="50"/>
    <n v="40"/>
    <n v="70"/>
    <n v="110"/>
    <n v="435"/>
    <n v="6"/>
    <x v="3"/>
    <x v="15"/>
    <x v="3"/>
    <x v="1"/>
    <x v="5"/>
    <x v="2"/>
    <s v="Decaf"/>
  </r>
  <r>
    <n v="43"/>
    <n v="67"/>
    <n v="112"/>
    <n v="45"/>
    <n v="24"/>
    <n v="12"/>
    <n v="777"/>
    <n v="40"/>
    <n v="40"/>
    <n v="60"/>
    <n v="100"/>
    <n v="435"/>
    <n v="4"/>
    <x v="3"/>
    <x v="15"/>
    <x v="3"/>
    <x v="1"/>
    <x v="12"/>
    <x v="2"/>
    <s v="Regular"/>
  </r>
  <r>
    <n v="47"/>
    <n v="91"/>
    <n v="167"/>
    <n v="76"/>
    <n v="44"/>
    <n v="23"/>
    <n v="965"/>
    <n v="70"/>
    <n v="90"/>
    <n v="110"/>
    <n v="200"/>
    <n v="435"/>
    <n v="1"/>
    <x v="3"/>
    <x v="15"/>
    <x v="3"/>
    <x v="1"/>
    <x v="0"/>
    <x v="0"/>
    <s v="Regular"/>
  </r>
  <r>
    <n v="25"/>
    <n v="68"/>
    <n v="119"/>
    <n v="51"/>
    <n v="43"/>
    <n v="16"/>
    <n v="311"/>
    <n v="50"/>
    <n v="60"/>
    <n v="80"/>
    <n v="140"/>
    <n v="435"/>
    <n v="2"/>
    <x v="3"/>
    <x v="15"/>
    <x v="3"/>
    <x v="1"/>
    <x v="1"/>
    <x v="0"/>
    <s v="Regular"/>
  </r>
  <r>
    <n v="34"/>
    <n v="98"/>
    <n v="178"/>
    <n v="80"/>
    <n v="64"/>
    <n v="30"/>
    <n v="494"/>
    <n v="70"/>
    <n v="80"/>
    <n v="120"/>
    <n v="220"/>
    <n v="435"/>
    <n v="3"/>
    <x v="3"/>
    <x v="15"/>
    <x v="3"/>
    <x v="1"/>
    <x v="2"/>
    <x v="0"/>
    <s v="Decaf"/>
  </r>
  <r>
    <n v="34"/>
    <n v="72"/>
    <n v="121"/>
    <n v="49"/>
    <n v="38"/>
    <n v="15"/>
    <n v="241"/>
    <n v="30"/>
    <n v="40"/>
    <n v="60"/>
    <n v="100"/>
    <n v="435"/>
    <n v="8"/>
    <x v="3"/>
    <x v="15"/>
    <x v="3"/>
    <x v="1"/>
    <x v="6"/>
    <x v="3"/>
    <s v="Decaf"/>
  </r>
  <r>
    <n v="28"/>
    <n v="75"/>
    <n v="125"/>
    <n v="50"/>
    <n v="47"/>
    <n v="16"/>
    <n v="372"/>
    <n v="40"/>
    <n v="40"/>
    <n v="70"/>
    <n v="110"/>
    <n v="435"/>
    <n v="9"/>
    <x v="3"/>
    <x v="15"/>
    <x v="3"/>
    <x v="1"/>
    <x v="7"/>
    <x v="3"/>
    <s v="Decaf"/>
  </r>
  <r>
    <n v="-11"/>
    <n v="40"/>
    <n v="133"/>
    <n v="93"/>
    <n v="51"/>
    <n v="28"/>
    <n v="840"/>
    <n v="0"/>
    <n v="70"/>
    <n v="40"/>
    <n v="110"/>
    <n v="435"/>
    <n v="10"/>
    <x v="3"/>
    <x v="15"/>
    <x v="3"/>
    <x v="1"/>
    <x v="8"/>
    <x v="3"/>
    <s v="Decaf"/>
  </r>
  <r>
    <n v="-6"/>
    <n v="63"/>
    <n v="107"/>
    <n v="44"/>
    <n v="69"/>
    <n v="40"/>
    <n v="261"/>
    <n v="10"/>
    <n v="20"/>
    <n v="50"/>
    <n v="70"/>
    <n v="435"/>
    <n v="11"/>
    <x v="3"/>
    <x v="15"/>
    <x v="3"/>
    <x v="1"/>
    <x v="9"/>
    <x v="1"/>
    <s v="Regular"/>
  </r>
  <r>
    <n v="11"/>
    <n v="51"/>
    <n v="88"/>
    <n v="37"/>
    <n v="40"/>
    <n v="12"/>
    <n v="195"/>
    <n v="10"/>
    <n v="20"/>
    <n v="30"/>
    <n v="50"/>
    <n v="435"/>
    <n v="12"/>
    <x v="3"/>
    <x v="15"/>
    <x v="3"/>
    <x v="1"/>
    <x v="10"/>
    <x v="1"/>
    <s v="Regular"/>
  </r>
  <r>
    <n v="-8"/>
    <n v="36"/>
    <n v="65"/>
    <n v="29"/>
    <n v="44"/>
    <n v="11"/>
    <n v="169"/>
    <n v="10"/>
    <n v="10"/>
    <n v="30"/>
    <n v="40"/>
    <n v="435"/>
    <n v="13"/>
    <x v="3"/>
    <x v="15"/>
    <x v="3"/>
    <x v="1"/>
    <x v="3"/>
    <x v="1"/>
    <s v="Regular"/>
  </r>
  <r>
    <n v="148"/>
    <n v="239"/>
    <n v="478"/>
    <n v="225"/>
    <n v="91"/>
    <n v="66"/>
    <n v="1464"/>
    <n v="150"/>
    <n v="162"/>
    <n v="230"/>
    <n v="450"/>
    <n v="925"/>
    <n v="4"/>
    <x v="3"/>
    <x v="16"/>
    <x v="3"/>
    <x v="0"/>
    <x v="12"/>
    <x v="2"/>
    <s v="Regular"/>
  </r>
  <r>
    <n v="26"/>
    <n v="173"/>
    <n v="298"/>
    <n v="166"/>
    <n v="147"/>
    <n v="113"/>
    <n v="729"/>
    <n v="30"/>
    <n v="148"/>
    <n v="160"/>
    <n v="280"/>
    <n v="805"/>
    <n v="5"/>
    <x v="3"/>
    <x v="16"/>
    <x v="3"/>
    <x v="0"/>
    <x v="4"/>
    <x v="2"/>
    <s v="Regular"/>
  </r>
  <r>
    <n v="220"/>
    <n v="335"/>
    <n v="587"/>
    <n v="241"/>
    <n v="115"/>
    <n v="83"/>
    <n v="1316"/>
    <n v="220"/>
    <n v="245"/>
    <n v="320"/>
    <n v="560"/>
    <n v="831"/>
    <n v="6"/>
    <x v="3"/>
    <x v="16"/>
    <x v="3"/>
    <x v="0"/>
    <x v="5"/>
    <x v="2"/>
    <s v="Decaf"/>
  </r>
  <r>
    <n v="-76"/>
    <n v="-13"/>
    <n v="110"/>
    <n v="58"/>
    <n v="63"/>
    <n v="39"/>
    <n v="964"/>
    <n v="-70"/>
    <n v="146"/>
    <n v="-20"/>
    <n v="130"/>
    <n v="818"/>
    <n v="1"/>
    <x v="3"/>
    <x v="16"/>
    <x v="3"/>
    <x v="0"/>
    <x v="0"/>
    <x v="0"/>
    <s v="Regular"/>
  </r>
  <r>
    <n v="276"/>
    <n v="428"/>
    <n v="712"/>
    <n v="319"/>
    <n v="152"/>
    <n v="99"/>
    <n v="2108"/>
    <n v="400"/>
    <n v="292"/>
    <n v="540"/>
    <n v="890"/>
    <n v="209"/>
    <n v="2"/>
    <x v="3"/>
    <x v="16"/>
    <x v="3"/>
    <x v="0"/>
    <x v="1"/>
    <x v="0"/>
    <s v="Regular"/>
  </r>
  <r>
    <n v="-141"/>
    <n v="-32"/>
    <n v="159"/>
    <n v="241"/>
    <n v="109"/>
    <n v="63"/>
    <n v="1564"/>
    <n v="-150"/>
    <n v="247"/>
    <n v="-50"/>
    <n v="190"/>
    <n v="916"/>
    <n v="3"/>
    <x v="3"/>
    <x v="16"/>
    <x v="3"/>
    <x v="0"/>
    <x v="2"/>
    <x v="0"/>
    <s v="Decaf"/>
  </r>
  <r>
    <n v="106"/>
    <n v="145"/>
    <n v="245"/>
    <n v="97"/>
    <n v="39"/>
    <n v="28"/>
    <n v="822"/>
    <n v="110"/>
    <n v="80"/>
    <n v="130"/>
    <n v="210"/>
    <n v="408"/>
    <n v="8"/>
    <x v="3"/>
    <x v="16"/>
    <x v="3"/>
    <x v="0"/>
    <x v="6"/>
    <x v="3"/>
    <s v="Decaf"/>
  </r>
  <r>
    <n v="162"/>
    <n v="247"/>
    <n v="456"/>
    <n v="170"/>
    <n v="85"/>
    <n v="64"/>
    <n v="969"/>
    <n v="170"/>
    <n v="176"/>
    <n v="230"/>
    <n v="400"/>
    <n v="707"/>
    <n v="9"/>
    <x v="3"/>
    <x v="16"/>
    <x v="3"/>
    <x v="0"/>
    <x v="7"/>
    <x v="3"/>
    <s v="Decaf"/>
  </r>
  <r>
    <n v="62"/>
    <n v="100"/>
    <n v="178"/>
    <n v="78"/>
    <n v="38"/>
    <n v="25"/>
    <n v="593"/>
    <n v="60"/>
    <n v="60"/>
    <n v="90"/>
    <n v="150"/>
    <n v="805"/>
    <n v="10"/>
    <x v="3"/>
    <x v="16"/>
    <x v="3"/>
    <x v="0"/>
    <x v="8"/>
    <x v="3"/>
    <s v="Decaf"/>
  </r>
  <r>
    <n v="96"/>
    <n v="132"/>
    <n v="223"/>
    <n v="91"/>
    <n v="36"/>
    <n v="25"/>
    <n v="777"/>
    <n v="80"/>
    <n v="60"/>
    <n v="90"/>
    <n v="150"/>
    <n v="805"/>
    <n v="11"/>
    <x v="3"/>
    <x v="16"/>
    <x v="3"/>
    <x v="0"/>
    <x v="9"/>
    <x v="1"/>
    <s v="Regular"/>
  </r>
  <r>
    <n v="83"/>
    <n v="117"/>
    <n v="198"/>
    <n v="81"/>
    <n v="34"/>
    <n v="22"/>
    <n v="460"/>
    <n v="70"/>
    <n v="50"/>
    <n v="80"/>
    <n v="130"/>
    <n v="530"/>
    <n v="12"/>
    <x v="3"/>
    <x v="16"/>
    <x v="3"/>
    <x v="0"/>
    <x v="10"/>
    <x v="1"/>
    <s v="Regular"/>
  </r>
  <r>
    <n v="48"/>
    <n v="102"/>
    <n v="170"/>
    <n v="68"/>
    <n v="54"/>
    <n v="22"/>
    <n v="559"/>
    <n v="40"/>
    <n v="40"/>
    <n v="70"/>
    <n v="110"/>
    <n v="415"/>
    <n v="13"/>
    <x v="3"/>
    <x v="16"/>
    <x v="3"/>
    <x v="0"/>
    <x v="3"/>
    <x v="1"/>
    <s v="Regular"/>
  </r>
  <r>
    <n v="32"/>
    <n v="43"/>
    <n v="43"/>
    <n v="0"/>
    <n v="11"/>
    <n v="0"/>
    <n v="688"/>
    <n v="30"/>
    <n v="0"/>
    <n v="40"/>
    <n v="40"/>
    <n v="775"/>
    <n v="4"/>
    <x v="3"/>
    <x v="17"/>
    <x v="3"/>
    <x v="1"/>
    <x v="12"/>
    <x v="2"/>
    <s v="Regular"/>
  </r>
  <r>
    <n v="11"/>
    <n v="28"/>
    <n v="47"/>
    <n v="19"/>
    <n v="17"/>
    <n v="5"/>
    <n v="820"/>
    <n v="20"/>
    <n v="10"/>
    <n v="30"/>
    <n v="40"/>
    <n v="702"/>
    <n v="5"/>
    <x v="3"/>
    <x v="17"/>
    <x v="3"/>
    <x v="1"/>
    <x v="4"/>
    <x v="2"/>
    <s v="Regular"/>
  </r>
  <r>
    <n v="10"/>
    <n v="26"/>
    <n v="43"/>
    <n v="17"/>
    <n v="16"/>
    <n v="4"/>
    <n v="776"/>
    <n v="20"/>
    <n v="10"/>
    <n v="30"/>
    <n v="40"/>
    <n v="775"/>
    <n v="6"/>
    <x v="3"/>
    <x v="17"/>
    <x v="3"/>
    <x v="1"/>
    <x v="5"/>
    <x v="2"/>
    <s v="Decaf"/>
  </r>
  <r>
    <n v="-2"/>
    <n v="44"/>
    <n v="79"/>
    <n v="35"/>
    <n v="46"/>
    <n v="13"/>
    <n v="197"/>
    <n v="10"/>
    <n v="40"/>
    <n v="50"/>
    <n v="90"/>
    <n v="775"/>
    <n v="2"/>
    <x v="3"/>
    <x v="17"/>
    <x v="3"/>
    <x v="1"/>
    <x v="1"/>
    <x v="0"/>
    <s v="Regular"/>
  </r>
  <r>
    <n v="4"/>
    <n v="33"/>
    <n v="61"/>
    <n v="28"/>
    <n v="29"/>
    <n v="8"/>
    <n v="964"/>
    <n v="20"/>
    <n v="30"/>
    <n v="40"/>
    <n v="70"/>
    <n v="775"/>
    <n v="3"/>
    <x v="3"/>
    <x v="17"/>
    <x v="3"/>
    <x v="1"/>
    <x v="2"/>
    <x v="0"/>
    <s v="Decaf"/>
  </r>
  <r>
    <n v="27"/>
    <n v="173"/>
    <n v="298"/>
    <n v="131"/>
    <n v="146"/>
    <n v="113"/>
    <n v="729"/>
    <n v="50"/>
    <n v="95"/>
    <n v="160"/>
    <n v="260"/>
    <n v="775"/>
    <n v="8"/>
    <x v="3"/>
    <x v="17"/>
    <x v="3"/>
    <x v="1"/>
    <x v="6"/>
    <x v="3"/>
    <s v="Decaf"/>
  </r>
  <r>
    <n v="156"/>
    <n v="265"/>
    <n v="456"/>
    <n v="214"/>
    <n v="109"/>
    <n v="63"/>
    <n v="865"/>
    <n v="160"/>
    <n v="107"/>
    <n v="240"/>
    <n v="400"/>
    <n v="775"/>
    <n v="9"/>
    <x v="3"/>
    <x v="17"/>
    <x v="3"/>
    <x v="1"/>
    <x v="7"/>
    <x v="3"/>
    <s v="Decaf"/>
  </r>
  <r>
    <n v="115"/>
    <n v="178"/>
    <n v="301"/>
    <n v="153"/>
    <n v="63"/>
    <n v="39"/>
    <n v="611"/>
    <n v="110"/>
    <n v="83"/>
    <n v="160"/>
    <n v="260"/>
    <n v="702"/>
    <n v="10"/>
    <x v="3"/>
    <x v="17"/>
    <x v="3"/>
    <x v="1"/>
    <x v="8"/>
    <x v="3"/>
    <s v="Decaf"/>
  </r>
  <r>
    <n v="219"/>
    <n v="335"/>
    <n v="587"/>
    <n v="189"/>
    <n v="116"/>
    <n v="83"/>
    <n v="1316"/>
    <n v="160"/>
    <n v="143"/>
    <n v="230"/>
    <n v="390"/>
    <n v="702"/>
    <n v="11"/>
    <x v="3"/>
    <x v="17"/>
    <x v="3"/>
    <x v="1"/>
    <x v="9"/>
    <x v="1"/>
    <s v="Regular"/>
  </r>
  <r>
    <n v="149"/>
    <n v="239"/>
    <n v="478"/>
    <n v="305"/>
    <n v="90"/>
    <n v="66"/>
    <n v="1464"/>
    <n v="110"/>
    <n v="177"/>
    <n v="170"/>
    <n v="320"/>
    <n v="775"/>
    <n v="12"/>
    <x v="3"/>
    <x v="17"/>
    <x v="3"/>
    <x v="1"/>
    <x v="10"/>
    <x v="1"/>
    <s v="Regular"/>
  </r>
  <r>
    <n v="-365"/>
    <n v="-260"/>
    <n v="26"/>
    <n v="182"/>
    <n v="131"/>
    <n v="98"/>
    <n v="3049"/>
    <n v="-250"/>
    <n v="125"/>
    <n v="-170"/>
    <n v="0"/>
    <n v="702"/>
    <n v="13"/>
    <x v="3"/>
    <x v="17"/>
    <x v="3"/>
    <x v="1"/>
    <x v="3"/>
    <x v="1"/>
    <s v="Regular"/>
  </r>
  <r>
    <n v="13"/>
    <n v="67"/>
    <n v="121"/>
    <n v="54"/>
    <n v="54"/>
    <n v="20"/>
    <n v="337"/>
    <n v="20"/>
    <n v="50"/>
    <n v="60"/>
    <n v="110"/>
    <n v="541"/>
    <n v="4"/>
    <x v="3"/>
    <x v="18"/>
    <x v="3"/>
    <x v="1"/>
    <x v="12"/>
    <x v="2"/>
    <s v="Regular"/>
  </r>
  <r>
    <n v="28"/>
    <n v="74"/>
    <n v="129"/>
    <n v="55"/>
    <n v="46"/>
    <n v="18"/>
    <n v="336"/>
    <n v="40"/>
    <n v="50"/>
    <n v="70"/>
    <n v="120"/>
    <n v="971"/>
    <n v="5"/>
    <x v="3"/>
    <x v="18"/>
    <x v="3"/>
    <x v="1"/>
    <x v="4"/>
    <x v="2"/>
    <s v="Regular"/>
  </r>
  <r>
    <n v="93"/>
    <n v="163"/>
    <n v="325"/>
    <n v="137"/>
    <n v="70"/>
    <n v="45"/>
    <n v="1091"/>
    <n v="100"/>
    <n v="63"/>
    <n v="160"/>
    <n v="310"/>
    <n v="503"/>
    <n v="6"/>
    <x v="3"/>
    <x v="18"/>
    <x v="3"/>
    <x v="1"/>
    <x v="5"/>
    <x v="2"/>
    <s v="Decaf"/>
  </r>
  <r>
    <n v="-3"/>
    <n v="73"/>
    <n v="125"/>
    <n v="52"/>
    <n v="76"/>
    <n v="47"/>
    <n v="433"/>
    <n v="30"/>
    <n v="60"/>
    <n v="90"/>
    <n v="150"/>
    <n v="971"/>
    <n v="1"/>
    <x v="3"/>
    <x v="18"/>
    <x v="3"/>
    <x v="1"/>
    <x v="0"/>
    <x v="0"/>
    <s v="Regular"/>
  </r>
  <r>
    <n v="8"/>
    <n v="70"/>
    <n v="119"/>
    <n v="49"/>
    <n v="62"/>
    <n v="16"/>
    <n v="399"/>
    <n v="30"/>
    <n v="60"/>
    <n v="80"/>
    <n v="140"/>
    <n v="503"/>
    <n v="2"/>
    <x v="3"/>
    <x v="18"/>
    <x v="3"/>
    <x v="1"/>
    <x v="1"/>
    <x v="0"/>
    <s v="Regular"/>
  </r>
  <r>
    <n v="31"/>
    <n v="52"/>
    <n v="87"/>
    <n v="35"/>
    <n v="21"/>
    <n v="9"/>
    <n v="777"/>
    <n v="40"/>
    <n v="30"/>
    <n v="40"/>
    <n v="70"/>
    <n v="971"/>
    <n v="8"/>
    <x v="3"/>
    <x v="18"/>
    <x v="3"/>
    <x v="1"/>
    <x v="6"/>
    <x v="3"/>
    <s v="Decaf"/>
  </r>
  <r>
    <n v="32"/>
    <n v="60"/>
    <n v="106"/>
    <n v="46"/>
    <n v="28"/>
    <n v="15"/>
    <n v="608"/>
    <n v="40"/>
    <n v="30"/>
    <n v="60"/>
    <n v="90"/>
    <n v="971"/>
    <n v="9"/>
    <x v="3"/>
    <x v="18"/>
    <x v="3"/>
    <x v="1"/>
    <x v="7"/>
    <x v="3"/>
    <s v="Decaf"/>
  </r>
  <r>
    <n v="15"/>
    <n v="32"/>
    <n v="53"/>
    <n v="21"/>
    <n v="17"/>
    <n v="5"/>
    <n v="454"/>
    <n v="20"/>
    <n v="10"/>
    <n v="20"/>
    <n v="30"/>
    <n v="503"/>
    <n v="11"/>
    <x v="3"/>
    <x v="18"/>
    <x v="3"/>
    <x v="1"/>
    <x v="9"/>
    <x v="1"/>
    <s v="Regular"/>
  </r>
  <r>
    <n v="73"/>
    <n v="134"/>
    <n v="222"/>
    <n v="88"/>
    <n v="61"/>
    <n v="29"/>
    <n v="653"/>
    <n v="70"/>
    <n v="50"/>
    <n v="100"/>
    <n v="150"/>
    <n v="541"/>
    <n v="12"/>
    <x v="3"/>
    <x v="18"/>
    <x v="3"/>
    <x v="1"/>
    <x v="10"/>
    <x v="1"/>
    <s v="Regular"/>
  </r>
  <r>
    <n v="98"/>
    <n v="155"/>
    <n v="267"/>
    <n v="96"/>
    <n v="57"/>
    <n v="34"/>
    <n v="502"/>
    <n v="70"/>
    <n v="70"/>
    <n v="110"/>
    <n v="180"/>
    <n v="971"/>
    <n v="13"/>
    <x v="3"/>
    <x v="18"/>
    <x v="3"/>
    <x v="1"/>
    <x v="3"/>
    <x v="1"/>
    <s v="Regular"/>
  </r>
  <r>
    <n v="28"/>
    <n v="64"/>
    <n v="107"/>
    <n v="43"/>
    <n v="36"/>
    <n v="13"/>
    <n v="363"/>
    <n v="50"/>
    <n v="50"/>
    <n v="80"/>
    <n v="130"/>
    <n v="503"/>
    <n v="3"/>
    <x v="3"/>
    <x v="18"/>
    <x v="3"/>
    <x v="1"/>
    <x v="2"/>
    <x v="0"/>
    <s v="Decaf"/>
  </r>
  <r>
    <n v="32"/>
    <n v="58"/>
    <n v="103"/>
    <n v="45"/>
    <n v="26"/>
    <n v="14"/>
    <n v="605"/>
    <n v="30"/>
    <n v="40"/>
    <n v="50"/>
    <n v="90"/>
    <n v="206"/>
    <n v="4"/>
    <x v="3"/>
    <x v="19"/>
    <x v="3"/>
    <x v="1"/>
    <x v="12"/>
    <x v="2"/>
    <s v="Regular"/>
  </r>
  <r>
    <n v="15"/>
    <n v="70"/>
    <n v="127"/>
    <n v="57"/>
    <n v="55"/>
    <n v="21"/>
    <n v="313"/>
    <n v="30"/>
    <n v="50"/>
    <n v="70"/>
    <n v="120"/>
    <n v="253"/>
    <n v="5"/>
    <x v="3"/>
    <x v="19"/>
    <x v="3"/>
    <x v="1"/>
    <x v="4"/>
    <x v="2"/>
    <s v="Regular"/>
  </r>
  <r>
    <n v="39"/>
    <n v="82"/>
    <n v="151"/>
    <n v="69"/>
    <n v="43"/>
    <n v="21"/>
    <n v="965"/>
    <n v="60"/>
    <n v="60"/>
    <n v="80"/>
    <n v="140"/>
    <n v="206"/>
    <n v="6"/>
    <x v="3"/>
    <x v="19"/>
    <x v="3"/>
    <x v="1"/>
    <x v="5"/>
    <x v="2"/>
    <s v="Decaf"/>
  </r>
  <r>
    <n v="54"/>
    <n v="100"/>
    <n v="169"/>
    <n v="69"/>
    <n v="46"/>
    <n v="22"/>
    <n v="340"/>
    <n v="90"/>
    <n v="80"/>
    <n v="130"/>
    <n v="210"/>
    <n v="509"/>
    <n v="2"/>
    <x v="3"/>
    <x v="19"/>
    <x v="3"/>
    <x v="1"/>
    <x v="1"/>
    <x v="0"/>
    <s v="Regular"/>
  </r>
  <r>
    <n v="106"/>
    <n v="176"/>
    <n v="292"/>
    <n v="127"/>
    <n v="70"/>
    <n v="38"/>
    <n v="962"/>
    <n v="110"/>
    <n v="90"/>
    <n v="160"/>
    <n v="250"/>
    <n v="253"/>
    <n v="8"/>
    <x v="3"/>
    <x v="19"/>
    <x v="3"/>
    <x v="1"/>
    <x v="6"/>
    <x v="3"/>
    <s v="Decaf"/>
  </r>
  <r>
    <n v="30"/>
    <n v="51"/>
    <n v="86"/>
    <n v="35"/>
    <n v="21"/>
    <n v="9"/>
    <n v="776"/>
    <n v="40"/>
    <n v="30"/>
    <n v="40"/>
    <n v="70"/>
    <n v="509"/>
    <n v="9"/>
    <x v="3"/>
    <x v="19"/>
    <x v="3"/>
    <x v="1"/>
    <x v="7"/>
    <x v="3"/>
    <s v="Decaf"/>
  </r>
  <r>
    <n v="45"/>
    <n v="84"/>
    <n v="133"/>
    <n v="49"/>
    <n v="39"/>
    <n v="15"/>
    <n v="342"/>
    <n v="40"/>
    <n v="30"/>
    <n v="60"/>
    <n v="90"/>
    <n v="253"/>
    <n v="11"/>
    <x v="3"/>
    <x v="19"/>
    <x v="3"/>
    <x v="1"/>
    <x v="9"/>
    <x v="1"/>
    <s v="Regular"/>
  </r>
  <r>
    <n v="30"/>
    <n v="68"/>
    <n v="114"/>
    <n v="46"/>
    <n v="38"/>
    <n v="14"/>
    <n v="388"/>
    <n v="20"/>
    <n v="30"/>
    <n v="40"/>
    <n v="70"/>
    <n v="253"/>
    <n v="12"/>
    <x v="3"/>
    <x v="19"/>
    <x v="3"/>
    <x v="1"/>
    <x v="10"/>
    <x v="1"/>
    <s v="Regular"/>
  </r>
  <r>
    <n v="0"/>
    <n v="87"/>
    <n v="150"/>
    <n v="63"/>
    <n v="87"/>
    <n v="57"/>
    <n v="521"/>
    <n v="10"/>
    <n v="40"/>
    <n v="60"/>
    <n v="100"/>
    <n v="253"/>
    <n v="13"/>
    <x v="3"/>
    <x v="19"/>
    <x v="3"/>
    <x v="1"/>
    <x v="3"/>
    <x v="1"/>
    <s v="Regular"/>
  </r>
  <r>
    <n v="17"/>
    <n v="132"/>
    <n v="227"/>
    <n v="95"/>
    <n v="115"/>
    <n v="86"/>
    <n v="554"/>
    <n v="70"/>
    <n v="176"/>
    <n v="170"/>
    <n v="280"/>
    <n v="206"/>
    <n v="3"/>
    <x v="3"/>
    <x v="19"/>
    <x v="3"/>
    <x v="1"/>
    <x v="2"/>
    <x v="0"/>
    <s v="Decaf"/>
  </r>
  <r>
    <n v="111"/>
    <n v="152"/>
    <n v="256"/>
    <n v="85"/>
    <n v="41"/>
    <n v="29"/>
    <n v="821"/>
    <n v="120"/>
    <n v="96"/>
    <n v="150"/>
    <n v="260"/>
    <n v="720"/>
    <n v="1"/>
    <x v="4"/>
    <x v="0"/>
    <x v="0"/>
    <x v="0"/>
    <x v="0"/>
    <x v="0"/>
    <s v="Regular"/>
  </r>
  <r>
    <n v="68"/>
    <n v="107"/>
    <n v="190"/>
    <n v="83"/>
    <n v="39"/>
    <n v="27"/>
    <n v="584"/>
    <n v="80"/>
    <n v="80"/>
    <n v="110"/>
    <n v="190"/>
    <n v="303"/>
    <n v="2"/>
    <x v="4"/>
    <x v="0"/>
    <x v="0"/>
    <x v="0"/>
    <x v="1"/>
    <x v="0"/>
    <s v="Regular"/>
  </r>
  <r>
    <n v="12"/>
    <n v="65"/>
    <n v="118"/>
    <n v="53"/>
    <n v="53"/>
    <n v="20"/>
    <n v="361"/>
    <n v="20"/>
    <n v="40"/>
    <n v="60"/>
    <n v="100"/>
    <n v="720"/>
    <n v="11"/>
    <x v="4"/>
    <x v="0"/>
    <x v="0"/>
    <x v="0"/>
    <x v="9"/>
    <x v="1"/>
    <s v="Regular"/>
  </r>
  <r>
    <n v="27"/>
    <n v="66"/>
    <n v="122"/>
    <n v="56"/>
    <n v="39"/>
    <n v="17"/>
    <n v="992"/>
    <n v="30"/>
    <n v="40"/>
    <n v="60"/>
    <n v="100"/>
    <n v="303"/>
    <n v="12"/>
    <x v="4"/>
    <x v="0"/>
    <x v="0"/>
    <x v="0"/>
    <x v="10"/>
    <x v="1"/>
    <s v="Regular"/>
  </r>
  <r>
    <n v="30"/>
    <n v="56"/>
    <n v="99"/>
    <n v="43"/>
    <n v="26"/>
    <n v="14"/>
    <n v="602"/>
    <n v="30"/>
    <n v="30"/>
    <n v="50"/>
    <n v="80"/>
    <n v="719"/>
    <n v="13"/>
    <x v="4"/>
    <x v="0"/>
    <x v="0"/>
    <x v="0"/>
    <x v="3"/>
    <x v="1"/>
    <s v="Regular"/>
  </r>
  <r>
    <n v="88"/>
    <n v="124"/>
    <n v="210"/>
    <n v="86"/>
    <n v="36"/>
    <n v="24"/>
    <n v="499"/>
    <n v="120"/>
    <n v="90"/>
    <n v="150"/>
    <n v="240"/>
    <n v="303"/>
    <n v="5"/>
    <x v="4"/>
    <x v="0"/>
    <x v="0"/>
    <x v="0"/>
    <x v="4"/>
    <x v="2"/>
    <s v="Regular"/>
  </r>
  <r>
    <n v="44"/>
    <n v="96"/>
    <n v="160"/>
    <n v="64"/>
    <n v="52"/>
    <n v="21"/>
    <n v="593"/>
    <n v="60"/>
    <n v="70"/>
    <n v="110"/>
    <n v="180"/>
    <n v="303"/>
    <n v="6"/>
    <x v="4"/>
    <x v="0"/>
    <x v="0"/>
    <x v="0"/>
    <x v="5"/>
    <x v="2"/>
    <s v="Decaf"/>
  </r>
  <r>
    <n v="112"/>
    <n v="152"/>
    <n v="256"/>
    <n v="84"/>
    <n v="40"/>
    <n v="29"/>
    <n v="871"/>
    <n v="120"/>
    <n v="94"/>
    <n v="150"/>
    <n v="260"/>
    <n v="720"/>
    <n v="3"/>
    <x v="4"/>
    <x v="0"/>
    <x v="0"/>
    <x v="0"/>
    <x v="2"/>
    <x v="0"/>
    <s v="Decaf"/>
  </r>
  <r>
    <n v="83"/>
    <n v="149"/>
    <n v="298"/>
    <n v="192"/>
    <n v="66"/>
    <n v="41"/>
    <n v="1156"/>
    <n v="90"/>
    <n v="75"/>
    <n v="140"/>
    <n v="260"/>
    <n v="970"/>
    <n v="8"/>
    <x v="4"/>
    <x v="0"/>
    <x v="0"/>
    <x v="0"/>
    <x v="6"/>
    <x v="3"/>
    <s v="Decaf"/>
  </r>
  <r>
    <n v="-3"/>
    <n v="75"/>
    <n v="128"/>
    <n v="53"/>
    <n v="78"/>
    <n v="48"/>
    <n v="458"/>
    <n v="10"/>
    <n v="40"/>
    <n v="70"/>
    <n v="110"/>
    <n v="720"/>
    <n v="9"/>
    <x v="4"/>
    <x v="0"/>
    <x v="0"/>
    <x v="0"/>
    <x v="7"/>
    <x v="3"/>
    <s v="Decaf"/>
  </r>
  <r>
    <n v="26"/>
    <n v="71"/>
    <n v="123"/>
    <n v="52"/>
    <n v="45"/>
    <n v="17"/>
    <n v="361"/>
    <n v="30"/>
    <n v="40"/>
    <n v="60"/>
    <n v="100"/>
    <n v="719"/>
    <n v="10"/>
    <x v="4"/>
    <x v="0"/>
    <x v="0"/>
    <x v="0"/>
    <x v="8"/>
    <x v="3"/>
    <s v="Decaf"/>
  </r>
  <r>
    <n v="161"/>
    <n v="270"/>
    <n v="465"/>
    <n v="223"/>
    <n v="109"/>
    <n v="64"/>
    <n v="956"/>
    <n v="180"/>
    <n v="258"/>
    <n v="280"/>
    <n v="480"/>
    <n v="630"/>
    <n v="2"/>
    <x v="4"/>
    <x v="1"/>
    <x v="0"/>
    <x v="0"/>
    <x v="1"/>
    <x v="0"/>
    <s v="Regular"/>
  </r>
  <r>
    <n v="88"/>
    <n v="124"/>
    <n v="210"/>
    <n v="86"/>
    <n v="36"/>
    <n v="24"/>
    <n v="499"/>
    <n v="80"/>
    <n v="70"/>
    <n v="110"/>
    <n v="180"/>
    <n v="847"/>
    <n v="11"/>
    <x v="4"/>
    <x v="1"/>
    <x v="0"/>
    <x v="0"/>
    <x v="9"/>
    <x v="1"/>
    <s v="Regular"/>
  </r>
  <r>
    <n v="44"/>
    <n v="96"/>
    <n v="160"/>
    <n v="64"/>
    <n v="52"/>
    <n v="21"/>
    <n v="593"/>
    <n v="50"/>
    <n v="50"/>
    <n v="90"/>
    <n v="140"/>
    <n v="815"/>
    <n v="12"/>
    <x v="4"/>
    <x v="1"/>
    <x v="0"/>
    <x v="0"/>
    <x v="10"/>
    <x v="1"/>
    <s v="Regular"/>
  </r>
  <r>
    <n v="230"/>
    <n v="349"/>
    <n v="612"/>
    <n v="332"/>
    <n v="119"/>
    <n v="86"/>
    <n v="1433"/>
    <n v="300"/>
    <n v="286"/>
    <n v="420"/>
    <n v="720"/>
    <n v="773"/>
    <n v="5"/>
    <x v="4"/>
    <x v="1"/>
    <x v="0"/>
    <x v="0"/>
    <x v="4"/>
    <x v="2"/>
    <s v="Regular"/>
  </r>
  <r>
    <n v="165"/>
    <n v="261"/>
    <n v="521"/>
    <n v="210"/>
    <n v="96"/>
    <n v="72"/>
    <n v="1559"/>
    <n v="210"/>
    <n v="279"/>
    <n v="310"/>
    <n v="610"/>
    <n v="630"/>
    <n v="6"/>
    <x v="4"/>
    <x v="1"/>
    <x v="0"/>
    <x v="0"/>
    <x v="5"/>
    <x v="2"/>
    <s v="Decaf"/>
  </r>
  <r>
    <n v="122"/>
    <n v="185"/>
    <n v="312"/>
    <n v="102"/>
    <n v="63"/>
    <n v="40"/>
    <n v="671"/>
    <n v="140"/>
    <n v="219"/>
    <n v="190"/>
    <n v="320"/>
    <n v="618"/>
    <n v="3"/>
    <x v="4"/>
    <x v="1"/>
    <x v="0"/>
    <x v="0"/>
    <x v="2"/>
    <x v="0"/>
    <s v="Decaf"/>
  </r>
  <r>
    <n v="112"/>
    <n v="152"/>
    <n v="256"/>
    <n v="95"/>
    <n v="40"/>
    <n v="29"/>
    <n v="821"/>
    <n v="120"/>
    <n v="80"/>
    <n v="140"/>
    <n v="220"/>
    <n v="773"/>
    <n v="8"/>
    <x v="4"/>
    <x v="1"/>
    <x v="0"/>
    <x v="0"/>
    <x v="6"/>
    <x v="3"/>
    <s v="Decaf"/>
  </r>
  <r>
    <n v="68"/>
    <n v="107"/>
    <n v="190"/>
    <n v="83"/>
    <n v="39"/>
    <n v="27"/>
    <n v="584"/>
    <n v="60"/>
    <n v="70"/>
    <n v="90"/>
    <n v="160"/>
    <n v="217"/>
    <n v="9"/>
    <x v="4"/>
    <x v="1"/>
    <x v="0"/>
    <x v="0"/>
    <x v="7"/>
    <x v="3"/>
    <s v="Decaf"/>
  </r>
  <r>
    <n v="112"/>
    <n v="152"/>
    <n v="256"/>
    <n v="104"/>
    <n v="40"/>
    <n v="29"/>
    <n v="871"/>
    <n v="120"/>
    <n v="80"/>
    <n v="140"/>
    <n v="220"/>
    <n v="773"/>
    <n v="10"/>
    <x v="4"/>
    <x v="1"/>
    <x v="0"/>
    <x v="0"/>
    <x v="8"/>
    <x v="3"/>
    <s v="Decaf"/>
  </r>
  <r>
    <n v="12"/>
    <n v="29"/>
    <n v="49"/>
    <n v="20"/>
    <n v="17"/>
    <n v="5"/>
    <n v="829"/>
    <n v="20"/>
    <n v="20"/>
    <n v="30"/>
    <n v="50"/>
    <n v="712"/>
    <n v="1"/>
    <x v="4"/>
    <x v="2"/>
    <x v="0"/>
    <x v="1"/>
    <x v="0"/>
    <x v="0"/>
    <s v="Regular"/>
  </r>
  <r>
    <n v="165"/>
    <n v="261"/>
    <n v="521"/>
    <n v="228"/>
    <n v="96"/>
    <n v="72"/>
    <n v="1559"/>
    <n v="150"/>
    <n v="289"/>
    <n v="230"/>
    <n v="450"/>
    <n v="712"/>
    <n v="11"/>
    <x v="4"/>
    <x v="2"/>
    <x v="0"/>
    <x v="1"/>
    <x v="9"/>
    <x v="1"/>
    <s v="Regular"/>
  </r>
  <r>
    <n v="190"/>
    <n v="324"/>
    <n v="589"/>
    <n v="275"/>
    <n v="134"/>
    <n v="100"/>
    <n v="1538"/>
    <n v="170"/>
    <n v="224"/>
    <n v="290"/>
    <n v="510"/>
    <n v="563"/>
    <n v="12"/>
    <x v="4"/>
    <x v="2"/>
    <x v="0"/>
    <x v="1"/>
    <x v="10"/>
    <x v="1"/>
    <s v="Regular"/>
  </r>
  <r>
    <n v="12"/>
    <n v="29"/>
    <n v="49"/>
    <n v="20"/>
    <n v="17"/>
    <n v="5"/>
    <n v="784"/>
    <n v="20"/>
    <n v="20"/>
    <n v="30"/>
    <n v="50"/>
    <n v="319"/>
    <n v="5"/>
    <x v="4"/>
    <x v="2"/>
    <x v="0"/>
    <x v="1"/>
    <x v="4"/>
    <x v="2"/>
    <s v="Regular"/>
  </r>
  <r>
    <n v="31"/>
    <n v="43"/>
    <n v="43"/>
    <n v="0"/>
    <n v="12"/>
    <n v="0"/>
    <n v="645"/>
    <n v="40"/>
    <n v="0"/>
    <n v="50"/>
    <n v="50"/>
    <n v="515"/>
    <n v="6"/>
    <x v="4"/>
    <x v="2"/>
    <x v="0"/>
    <x v="1"/>
    <x v="5"/>
    <x v="2"/>
    <s v="Decaf"/>
  </r>
  <r>
    <n v="7"/>
    <n v="37"/>
    <n v="68"/>
    <n v="31"/>
    <n v="30"/>
    <n v="9"/>
    <n v="976"/>
    <n v="20"/>
    <n v="30"/>
    <n v="40"/>
    <n v="70"/>
    <n v="515"/>
    <n v="2"/>
    <x v="4"/>
    <x v="2"/>
    <x v="0"/>
    <x v="1"/>
    <x v="1"/>
    <x v="0"/>
    <s v="Regular"/>
  </r>
  <r>
    <n v="11"/>
    <n v="30"/>
    <n v="52"/>
    <n v="22"/>
    <n v="19"/>
    <n v="7"/>
    <n v="611"/>
    <n v="20"/>
    <n v="20"/>
    <n v="30"/>
    <n v="50"/>
    <n v="515"/>
    <n v="3"/>
    <x v="4"/>
    <x v="2"/>
    <x v="0"/>
    <x v="1"/>
    <x v="2"/>
    <x v="0"/>
    <s v="Decaf"/>
  </r>
  <r>
    <n v="231"/>
    <n v="349"/>
    <n v="612"/>
    <n v="217"/>
    <n v="118"/>
    <n v="86"/>
    <n v="1433"/>
    <n v="220"/>
    <n v="244"/>
    <n v="310"/>
    <n v="530"/>
    <n v="563"/>
    <n v="8"/>
    <x v="4"/>
    <x v="2"/>
    <x v="0"/>
    <x v="1"/>
    <x v="6"/>
    <x v="3"/>
    <s v="Decaf"/>
  </r>
  <r>
    <n v="122"/>
    <n v="185"/>
    <n v="312"/>
    <n v="163"/>
    <n v="63"/>
    <n v="40"/>
    <n v="671"/>
    <n v="130"/>
    <n v="99"/>
    <n v="170"/>
    <n v="270"/>
    <n v="515"/>
    <n v="9"/>
    <x v="4"/>
    <x v="2"/>
    <x v="0"/>
    <x v="1"/>
    <x v="7"/>
    <x v="3"/>
    <s v="Decaf"/>
  </r>
  <r>
    <n v="14"/>
    <n v="53"/>
    <n v="92"/>
    <n v="39"/>
    <n v="39"/>
    <n v="12"/>
    <n v="212"/>
    <n v="20"/>
    <n v="30"/>
    <n v="50"/>
    <n v="80"/>
    <n v="314"/>
    <n v="11"/>
    <x v="4"/>
    <x v="3"/>
    <x v="0"/>
    <x v="1"/>
    <x v="9"/>
    <x v="1"/>
    <s v="Regular"/>
  </r>
  <r>
    <n v="-4"/>
    <n v="42"/>
    <n v="76"/>
    <n v="34"/>
    <n v="46"/>
    <n v="12"/>
    <n v="182"/>
    <n v="0"/>
    <n v="20"/>
    <n v="40"/>
    <n v="60"/>
    <n v="314"/>
    <n v="12"/>
    <x v="4"/>
    <x v="3"/>
    <x v="0"/>
    <x v="1"/>
    <x v="10"/>
    <x v="1"/>
    <s v="Regular"/>
  </r>
  <r>
    <n v="-2"/>
    <n v="45"/>
    <n v="81"/>
    <n v="36"/>
    <n v="47"/>
    <n v="13"/>
    <n v="212"/>
    <n v="0"/>
    <n v="30"/>
    <n v="40"/>
    <n v="70"/>
    <n v="573"/>
    <n v="13"/>
    <x v="4"/>
    <x v="3"/>
    <x v="0"/>
    <x v="1"/>
    <x v="3"/>
    <x v="1"/>
    <s v="Regular"/>
  </r>
  <r>
    <n v="41"/>
    <n v="65"/>
    <n v="109"/>
    <n v="44"/>
    <n v="24"/>
    <n v="12"/>
    <n v="844"/>
    <n v="50"/>
    <n v="50"/>
    <n v="70"/>
    <n v="120"/>
    <n v="636"/>
    <n v="5"/>
    <x v="4"/>
    <x v="3"/>
    <x v="0"/>
    <x v="1"/>
    <x v="4"/>
    <x v="2"/>
    <s v="Regular"/>
  </r>
  <r>
    <n v="36"/>
    <n v="58"/>
    <n v="97"/>
    <n v="39"/>
    <n v="22"/>
    <n v="10"/>
    <n v="799"/>
    <n v="50"/>
    <n v="40"/>
    <n v="70"/>
    <n v="110"/>
    <n v="816"/>
    <n v="6"/>
    <x v="4"/>
    <x v="3"/>
    <x v="0"/>
    <x v="1"/>
    <x v="5"/>
    <x v="2"/>
    <s v="Decaf"/>
  </r>
  <r>
    <n v="33"/>
    <n v="96"/>
    <n v="173"/>
    <n v="77"/>
    <n v="63"/>
    <n v="29"/>
    <n v="529"/>
    <n v="50"/>
    <n v="80"/>
    <n v="100"/>
    <n v="180"/>
    <n v="573"/>
    <n v="2"/>
    <x v="4"/>
    <x v="3"/>
    <x v="0"/>
    <x v="1"/>
    <x v="1"/>
    <x v="0"/>
    <s v="Regular"/>
  </r>
  <r>
    <n v="38"/>
    <n v="80"/>
    <n v="148"/>
    <n v="68"/>
    <n v="42"/>
    <n v="21"/>
    <n v="998"/>
    <n v="40"/>
    <n v="70"/>
    <n v="80"/>
    <n v="150"/>
    <n v="660"/>
    <n v="3"/>
    <x v="4"/>
    <x v="3"/>
    <x v="0"/>
    <x v="1"/>
    <x v="2"/>
    <x v="0"/>
    <s v="Decaf"/>
  </r>
  <r>
    <n v="-8"/>
    <n v="61"/>
    <n v="104"/>
    <n v="43"/>
    <n v="69"/>
    <n v="39"/>
    <n v="282"/>
    <n v="10"/>
    <n v="30"/>
    <n v="60"/>
    <n v="90"/>
    <n v="417"/>
    <n v="8"/>
    <x v="4"/>
    <x v="3"/>
    <x v="0"/>
    <x v="1"/>
    <x v="6"/>
    <x v="3"/>
    <s v="Decaf"/>
  </r>
  <r>
    <n v="-15"/>
    <n v="38"/>
    <n v="136"/>
    <n v="98"/>
    <n v="53"/>
    <n v="30"/>
    <n v="973"/>
    <n v="0"/>
    <n v="80"/>
    <n v="30"/>
    <n v="110"/>
    <n v="660"/>
    <n v="9"/>
    <x v="4"/>
    <x v="3"/>
    <x v="0"/>
    <x v="1"/>
    <x v="7"/>
    <x v="3"/>
    <s v="Decaf"/>
  </r>
  <r>
    <n v="79"/>
    <n v="141"/>
    <n v="235"/>
    <n v="94"/>
    <n v="62"/>
    <n v="31"/>
    <n v="697"/>
    <n v="70"/>
    <n v="80"/>
    <n v="120"/>
    <n v="200"/>
    <n v="234"/>
    <n v="11"/>
    <x v="4"/>
    <x v="4"/>
    <x v="0"/>
    <x v="0"/>
    <x v="9"/>
    <x v="1"/>
    <s v="Regular"/>
  </r>
  <r>
    <n v="101"/>
    <n v="159"/>
    <n v="273"/>
    <n v="139"/>
    <n v="58"/>
    <n v="35"/>
    <n v="555"/>
    <n v="100"/>
    <n v="90"/>
    <n v="150"/>
    <n v="240"/>
    <n v="513"/>
    <n v="12"/>
    <x v="4"/>
    <x v="4"/>
    <x v="0"/>
    <x v="0"/>
    <x v="10"/>
    <x v="1"/>
    <s v="Regular"/>
  </r>
  <r>
    <n v="84"/>
    <n v="149"/>
    <n v="298"/>
    <n v="161"/>
    <n v="65"/>
    <n v="41"/>
    <n v="1156"/>
    <n v="120"/>
    <n v="183"/>
    <n v="180"/>
    <n v="350"/>
    <n v="740"/>
    <n v="5"/>
    <x v="4"/>
    <x v="4"/>
    <x v="0"/>
    <x v="0"/>
    <x v="4"/>
    <x v="2"/>
    <s v="Regular"/>
  </r>
  <r>
    <n v="11"/>
    <n v="65"/>
    <n v="118"/>
    <n v="53"/>
    <n v="54"/>
    <n v="20"/>
    <n v="361"/>
    <n v="20"/>
    <n v="60"/>
    <n v="70"/>
    <n v="130"/>
    <n v="740"/>
    <n v="6"/>
    <x v="4"/>
    <x v="4"/>
    <x v="0"/>
    <x v="0"/>
    <x v="5"/>
    <x v="2"/>
    <s v="Decaf"/>
  </r>
  <r>
    <n v="27"/>
    <n v="71"/>
    <n v="123"/>
    <n v="52"/>
    <n v="44"/>
    <n v="17"/>
    <n v="361"/>
    <n v="40"/>
    <n v="50"/>
    <n v="70"/>
    <n v="120"/>
    <n v="330"/>
    <n v="1"/>
    <x v="4"/>
    <x v="4"/>
    <x v="0"/>
    <x v="0"/>
    <x v="0"/>
    <x v="0"/>
    <s v="Regular"/>
  </r>
  <r>
    <n v="24"/>
    <n v="61"/>
    <n v="103"/>
    <n v="42"/>
    <n v="37"/>
    <n v="13"/>
    <n v="384"/>
    <n v="30"/>
    <n v="40"/>
    <n v="60"/>
    <n v="100"/>
    <n v="513"/>
    <n v="2"/>
    <x v="4"/>
    <x v="4"/>
    <x v="0"/>
    <x v="0"/>
    <x v="1"/>
    <x v="0"/>
    <s v="Regular"/>
  </r>
  <r>
    <n v="-2"/>
    <n v="75"/>
    <n v="128"/>
    <n v="53"/>
    <n v="77"/>
    <n v="48"/>
    <n v="458"/>
    <n v="20"/>
    <n v="50"/>
    <n v="80"/>
    <n v="130"/>
    <n v="440"/>
    <n v="3"/>
    <x v="4"/>
    <x v="4"/>
    <x v="0"/>
    <x v="0"/>
    <x v="2"/>
    <x v="0"/>
    <s v="Decaf"/>
  </r>
  <r>
    <n v="12"/>
    <n v="29"/>
    <n v="49"/>
    <n v="20"/>
    <n v="17"/>
    <n v="5"/>
    <n v="464"/>
    <n v="30"/>
    <n v="10"/>
    <n v="30"/>
    <n v="40"/>
    <n v="419"/>
    <n v="8"/>
    <x v="4"/>
    <x v="4"/>
    <x v="0"/>
    <x v="0"/>
    <x v="6"/>
    <x v="3"/>
    <s v="Decaf"/>
  </r>
  <r>
    <n v="23"/>
    <n v="42"/>
    <n v="71"/>
    <n v="29"/>
    <n v="19"/>
    <n v="8"/>
    <n v="835"/>
    <n v="40"/>
    <n v="20"/>
    <n v="40"/>
    <n v="60"/>
    <n v="567"/>
    <n v="9"/>
    <x v="4"/>
    <x v="4"/>
    <x v="0"/>
    <x v="0"/>
    <x v="7"/>
    <x v="3"/>
    <s v="Decaf"/>
  </r>
  <r>
    <n v="27"/>
    <n v="65"/>
    <n v="110"/>
    <n v="45"/>
    <n v="38"/>
    <n v="14"/>
    <n v="410"/>
    <n v="30"/>
    <n v="30"/>
    <n v="60"/>
    <n v="90"/>
    <n v="920"/>
    <n v="11"/>
    <x v="4"/>
    <x v="5"/>
    <x v="0"/>
    <x v="1"/>
    <x v="9"/>
    <x v="1"/>
    <s v="Regular"/>
  </r>
  <r>
    <n v="2"/>
    <n v="90"/>
    <n v="154"/>
    <n v="64"/>
    <n v="88"/>
    <n v="58"/>
    <n v="551"/>
    <n v="10"/>
    <n v="50"/>
    <n v="80"/>
    <n v="130"/>
    <n v="262"/>
    <n v="12"/>
    <x v="4"/>
    <x v="5"/>
    <x v="0"/>
    <x v="1"/>
    <x v="10"/>
    <x v="1"/>
    <s v="Regular"/>
  </r>
  <r>
    <n v="47"/>
    <n v="92"/>
    <n v="170"/>
    <n v="78"/>
    <n v="45"/>
    <n v="24"/>
    <n v="995"/>
    <n v="70"/>
    <n v="90"/>
    <n v="110"/>
    <n v="200"/>
    <n v="608"/>
    <n v="5"/>
    <x v="4"/>
    <x v="5"/>
    <x v="0"/>
    <x v="1"/>
    <x v="4"/>
    <x v="2"/>
    <s v="Regular"/>
  </r>
  <r>
    <n v="35"/>
    <n v="62"/>
    <n v="110"/>
    <n v="48"/>
    <n v="27"/>
    <n v="15"/>
    <n v="599"/>
    <n v="50"/>
    <n v="50"/>
    <n v="70"/>
    <n v="120"/>
    <n v="262"/>
    <n v="6"/>
    <x v="4"/>
    <x v="5"/>
    <x v="0"/>
    <x v="1"/>
    <x v="5"/>
    <x v="2"/>
    <s v="Decaf"/>
  </r>
  <r>
    <n v="17"/>
    <n v="72"/>
    <n v="130"/>
    <n v="58"/>
    <n v="55"/>
    <n v="22"/>
    <n v="338"/>
    <n v="20"/>
    <n v="60"/>
    <n v="70"/>
    <n v="130"/>
    <n v="262"/>
    <n v="1"/>
    <x v="4"/>
    <x v="5"/>
    <x v="0"/>
    <x v="1"/>
    <x v="0"/>
    <x v="0"/>
    <s v="Regular"/>
  </r>
  <r>
    <n v="17"/>
    <n v="129"/>
    <n v="221"/>
    <n v="92"/>
    <n v="112"/>
    <n v="83"/>
    <n v="599"/>
    <n v="40"/>
    <n v="90"/>
    <n v="140"/>
    <n v="230"/>
    <n v="262"/>
    <n v="2"/>
    <x v="4"/>
    <x v="5"/>
    <x v="0"/>
    <x v="1"/>
    <x v="1"/>
    <x v="0"/>
    <s v="Regular"/>
  </r>
  <r>
    <n v="62"/>
    <n v="117"/>
    <n v="204"/>
    <n v="87"/>
    <n v="55"/>
    <n v="28"/>
    <n v="472"/>
    <n v="80"/>
    <n v="90"/>
    <n v="120"/>
    <n v="210"/>
    <n v="715"/>
    <n v="3"/>
    <x v="4"/>
    <x v="5"/>
    <x v="0"/>
    <x v="1"/>
    <x v="2"/>
    <x v="0"/>
    <s v="Decaf"/>
  </r>
  <r>
    <n v="45"/>
    <n v="82"/>
    <n v="130"/>
    <n v="48"/>
    <n v="37"/>
    <n v="14"/>
    <n v="351"/>
    <n v="50"/>
    <n v="40"/>
    <n v="70"/>
    <n v="110"/>
    <n v="715"/>
    <n v="8"/>
    <x v="4"/>
    <x v="5"/>
    <x v="0"/>
    <x v="1"/>
    <x v="6"/>
    <x v="3"/>
    <s v="Decaf"/>
  </r>
  <r>
    <n v="51"/>
    <n v="77"/>
    <n v="130"/>
    <n v="53"/>
    <n v="26"/>
    <n v="14"/>
    <n v="803"/>
    <n v="60"/>
    <n v="40"/>
    <n v="70"/>
    <n v="110"/>
    <n v="262"/>
    <n v="9"/>
    <x v="4"/>
    <x v="5"/>
    <x v="0"/>
    <x v="1"/>
    <x v="7"/>
    <x v="3"/>
    <s v="Decaf"/>
  </r>
  <r>
    <n v="42"/>
    <n v="65"/>
    <n v="109"/>
    <n v="44"/>
    <n v="23"/>
    <n v="12"/>
    <n v="844"/>
    <n v="50"/>
    <n v="40"/>
    <n v="70"/>
    <n v="110"/>
    <n v="860"/>
    <n v="11"/>
    <x v="4"/>
    <x v="6"/>
    <x v="1"/>
    <x v="1"/>
    <x v="9"/>
    <x v="1"/>
    <s v="Regular"/>
  </r>
  <r>
    <n v="17"/>
    <n v="34"/>
    <n v="57"/>
    <n v="23"/>
    <n v="17"/>
    <n v="6"/>
    <n v="787"/>
    <n v="30"/>
    <n v="20"/>
    <n v="40"/>
    <n v="60"/>
    <n v="475"/>
    <n v="13"/>
    <x v="4"/>
    <x v="6"/>
    <x v="1"/>
    <x v="1"/>
    <x v="3"/>
    <x v="1"/>
    <s v="Regular"/>
  </r>
  <r>
    <n v="3"/>
    <n v="90"/>
    <n v="154"/>
    <n v="64"/>
    <n v="87"/>
    <n v="58"/>
    <n v="551"/>
    <n v="20"/>
    <n v="60"/>
    <n v="90"/>
    <n v="150"/>
    <n v="475"/>
    <n v="5"/>
    <x v="4"/>
    <x v="6"/>
    <x v="1"/>
    <x v="1"/>
    <x v="4"/>
    <x v="2"/>
    <s v="Regular"/>
  </r>
  <r>
    <n v="22"/>
    <n v="65"/>
    <n v="113"/>
    <n v="48"/>
    <n v="43"/>
    <n v="15"/>
    <n v="334"/>
    <n v="40"/>
    <n v="40"/>
    <n v="70"/>
    <n v="110"/>
    <n v="203"/>
    <n v="6"/>
    <x v="4"/>
    <x v="6"/>
    <x v="1"/>
    <x v="1"/>
    <x v="5"/>
    <x v="2"/>
    <s v="Decaf"/>
  </r>
  <r>
    <n v="98"/>
    <n v="165"/>
    <n v="275"/>
    <n v="120"/>
    <n v="67"/>
    <n v="36"/>
    <n v="1020"/>
    <n v="110"/>
    <n v="96"/>
    <n v="160"/>
    <n v="260"/>
    <n v="959"/>
    <n v="2"/>
    <x v="4"/>
    <x v="6"/>
    <x v="1"/>
    <x v="1"/>
    <x v="1"/>
    <x v="0"/>
    <s v="Regular"/>
  </r>
  <r>
    <n v="33"/>
    <n v="96"/>
    <n v="173"/>
    <n v="77"/>
    <n v="63"/>
    <n v="29"/>
    <n v="529"/>
    <n v="40"/>
    <n v="50"/>
    <n v="80"/>
    <n v="130"/>
    <n v="860"/>
    <n v="9"/>
    <x v="4"/>
    <x v="6"/>
    <x v="1"/>
    <x v="1"/>
    <x v="7"/>
    <x v="3"/>
    <s v="Decaf"/>
  </r>
  <r>
    <n v="38"/>
    <n v="80"/>
    <n v="148"/>
    <n v="68"/>
    <n v="42"/>
    <n v="21"/>
    <n v="998"/>
    <n v="40"/>
    <n v="50"/>
    <n v="60"/>
    <n v="110"/>
    <n v="475"/>
    <n v="10"/>
    <x v="4"/>
    <x v="6"/>
    <x v="1"/>
    <x v="1"/>
    <x v="8"/>
    <x v="3"/>
    <s v="Decaf"/>
  </r>
  <r>
    <n v="32"/>
    <n v="53"/>
    <n v="89"/>
    <n v="36"/>
    <n v="21"/>
    <n v="10"/>
    <n v="838"/>
    <n v="40"/>
    <n v="30"/>
    <n v="60"/>
    <n v="90"/>
    <n v="352"/>
    <n v="11"/>
    <x v="4"/>
    <x v="7"/>
    <x v="1"/>
    <x v="0"/>
    <x v="9"/>
    <x v="1"/>
    <s v="Regular"/>
  </r>
  <r>
    <n v="52"/>
    <n v="77"/>
    <n v="130"/>
    <n v="53"/>
    <n v="25"/>
    <n v="14"/>
    <n v="803"/>
    <n v="70"/>
    <n v="50"/>
    <n v="90"/>
    <n v="140"/>
    <n v="239"/>
    <n v="13"/>
    <x v="4"/>
    <x v="7"/>
    <x v="1"/>
    <x v="0"/>
    <x v="3"/>
    <x v="1"/>
    <s v="Regular"/>
  </r>
  <r>
    <n v="17"/>
    <n v="129"/>
    <n v="221"/>
    <n v="92"/>
    <n v="112"/>
    <n v="83"/>
    <n v="599"/>
    <n v="40"/>
    <n v="80"/>
    <n v="130"/>
    <n v="210"/>
    <n v="786"/>
    <n v="5"/>
    <x v="4"/>
    <x v="7"/>
    <x v="1"/>
    <x v="0"/>
    <x v="4"/>
    <x v="2"/>
    <s v="Regular"/>
  </r>
  <r>
    <n v="62"/>
    <n v="117"/>
    <n v="204"/>
    <n v="87"/>
    <n v="55"/>
    <n v="28"/>
    <n v="472"/>
    <n v="70"/>
    <n v="80"/>
    <n v="110"/>
    <n v="190"/>
    <n v="863"/>
    <n v="6"/>
    <x v="4"/>
    <x v="7"/>
    <x v="1"/>
    <x v="0"/>
    <x v="5"/>
    <x v="2"/>
    <s v="Decaf"/>
  </r>
  <r>
    <n v="78"/>
    <n v="141"/>
    <n v="235"/>
    <n v="94"/>
    <n v="63"/>
    <n v="31"/>
    <n v="697"/>
    <n v="90"/>
    <n v="90"/>
    <n v="130"/>
    <n v="220"/>
    <n v="904"/>
    <n v="2"/>
    <x v="4"/>
    <x v="7"/>
    <x v="1"/>
    <x v="0"/>
    <x v="1"/>
    <x v="0"/>
    <s v="Regular"/>
  </r>
  <r>
    <n v="100"/>
    <n v="159"/>
    <n v="273"/>
    <n v="99"/>
    <n v="59"/>
    <n v="35"/>
    <n v="555"/>
    <n v="100"/>
    <n v="97"/>
    <n v="150"/>
    <n v="250"/>
    <n v="321"/>
    <n v="3"/>
    <x v="4"/>
    <x v="7"/>
    <x v="1"/>
    <x v="0"/>
    <x v="2"/>
    <x v="0"/>
    <s v="Decaf"/>
  </r>
  <r>
    <n v="35"/>
    <n v="62"/>
    <n v="110"/>
    <n v="48"/>
    <n v="27"/>
    <n v="15"/>
    <n v="599"/>
    <n v="30"/>
    <n v="30"/>
    <n v="50"/>
    <n v="80"/>
    <n v="941"/>
    <n v="8"/>
    <x v="4"/>
    <x v="7"/>
    <x v="1"/>
    <x v="0"/>
    <x v="6"/>
    <x v="3"/>
    <s v="Decaf"/>
  </r>
  <r>
    <n v="17"/>
    <n v="72"/>
    <n v="130"/>
    <n v="58"/>
    <n v="55"/>
    <n v="22"/>
    <n v="338"/>
    <n v="30"/>
    <n v="40"/>
    <n v="60"/>
    <n v="100"/>
    <n v="305"/>
    <n v="9"/>
    <x v="4"/>
    <x v="7"/>
    <x v="1"/>
    <x v="0"/>
    <x v="7"/>
    <x v="3"/>
    <s v="Decaf"/>
  </r>
  <r>
    <n v="47"/>
    <n v="92"/>
    <n v="170"/>
    <n v="78"/>
    <n v="45"/>
    <n v="24"/>
    <n v="995"/>
    <n v="50"/>
    <n v="50"/>
    <n v="80"/>
    <n v="130"/>
    <n v="239"/>
    <n v="10"/>
    <x v="4"/>
    <x v="7"/>
    <x v="1"/>
    <x v="0"/>
    <x v="8"/>
    <x v="3"/>
    <s v="Decaf"/>
  </r>
  <r>
    <n v="22"/>
    <n v="42"/>
    <n v="71"/>
    <n v="29"/>
    <n v="20"/>
    <n v="8"/>
    <n v="835"/>
    <n v="30"/>
    <n v="30"/>
    <n v="40"/>
    <n v="70"/>
    <n v="857"/>
    <n v="11"/>
    <x v="4"/>
    <x v="8"/>
    <x v="1"/>
    <x v="0"/>
    <x v="9"/>
    <x v="1"/>
    <s v="Regular"/>
  </r>
  <r>
    <n v="12"/>
    <n v="29"/>
    <n v="49"/>
    <n v="20"/>
    <n v="17"/>
    <n v="5"/>
    <n v="464"/>
    <n v="20"/>
    <n v="20"/>
    <n v="30"/>
    <n v="50"/>
    <n v="413"/>
    <n v="13"/>
    <x v="4"/>
    <x v="8"/>
    <x v="1"/>
    <x v="0"/>
    <x v="3"/>
    <x v="1"/>
    <s v="Regular"/>
  </r>
  <r>
    <n v="-16"/>
    <n v="61"/>
    <n v="114"/>
    <n v="53"/>
    <n v="77"/>
    <n v="48"/>
    <n v="491"/>
    <n v="0"/>
    <n v="50"/>
    <n v="60"/>
    <n v="110"/>
    <n v="413"/>
    <n v="5"/>
    <x v="4"/>
    <x v="8"/>
    <x v="1"/>
    <x v="0"/>
    <x v="4"/>
    <x v="2"/>
    <s v="Regular"/>
  </r>
  <r>
    <n v="84"/>
    <n v="149"/>
    <n v="298"/>
    <n v="141"/>
    <n v="65"/>
    <n v="41"/>
    <n v="1156"/>
    <n v="100"/>
    <n v="105"/>
    <n v="150"/>
    <n v="290"/>
    <n v="339"/>
    <n v="7"/>
    <x v="4"/>
    <x v="8"/>
    <x v="1"/>
    <x v="0"/>
    <x v="11"/>
    <x v="2"/>
    <s v="Regular"/>
  </r>
  <r>
    <n v="434"/>
    <n v="487"/>
    <n v="551"/>
    <n v="64"/>
    <n v="53"/>
    <n v="21"/>
    <n v="-663"/>
    <n v="430"/>
    <n v="60"/>
    <n v="460"/>
    <n v="520"/>
    <n v="978"/>
    <n v="2"/>
    <x v="4"/>
    <x v="8"/>
    <x v="1"/>
    <x v="0"/>
    <x v="1"/>
    <x v="0"/>
    <s v="Regular"/>
  </r>
  <r>
    <n v="12"/>
    <n v="65"/>
    <n v="118"/>
    <n v="53"/>
    <n v="53"/>
    <n v="20"/>
    <n v="361"/>
    <n v="20"/>
    <n v="40"/>
    <n v="50"/>
    <n v="90"/>
    <n v="857"/>
    <n v="9"/>
    <x v="4"/>
    <x v="8"/>
    <x v="1"/>
    <x v="0"/>
    <x v="7"/>
    <x v="3"/>
    <s v="Decaf"/>
  </r>
  <r>
    <n v="12"/>
    <n v="29"/>
    <n v="49"/>
    <n v="20"/>
    <n v="17"/>
    <n v="5"/>
    <n v="829"/>
    <n v="20"/>
    <n v="20"/>
    <n v="30"/>
    <n v="50"/>
    <n v="603"/>
    <n v="11"/>
    <x v="4"/>
    <x v="9"/>
    <x v="1"/>
    <x v="1"/>
    <x v="9"/>
    <x v="1"/>
    <s v="Regular"/>
  </r>
  <r>
    <n v="32"/>
    <n v="43"/>
    <n v="43"/>
    <n v="0"/>
    <n v="11"/>
    <n v="0"/>
    <n v="645"/>
    <n v="30"/>
    <n v="0"/>
    <n v="40"/>
    <n v="40"/>
    <n v="603"/>
    <n v="13"/>
    <x v="4"/>
    <x v="9"/>
    <x v="1"/>
    <x v="1"/>
    <x v="3"/>
    <x v="1"/>
    <s v="Regular"/>
  </r>
  <r>
    <n v="-7"/>
    <n v="61"/>
    <n v="104"/>
    <n v="43"/>
    <n v="68"/>
    <n v="39"/>
    <n v="282"/>
    <n v="10"/>
    <n v="40"/>
    <n v="60"/>
    <n v="100"/>
    <n v="603"/>
    <n v="5"/>
    <x v="4"/>
    <x v="9"/>
    <x v="1"/>
    <x v="1"/>
    <x v="4"/>
    <x v="2"/>
    <s v="Regular"/>
  </r>
  <r>
    <n v="-3"/>
    <n v="42"/>
    <n v="76"/>
    <n v="34"/>
    <n v="45"/>
    <n v="12"/>
    <n v="182"/>
    <n v="0"/>
    <n v="30"/>
    <n v="40"/>
    <n v="70"/>
    <n v="603"/>
    <n v="7"/>
    <x v="4"/>
    <x v="9"/>
    <x v="1"/>
    <x v="1"/>
    <x v="11"/>
    <x v="2"/>
    <s v="Regular"/>
  </r>
  <r>
    <n v="35"/>
    <n v="74"/>
    <n v="125"/>
    <n v="51"/>
    <n v="39"/>
    <n v="16"/>
    <n v="265"/>
    <n v="40"/>
    <n v="40"/>
    <n v="70"/>
    <n v="110"/>
    <n v="603"/>
    <n v="1"/>
    <x v="4"/>
    <x v="9"/>
    <x v="1"/>
    <x v="1"/>
    <x v="0"/>
    <x v="0"/>
    <s v="Regular"/>
  </r>
  <r>
    <n v="31"/>
    <n v="80"/>
    <n v="132"/>
    <n v="52"/>
    <n v="49"/>
    <n v="17"/>
    <n v="397"/>
    <n v="50"/>
    <n v="40"/>
    <n v="80"/>
    <n v="120"/>
    <n v="603"/>
    <n v="2"/>
    <x v="4"/>
    <x v="9"/>
    <x v="1"/>
    <x v="1"/>
    <x v="1"/>
    <x v="0"/>
    <s v="Regular"/>
  </r>
  <r>
    <n v="-1"/>
    <n v="45"/>
    <n v="81"/>
    <n v="36"/>
    <n v="46"/>
    <n v="13"/>
    <n v="212"/>
    <n v="10"/>
    <n v="20"/>
    <n v="40"/>
    <n v="60"/>
    <n v="603"/>
    <n v="9"/>
    <x v="4"/>
    <x v="9"/>
    <x v="1"/>
    <x v="1"/>
    <x v="7"/>
    <x v="3"/>
    <s v="Decaf"/>
  </r>
  <r>
    <n v="112"/>
    <n v="152"/>
    <n v="256"/>
    <n v="185"/>
    <n v="40"/>
    <n v="29"/>
    <n v="871"/>
    <n v="120"/>
    <n v="108"/>
    <n v="160"/>
    <n v="270"/>
    <n v="518"/>
    <n v="11"/>
    <x v="4"/>
    <x v="10"/>
    <x v="1"/>
    <x v="0"/>
    <x v="9"/>
    <x v="1"/>
    <s v="Regular"/>
  </r>
  <r>
    <n v="111"/>
    <n v="152"/>
    <n v="256"/>
    <n v="97"/>
    <n v="41"/>
    <n v="29"/>
    <n v="821"/>
    <n v="120"/>
    <n v="77"/>
    <n v="160"/>
    <n v="270"/>
    <n v="716"/>
    <n v="12"/>
    <x v="4"/>
    <x v="10"/>
    <x v="1"/>
    <x v="0"/>
    <x v="10"/>
    <x v="1"/>
    <s v="Regular"/>
  </r>
  <r>
    <n v="89"/>
    <n v="124"/>
    <n v="210"/>
    <n v="86"/>
    <n v="35"/>
    <n v="24"/>
    <n v="499"/>
    <n v="100"/>
    <n v="90"/>
    <n v="130"/>
    <n v="220"/>
    <n v="516"/>
    <n v="13"/>
    <x v="4"/>
    <x v="10"/>
    <x v="1"/>
    <x v="0"/>
    <x v="3"/>
    <x v="1"/>
    <s v="Regular"/>
  </r>
  <r>
    <n v="-195"/>
    <n v="-52"/>
    <n v="69"/>
    <n v="92"/>
    <n v="143"/>
    <n v="109"/>
    <n v="1673"/>
    <n v="-180"/>
    <n v="97"/>
    <n v="-50"/>
    <n v="60"/>
    <n v="646"/>
    <n v="5"/>
    <x v="4"/>
    <x v="10"/>
    <x v="1"/>
    <x v="0"/>
    <x v="4"/>
    <x v="2"/>
    <s v="Regular"/>
  </r>
  <r>
    <n v="187"/>
    <n v="283"/>
    <n v="543"/>
    <n v="306"/>
    <n v="96"/>
    <n v="72"/>
    <n v="1271"/>
    <n v="210"/>
    <n v="242"/>
    <n v="290"/>
    <n v="530"/>
    <n v="212"/>
    <n v="7"/>
    <x v="4"/>
    <x v="10"/>
    <x v="1"/>
    <x v="0"/>
    <x v="11"/>
    <x v="2"/>
    <s v="Regular"/>
  </r>
  <r>
    <n v="295"/>
    <n v="454"/>
    <n v="756"/>
    <n v="225"/>
    <n v="159"/>
    <n v="105"/>
    <n v="2250"/>
    <n v="300"/>
    <n v="329"/>
    <n v="430"/>
    <n v="710"/>
    <n v="585"/>
    <n v="2"/>
    <x v="4"/>
    <x v="10"/>
    <x v="1"/>
    <x v="0"/>
    <x v="1"/>
    <x v="0"/>
    <s v="Regular"/>
  </r>
  <r>
    <n v="252"/>
    <n v="386"/>
    <n v="651"/>
    <n v="244"/>
    <n v="134"/>
    <n v="100"/>
    <n v="1613"/>
    <n v="200"/>
    <n v="241"/>
    <n v="300"/>
    <n v="500"/>
    <n v="315"/>
    <n v="9"/>
    <x v="4"/>
    <x v="10"/>
    <x v="1"/>
    <x v="0"/>
    <x v="7"/>
    <x v="3"/>
    <s v="Decaf"/>
  </r>
  <r>
    <n v="-131"/>
    <n v="-37"/>
    <n v="198"/>
    <n v="233"/>
    <n v="94"/>
    <n v="72"/>
    <n v="2169"/>
    <n v="-90"/>
    <n v="266"/>
    <n v="-20"/>
    <n v="150"/>
    <n v="315"/>
    <n v="10"/>
    <x v="4"/>
    <x v="10"/>
    <x v="1"/>
    <x v="0"/>
    <x v="8"/>
    <x v="3"/>
    <s v="Decaf"/>
  </r>
  <r>
    <n v="28"/>
    <n v="65"/>
    <n v="110"/>
    <n v="45"/>
    <n v="37"/>
    <n v="14"/>
    <n v="410"/>
    <n v="40"/>
    <n v="30"/>
    <n v="60"/>
    <n v="90"/>
    <n v="318"/>
    <n v="6"/>
    <x v="4"/>
    <x v="11"/>
    <x v="2"/>
    <x v="1"/>
    <x v="5"/>
    <x v="2"/>
    <s v="Decaf"/>
  </r>
  <r>
    <n v="3"/>
    <n v="90"/>
    <n v="154"/>
    <n v="64"/>
    <n v="87"/>
    <n v="58"/>
    <n v="-113"/>
    <n v="10"/>
    <n v="50"/>
    <n v="80"/>
    <n v="130"/>
    <n v="985"/>
    <n v="4"/>
    <x v="4"/>
    <x v="11"/>
    <x v="2"/>
    <x v="1"/>
    <x v="12"/>
    <x v="2"/>
    <s v="Regular"/>
  </r>
  <r>
    <n v="44"/>
    <n v="82"/>
    <n v="130"/>
    <n v="48"/>
    <n v="38"/>
    <n v="14"/>
    <n v="351"/>
    <n v="50"/>
    <n v="40"/>
    <n v="70"/>
    <n v="110"/>
    <n v="225"/>
    <n v="5"/>
    <x v="4"/>
    <x v="11"/>
    <x v="2"/>
    <x v="1"/>
    <x v="4"/>
    <x v="2"/>
    <s v="Regular"/>
  </r>
  <r>
    <n v="35"/>
    <n v="63"/>
    <n v="111"/>
    <n v="48"/>
    <n v="28"/>
    <n v="15"/>
    <n v="599"/>
    <n v="40"/>
    <n v="40"/>
    <n v="60"/>
    <n v="100"/>
    <n v="985"/>
    <n v="8"/>
    <x v="4"/>
    <x v="11"/>
    <x v="2"/>
    <x v="1"/>
    <x v="6"/>
    <x v="3"/>
    <s v="Decaf"/>
  </r>
  <r>
    <n v="33"/>
    <n v="96"/>
    <n v="173"/>
    <n v="77"/>
    <n v="63"/>
    <n v="29"/>
    <n v="529"/>
    <n v="40"/>
    <n v="70"/>
    <n v="90"/>
    <n v="160"/>
    <n v="337"/>
    <n v="9"/>
    <x v="4"/>
    <x v="11"/>
    <x v="2"/>
    <x v="1"/>
    <x v="7"/>
    <x v="3"/>
    <s v="Decaf"/>
  </r>
  <r>
    <n v="36"/>
    <n v="59"/>
    <n v="99"/>
    <n v="40"/>
    <n v="23"/>
    <n v="11"/>
    <n v="793"/>
    <n v="50"/>
    <n v="50"/>
    <n v="70"/>
    <n v="120"/>
    <n v="318"/>
    <n v="2"/>
    <x v="4"/>
    <x v="11"/>
    <x v="2"/>
    <x v="1"/>
    <x v="1"/>
    <x v="0"/>
    <s v="Regular"/>
  </r>
  <r>
    <n v="52"/>
    <n v="77"/>
    <n v="130"/>
    <n v="53"/>
    <n v="25"/>
    <n v="14"/>
    <n v="803"/>
    <n v="80"/>
    <n v="60"/>
    <n v="100"/>
    <n v="160"/>
    <n v="318"/>
    <n v="3"/>
    <x v="4"/>
    <x v="11"/>
    <x v="2"/>
    <x v="1"/>
    <x v="2"/>
    <x v="0"/>
    <s v="Decaf"/>
  </r>
  <r>
    <n v="14"/>
    <n v="53"/>
    <n v="92"/>
    <n v="39"/>
    <n v="39"/>
    <n v="12"/>
    <n v="212"/>
    <n v="10"/>
    <n v="30"/>
    <n v="40"/>
    <n v="70"/>
    <n v="505"/>
    <n v="6"/>
    <x v="4"/>
    <x v="12"/>
    <x v="2"/>
    <x v="1"/>
    <x v="5"/>
    <x v="2"/>
    <s v="Decaf"/>
  </r>
  <r>
    <n v="-4"/>
    <n v="42"/>
    <n v="76"/>
    <n v="34"/>
    <n v="46"/>
    <n v="12"/>
    <n v="-104"/>
    <n v="10"/>
    <n v="20"/>
    <n v="40"/>
    <n v="60"/>
    <n v="505"/>
    <n v="4"/>
    <x v="4"/>
    <x v="12"/>
    <x v="2"/>
    <x v="1"/>
    <x v="12"/>
    <x v="2"/>
    <s v="Regular"/>
  </r>
  <r>
    <n v="-7"/>
    <n v="61"/>
    <n v="104"/>
    <n v="43"/>
    <n v="68"/>
    <n v="39"/>
    <n v="282"/>
    <n v="0"/>
    <n v="30"/>
    <n v="50"/>
    <n v="80"/>
    <n v="505"/>
    <n v="5"/>
    <x v="4"/>
    <x v="12"/>
    <x v="2"/>
    <x v="1"/>
    <x v="4"/>
    <x v="2"/>
    <s v="Regular"/>
  </r>
  <r>
    <n v="12"/>
    <n v="29"/>
    <n v="49"/>
    <n v="20"/>
    <n v="17"/>
    <n v="5"/>
    <n v="829"/>
    <n v="20"/>
    <n v="10"/>
    <n v="30"/>
    <n v="40"/>
    <n v="505"/>
    <n v="8"/>
    <x v="4"/>
    <x v="12"/>
    <x v="2"/>
    <x v="1"/>
    <x v="6"/>
    <x v="3"/>
    <s v="Decaf"/>
  </r>
  <r>
    <n v="7"/>
    <n v="37"/>
    <n v="68"/>
    <n v="31"/>
    <n v="30"/>
    <n v="9"/>
    <n v="976"/>
    <n v="20"/>
    <n v="20"/>
    <n v="40"/>
    <n v="60"/>
    <n v="505"/>
    <n v="9"/>
    <x v="4"/>
    <x v="12"/>
    <x v="2"/>
    <x v="1"/>
    <x v="7"/>
    <x v="3"/>
    <s v="Decaf"/>
  </r>
  <r>
    <n v="31"/>
    <n v="80"/>
    <n v="132"/>
    <n v="52"/>
    <n v="49"/>
    <n v="17"/>
    <n v="397"/>
    <n v="60"/>
    <n v="60"/>
    <n v="100"/>
    <n v="160"/>
    <n v="505"/>
    <n v="2"/>
    <x v="4"/>
    <x v="12"/>
    <x v="2"/>
    <x v="1"/>
    <x v="1"/>
    <x v="0"/>
    <s v="Regular"/>
  </r>
  <r>
    <n v="-15"/>
    <n v="38"/>
    <n v="136"/>
    <n v="98"/>
    <n v="53"/>
    <n v="30"/>
    <n v="973"/>
    <n v="10"/>
    <n v="91"/>
    <n v="50"/>
    <n v="170"/>
    <n v="505"/>
    <n v="3"/>
    <x v="4"/>
    <x v="12"/>
    <x v="2"/>
    <x v="1"/>
    <x v="2"/>
    <x v="0"/>
    <s v="Decaf"/>
  </r>
  <r>
    <n v="79"/>
    <n v="141"/>
    <n v="235"/>
    <n v="94"/>
    <n v="62"/>
    <n v="31"/>
    <n v="697"/>
    <n v="80"/>
    <n v="80"/>
    <n v="120"/>
    <n v="200"/>
    <n v="405"/>
    <n v="6"/>
    <x v="4"/>
    <x v="13"/>
    <x v="2"/>
    <x v="1"/>
    <x v="5"/>
    <x v="2"/>
    <s v="Decaf"/>
  </r>
  <r>
    <n v="101"/>
    <n v="159"/>
    <n v="273"/>
    <n v="96"/>
    <n v="58"/>
    <n v="35"/>
    <n v="-387"/>
    <n v="100"/>
    <n v="90"/>
    <n v="140"/>
    <n v="230"/>
    <n v="918"/>
    <n v="4"/>
    <x v="4"/>
    <x v="13"/>
    <x v="2"/>
    <x v="1"/>
    <x v="12"/>
    <x v="2"/>
    <s v="Regular"/>
  </r>
  <r>
    <n v="13"/>
    <n v="29"/>
    <n v="49"/>
    <n v="20"/>
    <n v="16"/>
    <n v="5"/>
    <n v="464"/>
    <n v="30"/>
    <n v="10"/>
    <n v="30"/>
    <n v="40"/>
    <n v="405"/>
    <n v="5"/>
    <x v="4"/>
    <x v="13"/>
    <x v="2"/>
    <x v="1"/>
    <x v="4"/>
    <x v="2"/>
    <s v="Regular"/>
  </r>
  <r>
    <n v="17"/>
    <n v="72"/>
    <n v="130"/>
    <n v="58"/>
    <n v="55"/>
    <n v="22"/>
    <n v="338"/>
    <n v="20"/>
    <n v="50"/>
    <n v="70"/>
    <n v="120"/>
    <n v="918"/>
    <n v="8"/>
    <x v="4"/>
    <x v="13"/>
    <x v="2"/>
    <x v="1"/>
    <x v="6"/>
    <x v="3"/>
    <s v="Decaf"/>
  </r>
  <r>
    <n v="17"/>
    <n v="129"/>
    <n v="221"/>
    <n v="92"/>
    <n v="112"/>
    <n v="83"/>
    <n v="599"/>
    <n v="40"/>
    <n v="80"/>
    <n v="130"/>
    <n v="210"/>
    <n v="918"/>
    <n v="9"/>
    <x v="4"/>
    <x v="13"/>
    <x v="2"/>
    <x v="1"/>
    <x v="7"/>
    <x v="3"/>
    <s v="Decaf"/>
  </r>
  <r>
    <n v="30"/>
    <n v="56"/>
    <n v="99"/>
    <n v="43"/>
    <n v="26"/>
    <n v="14"/>
    <n v="602"/>
    <n v="50"/>
    <n v="50"/>
    <n v="70"/>
    <n v="120"/>
    <n v="580"/>
    <n v="2"/>
    <x v="4"/>
    <x v="13"/>
    <x v="2"/>
    <x v="1"/>
    <x v="1"/>
    <x v="0"/>
    <s v="Regular"/>
  </r>
  <r>
    <n v="22"/>
    <n v="42"/>
    <n v="71"/>
    <n v="29"/>
    <n v="20"/>
    <n v="8"/>
    <n v="835"/>
    <n v="40"/>
    <n v="30"/>
    <n v="50"/>
    <n v="80"/>
    <n v="405"/>
    <n v="3"/>
    <x v="4"/>
    <x v="13"/>
    <x v="2"/>
    <x v="1"/>
    <x v="2"/>
    <x v="0"/>
    <s v="Decaf"/>
  </r>
  <r>
    <n v="88"/>
    <n v="124"/>
    <n v="210"/>
    <n v="86"/>
    <n v="36"/>
    <n v="24"/>
    <n v="499"/>
    <n v="90"/>
    <n v="70"/>
    <n v="110"/>
    <n v="180"/>
    <n v="430"/>
    <n v="6"/>
    <x v="4"/>
    <x v="14"/>
    <x v="2"/>
    <x v="0"/>
    <x v="5"/>
    <x v="2"/>
    <s v="Decaf"/>
  </r>
  <r>
    <n v="44"/>
    <n v="96"/>
    <n v="160"/>
    <n v="64"/>
    <n v="52"/>
    <n v="21"/>
    <n v="-161"/>
    <n v="50"/>
    <n v="50"/>
    <n v="80"/>
    <n v="130"/>
    <n v="254"/>
    <n v="4"/>
    <x v="4"/>
    <x v="14"/>
    <x v="2"/>
    <x v="0"/>
    <x v="12"/>
    <x v="2"/>
    <s v="Regular"/>
  </r>
  <r>
    <n v="112"/>
    <n v="152"/>
    <n v="256"/>
    <n v="81"/>
    <n v="40"/>
    <n v="29"/>
    <n v="821"/>
    <n v="120"/>
    <n v="80"/>
    <n v="140"/>
    <n v="220"/>
    <n v="254"/>
    <n v="5"/>
    <x v="4"/>
    <x v="14"/>
    <x v="2"/>
    <x v="0"/>
    <x v="4"/>
    <x v="2"/>
    <s v="Regular"/>
  </r>
  <r>
    <n v="27"/>
    <n v="71"/>
    <n v="123"/>
    <n v="52"/>
    <n v="44"/>
    <n v="17"/>
    <n v="361"/>
    <n v="50"/>
    <n v="40"/>
    <n v="80"/>
    <n v="120"/>
    <n v="915"/>
    <n v="8"/>
    <x v="4"/>
    <x v="14"/>
    <x v="2"/>
    <x v="0"/>
    <x v="6"/>
    <x v="3"/>
    <s v="Decaf"/>
  </r>
  <r>
    <n v="25"/>
    <n v="61"/>
    <n v="103"/>
    <n v="42"/>
    <n v="36"/>
    <n v="13"/>
    <n v="384"/>
    <n v="30"/>
    <n v="40"/>
    <n v="60"/>
    <n v="100"/>
    <n v="512"/>
    <n v="9"/>
    <x v="4"/>
    <x v="14"/>
    <x v="2"/>
    <x v="0"/>
    <x v="7"/>
    <x v="3"/>
    <s v="Decaf"/>
  </r>
  <r>
    <n v="183"/>
    <n v="277"/>
    <n v="512"/>
    <n v="177"/>
    <n v="94"/>
    <n v="72"/>
    <n v="1060"/>
    <n v="270"/>
    <n v="279"/>
    <n v="350"/>
    <n v="640"/>
    <n v="430"/>
    <n v="2"/>
    <x v="4"/>
    <x v="14"/>
    <x v="2"/>
    <x v="0"/>
    <x v="1"/>
    <x v="0"/>
    <s v="Regular"/>
  </r>
  <r>
    <n v="68"/>
    <n v="107"/>
    <n v="190"/>
    <n v="83"/>
    <n v="39"/>
    <n v="27"/>
    <n v="584"/>
    <n v="100"/>
    <n v="81"/>
    <n v="130"/>
    <n v="230"/>
    <n v="956"/>
    <n v="3"/>
    <x v="4"/>
    <x v="14"/>
    <x v="2"/>
    <x v="0"/>
    <x v="2"/>
    <x v="0"/>
    <s v="Decaf"/>
  </r>
  <r>
    <n v="36"/>
    <n v="58"/>
    <n v="97"/>
    <n v="39"/>
    <n v="22"/>
    <n v="10"/>
    <n v="799"/>
    <n v="50"/>
    <n v="30"/>
    <n v="60"/>
    <n v="90"/>
    <n v="435"/>
    <n v="4"/>
    <x v="4"/>
    <x v="15"/>
    <x v="3"/>
    <x v="1"/>
    <x v="12"/>
    <x v="2"/>
    <s v="Regular"/>
  </r>
  <r>
    <n v="36"/>
    <n v="63"/>
    <n v="111"/>
    <n v="48"/>
    <n v="27"/>
    <n v="15"/>
    <n v="599"/>
    <n v="40"/>
    <n v="40"/>
    <n v="60"/>
    <n v="100"/>
    <n v="435"/>
    <n v="5"/>
    <x v="4"/>
    <x v="15"/>
    <x v="3"/>
    <x v="1"/>
    <x v="4"/>
    <x v="2"/>
    <s v="Regular"/>
  </r>
  <r>
    <n v="42"/>
    <n v="65"/>
    <n v="109"/>
    <n v="44"/>
    <n v="23"/>
    <n v="12"/>
    <n v="844"/>
    <n v="40"/>
    <n v="40"/>
    <n v="60"/>
    <n v="100"/>
    <n v="435"/>
    <n v="6"/>
    <x v="4"/>
    <x v="15"/>
    <x v="3"/>
    <x v="1"/>
    <x v="5"/>
    <x v="2"/>
    <s v="Decaf"/>
  </r>
  <r>
    <n v="38"/>
    <n v="80"/>
    <n v="148"/>
    <n v="68"/>
    <n v="42"/>
    <n v="21"/>
    <n v="998"/>
    <n v="60"/>
    <n v="80"/>
    <n v="100"/>
    <n v="180"/>
    <n v="435"/>
    <n v="1"/>
    <x v="4"/>
    <x v="15"/>
    <x v="3"/>
    <x v="1"/>
    <x v="0"/>
    <x v="0"/>
    <s v="Regular"/>
  </r>
  <r>
    <n v="22"/>
    <n v="65"/>
    <n v="113"/>
    <n v="48"/>
    <n v="43"/>
    <n v="15"/>
    <n v="334"/>
    <n v="50"/>
    <n v="60"/>
    <n v="80"/>
    <n v="140"/>
    <n v="435"/>
    <n v="2"/>
    <x v="4"/>
    <x v="15"/>
    <x v="3"/>
    <x v="1"/>
    <x v="1"/>
    <x v="0"/>
    <s v="Regular"/>
  </r>
  <r>
    <n v="34"/>
    <n v="96"/>
    <n v="173"/>
    <n v="77"/>
    <n v="62"/>
    <n v="29"/>
    <n v="529"/>
    <n v="70"/>
    <n v="90"/>
    <n v="120"/>
    <n v="210"/>
    <n v="435"/>
    <n v="3"/>
    <x v="4"/>
    <x v="15"/>
    <x v="3"/>
    <x v="1"/>
    <x v="2"/>
    <x v="0"/>
    <s v="Decaf"/>
  </r>
  <r>
    <n v="34"/>
    <n v="74"/>
    <n v="125"/>
    <n v="51"/>
    <n v="40"/>
    <n v="16"/>
    <n v="265"/>
    <n v="40"/>
    <n v="40"/>
    <n v="70"/>
    <n v="110"/>
    <n v="435"/>
    <n v="8"/>
    <x v="4"/>
    <x v="15"/>
    <x v="3"/>
    <x v="1"/>
    <x v="6"/>
    <x v="3"/>
    <s v="Decaf"/>
  </r>
  <r>
    <n v="32"/>
    <n v="80"/>
    <n v="132"/>
    <n v="52"/>
    <n v="48"/>
    <n v="17"/>
    <n v="397"/>
    <n v="40"/>
    <n v="40"/>
    <n v="70"/>
    <n v="110"/>
    <n v="435"/>
    <n v="9"/>
    <x v="4"/>
    <x v="15"/>
    <x v="3"/>
    <x v="1"/>
    <x v="7"/>
    <x v="3"/>
    <s v="Decaf"/>
  </r>
  <r>
    <n v="-15"/>
    <n v="38"/>
    <n v="136"/>
    <n v="98"/>
    <n v="53"/>
    <n v="30"/>
    <n v="973"/>
    <n v="-10"/>
    <n v="80"/>
    <n v="30"/>
    <n v="110"/>
    <n v="435"/>
    <n v="10"/>
    <x v="4"/>
    <x v="15"/>
    <x v="3"/>
    <x v="1"/>
    <x v="8"/>
    <x v="3"/>
    <s v="Decaf"/>
  </r>
  <r>
    <n v="-8"/>
    <n v="61"/>
    <n v="104"/>
    <n v="43"/>
    <n v="69"/>
    <n v="39"/>
    <n v="282"/>
    <n v="10"/>
    <n v="20"/>
    <n v="50"/>
    <n v="70"/>
    <n v="435"/>
    <n v="11"/>
    <x v="4"/>
    <x v="15"/>
    <x v="3"/>
    <x v="1"/>
    <x v="9"/>
    <x v="1"/>
    <s v="Regular"/>
  </r>
  <r>
    <n v="14"/>
    <n v="53"/>
    <n v="92"/>
    <n v="39"/>
    <n v="39"/>
    <n v="12"/>
    <n v="212"/>
    <n v="20"/>
    <n v="20"/>
    <n v="40"/>
    <n v="60"/>
    <n v="435"/>
    <n v="12"/>
    <x v="4"/>
    <x v="15"/>
    <x v="3"/>
    <x v="1"/>
    <x v="10"/>
    <x v="1"/>
    <s v="Regular"/>
  </r>
  <r>
    <n v="-3"/>
    <n v="42"/>
    <n v="76"/>
    <n v="34"/>
    <n v="45"/>
    <n v="12"/>
    <n v="182"/>
    <n v="10"/>
    <n v="20"/>
    <n v="30"/>
    <n v="50"/>
    <n v="801"/>
    <n v="13"/>
    <x v="4"/>
    <x v="15"/>
    <x v="3"/>
    <x v="1"/>
    <x v="3"/>
    <x v="1"/>
    <s v="Regular"/>
  </r>
  <r>
    <n v="165"/>
    <n v="261"/>
    <n v="521"/>
    <n v="261"/>
    <n v="96"/>
    <n v="72"/>
    <n v="1559"/>
    <n v="180"/>
    <n v="250"/>
    <n v="260"/>
    <n v="500"/>
    <n v="415"/>
    <n v="4"/>
    <x v="4"/>
    <x v="16"/>
    <x v="3"/>
    <x v="0"/>
    <x v="12"/>
    <x v="2"/>
    <s v="Regular"/>
  </r>
  <r>
    <n v="25"/>
    <n v="168"/>
    <n v="289"/>
    <n v="98"/>
    <n v="143"/>
    <n v="109"/>
    <n v="788"/>
    <n v="30"/>
    <n v="95"/>
    <n v="160"/>
    <n v="270"/>
    <n v="209"/>
    <n v="5"/>
    <x v="4"/>
    <x v="16"/>
    <x v="3"/>
    <x v="0"/>
    <x v="4"/>
    <x v="2"/>
    <s v="Regular"/>
  </r>
  <r>
    <n v="230"/>
    <n v="349"/>
    <n v="612"/>
    <n v="310"/>
    <n v="119"/>
    <n v="86"/>
    <n v="1433"/>
    <n v="220"/>
    <n v="301"/>
    <n v="330"/>
    <n v="580"/>
    <n v="626"/>
    <n v="6"/>
    <x v="4"/>
    <x v="16"/>
    <x v="3"/>
    <x v="0"/>
    <x v="5"/>
    <x v="2"/>
    <s v="Decaf"/>
  </r>
  <r>
    <n v="-84"/>
    <n v="-21"/>
    <n v="106"/>
    <n v="103"/>
    <n v="63"/>
    <n v="40"/>
    <n v="1215"/>
    <n v="-80"/>
    <n v="184"/>
    <n v="-30"/>
    <n v="130"/>
    <n v="209"/>
    <n v="1"/>
    <x v="4"/>
    <x v="16"/>
    <x v="3"/>
    <x v="0"/>
    <x v="0"/>
    <x v="0"/>
    <s v="Regular"/>
  </r>
  <r>
    <n v="295"/>
    <n v="454"/>
    <n v="756"/>
    <n v="342"/>
    <n v="159"/>
    <n v="105"/>
    <n v="2250"/>
    <n v="410"/>
    <n v="323"/>
    <n v="560"/>
    <n v="940"/>
    <n v="650"/>
    <n v="2"/>
    <x v="4"/>
    <x v="16"/>
    <x v="3"/>
    <x v="0"/>
    <x v="1"/>
    <x v="0"/>
    <s v="Regular"/>
  </r>
  <r>
    <n v="-142"/>
    <n v="-32"/>
    <n v="163"/>
    <n v="184"/>
    <n v="110"/>
    <n v="64"/>
    <n v="1952"/>
    <n v="-140"/>
    <n v="265"/>
    <n v="-40"/>
    <n v="200"/>
    <n v="714"/>
    <n v="3"/>
    <x v="4"/>
    <x v="16"/>
    <x v="3"/>
    <x v="0"/>
    <x v="2"/>
    <x v="0"/>
    <s v="Decaf"/>
  </r>
  <r>
    <n v="111"/>
    <n v="152"/>
    <n v="256"/>
    <n v="74"/>
    <n v="41"/>
    <n v="29"/>
    <n v="871"/>
    <n v="120"/>
    <n v="80"/>
    <n v="140"/>
    <n v="220"/>
    <n v="760"/>
    <n v="8"/>
    <x v="4"/>
    <x v="16"/>
    <x v="3"/>
    <x v="0"/>
    <x v="6"/>
    <x v="3"/>
    <s v="Decaf"/>
  </r>
  <r>
    <n v="183"/>
    <n v="277"/>
    <n v="512"/>
    <n v="237"/>
    <n v="94"/>
    <n v="72"/>
    <n v="1060"/>
    <n v="180"/>
    <n v="182"/>
    <n v="250"/>
    <n v="450"/>
    <n v="805"/>
    <n v="9"/>
    <x v="4"/>
    <x v="16"/>
    <x v="3"/>
    <x v="0"/>
    <x v="7"/>
    <x v="3"/>
    <s v="Decaf"/>
  </r>
  <r>
    <n v="67"/>
    <n v="107"/>
    <n v="190"/>
    <n v="83"/>
    <n v="40"/>
    <n v="27"/>
    <n v="584"/>
    <n v="60"/>
    <n v="70"/>
    <n v="90"/>
    <n v="160"/>
    <n v="805"/>
    <n v="10"/>
    <x v="4"/>
    <x v="16"/>
    <x v="3"/>
    <x v="0"/>
    <x v="8"/>
    <x v="3"/>
    <s v="Decaf"/>
  </r>
  <r>
    <n v="111"/>
    <n v="152"/>
    <n v="256"/>
    <n v="168"/>
    <n v="41"/>
    <n v="29"/>
    <n v="821"/>
    <n v="100"/>
    <n v="60"/>
    <n v="110"/>
    <n v="170"/>
    <n v="310"/>
    <n v="11"/>
    <x v="4"/>
    <x v="16"/>
    <x v="3"/>
    <x v="0"/>
    <x v="9"/>
    <x v="1"/>
    <s v="Regular"/>
  </r>
  <r>
    <n v="89"/>
    <n v="124"/>
    <n v="210"/>
    <n v="86"/>
    <n v="35"/>
    <n v="24"/>
    <n v="499"/>
    <n v="80"/>
    <n v="50"/>
    <n v="90"/>
    <n v="140"/>
    <n v="530"/>
    <n v="12"/>
    <x v="4"/>
    <x v="16"/>
    <x v="3"/>
    <x v="0"/>
    <x v="10"/>
    <x v="1"/>
    <s v="Regular"/>
  </r>
  <r>
    <n v="43"/>
    <n v="96"/>
    <n v="160"/>
    <n v="64"/>
    <n v="53"/>
    <n v="21"/>
    <n v="593"/>
    <n v="30"/>
    <n v="40"/>
    <n v="60"/>
    <n v="100"/>
    <n v="714"/>
    <n v="13"/>
    <x v="4"/>
    <x v="16"/>
    <x v="3"/>
    <x v="0"/>
    <x v="3"/>
    <x v="1"/>
    <s v="Regular"/>
  </r>
  <r>
    <n v="31"/>
    <n v="43"/>
    <n v="43"/>
    <n v="0"/>
    <n v="12"/>
    <n v="0"/>
    <n v="645"/>
    <n v="30"/>
    <n v="0"/>
    <n v="40"/>
    <n v="40"/>
    <n v="775"/>
    <n v="4"/>
    <x v="4"/>
    <x v="17"/>
    <x v="3"/>
    <x v="1"/>
    <x v="12"/>
    <x v="2"/>
    <s v="Regular"/>
  </r>
  <r>
    <n v="13"/>
    <n v="29"/>
    <n v="49"/>
    <n v="20"/>
    <n v="16"/>
    <n v="5"/>
    <n v="829"/>
    <n v="20"/>
    <n v="10"/>
    <n v="30"/>
    <n v="40"/>
    <n v="775"/>
    <n v="5"/>
    <x v="4"/>
    <x v="17"/>
    <x v="3"/>
    <x v="1"/>
    <x v="4"/>
    <x v="2"/>
    <s v="Regular"/>
  </r>
  <r>
    <n v="13"/>
    <n v="29"/>
    <n v="49"/>
    <n v="20"/>
    <n v="16"/>
    <n v="5"/>
    <n v="784"/>
    <n v="20"/>
    <n v="10"/>
    <n v="30"/>
    <n v="40"/>
    <n v="775"/>
    <n v="6"/>
    <x v="4"/>
    <x v="17"/>
    <x v="3"/>
    <x v="1"/>
    <x v="5"/>
    <x v="2"/>
    <s v="Decaf"/>
  </r>
  <r>
    <n v="-1"/>
    <n v="45"/>
    <n v="81"/>
    <n v="36"/>
    <n v="46"/>
    <n v="13"/>
    <n v="212"/>
    <n v="20"/>
    <n v="40"/>
    <n v="60"/>
    <n v="100"/>
    <n v="702"/>
    <n v="2"/>
    <x v="4"/>
    <x v="17"/>
    <x v="3"/>
    <x v="1"/>
    <x v="1"/>
    <x v="0"/>
    <s v="Regular"/>
  </r>
  <r>
    <n v="25"/>
    <n v="168"/>
    <n v="289"/>
    <n v="209"/>
    <n v="143"/>
    <n v="109"/>
    <n v="788"/>
    <n v="40"/>
    <n v="80"/>
    <n v="150"/>
    <n v="250"/>
    <n v="775"/>
    <n v="8"/>
    <x v="4"/>
    <x v="17"/>
    <x v="3"/>
    <x v="1"/>
    <x v="6"/>
    <x v="3"/>
    <s v="Decaf"/>
  </r>
  <r>
    <n v="160"/>
    <n v="270"/>
    <n v="465"/>
    <n v="109"/>
    <n v="110"/>
    <n v="64"/>
    <n v="956"/>
    <n v="160"/>
    <n v="146"/>
    <n v="240"/>
    <n v="400"/>
    <n v="775"/>
    <n v="9"/>
    <x v="4"/>
    <x v="17"/>
    <x v="3"/>
    <x v="1"/>
    <x v="7"/>
    <x v="3"/>
    <s v="Decaf"/>
  </r>
  <r>
    <n v="121"/>
    <n v="185"/>
    <n v="312"/>
    <n v="82"/>
    <n v="64"/>
    <n v="40"/>
    <n v="671"/>
    <n v="120"/>
    <n v="130"/>
    <n v="170"/>
    <n v="270"/>
    <n v="775"/>
    <n v="10"/>
    <x v="4"/>
    <x v="17"/>
    <x v="3"/>
    <x v="1"/>
    <x v="8"/>
    <x v="3"/>
    <s v="Decaf"/>
  </r>
  <r>
    <n v="231"/>
    <n v="349"/>
    <n v="612"/>
    <n v="291"/>
    <n v="118"/>
    <n v="86"/>
    <n v="1433"/>
    <n v="170"/>
    <n v="85"/>
    <n v="240"/>
    <n v="410"/>
    <n v="702"/>
    <n v="11"/>
    <x v="4"/>
    <x v="17"/>
    <x v="3"/>
    <x v="1"/>
    <x v="9"/>
    <x v="1"/>
    <s v="Regular"/>
  </r>
  <r>
    <n v="164"/>
    <n v="261"/>
    <n v="521"/>
    <n v="248"/>
    <n v="97"/>
    <n v="72"/>
    <n v="1559"/>
    <n v="120"/>
    <n v="150"/>
    <n v="180"/>
    <n v="350"/>
    <n v="775"/>
    <n v="12"/>
    <x v="4"/>
    <x v="17"/>
    <x v="3"/>
    <x v="1"/>
    <x v="10"/>
    <x v="1"/>
    <s v="Regular"/>
  </r>
  <r>
    <n v="-380"/>
    <n v="-265"/>
    <n v="18"/>
    <n v="258"/>
    <n v="133"/>
    <n v="100"/>
    <n v="3742"/>
    <n v="-250"/>
    <n v="210"/>
    <n v="-170"/>
    <n v="0"/>
    <n v="702"/>
    <n v="13"/>
    <x v="4"/>
    <x v="17"/>
    <x v="3"/>
    <x v="1"/>
    <x v="3"/>
    <x v="1"/>
    <s v="Regular"/>
  </r>
  <r>
    <n v="6"/>
    <n v="37"/>
    <n v="68"/>
    <n v="31"/>
    <n v="31"/>
    <n v="9"/>
    <n v="976"/>
    <n v="30"/>
    <n v="30"/>
    <n v="50"/>
    <n v="80"/>
    <n v="775"/>
    <n v="3"/>
    <x v="4"/>
    <x v="17"/>
    <x v="3"/>
    <x v="1"/>
    <x v="2"/>
    <x v="0"/>
    <s v="Decaf"/>
  </r>
  <r>
    <n v="11"/>
    <n v="65"/>
    <n v="118"/>
    <n v="53"/>
    <n v="54"/>
    <n v="20"/>
    <n v="361"/>
    <n v="20"/>
    <n v="50"/>
    <n v="60"/>
    <n v="110"/>
    <n v="541"/>
    <n v="4"/>
    <x v="4"/>
    <x v="18"/>
    <x v="3"/>
    <x v="1"/>
    <x v="12"/>
    <x v="2"/>
    <s v="Regular"/>
  </r>
  <r>
    <n v="27"/>
    <n v="71"/>
    <n v="123"/>
    <n v="52"/>
    <n v="44"/>
    <n v="17"/>
    <n v="361"/>
    <n v="40"/>
    <n v="40"/>
    <n v="70"/>
    <n v="110"/>
    <n v="541"/>
    <n v="5"/>
    <x v="4"/>
    <x v="18"/>
    <x v="3"/>
    <x v="1"/>
    <x v="4"/>
    <x v="2"/>
    <s v="Regular"/>
  </r>
  <r>
    <n v="83"/>
    <n v="149"/>
    <n v="298"/>
    <n v="209"/>
    <n v="66"/>
    <n v="41"/>
    <n v="1156"/>
    <n v="90"/>
    <n v="127"/>
    <n v="140"/>
    <n v="280"/>
    <n v="541"/>
    <n v="6"/>
    <x v="4"/>
    <x v="18"/>
    <x v="3"/>
    <x v="1"/>
    <x v="5"/>
    <x v="2"/>
    <s v="Decaf"/>
  </r>
  <r>
    <n v="-2"/>
    <n v="75"/>
    <n v="128"/>
    <n v="53"/>
    <n v="77"/>
    <n v="48"/>
    <n v="458"/>
    <n v="40"/>
    <n v="60"/>
    <n v="100"/>
    <n v="160"/>
    <n v="503"/>
    <n v="1"/>
    <x v="4"/>
    <x v="18"/>
    <x v="3"/>
    <x v="1"/>
    <x v="0"/>
    <x v="0"/>
    <s v="Regular"/>
  </r>
  <r>
    <n v="8"/>
    <n v="68"/>
    <n v="116"/>
    <n v="48"/>
    <n v="60"/>
    <n v="15"/>
    <n v="422"/>
    <n v="30"/>
    <n v="60"/>
    <n v="80"/>
    <n v="140"/>
    <n v="971"/>
    <n v="2"/>
    <x v="4"/>
    <x v="18"/>
    <x v="3"/>
    <x v="1"/>
    <x v="1"/>
    <x v="0"/>
    <s v="Regular"/>
  </r>
  <r>
    <n v="26"/>
    <n v="45"/>
    <n v="75"/>
    <n v="30"/>
    <n v="19"/>
    <n v="8"/>
    <n v="794"/>
    <n v="40"/>
    <n v="20"/>
    <n v="40"/>
    <n v="60"/>
    <n v="503"/>
    <n v="8"/>
    <x v="4"/>
    <x v="18"/>
    <x v="3"/>
    <x v="1"/>
    <x v="6"/>
    <x v="3"/>
    <s v="Decaf"/>
  </r>
  <r>
    <n v="30"/>
    <n v="56"/>
    <n v="99"/>
    <n v="43"/>
    <n v="26"/>
    <n v="14"/>
    <n v="602"/>
    <n v="30"/>
    <n v="30"/>
    <n v="50"/>
    <n v="80"/>
    <n v="971"/>
    <n v="9"/>
    <x v="4"/>
    <x v="18"/>
    <x v="3"/>
    <x v="1"/>
    <x v="7"/>
    <x v="3"/>
    <s v="Decaf"/>
  </r>
  <r>
    <n v="12"/>
    <n v="29"/>
    <n v="49"/>
    <n v="20"/>
    <n v="17"/>
    <n v="5"/>
    <n v="464"/>
    <n v="20"/>
    <n v="10"/>
    <n v="20"/>
    <n v="30"/>
    <n v="503"/>
    <n v="11"/>
    <x v="4"/>
    <x v="18"/>
    <x v="3"/>
    <x v="1"/>
    <x v="9"/>
    <x v="1"/>
    <s v="Regular"/>
  </r>
  <r>
    <n v="79"/>
    <n v="141"/>
    <n v="235"/>
    <n v="94"/>
    <n v="62"/>
    <n v="31"/>
    <n v="697"/>
    <n v="50"/>
    <n v="60"/>
    <n v="90"/>
    <n v="150"/>
    <n v="503"/>
    <n v="12"/>
    <x v="4"/>
    <x v="18"/>
    <x v="3"/>
    <x v="1"/>
    <x v="10"/>
    <x v="1"/>
    <s v="Regular"/>
  </r>
  <r>
    <n v="101"/>
    <n v="159"/>
    <n v="273"/>
    <n v="95"/>
    <n v="58"/>
    <n v="35"/>
    <n v="555"/>
    <n v="70"/>
    <n v="70"/>
    <n v="110"/>
    <n v="180"/>
    <n v="971"/>
    <n v="13"/>
    <x v="4"/>
    <x v="18"/>
    <x v="3"/>
    <x v="1"/>
    <x v="3"/>
    <x v="1"/>
    <s v="Regular"/>
  </r>
  <r>
    <n v="25"/>
    <n v="61"/>
    <n v="103"/>
    <n v="42"/>
    <n v="36"/>
    <n v="13"/>
    <n v="384"/>
    <n v="40"/>
    <n v="50"/>
    <n v="70"/>
    <n v="120"/>
    <n v="971"/>
    <n v="3"/>
    <x v="4"/>
    <x v="18"/>
    <x v="3"/>
    <x v="1"/>
    <x v="2"/>
    <x v="0"/>
    <s v="Decaf"/>
  </r>
  <r>
    <n v="34"/>
    <n v="62"/>
    <n v="110"/>
    <n v="48"/>
    <n v="28"/>
    <n v="15"/>
    <n v="599"/>
    <n v="40"/>
    <n v="40"/>
    <n v="60"/>
    <n v="100"/>
    <n v="206"/>
    <n v="4"/>
    <x v="4"/>
    <x v="19"/>
    <x v="3"/>
    <x v="1"/>
    <x v="12"/>
    <x v="2"/>
    <s v="Regular"/>
  </r>
  <r>
    <n v="16"/>
    <n v="72"/>
    <n v="130"/>
    <n v="58"/>
    <n v="56"/>
    <n v="22"/>
    <n v="338"/>
    <n v="20"/>
    <n v="50"/>
    <n v="70"/>
    <n v="120"/>
    <n v="206"/>
    <n v="5"/>
    <x v="4"/>
    <x v="19"/>
    <x v="3"/>
    <x v="1"/>
    <x v="4"/>
    <x v="2"/>
    <s v="Regular"/>
  </r>
  <r>
    <n v="47"/>
    <n v="92"/>
    <n v="170"/>
    <n v="78"/>
    <n v="45"/>
    <n v="24"/>
    <n v="995"/>
    <n v="60"/>
    <n v="70"/>
    <n v="90"/>
    <n v="160"/>
    <n v="206"/>
    <n v="6"/>
    <x v="4"/>
    <x v="19"/>
    <x v="3"/>
    <x v="1"/>
    <x v="5"/>
    <x v="2"/>
    <s v="Decaf"/>
  </r>
  <r>
    <n v="58"/>
    <n v="104"/>
    <n v="175"/>
    <n v="71"/>
    <n v="46"/>
    <n v="22"/>
    <n v="373"/>
    <n v="90"/>
    <n v="80"/>
    <n v="130"/>
    <n v="210"/>
    <n v="253"/>
    <n v="2"/>
    <x v="4"/>
    <x v="19"/>
    <x v="3"/>
    <x v="1"/>
    <x v="1"/>
    <x v="0"/>
    <s v="Regular"/>
  </r>
  <r>
    <n v="98"/>
    <n v="165"/>
    <n v="275"/>
    <n v="82"/>
    <n v="67"/>
    <n v="36"/>
    <n v="1020"/>
    <n v="100"/>
    <n v="90"/>
    <n v="150"/>
    <n v="240"/>
    <n v="206"/>
    <n v="8"/>
    <x v="4"/>
    <x v="19"/>
    <x v="3"/>
    <x v="1"/>
    <x v="6"/>
    <x v="3"/>
    <s v="Decaf"/>
  </r>
  <r>
    <n v="36"/>
    <n v="59"/>
    <n v="99"/>
    <n v="40"/>
    <n v="23"/>
    <n v="11"/>
    <n v="793"/>
    <n v="50"/>
    <n v="30"/>
    <n v="50"/>
    <n v="80"/>
    <n v="206"/>
    <n v="9"/>
    <x v="4"/>
    <x v="19"/>
    <x v="3"/>
    <x v="1"/>
    <x v="7"/>
    <x v="3"/>
    <s v="Decaf"/>
  </r>
  <r>
    <n v="44"/>
    <n v="82"/>
    <n v="130"/>
    <n v="48"/>
    <n v="38"/>
    <n v="14"/>
    <n v="351"/>
    <n v="30"/>
    <n v="30"/>
    <n v="50"/>
    <n v="80"/>
    <n v="509"/>
    <n v="11"/>
    <x v="4"/>
    <x v="19"/>
    <x v="3"/>
    <x v="1"/>
    <x v="9"/>
    <x v="1"/>
    <s v="Regular"/>
  </r>
  <r>
    <n v="27"/>
    <n v="65"/>
    <n v="110"/>
    <n v="45"/>
    <n v="38"/>
    <n v="14"/>
    <n v="410"/>
    <n v="30"/>
    <n v="20"/>
    <n v="50"/>
    <n v="70"/>
    <n v="360"/>
    <n v="12"/>
    <x v="4"/>
    <x v="19"/>
    <x v="3"/>
    <x v="1"/>
    <x v="10"/>
    <x v="1"/>
    <s v="Regular"/>
  </r>
  <r>
    <n v="2"/>
    <n v="90"/>
    <n v="154"/>
    <n v="64"/>
    <n v="88"/>
    <n v="58"/>
    <n v="551"/>
    <n v="10"/>
    <n v="40"/>
    <n v="60"/>
    <n v="100"/>
    <n v="425"/>
    <n v="13"/>
    <x v="4"/>
    <x v="19"/>
    <x v="3"/>
    <x v="1"/>
    <x v="3"/>
    <x v="1"/>
    <s v="Regular"/>
  </r>
  <r>
    <n v="16"/>
    <n v="129"/>
    <n v="221"/>
    <n v="92"/>
    <n v="113"/>
    <n v="83"/>
    <n v="599"/>
    <n v="60"/>
    <n v="66"/>
    <n v="160"/>
    <n v="270"/>
    <n v="253"/>
    <n v="3"/>
    <x v="4"/>
    <x v="19"/>
    <x v="3"/>
    <x v="1"/>
    <x v="2"/>
    <x v="0"/>
    <s v="Decaf"/>
  </r>
  <r>
    <n v="11"/>
    <n v="64"/>
    <n v="115"/>
    <n v="51"/>
    <n v="53"/>
    <n v="19"/>
    <n v="396"/>
    <n v="20"/>
    <n v="40"/>
    <n v="60"/>
    <n v="100"/>
    <n v="719"/>
    <n v="11"/>
    <x v="5"/>
    <x v="0"/>
    <x v="0"/>
    <x v="0"/>
    <x v="9"/>
    <x v="1"/>
    <s v="Regular"/>
  </r>
  <r>
    <n v="27"/>
    <n v="64"/>
    <n v="117"/>
    <n v="53"/>
    <n v="37"/>
    <n v="16"/>
    <n v="1028"/>
    <n v="30"/>
    <n v="40"/>
    <n v="60"/>
    <n v="100"/>
    <n v="970"/>
    <n v="12"/>
    <x v="5"/>
    <x v="0"/>
    <x v="0"/>
    <x v="0"/>
    <x v="10"/>
    <x v="1"/>
    <s v="Regular"/>
  </r>
  <r>
    <n v="29"/>
    <n v="56"/>
    <n v="99"/>
    <n v="43"/>
    <n v="27"/>
    <n v="14"/>
    <n v="597"/>
    <n v="30"/>
    <n v="30"/>
    <n v="50"/>
    <n v="80"/>
    <n v="720"/>
    <n v="13"/>
    <x v="5"/>
    <x v="0"/>
    <x v="0"/>
    <x v="0"/>
    <x v="3"/>
    <x v="1"/>
    <s v="Regular"/>
  </r>
  <r>
    <n v="99"/>
    <n v="136"/>
    <n v="230"/>
    <n v="94"/>
    <n v="37"/>
    <n v="26"/>
    <n v="562"/>
    <n v="140"/>
    <n v="93"/>
    <n v="170"/>
    <n v="270"/>
    <n v="719"/>
    <n v="5"/>
    <x v="5"/>
    <x v="0"/>
    <x v="0"/>
    <x v="0"/>
    <x v="4"/>
    <x v="2"/>
    <s v="Regular"/>
  </r>
  <r>
    <n v="33"/>
    <n v="81"/>
    <n v="135"/>
    <n v="54"/>
    <n v="48"/>
    <n v="17"/>
    <n v="641"/>
    <n v="50"/>
    <n v="60"/>
    <n v="90"/>
    <n v="150"/>
    <n v="303"/>
    <n v="6"/>
    <x v="5"/>
    <x v="0"/>
    <x v="0"/>
    <x v="0"/>
    <x v="5"/>
    <x v="2"/>
    <s v="Decaf"/>
  </r>
  <r>
    <n v="121"/>
    <n v="163"/>
    <n v="276"/>
    <n v="89"/>
    <n v="42"/>
    <n v="31"/>
    <n v="897"/>
    <n v="130"/>
    <n v="88"/>
    <n v="170"/>
    <n v="280"/>
    <n v="719"/>
    <n v="1"/>
    <x v="5"/>
    <x v="0"/>
    <x v="0"/>
    <x v="0"/>
    <x v="0"/>
    <x v="0"/>
    <s v="Regular"/>
  </r>
  <r>
    <n v="68"/>
    <n v="107"/>
    <n v="190"/>
    <n v="83"/>
    <n v="39"/>
    <n v="27"/>
    <n v="574"/>
    <n v="80"/>
    <n v="80"/>
    <n v="110"/>
    <n v="190"/>
    <n v="970"/>
    <n v="2"/>
    <x v="5"/>
    <x v="0"/>
    <x v="0"/>
    <x v="0"/>
    <x v="1"/>
    <x v="0"/>
    <s v="Regular"/>
  </r>
  <r>
    <n v="132"/>
    <n v="178"/>
    <n v="301"/>
    <n v="229"/>
    <n v="46"/>
    <n v="34"/>
    <n v="947"/>
    <n v="140"/>
    <n v="152"/>
    <n v="180"/>
    <n v="310"/>
    <n v="719"/>
    <n v="3"/>
    <x v="5"/>
    <x v="0"/>
    <x v="0"/>
    <x v="0"/>
    <x v="2"/>
    <x v="0"/>
    <s v="Decaf"/>
  </r>
  <r>
    <n v="83"/>
    <n v="149"/>
    <n v="298"/>
    <n v="108"/>
    <n v="66"/>
    <n v="41"/>
    <n v="1245"/>
    <n v="90"/>
    <n v="98"/>
    <n v="140"/>
    <n v="260"/>
    <n v="720"/>
    <n v="8"/>
    <x v="5"/>
    <x v="0"/>
    <x v="0"/>
    <x v="0"/>
    <x v="6"/>
    <x v="3"/>
    <s v="Decaf"/>
  </r>
  <r>
    <n v="-7"/>
    <n v="63"/>
    <n v="107"/>
    <n v="44"/>
    <n v="70"/>
    <n v="40"/>
    <n v="496"/>
    <n v="10"/>
    <n v="30"/>
    <n v="60"/>
    <n v="90"/>
    <n v="720"/>
    <n v="9"/>
    <x v="5"/>
    <x v="0"/>
    <x v="0"/>
    <x v="0"/>
    <x v="7"/>
    <x v="3"/>
    <s v="Decaf"/>
  </r>
  <r>
    <n v="24"/>
    <n v="68"/>
    <n v="118"/>
    <n v="50"/>
    <n v="44"/>
    <n v="16"/>
    <n v="397"/>
    <n v="30"/>
    <n v="40"/>
    <n v="60"/>
    <n v="100"/>
    <n v="719"/>
    <n v="10"/>
    <x v="5"/>
    <x v="0"/>
    <x v="0"/>
    <x v="0"/>
    <x v="8"/>
    <x v="3"/>
    <s v="Decaf"/>
  </r>
  <r>
    <n v="99"/>
    <n v="136"/>
    <n v="230"/>
    <n v="94"/>
    <n v="37"/>
    <n v="26"/>
    <n v="562"/>
    <n v="90"/>
    <n v="80"/>
    <n v="120"/>
    <n v="200"/>
    <n v="312"/>
    <n v="11"/>
    <x v="5"/>
    <x v="1"/>
    <x v="0"/>
    <x v="0"/>
    <x v="9"/>
    <x v="1"/>
    <s v="Regular"/>
  </r>
  <r>
    <n v="33"/>
    <n v="81"/>
    <n v="135"/>
    <n v="54"/>
    <n v="48"/>
    <n v="17"/>
    <n v="641"/>
    <n v="30"/>
    <n v="40"/>
    <n v="70"/>
    <n v="110"/>
    <n v="312"/>
    <n v="12"/>
    <x v="5"/>
    <x v="1"/>
    <x v="0"/>
    <x v="0"/>
    <x v="10"/>
    <x v="1"/>
    <s v="Regular"/>
  </r>
  <r>
    <n v="241"/>
    <n v="362"/>
    <n v="634"/>
    <n v="256"/>
    <n v="121"/>
    <n v="89"/>
    <n v="1616"/>
    <n v="300"/>
    <n v="239"/>
    <n v="430"/>
    <n v="740"/>
    <n v="312"/>
    <n v="5"/>
    <x v="5"/>
    <x v="1"/>
    <x v="0"/>
    <x v="0"/>
    <x v="4"/>
    <x v="2"/>
    <s v="Regular"/>
  </r>
  <r>
    <n v="164"/>
    <n v="261"/>
    <n v="521"/>
    <n v="245"/>
    <n v="97"/>
    <n v="72"/>
    <n v="1715"/>
    <n v="210"/>
    <n v="313"/>
    <n v="310"/>
    <n v="610"/>
    <n v="312"/>
    <n v="6"/>
    <x v="5"/>
    <x v="1"/>
    <x v="0"/>
    <x v="0"/>
    <x v="5"/>
    <x v="2"/>
    <s v="Decaf"/>
  </r>
  <r>
    <n v="167"/>
    <n v="278"/>
    <n v="478"/>
    <n v="152"/>
    <n v="111"/>
    <n v="66"/>
    <n v="1095"/>
    <n v="190"/>
    <n v="232"/>
    <n v="290"/>
    <n v="500"/>
    <n v="815"/>
    <n v="2"/>
    <x v="5"/>
    <x v="1"/>
    <x v="0"/>
    <x v="0"/>
    <x v="1"/>
    <x v="0"/>
    <s v="Regular"/>
  </r>
  <r>
    <n v="135"/>
    <n v="204"/>
    <n v="345"/>
    <n v="104"/>
    <n v="69"/>
    <n v="45"/>
    <n v="764"/>
    <n v="160"/>
    <n v="88"/>
    <n v="220"/>
    <n v="360"/>
    <n v="630"/>
    <n v="3"/>
    <x v="5"/>
    <x v="1"/>
    <x v="0"/>
    <x v="0"/>
    <x v="2"/>
    <x v="0"/>
    <s v="Decaf"/>
  </r>
  <r>
    <n v="121"/>
    <n v="163"/>
    <n v="276"/>
    <n v="139"/>
    <n v="42"/>
    <n v="31"/>
    <n v="897"/>
    <n v="130"/>
    <n v="90"/>
    <n v="150"/>
    <n v="240"/>
    <n v="630"/>
    <n v="8"/>
    <x v="5"/>
    <x v="1"/>
    <x v="0"/>
    <x v="0"/>
    <x v="6"/>
    <x v="3"/>
    <s v="Decaf"/>
  </r>
  <r>
    <n v="67"/>
    <n v="107"/>
    <n v="190"/>
    <n v="83"/>
    <n v="40"/>
    <n v="27"/>
    <n v="574"/>
    <n v="60"/>
    <n v="70"/>
    <n v="90"/>
    <n v="160"/>
    <n v="630"/>
    <n v="9"/>
    <x v="5"/>
    <x v="1"/>
    <x v="0"/>
    <x v="0"/>
    <x v="7"/>
    <x v="3"/>
    <s v="Decaf"/>
  </r>
  <r>
    <n v="133"/>
    <n v="178"/>
    <n v="301"/>
    <n v="123"/>
    <n v="45"/>
    <n v="34"/>
    <n v="947"/>
    <n v="140"/>
    <n v="76"/>
    <n v="160"/>
    <n v="260"/>
    <n v="309"/>
    <n v="10"/>
    <x v="5"/>
    <x v="1"/>
    <x v="0"/>
    <x v="0"/>
    <x v="8"/>
    <x v="3"/>
    <s v="Decaf"/>
  </r>
  <r>
    <n v="164"/>
    <n v="261"/>
    <n v="521"/>
    <n v="278"/>
    <n v="97"/>
    <n v="72"/>
    <n v="1715"/>
    <n v="150"/>
    <n v="253"/>
    <n v="230"/>
    <n v="450"/>
    <n v="641"/>
    <n v="11"/>
    <x v="5"/>
    <x v="2"/>
    <x v="0"/>
    <x v="1"/>
    <x v="9"/>
    <x v="1"/>
    <s v="Regular"/>
  </r>
  <r>
    <n v="197"/>
    <n v="332"/>
    <n v="603"/>
    <n v="238"/>
    <n v="135"/>
    <n v="102"/>
    <n v="1714"/>
    <n v="180"/>
    <n v="171"/>
    <n v="300"/>
    <n v="530"/>
    <n v="563"/>
    <n v="12"/>
    <x v="5"/>
    <x v="2"/>
    <x v="0"/>
    <x v="1"/>
    <x v="10"/>
    <x v="1"/>
    <s v="Regular"/>
  </r>
  <r>
    <n v="15"/>
    <n v="32"/>
    <n v="53"/>
    <n v="21"/>
    <n v="17"/>
    <n v="5"/>
    <n v="798"/>
    <n v="30"/>
    <n v="20"/>
    <n v="40"/>
    <n v="60"/>
    <n v="515"/>
    <n v="5"/>
    <x v="5"/>
    <x v="2"/>
    <x v="0"/>
    <x v="1"/>
    <x v="4"/>
    <x v="2"/>
    <s v="Regular"/>
  </r>
  <r>
    <n v="31"/>
    <n v="43"/>
    <n v="43"/>
    <n v="0"/>
    <n v="12"/>
    <n v="0"/>
    <n v="602"/>
    <n v="40"/>
    <n v="0"/>
    <n v="50"/>
    <n v="50"/>
    <n v="319"/>
    <n v="6"/>
    <x v="5"/>
    <x v="2"/>
    <x v="0"/>
    <x v="1"/>
    <x v="5"/>
    <x v="2"/>
    <s v="Decaf"/>
  </r>
  <r>
    <n v="18"/>
    <n v="35"/>
    <n v="58"/>
    <n v="23"/>
    <n v="17"/>
    <n v="6"/>
    <n v="843"/>
    <n v="30"/>
    <n v="20"/>
    <n v="40"/>
    <n v="60"/>
    <n v="641"/>
    <n v="1"/>
    <x v="5"/>
    <x v="2"/>
    <x v="0"/>
    <x v="1"/>
    <x v="0"/>
    <x v="0"/>
    <s v="Regular"/>
  </r>
  <r>
    <n v="8"/>
    <n v="38"/>
    <n v="70"/>
    <n v="32"/>
    <n v="30"/>
    <n v="9"/>
    <n v="996"/>
    <n v="20"/>
    <n v="30"/>
    <n v="40"/>
    <n v="70"/>
    <n v="563"/>
    <n v="2"/>
    <x v="5"/>
    <x v="2"/>
    <x v="0"/>
    <x v="1"/>
    <x v="1"/>
    <x v="0"/>
    <s v="Regular"/>
  </r>
  <r>
    <n v="11"/>
    <n v="30"/>
    <n v="52"/>
    <n v="22"/>
    <n v="19"/>
    <n v="7"/>
    <n v="608"/>
    <n v="20"/>
    <n v="20"/>
    <n v="30"/>
    <n v="50"/>
    <n v="712"/>
    <n v="3"/>
    <x v="5"/>
    <x v="2"/>
    <x v="0"/>
    <x v="1"/>
    <x v="2"/>
    <x v="0"/>
    <s v="Decaf"/>
  </r>
  <r>
    <n v="241"/>
    <n v="362"/>
    <n v="634"/>
    <n v="248"/>
    <n v="121"/>
    <n v="89"/>
    <n v="1616"/>
    <n v="230"/>
    <n v="240"/>
    <n v="320"/>
    <n v="550"/>
    <n v="641"/>
    <n v="8"/>
    <x v="5"/>
    <x v="2"/>
    <x v="0"/>
    <x v="1"/>
    <x v="6"/>
    <x v="3"/>
    <s v="Decaf"/>
  </r>
  <r>
    <n v="136"/>
    <n v="204"/>
    <n v="345"/>
    <n v="94"/>
    <n v="68"/>
    <n v="45"/>
    <n v="764"/>
    <n v="140"/>
    <n v="75"/>
    <n v="180"/>
    <n v="300"/>
    <n v="319"/>
    <n v="9"/>
    <x v="5"/>
    <x v="2"/>
    <x v="0"/>
    <x v="1"/>
    <x v="7"/>
    <x v="3"/>
    <s v="Decaf"/>
  </r>
  <r>
    <n v="14"/>
    <n v="55"/>
    <n v="96"/>
    <n v="41"/>
    <n v="41"/>
    <n v="13"/>
    <n v="239"/>
    <n v="20"/>
    <n v="30"/>
    <n v="50"/>
    <n v="80"/>
    <n v="636"/>
    <n v="11"/>
    <x v="5"/>
    <x v="3"/>
    <x v="0"/>
    <x v="1"/>
    <x v="9"/>
    <x v="1"/>
    <s v="Regular"/>
  </r>
  <r>
    <n v="-3"/>
    <n v="43"/>
    <n v="78"/>
    <n v="35"/>
    <n v="46"/>
    <n v="13"/>
    <n v="204"/>
    <n v="-10"/>
    <n v="30"/>
    <n v="30"/>
    <n v="60"/>
    <n v="573"/>
    <n v="12"/>
    <x v="5"/>
    <x v="3"/>
    <x v="0"/>
    <x v="1"/>
    <x v="10"/>
    <x v="1"/>
    <s v="Regular"/>
  </r>
  <r>
    <n v="0"/>
    <n v="46"/>
    <n v="82"/>
    <n v="36"/>
    <n v="46"/>
    <n v="13"/>
    <n v="236"/>
    <n v="0"/>
    <n v="30"/>
    <n v="40"/>
    <n v="70"/>
    <n v="573"/>
    <n v="13"/>
    <x v="5"/>
    <x v="3"/>
    <x v="0"/>
    <x v="1"/>
    <x v="3"/>
    <x v="1"/>
    <s v="Regular"/>
  </r>
  <r>
    <n v="33"/>
    <n v="55"/>
    <n v="92"/>
    <n v="37"/>
    <n v="22"/>
    <n v="10"/>
    <n v="876"/>
    <n v="40"/>
    <n v="40"/>
    <n v="60"/>
    <n v="100"/>
    <n v="660"/>
    <n v="5"/>
    <x v="5"/>
    <x v="3"/>
    <x v="0"/>
    <x v="1"/>
    <x v="4"/>
    <x v="2"/>
    <s v="Regular"/>
  </r>
  <r>
    <n v="31"/>
    <n v="53"/>
    <n v="89"/>
    <n v="36"/>
    <n v="22"/>
    <n v="10"/>
    <n v="828"/>
    <n v="40"/>
    <n v="40"/>
    <n v="60"/>
    <n v="100"/>
    <n v="573"/>
    <n v="6"/>
    <x v="5"/>
    <x v="3"/>
    <x v="0"/>
    <x v="1"/>
    <x v="5"/>
    <x v="2"/>
    <s v="Decaf"/>
  </r>
  <r>
    <n v="31"/>
    <n v="93"/>
    <n v="169"/>
    <n v="76"/>
    <n v="62"/>
    <n v="28"/>
    <n v="580"/>
    <n v="40"/>
    <n v="80"/>
    <n v="90"/>
    <n v="170"/>
    <n v="573"/>
    <n v="2"/>
    <x v="5"/>
    <x v="3"/>
    <x v="0"/>
    <x v="1"/>
    <x v="1"/>
    <x v="0"/>
    <s v="Regular"/>
  </r>
  <r>
    <n v="35"/>
    <n v="77"/>
    <n v="142"/>
    <n v="65"/>
    <n v="42"/>
    <n v="20"/>
    <n v="1042"/>
    <n v="50"/>
    <n v="60"/>
    <n v="80"/>
    <n v="140"/>
    <n v="314"/>
    <n v="3"/>
    <x v="5"/>
    <x v="3"/>
    <x v="0"/>
    <x v="1"/>
    <x v="2"/>
    <x v="0"/>
    <s v="Decaf"/>
  </r>
  <r>
    <n v="-4"/>
    <n v="73"/>
    <n v="125"/>
    <n v="52"/>
    <n v="77"/>
    <n v="47"/>
    <n v="313"/>
    <n v="20"/>
    <n v="40"/>
    <n v="70"/>
    <n v="110"/>
    <n v="660"/>
    <n v="8"/>
    <x v="5"/>
    <x v="3"/>
    <x v="0"/>
    <x v="1"/>
    <x v="6"/>
    <x v="3"/>
    <s v="Decaf"/>
  </r>
  <r>
    <n v="-33"/>
    <n v="25"/>
    <n v="141"/>
    <n v="83"/>
    <n v="58"/>
    <n v="35"/>
    <n v="1142"/>
    <n v="0"/>
    <n v="90"/>
    <n v="30"/>
    <n v="120"/>
    <n v="636"/>
    <n v="9"/>
    <x v="5"/>
    <x v="3"/>
    <x v="0"/>
    <x v="1"/>
    <x v="7"/>
    <x v="3"/>
    <s v="Decaf"/>
  </r>
  <r>
    <n v="99"/>
    <n v="167"/>
    <n v="278"/>
    <n v="86"/>
    <n v="68"/>
    <n v="36"/>
    <n v="767"/>
    <n v="90"/>
    <n v="90"/>
    <n v="150"/>
    <n v="240"/>
    <n v="513"/>
    <n v="11"/>
    <x v="5"/>
    <x v="4"/>
    <x v="0"/>
    <x v="0"/>
    <x v="9"/>
    <x v="1"/>
    <s v="Regular"/>
  </r>
  <r>
    <n v="105"/>
    <n v="164"/>
    <n v="282"/>
    <n v="91"/>
    <n v="59"/>
    <n v="36"/>
    <n v="636"/>
    <n v="90"/>
    <n v="80"/>
    <n v="140"/>
    <n v="240"/>
    <n v="937"/>
    <n v="12"/>
    <x v="5"/>
    <x v="4"/>
    <x v="0"/>
    <x v="0"/>
    <x v="10"/>
    <x v="1"/>
    <s v="Regular"/>
  </r>
  <r>
    <n v="83"/>
    <n v="149"/>
    <n v="298"/>
    <n v="96"/>
    <n v="66"/>
    <n v="41"/>
    <n v="1245"/>
    <n v="120"/>
    <n v="145"/>
    <n v="180"/>
    <n v="350"/>
    <n v="419"/>
    <n v="5"/>
    <x v="5"/>
    <x v="4"/>
    <x v="0"/>
    <x v="0"/>
    <x v="4"/>
    <x v="2"/>
    <s v="Regular"/>
  </r>
  <r>
    <n v="12"/>
    <n v="64"/>
    <n v="115"/>
    <n v="51"/>
    <n v="52"/>
    <n v="19"/>
    <n v="396"/>
    <n v="30"/>
    <n v="50"/>
    <n v="80"/>
    <n v="130"/>
    <n v="419"/>
    <n v="6"/>
    <x v="5"/>
    <x v="4"/>
    <x v="0"/>
    <x v="0"/>
    <x v="5"/>
    <x v="2"/>
    <s v="Decaf"/>
  </r>
  <r>
    <n v="24"/>
    <n v="68"/>
    <n v="118"/>
    <n v="50"/>
    <n v="44"/>
    <n v="16"/>
    <n v="397"/>
    <n v="40"/>
    <n v="50"/>
    <n v="70"/>
    <n v="120"/>
    <n v="513"/>
    <n v="1"/>
    <x v="5"/>
    <x v="4"/>
    <x v="0"/>
    <x v="0"/>
    <x v="0"/>
    <x v="0"/>
    <s v="Regular"/>
  </r>
  <r>
    <n v="19"/>
    <n v="55"/>
    <n v="93"/>
    <n v="38"/>
    <n v="36"/>
    <n v="12"/>
    <n v="414"/>
    <n v="20"/>
    <n v="40"/>
    <n v="50"/>
    <n v="90"/>
    <n v="614"/>
    <n v="2"/>
    <x v="5"/>
    <x v="4"/>
    <x v="0"/>
    <x v="0"/>
    <x v="1"/>
    <x v="0"/>
    <s v="Regular"/>
  </r>
  <r>
    <n v="-6"/>
    <n v="63"/>
    <n v="107"/>
    <n v="44"/>
    <n v="69"/>
    <n v="40"/>
    <n v="496"/>
    <n v="20"/>
    <n v="40"/>
    <n v="70"/>
    <n v="110"/>
    <n v="937"/>
    <n v="3"/>
    <x v="5"/>
    <x v="4"/>
    <x v="0"/>
    <x v="0"/>
    <x v="2"/>
    <x v="0"/>
    <s v="Decaf"/>
  </r>
  <r>
    <n v="9"/>
    <n v="26"/>
    <n v="44"/>
    <n v="18"/>
    <n v="17"/>
    <n v="5"/>
    <n v="478"/>
    <n v="20"/>
    <n v="10"/>
    <n v="20"/>
    <n v="30"/>
    <n v="614"/>
    <n v="8"/>
    <x v="5"/>
    <x v="4"/>
    <x v="0"/>
    <x v="0"/>
    <x v="6"/>
    <x v="3"/>
    <s v="Decaf"/>
  </r>
  <r>
    <n v="18"/>
    <n v="36"/>
    <n v="60"/>
    <n v="24"/>
    <n v="18"/>
    <n v="6"/>
    <n v="856"/>
    <n v="30"/>
    <n v="20"/>
    <n v="30"/>
    <n v="50"/>
    <n v="513"/>
    <n v="9"/>
    <x v="5"/>
    <x v="4"/>
    <x v="0"/>
    <x v="0"/>
    <x v="7"/>
    <x v="3"/>
    <s v="Decaf"/>
  </r>
  <r>
    <n v="24"/>
    <n v="59"/>
    <n v="99"/>
    <n v="40"/>
    <n v="35"/>
    <n v="12"/>
    <n v="443"/>
    <n v="20"/>
    <n v="30"/>
    <n v="50"/>
    <n v="80"/>
    <n v="920"/>
    <n v="11"/>
    <x v="5"/>
    <x v="5"/>
    <x v="0"/>
    <x v="1"/>
    <x v="9"/>
    <x v="1"/>
    <s v="Regular"/>
  </r>
  <r>
    <n v="-2"/>
    <n v="75"/>
    <n v="128"/>
    <n v="53"/>
    <n v="77"/>
    <n v="48"/>
    <n v="597"/>
    <n v="10"/>
    <n v="40"/>
    <n v="70"/>
    <n v="110"/>
    <n v="715"/>
    <n v="12"/>
    <x v="5"/>
    <x v="5"/>
    <x v="0"/>
    <x v="1"/>
    <x v="10"/>
    <x v="1"/>
    <s v="Regular"/>
  </r>
  <r>
    <n v="50"/>
    <n v="96"/>
    <n v="177"/>
    <n v="81"/>
    <n v="46"/>
    <n v="25"/>
    <n v="1046"/>
    <n v="70"/>
    <n v="90"/>
    <n v="110"/>
    <n v="200"/>
    <n v="262"/>
    <n v="5"/>
    <x v="5"/>
    <x v="5"/>
    <x v="0"/>
    <x v="1"/>
    <x v="4"/>
    <x v="2"/>
    <s v="Regular"/>
  </r>
  <r>
    <n v="34"/>
    <n v="62"/>
    <n v="110"/>
    <n v="48"/>
    <n v="28"/>
    <n v="15"/>
    <n v="593"/>
    <n v="50"/>
    <n v="50"/>
    <n v="70"/>
    <n v="120"/>
    <n v="262"/>
    <n v="6"/>
    <x v="5"/>
    <x v="5"/>
    <x v="0"/>
    <x v="1"/>
    <x v="5"/>
    <x v="2"/>
    <s v="Decaf"/>
  </r>
  <r>
    <n v="19"/>
    <n v="74"/>
    <n v="133"/>
    <n v="59"/>
    <n v="55"/>
    <n v="22"/>
    <n v="377"/>
    <n v="20"/>
    <n v="60"/>
    <n v="70"/>
    <n v="130"/>
    <n v="715"/>
    <n v="1"/>
    <x v="5"/>
    <x v="5"/>
    <x v="0"/>
    <x v="1"/>
    <x v="0"/>
    <x v="0"/>
    <s v="Regular"/>
  </r>
  <r>
    <n v="24"/>
    <n v="154"/>
    <n v="264"/>
    <n v="96"/>
    <n v="130"/>
    <n v="100"/>
    <n v="665"/>
    <n v="50"/>
    <n v="146"/>
    <n v="160"/>
    <n v="270"/>
    <n v="608"/>
    <n v="2"/>
    <x v="5"/>
    <x v="5"/>
    <x v="0"/>
    <x v="1"/>
    <x v="1"/>
    <x v="0"/>
    <s v="Regular"/>
  </r>
  <r>
    <n v="63"/>
    <n v="121"/>
    <n v="212"/>
    <n v="91"/>
    <n v="58"/>
    <n v="30"/>
    <n v="533"/>
    <n v="90"/>
    <n v="90"/>
    <n v="130"/>
    <n v="220"/>
    <n v="920"/>
    <n v="3"/>
    <x v="5"/>
    <x v="5"/>
    <x v="0"/>
    <x v="1"/>
    <x v="2"/>
    <x v="0"/>
    <s v="Decaf"/>
  </r>
  <r>
    <n v="40"/>
    <n v="78"/>
    <n v="125"/>
    <n v="47"/>
    <n v="38"/>
    <n v="14"/>
    <n v="371"/>
    <n v="50"/>
    <n v="40"/>
    <n v="70"/>
    <n v="110"/>
    <n v="715"/>
    <n v="8"/>
    <x v="5"/>
    <x v="5"/>
    <x v="0"/>
    <x v="1"/>
    <x v="6"/>
    <x v="3"/>
    <s v="Decaf"/>
  </r>
  <r>
    <n v="58"/>
    <n v="85"/>
    <n v="144"/>
    <n v="59"/>
    <n v="27"/>
    <n v="16"/>
    <n v="842"/>
    <n v="60"/>
    <n v="50"/>
    <n v="70"/>
    <n v="120"/>
    <n v="920"/>
    <n v="9"/>
    <x v="5"/>
    <x v="5"/>
    <x v="0"/>
    <x v="1"/>
    <x v="7"/>
    <x v="3"/>
    <s v="Decaf"/>
  </r>
  <r>
    <n v="33"/>
    <n v="55"/>
    <n v="92"/>
    <n v="37"/>
    <n v="22"/>
    <n v="10"/>
    <n v="876"/>
    <n v="40"/>
    <n v="30"/>
    <n v="60"/>
    <n v="90"/>
    <n v="959"/>
    <n v="11"/>
    <x v="5"/>
    <x v="6"/>
    <x v="1"/>
    <x v="1"/>
    <x v="9"/>
    <x v="1"/>
    <s v="Regular"/>
  </r>
  <r>
    <n v="15"/>
    <n v="31"/>
    <n v="51"/>
    <n v="20"/>
    <n v="16"/>
    <n v="5"/>
    <n v="804"/>
    <n v="20"/>
    <n v="20"/>
    <n v="30"/>
    <n v="50"/>
    <n v="203"/>
    <n v="13"/>
    <x v="5"/>
    <x v="6"/>
    <x v="1"/>
    <x v="1"/>
    <x v="3"/>
    <x v="1"/>
    <s v="Regular"/>
  </r>
  <r>
    <n v="-2"/>
    <n v="75"/>
    <n v="128"/>
    <n v="53"/>
    <n v="77"/>
    <n v="48"/>
    <n v="597"/>
    <n v="10"/>
    <n v="50"/>
    <n v="70"/>
    <n v="120"/>
    <n v="203"/>
    <n v="5"/>
    <x v="5"/>
    <x v="6"/>
    <x v="1"/>
    <x v="1"/>
    <x v="4"/>
    <x v="2"/>
    <s v="Regular"/>
  </r>
  <r>
    <n v="19"/>
    <n v="62"/>
    <n v="108"/>
    <n v="46"/>
    <n v="43"/>
    <n v="15"/>
    <n v="367"/>
    <n v="30"/>
    <n v="40"/>
    <n v="60"/>
    <n v="100"/>
    <n v="475"/>
    <n v="6"/>
    <x v="5"/>
    <x v="6"/>
    <x v="1"/>
    <x v="1"/>
    <x v="5"/>
    <x v="2"/>
    <s v="Decaf"/>
  </r>
  <r>
    <n v="79"/>
    <n v="140"/>
    <n v="232"/>
    <n v="92"/>
    <n v="61"/>
    <n v="30"/>
    <n v="1102"/>
    <n v="100"/>
    <n v="80"/>
    <n v="140"/>
    <n v="220"/>
    <n v="475"/>
    <n v="2"/>
    <x v="5"/>
    <x v="6"/>
    <x v="1"/>
    <x v="1"/>
    <x v="1"/>
    <x v="0"/>
    <s v="Regular"/>
  </r>
  <r>
    <n v="32"/>
    <n v="93"/>
    <n v="169"/>
    <n v="76"/>
    <n v="61"/>
    <n v="28"/>
    <n v="580"/>
    <n v="40"/>
    <n v="50"/>
    <n v="80"/>
    <n v="130"/>
    <n v="203"/>
    <n v="9"/>
    <x v="5"/>
    <x v="6"/>
    <x v="1"/>
    <x v="1"/>
    <x v="7"/>
    <x v="3"/>
    <s v="Decaf"/>
  </r>
  <r>
    <n v="36"/>
    <n v="77"/>
    <n v="142"/>
    <n v="65"/>
    <n v="41"/>
    <n v="20"/>
    <n v="1042"/>
    <n v="50"/>
    <n v="40"/>
    <n v="70"/>
    <n v="110"/>
    <n v="475"/>
    <n v="10"/>
    <x v="5"/>
    <x v="6"/>
    <x v="1"/>
    <x v="1"/>
    <x v="8"/>
    <x v="3"/>
    <s v="Decaf"/>
  </r>
  <r>
    <n v="38"/>
    <n v="62"/>
    <n v="105"/>
    <n v="43"/>
    <n v="24"/>
    <n v="12"/>
    <n v="864"/>
    <n v="50"/>
    <n v="40"/>
    <n v="70"/>
    <n v="110"/>
    <n v="386"/>
    <n v="11"/>
    <x v="5"/>
    <x v="7"/>
    <x v="1"/>
    <x v="0"/>
    <x v="9"/>
    <x v="1"/>
    <s v="Regular"/>
  </r>
  <r>
    <n v="58"/>
    <n v="85"/>
    <n v="144"/>
    <n v="59"/>
    <n v="27"/>
    <n v="16"/>
    <n v="842"/>
    <n v="70"/>
    <n v="60"/>
    <n v="90"/>
    <n v="150"/>
    <n v="407"/>
    <n v="13"/>
    <x v="5"/>
    <x v="7"/>
    <x v="1"/>
    <x v="0"/>
    <x v="3"/>
    <x v="1"/>
    <s v="Regular"/>
  </r>
  <r>
    <n v="25"/>
    <n v="154"/>
    <n v="264"/>
    <n v="93"/>
    <n v="129"/>
    <n v="100"/>
    <n v="665"/>
    <n v="40"/>
    <n v="66"/>
    <n v="150"/>
    <n v="250"/>
    <n v="786"/>
    <n v="5"/>
    <x v="5"/>
    <x v="7"/>
    <x v="1"/>
    <x v="0"/>
    <x v="4"/>
    <x v="2"/>
    <s v="Regular"/>
  </r>
  <r>
    <n v="63"/>
    <n v="121"/>
    <n v="212"/>
    <n v="91"/>
    <n v="58"/>
    <n v="30"/>
    <n v="533"/>
    <n v="80"/>
    <n v="80"/>
    <n v="120"/>
    <n v="200"/>
    <n v="321"/>
    <n v="6"/>
    <x v="5"/>
    <x v="7"/>
    <x v="1"/>
    <x v="0"/>
    <x v="5"/>
    <x v="2"/>
    <s v="Decaf"/>
  </r>
  <r>
    <n v="99"/>
    <n v="167"/>
    <n v="278"/>
    <n v="53"/>
    <n v="68"/>
    <n v="36"/>
    <n v="767"/>
    <n v="110"/>
    <n v="80"/>
    <n v="160"/>
    <n v="260"/>
    <n v="904"/>
    <n v="2"/>
    <x v="5"/>
    <x v="7"/>
    <x v="1"/>
    <x v="0"/>
    <x v="1"/>
    <x v="0"/>
    <s v="Regular"/>
  </r>
  <r>
    <n v="105"/>
    <n v="164"/>
    <n v="282"/>
    <n v="162"/>
    <n v="59"/>
    <n v="36"/>
    <n v="636"/>
    <n v="100"/>
    <n v="96"/>
    <n v="150"/>
    <n v="260"/>
    <n v="850"/>
    <n v="3"/>
    <x v="5"/>
    <x v="7"/>
    <x v="1"/>
    <x v="0"/>
    <x v="2"/>
    <x v="0"/>
    <s v="Decaf"/>
  </r>
  <r>
    <n v="35"/>
    <n v="62"/>
    <n v="110"/>
    <n v="48"/>
    <n v="27"/>
    <n v="15"/>
    <n v="593"/>
    <n v="30"/>
    <n v="30"/>
    <n v="50"/>
    <n v="80"/>
    <n v="941"/>
    <n v="8"/>
    <x v="5"/>
    <x v="7"/>
    <x v="1"/>
    <x v="0"/>
    <x v="6"/>
    <x v="3"/>
    <s v="Decaf"/>
  </r>
  <r>
    <n v="19"/>
    <n v="74"/>
    <n v="133"/>
    <n v="59"/>
    <n v="55"/>
    <n v="22"/>
    <n v="377"/>
    <n v="30"/>
    <n v="40"/>
    <n v="60"/>
    <n v="100"/>
    <n v="754"/>
    <n v="9"/>
    <x v="5"/>
    <x v="7"/>
    <x v="1"/>
    <x v="0"/>
    <x v="7"/>
    <x v="3"/>
    <s v="Decaf"/>
  </r>
  <r>
    <n v="49"/>
    <n v="96"/>
    <n v="177"/>
    <n v="81"/>
    <n v="47"/>
    <n v="25"/>
    <n v="1046"/>
    <n v="40"/>
    <n v="60"/>
    <n v="70"/>
    <n v="130"/>
    <n v="305"/>
    <n v="10"/>
    <x v="5"/>
    <x v="7"/>
    <x v="1"/>
    <x v="0"/>
    <x v="8"/>
    <x v="3"/>
    <s v="Decaf"/>
  </r>
  <r>
    <n v="19"/>
    <n v="36"/>
    <n v="60"/>
    <n v="24"/>
    <n v="17"/>
    <n v="6"/>
    <n v="856"/>
    <n v="30"/>
    <n v="20"/>
    <n v="40"/>
    <n v="60"/>
    <n v="781"/>
    <n v="11"/>
    <x v="5"/>
    <x v="8"/>
    <x v="1"/>
    <x v="0"/>
    <x v="9"/>
    <x v="1"/>
    <s v="Regular"/>
  </r>
  <r>
    <n v="10"/>
    <n v="26"/>
    <n v="44"/>
    <n v="18"/>
    <n v="16"/>
    <n v="5"/>
    <n v="478"/>
    <n v="20"/>
    <n v="10"/>
    <n v="30"/>
    <n v="40"/>
    <n v="413"/>
    <n v="13"/>
    <x v="5"/>
    <x v="8"/>
    <x v="1"/>
    <x v="0"/>
    <x v="3"/>
    <x v="1"/>
    <s v="Regular"/>
  </r>
  <r>
    <n v="-3"/>
    <n v="67"/>
    <n v="111"/>
    <n v="44"/>
    <n v="70"/>
    <n v="40"/>
    <n v="543"/>
    <n v="10"/>
    <n v="40"/>
    <n v="60"/>
    <n v="100"/>
    <n v="351"/>
    <n v="5"/>
    <x v="5"/>
    <x v="8"/>
    <x v="1"/>
    <x v="0"/>
    <x v="4"/>
    <x v="2"/>
    <s v="Regular"/>
  </r>
  <r>
    <n v="83"/>
    <n v="149"/>
    <n v="298"/>
    <n v="152"/>
    <n v="66"/>
    <n v="41"/>
    <n v="1245"/>
    <n v="100"/>
    <n v="99"/>
    <n v="150"/>
    <n v="290"/>
    <n v="339"/>
    <n v="7"/>
    <x v="5"/>
    <x v="8"/>
    <x v="1"/>
    <x v="0"/>
    <x v="11"/>
    <x v="2"/>
    <s v="Regular"/>
  </r>
  <r>
    <n v="547"/>
    <n v="595"/>
    <n v="649"/>
    <n v="54"/>
    <n v="48"/>
    <n v="17"/>
    <n v="-1006"/>
    <n v="530"/>
    <n v="50"/>
    <n v="560"/>
    <n v="610"/>
    <n v="617"/>
    <n v="2"/>
    <x v="5"/>
    <x v="8"/>
    <x v="1"/>
    <x v="0"/>
    <x v="1"/>
    <x v="0"/>
    <s v="Regular"/>
  </r>
  <r>
    <n v="12"/>
    <n v="64"/>
    <n v="115"/>
    <n v="51"/>
    <n v="52"/>
    <n v="19"/>
    <n v="396"/>
    <n v="20"/>
    <n v="30"/>
    <n v="50"/>
    <n v="80"/>
    <n v="781"/>
    <n v="9"/>
    <x v="5"/>
    <x v="8"/>
    <x v="1"/>
    <x v="0"/>
    <x v="7"/>
    <x v="3"/>
    <s v="Decaf"/>
  </r>
  <r>
    <n v="17"/>
    <n v="35"/>
    <n v="58"/>
    <n v="23"/>
    <n v="18"/>
    <n v="6"/>
    <n v="843"/>
    <n v="30"/>
    <n v="20"/>
    <n v="40"/>
    <n v="60"/>
    <n v="603"/>
    <n v="11"/>
    <x v="5"/>
    <x v="9"/>
    <x v="1"/>
    <x v="1"/>
    <x v="9"/>
    <x v="1"/>
    <s v="Regular"/>
  </r>
  <r>
    <n v="32"/>
    <n v="43"/>
    <n v="43"/>
    <n v="0"/>
    <n v="11"/>
    <n v="0"/>
    <n v="602"/>
    <n v="30"/>
    <n v="0"/>
    <n v="40"/>
    <n v="40"/>
    <n v="603"/>
    <n v="13"/>
    <x v="5"/>
    <x v="9"/>
    <x v="1"/>
    <x v="1"/>
    <x v="3"/>
    <x v="1"/>
    <s v="Regular"/>
  </r>
  <r>
    <n v="-4"/>
    <n v="73"/>
    <n v="125"/>
    <n v="52"/>
    <n v="77"/>
    <n v="47"/>
    <n v="313"/>
    <n v="20"/>
    <n v="40"/>
    <n v="80"/>
    <n v="120"/>
    <n v="603"/>
    <n v="5"/>
    <x v="5"/>
    <x v="9"/>
    <x v="1"/>
    <x v="1"/>
    <x v="4"/>
    <x v="2"/>
    <s v="Regular"/>
  </r>
  <r>
    <n v="-3"/>
    <n v="43"/>
    <n v="78"/>
    <n v="35"/>
    <n v="46"/>
    <n v="13"/>
    <n v="204"/>
    <n v="0"/>
    <n v="30"/>
    <n v="40"/>
    <n v="70"/>
    <n v="603"/>
    <n v="7"/>
    <x v="5"/>
    <x v="9"/>
    <x v="1"/>
    <x v="1"/>
    <x v="11"/>
    <x v="2"/>
    <s v="Regular"/>
  </r>
  <r>
    <n v="41"/>
    <n v="82"/>
    <n v="138"/>
    <n v="56"/>
    <n v="41"/>
    <n v="17"/>
    <n v="302"/>
    <n v="50"/>
    <n v="50"/>
    <n v="80"/>
    <n v="130"/>
    <n v="603"/>
    <n v="1"/>
    <x v="5"/>
    <x v="9"/>
    <x v="1"/>
    <x v="1"/>
    <x v="0"/>
    <x v="0"/>
    <s v="Regular"/>
  </r>
  <r>
    <n v="42"/>
    <n v="94"/>
    <n v="156"/>
    <n v="62"/>
    <n v="52"/>
    <n v="20"/>
    <n v="436"/>
    <n v="60"/>
    <n v="50"/>
    <n v="90"/>
    <n v="140"/>
    <n v="603"/>
    <n v="2"/>
    <x v="5"/>
    <x v="9"/>
    <x v="1"/>
    <x v="1"/>
    <x v="1"/>
    <x v="0"/>
    <s v="Regular"/>
  </r>
  <r>
    <n v="0"/>
    <n v="46"/>
    <n v="82"/>
    <n v="36"/>
    <n v="46"/>
    <n v="13"/>
    <n v="236"/>
    <n v="10"/>
    <n v="20"/>
    <n v="40"/>
    <n v="60"/>
    <n v="603"/>
    <n v="9"/>
    <x v="5"/>
    <x v="9"/>
    <x v="1"/>
    <x v="1"/>
    <x v="7"/>
    <x v="3"/>
    <s v="Decaf"/>
  </r>
  <r>
    <n v="133"/>
    <n v="178"/>
    <n v="301"/>
    <n v="186"/>
    <n v="45"/>
    <n v="34"/>
    <n v="947"/>
    <n v="150"/>
    <n v="200"/>
    <n v="190"/>
    <n v="320"/>
    <n v="516"/>
    <n v="11"/>
    <x v="5"/>
    <x v="10"/>
    <x v="1"/>
    <x v="0"/>
    <x v="9"/>
    <x v="1"/>
    <s v="Regular"/>
  </r>
  <r>
    <n v="121"/>
    <n v="163"/>
    <n v="276"/>
    <n v="93"/>
    <n v="42"/>
    <n v="31"/>
    <n v="897"/>
    <n v="140"/>
    <n v="170"/>
    <n v="180"/>
    <n v="290"/>
    <n v="845"/>
    <n v="12"/>
    <x v="5"/>
    <x v="10"/>
    <x v="1"/>
    <x v="0"/>
    <x v="10"/>
    <x v="1"/>
    <s v="Regular"/>
  </r>
  <r>
    <n v="99"/>
    <n v="136"/>
    <n v="230"/>
    <n v="94"/>
    <n v="37"/>
    <n v="26"/>
    <n v="562"/>
    <n v="120"/>
    <n v="90"/>
    <n v="150"/>
    <n v="240"/>
    <n v="718"/>
    <n v="13"/>
    <x v="5"/>
    <x v="10"/>
    <x v="1"/>
    <x v="0"/>
    <x v="3"/>
    <x v="1"/>
    <s v="Regular"/>
  </r>
  <r>
    <n v="-236"/>
    <n v="-72"/>
    <n v="72"/>
    <n v="104"/>
    <n v="164"/>
    <n v="131"/>
    <n v="1979"/>
    <n v="-210"/>
    <n v="88"/>
    <n v="-60"/>
    <n v="70"/>
    <n v="914"/>
    <n v="5"/>
    <x v="5"/>
    <x v="10"/>
    <x v="1"/>
    <x v="0"/>
    <x v="4"/>
    <x v="2"/>
    <s v="Regular"/>
  </r>
  <r>
    <n v="318"/>
    <n v="415"/>
    <n v="675"/>
    <n v="249"/>
    <n v="97"/>
    <n v="72"/>
    <n v="1405"/>
    <n v="340"/>
    <n v="212"/>
    <n v="420"/>
    <n v="660"/>
    <n v="631"/>
    <n v="7"/>
    <x v="5"/>
    <x v="10"/>
    <x v="1"/>
    <x v="0"/>
    <x v="11"/>
    <x v="2"/>
    <s v="Regular"/>
  </r>
  <r>
    <n v="357"/>
    <n v="534"/>
    <n v="890"/>
    <n v="400"/>
    <n v="177"/>
    <n v="124"/>
    <n v="2476"/>
    <n v="350"/>
    <n v="340"/>
    <n v="500"/>
    <n v="840"/>
    <n v="646"/>
    <n v="2"/>
    <x v="5"/>
    <x v="10"/>
    <x v="1"/>
    <x v="0"/>
    <x v="1"/>
    <x v="0"/>
    <s v="Regular"/>
  </r>
  <r>
    <n v="263"/>
    <n v="398"/>
    <n v="669"/>
    <n v="274"/>
    <n v="135"/>
    <n v="102"/>
    <n v="1727"/>
    <n v="220"/>
    <n v="170"/>
    <n v="320"/>
    <n v="520"/>
    <n v="607"/>
    <n v="9"/>
    <x v="5"/>
    <x v="10"/>
    <x v="1"/>
    <x v="0"/>
    <x v="7"/>
    <x v="3"/>
    <s v="Decaf"/>
  </r>
  <r>
    <n v="-143"/>
    <n v="-46"/>
    <n v="198"/>
    <n v="279"/>
    <n v="97"/>
    <n v="75"/>
    <n v="2636"/>
    <n v="-100"/>
    <n v="219"/>
    <n v="-30"/>
    <n v="150"/>
    <n v="716"/>
    <n v="10"/>
    <x v="5"/>
    <x v="10"/>
    <x v="1"/>
    <x v="0"/>
    <x v="8"/>
    <x v="3"/>
    <s v="Decaf"/>
  </r>
  <r>
    <n v="23"/>
    <n v="59"/>
    <n v="99"/>
    <n v="40"/>
    <n v="36"/>
    <n v="12"/>
    <n v="443"/>
    <n v="30"/>
    <n v="30"/>
    <n v="50"/>
    <n v="80"/>
    <n v="318"/>
    <n v="6"/>
    <x v="5"/>
    <x v="11"/>
    <x v="2"/>
    <x v="1"/>
    <x v="5"/>
    <x v="2"/>
    <s v="Decaf"/>
  </r>
  <r>
    <n v="-3"/>
    <n v="75"/>
    <n v="128"/>
    <n v="53"/>
    <n v="78"/>
    <n v="48"/>
    <n v="-267"/>
    <n v="10"/>
    <n v="40"/>
    <n v="70"/>
    <n v="110"/>
    <n v="318"/>
    <n v="4"/>
    <x v="5"/>
    <x v="11"/>
    <x v="2"/>
    <x v="1"/>
    <x v="12"/>
    <x v="2"/>
    <s v="Regular"/>
  </r>
  <r>
    <n v="41"/>
    <n v="78"/>
    <n v="125"/>
    <n v="47"/>
    <n v="37"/>
    <n v="14"/>
    <n v="371"/>
    <n v="40"/>
    <n v="40"/>
    <n v="60"/>
    <n v="100"/>
    <n v="225"/>
    <n v="5"/>
    <x v="5"/>
    <x v="11"/>
    <x v="2"/>
    <x v="1"/>
    <x v="4"/>
    <x v="2"/>
    <s v="Regular"/>
  </r>
  <r>
    <n v="36"/>
    <n v="63"/>
    <n v="111"/>
    <n v="48"/>
    <n v="27"/>
    <n v="15"/>
    <n v="593"/>
    <n v="40"/>
    <n v="40"/>
    <n v="60"/>
    <n v="100"/>
    <n v="225"/>
    <n v="8"/>
    <x v="5"/>
    <x v="11"/>
    <x v="2"/>
    <x v="1"/>
    <x v="6"/>
    <x v="3"/>
    <s v="Decaf"/>
  </r>
  <r>
    <n v="32"/>
    <n v="93"/>
    <n v="169"/>
    <n v="76"/>
    <n v="61"/>
    <n v="28"/>
    <n v="580"/>
    <n v="40"/>
    <n v="70"/>
    <n v="90"/>
    <n v="160"/>
    <n v="318"/>
    <n v="9"/>
    <x v="5"/>
    <x v="11"/>
    <x v="2"/>
    <x v="1"/>
    <x v="7"/>
    <x v="3"/>
    <s v="Decaf"/>
  </r>
  <r>
    <n v="40"/>
    <n v="64"/>
    <n v="107"/>
    <n v="43"/>
    <n v="24"/>
    <n v="12"/>
    <n v="822"/>
    <n v="60"/>
    <n v="50"/>
    <n v="80"/>
    <n v="130"/>
    <n v="337"/>
    <n v="2"/>
    <x v="5"/>
    <x v="11"/>
    <x v="2"/>
    <x v="1"/>
    <x v="1"/>
    <x v="0"/>
    <s v="Regular"/>
  </r>
  <r>
    <n v="58"/>
    <n v="85"/>
    <n v="144"/>
    <n v="59"/>
    <n v="27"/>
    <n v="16"/>
    <n v="842"/>
    <n v="90"/>
    <n v="70"/>
    <n v="110"/>
    <n v="180"/>
    <n v="318"/>
    <n v="3"/>
    <x v="5"/>
    <x v="11"/>
    <x v="2"/>
    <x v="1"/>
    <x v="2"/>
    <x v="0"/>
    <s v="Decaf"/>
  </r>
  <r>
    <n v="14"/>
    <n v="55"/>
    <n v="96"/>
    <n v="41"/>
    <n v="41"/>
    <n v="13"/>
    <n v="239"/>
    <n v="20"/>
    <n v="30"/>
    <n v="50"/>
    <n v="80"/>
    <n v="505"/>
    <n v="6"/>
    <x v="5"/>
    <x v="12"/>
    <x v="2"/>
    <x v="1"/>
    <x v="5"/>
    <x v="2"/>
    <s v="Decaf"/>
  </r>
  <r>
    <n v="-3"/>
    <n v="43"/>
    <n v="78"/>
    <n v="35"/>
    <n v="46"/>
    <n v="13"/>
    <n v="-180"/>
    <n v="0"/>
    <n v="30"/>
    <n v="30"/>
    <n v="60"/>
    <n v="505"/>
    <n v="4"/>
    <x v="5"/>
    <x v="12"/>
    <x v="2"/>
    <x v="1"/>
    <x v="12"/>
    <x v="2"/>
    <s v="Regular"/>
  </r>
  <r>
    <n v="-3"/>
    <n v="73"/>
    <n v="125"/>
    <n v="52"/>
    <n v="76"/>
    <n v="47"/>
    <n v="313"/>
    <n v="0"/>
    <n v="40"/>
    <n v="60"/>
    <n v="100"/>
    <n v="505"/>
    <n v="5"/>
    <x v="5"/>
    <x v="12"/>
    <x v="2"/>
    <x v="1"/>
    <x v="4"/>
    <x v="2"/>
    <s v="Regular"/>
  </r>
  <r>
    <n v="18"/>
    <n v="35"/>
    <n v="58"/>
    <n v="23"/>
    <n v="17"/>
    <n v="6"/>
    <n v="843"/>
    <n v="20"/>
    <n v="20"/>
    <n v="30"/>
    <n v="50"/>
    <n v="505"/>
    <n v="8"/>
    <x v="5"/>
    <x v="12"/>
    <x v="2"/>
    <x v="1"/>
    <x v="6"/>
    <x v="3"/>
    <s v="Decaf"/>
  </r>
  <r>
    <n v="8"/>
    <n v="38"/>
    <n v="70"/>
    <n v="32"/>
    <n v="30"/>
    <n v="9"/>
    <n v="996"/>
    <n v="10"/>
    <n v="30"/>
    <n v="30"/>
    <n v="60"/>
    <n v="505"/>
    <n v="9"/>
    <x v="5"/>
    <x v="12"/>
    <x v="2"/>
    <x v="1"/>
    <x v="7"/>
    <x v="3"/>
    <s v="Decaf"/>
  </r>
  <r>
    <n v="43"/>
    <n v="94"/>
    <n v="156"/>
    <n v="62"/>
    <n v="51"/>
    <n v="20"/>
    <n v="436"/>
    <n v="80"/>
    <n v="70"/>
    <n v="120"/>
    <n v="190"/>
    <n v="505"/>
    <n v="2"/>
    <x v="5"/>
    <x v="12"/>
    <x v="2"/>
    <x v="1"/>
    <x v="1"/>
    <x v="0"/>
    <s v="Regular"/>
  </r>
  <r>
    <n v="-34"/>
    <n v="25"/>
    <n v="141"/>
    <n v="93"/>
    <n v="59"/>
    <n v="35"/>
    <n v="1142"/>
    <n v="-20"/>
    <n v="143"/>
    <n v="30"/>
    <n v="170"/>
    <n v="505"/>
    <n v="3"/>
    <x v="5"/>
    <x v="12"/>
    <x v="2"/>
    <x v="1"/>
    <x v="2"/>
    <x v="0"/>
    <s v="Decaf"/>
  </r>
  <r>
    <n v="99"/>
    <n v="167"/>
    <n v="278"/>
    <n v="97"/>
    <n v="68"/>
    <n v="36"/>
    <n v="767"/>
    <n v="90"/>
    <n v="90"/>
    <n v="140"/>
    <n v="230"/>
    <n v="918"/>
    <n v="6"/>
    <x v="5"/>
    <x v="13"/>
    <x v="2"/>
    <x v="1"/>
    <x v="5"/>
    <x v="2"/>
    <s v="Decaf"/>
  </r>
  <r>
    <n v="105"/>
    <n v="164"/>
    <n v="282"/>
    <n v="133"/>
    <n v="59"/>
    <n v="36"/>
    <n v="-660"/>
    <n v="100"/>
    <n v="96"/>
    <n v="140"/>
    <n v="240"/>
    <n v="918"/>
    <n v="4"/>
    <x v="5"/>
    <x v="13"/>
    <x v="2"/>
    <x v="1"/>
    <x v="12"/>
    <x v="2"/>
    <s v="Regular"/>
  </r>
  <r>
    <n v="10"/>
    <n v="26"/>
    <n v="44"/>
    <n v="18"/>
    <n v="16"/>
    <n v="5"/>
    <n v="478"/>
    <n v="20"/>
    <n v="10"/>
    <n v="20"/>
    <n v="30"/>
    <n v="918"/>
    <n v="5"/>
    <x v="5"/>
    <x v="13"/>
    <x v="2"/>
    <x v="1"/>
    <x v="4"/>
    <x v="2"/>
    <s v="Regular"/>
  </r>
  <r>
    <n v="19"/>
    <n v="74"/>
    <n v="133"/>
    <n v="59"/>
    <n v="55"/>
    <n v="22"/>
    <n v="377"/>
    <n v="30"/>
    <n v="50"/>
    <n v="80"/>
    <n v="130"/>
    <n v="918"/>
    <n v="8"/>
    <x v="5"/>
    <x v="13"/>
    <x v="2"/>
    <x v="1"/>
    <x v="6"/>
    <x v="3"/>
    <s v="Decaf"/>
  </r>
  <r>
    <n v="25"/>
    <n v="154"/>
    <n v="264"/>
    <n v="95"/>
    <n v="129"/>
    <n v="100"/>
    <n v="665"/>
    <n v="40"/>
    <n v="73"/>
    <n v="150"/>
    <n v="250"/>
    <n v="580"/>
    <n v="9"/>
    <x v="5"/>
    <x v="13"/>
    <x v="2"/>
    <x v="1"/>
    <x v="7"/>
    <x v="3"/>
    <s v="Decaf"/>
  </r>
  <r>
    <n v="29"/>
    <n v="56"/>
    <n v="99"/>
    <n v="43"/>
    <n v="27"/>
    <n v="14"/>
    <n v="597"/>
    <n v="50"/>
    <n v="50"/>
    <n v="70"/>
    <n v="120"/>
    <n v="918"/>
    <n v="2"/>
    <x v="5"/>
    <x v="13"/>
    <x v="2"/>
    <x v="1"/>
    <x v="1"/>
    <x v="0"/>
    <s v="Regular"/>
  </r>
  <r>
    <n v="19"/>
    <n v="36"/>
    <n v="60"/>
    <n v="24"/>
    <n v="17"/>
    <n v="6"/>
    <n v="856"/>
    <n v="30"/>
    <n v="30"/>
    <n v="40"/>
    <n v="70"/>
    <n v="405"/>
    <n v="3"/>
    <x v="5"/>
    <x v="13"/>
    <x v="2"/>
    <x v="1"/>
    <x v="2"/>
    <x v="0"/>
    <s v="Decaf"/>
  </r>
  <r>
    <n v="99"/>
    <n v="136"/>
    <n v="230"/>
    <n v="94"/>
    <n v="37"/>
    <n v="26"/>
    <n v="562"/>
    <n v="90"/>
    <n v="80"/>
    <n v="110"/>
    <n v="190"/>
    <n v="469"/>
    <n v="6"/>
    <x v="5"/>
    <x v="14"/>
    <x v="2"/>
    <x v="0"/>
    <x v="5"/>
    <x v="2"/>
    <s v="Decaf"/>
  </r>
  <r>
    <n v="33"/>
    <n v="81"/>
    <n v="135"/>
    <n v="54"/>
    <n v="48"/>
    <n v="17"/>
    <n v="-321"/>
    <n v="40"/>
    <n v="40"/>
    <n v="70"/>
    <n v="110"/>
    <n v="936"/>
    <n v="4"/>
    <x v="5"/>
    <x v="14"/>
    <x v="2"/>
    <x v="0"/>
    <x v="12"/>
    <x v="2"/>
    <s v="Regular"/>
  </r>
  <r>
    <n v="120"/>
    <n v="163"/>
    <n v="276"/>
    <n v="126"/>
    <n v="43"/>
    <n v="31"/>
    <n v="897"/>
    <n v="120"/>
    <n v="90"/>
    <n v="140"/>
    <n v="230"/>
    <n v="281"/>
    <n v="5"/>
    <x v="5"/>
    <x v="14"/>
    <x v="2"/>
    <x v="0"/>
    <x v="4"/>
    <x v="2"/>
    <s v="Regular"/>
  </r>
  <r>
    <n v="24"/>
    <n v="68"/>
    <n v="118"/>
    <n v="50"/>
    <n v="44"/>
    <n v="16"/>
    <n v="397"/>
    <n v="40"/>
    <n v="40"/>
    <n v="70"/>
    <n v="110"/>
    <n v="832"/>
    <n v="8"/>
    <x v="5"/>
    <x v="14"/>
    <x v="2"/>
    <x v="0"/>
    <x v="6"/>
    <x v="3"/>
    <s v="Decaf"/>
  </r>
  <r>
    <n v="20"/>
    <n v="55"/>
    <n v="93"/>
    <n v="38"/>
    <n v="35"/>
    <n v="12"/>
    <n v="414"/>
    <n v="30"/>
    <n v="30"/>
    <n v="60"/>
    <n v="90"/>
    <n v="409"/>
    <n v="9"/>
    <x v="5"/>
    <x v="14"/>
    <x v="2"/>
    <x v="0"/>
    <x v="7"/>
    <x v="3"/>
    <s v="Decaf"/>
  </r>
  <r>
    <n v="192"/>
    <n v="288"/>
    <n v="532"/>
    <n v="183"/>
    <n v="96"/>
    <n v="75"/>
    <n v="1213"/>
    <n v="270"/>
    <n v="278"/>
    <n v="360"/>
    <n v="660"/>
    <n v="210"/>
    <n v="2"/>
    <x v="5"/>
    <x v="14"/>
    <x v="2"/>
    <x v="0"/>
    <x v="1"/>
    <x v="0"/>
    <s v="Regular"/>
  </r>
  <r>
    <n v="68"/>
    <n v="107"/>
    <n v="190"/>
    <n v="83"/>
    <n v="39"/>
    <n v="27"/>
    <n v="574"/>
    <n v="100"/>
    <n v="83"/>
    <n v="130"/>
    <n v="230"/>
    <n v="806"/>
    <n v="3"/>
    <x v="5"/>
    <x v="14"/>
    <x v="2"/>
    <x v="0"/>
    <x v="2"/>
    <x v="0"/>
    <s v="Decaf"/>
  </r>
  <r>
    <n v="31"/>
    <n v="53"/>
    <n v="89"/>
    <n v="36"/>
    <n v="22"/>
    <n v="10"/>
    <n v="828"/>
    <n v="40"/>
    <n v="30"/>
    <n v="50"/>
    <n v="80"/>
    <n v="435"/>
    <n v="4"/>
    <x v="5"/>
    <x v="15"/>
    <x v="3"/>
    <x v="1"/>
    <x v="12"/>
    <x v="2"/>
    <s v="Regular"/>
  </r>
  <r>
    <n v="35"/>
    <n v="63"/>
    <n v="111"/>
    <n v="48"/>
    <n v="28"/>
    <n v="15"/>
    <n v="593"/>
    <n v="40"/>
    <n v="40"/>
    <n v="60"/>
    <n v="100"/>
    <n v="435"/>
    <n v="5"/>
    <x v="5"/>
    <x v="15"/>
    <x v="3"/>
    <x v="1"/>
    <x v="4"/>
    <x v="2"/>
    <s v="Regular"/>
  </r>
  <r>
    <n v="34"/>
    <n v="55"/>
    <n v="92"/>
    <n v="37"/>
    <n v="21"/>
    <n v="10"/>
    <n v="876"/>
    <n v="40"/>
    <n v="30"/>
    <n v="50"/>
    <n v="80"/>
    <n v="435"/>
    <n v="6"/>
    <x v="5"/>
    <x v="15"/>
    <x v="3"/>
    <x v="1"/>
    <x v="5"/>
    <x v="2"/>
    <s v="Decaf"/>
  </r>
  <r>
    <n v="36"/>
    <n v="77"/>
    <n v="142"/>
    <n v="65"/>
    <n v="41"/>
    <n v="20"/>
    <n v="1042"/>
    <n v="60"/>
    <n v="80"/>
    <n v="90"/>
    <n v="170"/>
    <n v="435"/>
    <n v="1"/>
    <x v="5"/>
    <x v="15"/>
    <x v="3"/>
    <x v="1"/>
    <x v="0"/>
    <x v="0"/>
    <s v="Regular"/>
  </r>
  <r>
    <n v="19"/>
    <n v="62"/>
    <n v="108"/>
    <n v="46"/>
    <n v="43"/>
    <n v="15"/>
    <n v="367"/>
    <n v="50"/>
    <n v="50"/>
    <n v="80"/>
    <n v="130"/>
    <n v="801"/>
    <n v="2"/>
    <x v="5"/>
    <x v="15"/>
    <x v="3"/>
    <x v="1"/>
    <x v="1"/>
    <x v="0"/>
    <s v="Regular"/>
  </r>
  <r>
    <n v="42"/>
    <n v="82"/>
    <n v="138"/>
    <n v="56"/>
    <n v="40"/>
    <n v="17"/>
    <n v="302"/>
    <n v="50"/>
    <n v="40"/>
    <n v="80"/>
    <n v="120"/>
    <n v="435"/>
    <n v="8"/>
    <x v="5"/>
    <x v="15"/>
    <x v="3"/>
    <x v="1"/>
    <x v="6"/>
    <x v="3"/>
    <s v="Decaf"/>
  </r>
  <r>
    <n v="42"/>
    <n v="94"/>
    <n v="156"/>
    <n v="62"/>
    <n v="52"/>
    <n v="20"/>
    <n v="436"/>
    <n v="50"/>
    <n v="50"/>
    <n v="80"/>
    <n v="130"/>
    <n v="435"/>
    <n v="9"/>
    <x v="5"/>
    <x v="15"/>
    <x v="3"/>
    <x v="1"/>
    <x v="7"/>
    <x v="3"/>
    <s v="Decaf"/>
  </r>
  <r>
    <n v="-33"/>
    <n v="25"/>
    <n v="141"/>
    <n v="78"/>
    <n v="58"/>
    <n v="35"/>
    <n v="1142"/>
    <n v="-10"/>
    <n v="90"/>
    <n v="30"/>
    <n v="120"/>
    <n v="435"/>
    <n v="10"/>
    <x v="5"/>
    <x v="15"/>
    <x v="3"/>
    <x v="1"/>
    <x v="8"/>
    <x v="3"/>
    <s v="Decaf"/>
  </r>
  <r>
    <n v="-3"/>
    <n v="73"/>
    <n v="125"/>
    <n v="52"/>
    <n v="76"/>
    <n v="47"/>
    <n v="313"/>
    <n v="0"/>
    <n v="30"/>
    <n v="50"/>
    <n v="80"/>
    <n v="801"/>
    <n v="11"/>
    <x v="5"/>
    <x v="15"/>
    <x v="3"/>
    <x v="1"/>
    <x v="9"/>
    <x v="1"/>
    <s v="Regular"/>
  </r>
  <r>
    <n v="14"/>
    <n v="55"/>
    <n v="96"/>
    <n v="41"/>
    <n v="41"/>
    <n v="13"/>
    <n v="239"/>
    <n v="20"/>
    <n v="20"/>
    <n v="40"/>
    <n v="60"/>
    <n v="801"/>
    <n v="12"/>
    <x v="5"/>
    <x v="15"/>
    <x v="3"/>
    <x v="1"/>
    <x v="10"/>
    <x v="1"/>
    <s v="Regular"/>
  </r>
  <r>
    <n v="-3"/>
    <n v="43"/>
    <n v="78"/>
    <n v="35"/>
    <n v="46"/>
    <n v="13"/>
    <n v="204"/>
    <n v="10"/>
    <n v="20"/>
    <n v="30"/>
    <n v="50"/>
    <n v="435"/>
    <n v="13"/>
    <x v="5"/>
    <x v="15"/>
    <x v="3"/>
    <x v="1"/>
    <x v="3"/>
    <x v="1"/>
    <s v="Regular"/>
  </r>
  <r>
    <n v="32"/>
    <n v="93"/>
    <n v="169"/>
    <n v="76"/>
    <n v="61"/>
    <n v="28"/>
    <n v="580"/>
    <n v="70"/>
    <n v="90"/>
    <n v="120"/>
    <n v="210"/>
    <n v="435"/>
    <n v="3"/>
    <x v="5"/>
    <x v="15"/>
    <x v="3"/>
    <x v="1"/>
    <x v="2"/>
    <x v="0"/>
    <s v="Decaf"/>
  </r>
  <r>
    <n v="165"/>
    <n v="261"/>
    <n v="521"/>
    <n v="230"/>
    <n v="96"/>
    <n v="72"/>
    <n v="1715"/>
    <n v="180"/>
    <n v="262"/>
    <n v="260"/>
    <n v="500"/>
    <n v="707"/>
    <n v="4"/>
    <x v="5"/>
    <x v="16"/>
    <x v="3"/>
    <x v="0"/>
    <x v="12"/>
    <x v="2"/>
    <s v="Regular"/>
  </r>
  <r>
    <n v="36"/>
    <n v="201"/>
    <n v="345"/>
    <n v="131"/>
    <n v="165"/>
    <n v="131"/>
    <n v="874"/>
    <n v="50"/>
    <n v="205"/>
    <n v="200"/>
    <n v="330"/>
    <n v="714"/>
    <n v="5"/>
    <x v="5"/>
    <x v="16"/>
    <x v="3"/>
    <x v="0"/>
    <x v="4"/>
    <x v="2"/>
    <s v="Regular"/>
  </r>
  <r>
    <n v="240"/>
    <n v="362"/>
    <n v="634"/>
    <n v="244"/>
    <n v="122"/>
    <n v="89"/>
    <n v="1616"/>
    <n v="230"/>
    <n v="200"/>
    <n v="340"/>
    <n v="600"/>
    <n v="562"/>
    <n v="6"/>
    <x v="5"/>
    <x v="16"/>
    <x v="3"/>
    <x v="0"/>
    <x v="5"/>
    <x v="2"/>
    <s v="Decaf"/>
  </r>
  <r>
    <n v="-113"/>
    <n v="-45"/>
    <n v="96"/>
    <n v="165"/>
    <n v="68"/>
    <n v="45"/>
    <n v="1514"/>
    <n v="-110"/>
    <n v="184"/>
    <n v="-50"/>
    <n v="120"/>
    <n v="707"/>
    <n v="1"/>
    <x v="5"/>
    <x v="16"/>
    <x v="3"/>
    <x v="0"/>
    <x v="0"/>
    <x v="0"/>
    <s v="Regular"/>
  </r>
  <r>
    <n v="357"/>
    <n v="534"/>
    <n v="890"/>
    <n v="363"/>
    <n v="177"/>
    <n v="124"/>
    <n v="2476"/>
    <n v="500"/>
    <n v="373"/>
    <n v="670"/>
    <n v="1110"/>
    <n v="805"/>
    <n v="2"/>
    <x v="5"/>
    <x v="16"/>
    <x v="3"/>
    <x v="0"/>
    <x v="1"/>
    <x v="0"/>
    <s v="Regular"/>
  </r>
  <r>
    <n v="133"/>
    <n v="178"/>
    <n v="301"/>
    <n v="107"/>
    <n v="45"/>
    <n v="34"/>
    <n v="947"/>
    <n v="140"/>
    <n v="92"/>
    <n v="160"/>
    <n v="260"/>
    <n v="661"/>
    <n v="8"/>
    <x v="5"/>
    <x v="16"/>
    <x v="3"/>
    <x v="0"/>
    <x v="6"/>
    <x v="3"/>
    <s v="Decaf"/>
  </r>
  <r>
    <n v="192"/>
    <n v="288"/>
    <n v="532"/>
    <n v="228"/>
    <n v="96"/>
    <n v="75"/>
    <n v="1213"/>
    <n v="190"/>
    <n v="212"/>
    <n v="260"/>
    <n v="460"/>
    <n v="661"/>
    <n v="9"/>
    <x v="5"/>
    <x v="16"/>
    <x v="3"/>
    <x v="0"/>
    <x v="7"/>
    <x v="3"/>
    <s v="Decaf"/>
  </r>
  <r>
    <n v="67"/>
    <n v="107"/>
    <n v="190"/>
    <n v="83"/>
    <n v="40"/>
    <n v="27"/>
    <n v="574"/>
    <n v="60"/>
    <n v="70"/>
    <n v="90"/>
    <n v="160"/>
    <n v="408"/>
    <n v="10"/>
    <x v="5"/>
    <x v="16"/>
    <x v="3"/>
    <x v="0"/>
    <x v="8"/>
    <x v="3"/>
    <s v="Decaf"/>
  </r>
  <r>
    <n v="120"/>
    <n v="163"/>
    <n v="276"/>
    <n v="96"/>
    <n v="43"/>
    <n v="31"/>
    <n v="897"/>
    <n v="90"/>
    <n v="70"/>
    <n v="110"/>
    <n v="180"/>
    <n v="209"/>
    <n v="11"/>
    <x v="5"/>
    <x v="16"/>
    <x v="3"/>
    <x v="0"/>
    <x v="9"/>
    <x v="1"/>
    <s v="Regular"/>
  </r>
  <r>
    <n v="98"/>
    <n v="136"/>
    <n v="230"/>
    <n v="94"/>
    <n v="38"/>
    <n v="26"/>
    <n v="562"/>
    <n v="80"/>
    <n v="60"/>
    <n v="90"/>
    <n v="150"/>
    <n v="415"/>
    <n v="12"/>
    <x v="5"/>
    <x v="16"/>
    <x v="3"/>
    <x v="0"/>
    <x v="10"/>
    <x v="1"/>
    <s v="Regular"/>
  </r>
  <r>
    <n v="32"/>
    <n v="81"/>
    <n v="135"/>
    <n v="54"/>
    <n v="49"/>
    <n v="17"/>
    <n v="641"/>
    <n v="30"/>
    <n v="30"/>
    <n v="60"/>
    <n v="90"/>
    <n v="714"/>
    <n v="13"/>
    <x v="5"/>
    <x v="16"/>
    <x v="3"/>
    <x v="0"/>
    <x v="3"/>
    <x v="1"/>
    <s v="Regular"/>
  </r>
  <r>
    <n v="-142"/>
    <n v="-31"/>
    <n v="169"/>
    <n v="196"/>
    <n v="111"/>
    <n v="66"/>
    <n v="2393"/>
    <n v="-140"/>
    <n v="161"/>
    <n v="-40"/>
    <n v="210"/>
    <n v="415"/>
    <n v="3"/>
    <x v="5"/>
    <x v="16"/>
    <x v="3"/>
    <x v="0"/>
    <x v="2"/>
    <x v="0"/>
    <s v="Decaf"/>
  </r>
  <r>
    <n v="31"/>
    <n v="43"/>
    <n v="43"/>
    <n v="0"/>
    <n v="12"/>
    <n v="0"/>
    <n v="602"/>
    <n v="30"/>
    <n v="0"/>
    <n v="40"/>
    <n v="40"/>
    <n v="775"/>
    <n v="4"/>
    <x v="5"/>
    <x v="17"/>
    <x v="3"/>
    <x v="1"/>
    <x v="12"/>
    <x v="2"/>
    <s v="Regular"/>
  </r>
  <r>
    <n v="18"/>
    <n v="35"/>
    <n v="58"/>
    <n v="23"/>
    <n v="17"/>
    <n v="6"/>
    <n v="843"/>
    <n v="20"/>
    <n v="20"/>
    <n v="30"/>
    <n v="50"/>
    <n v="775"/>
    <n v="5"/>
    <x v="5"/>
    <x v="17"/>
    <x v="3"/>
    <x v="1"/>
    <x v="4"/>
    <x v="2"/>
    <s v="Regular"/>
  </r>
  <r>
    <n v="15"/>
    <n v="32"/>
    <n v="53"/>
    <n v="21"/>
    <n v="17"/>
    <n v="5"/>
    <n v="798"/>
    <n v="20"/>
    <n v="20"/>
    <n v="30"/>
    <n v="50"/>
    <n v="702"/>
    <n v="6"/>
    <x v="5"/>
    <x v="17"/>
    <x v="3"/>
    <x v="1"/>
    <x v="5"/>
    <x v="2"/>
    <s v="Decaf"/>
  </r>
  <r>
    <n v="0"/>
    <n v="46"/>
    <n v="82"/>
    <n v="36"/>
    <n v="46"/>
    <n v="13"/>
    <n v="236"/>
    <n v="20"/>
    <n v="40"/>
    <n v="60"/>
    <n v="100"/>
    <n v="702"/>
    <n v="2"/>
    <x v="5"/>
    <x v="17"/>
    <x v="3"/>
    <x v="1"/>
    <x v="1"/>
    <x v="0"/>
    <s v="Regular"/>
  </r>
  <r>
    <n v="37"/>
    <n v="201"/>
    <n v="345"/>
    <n v="93"/>
    <n v="164"/>
    <n v="131"/>
    <n v="874"/>
    <n v="50"/>
    <n v="147"/>
    <n v="180"/>
    <n v="300"/>
    <n v="775"/>
    <n v="8"/>
    <x v="5"/>
    <x v="17"/>
    <x v="3"/>
    <x v="1"/>
    <x v="6"/>
    <x v="3"/>
    <s v="Decaf"/>
  </r>
  <r>
    <n v="166"/>
    <n v="278"/>
    <n v="478"/>
    <n v="205"/>
    <n v="112"/>
    <n v="66"/>
    <n v="1095"/>
    <n v="170"/>
    <n v="205"/>
    <n v="250"/>
    <n v="420"/>
    <n v="702"/>
    <n v="9"/>
    <x v="5"/>
    <x v="17"/>
    <x v="3"/>
    <x v="1"/>
    <x v="7"/>
    <x v="3"/>
    <s v="Decaf"/>
  </r>
  <r>
    <n v="136"/>
    <n v="204"/>
    <n v="345"/>
    <n v="157"/>
    <n v="68"/>
    <n v="45"/>
    <n v="764"/>
    <n v="130"/>
    <n v="173"/>
    <n v="180"/>
    <n v="300"/>
    <n v="775"/>
    <n v="10"/>
    <x v="5"/>
    <x v="17"/>
    <x v="3"/>
    <x v="1"/>
    <x v="8"/>
    <x v="3"/>
    <s v="Decaf"/>
  </r>
  <r>
    <n v="241"/>
    <n v="362"/>
    <n v="634"/>
    <n v="252"/>
    <n v="121"/>
    <n v="89"/>
    <n v="1616"/>
    <n v="190"/>
    <n v="142"/>
    <n v="260"/>
    <n v="430"/>
    <n v="775"/>
    <n v="11"/>
    <x v="5"/>
    <x v="17"/>
    <x v="3"/>
    <x v="1"/>
    <x v="9"/>
    <x v="1"/>
    <s v="Regular"/>
  </r>
  <r>
    <n v="165"/>
    <n v="261"/>
    <n v="521"/>
    <n v="228"/>
    <n v="96"/>
    <n v="72"/>
    <n v="1715"/>
    <n v="120"/>
    <n v="132"/>
    <n v="180"/>
    <n v="350"/>
    <n v="702"/>
    <n v="12"/>
    <x v="5"/>
    <x v="17"/>
    <x v="3"/>
    <x v="1"/>
    <x v="10"/>
    <x v="1"/>
    <s v="Regular"/>
  </r>
  <r>
    <n v="-369"/>
    <n v="-271"/>
    <n v="37"/>
    <n v="355"/>
    <n v="135"/>
    <n v="102"/>
    <n v="4507"/>
    <n v="-250"/>
    <n v="160"/>
    <n v="-170"/>
    <n v="0"/>
    <n v="702"/>
    <n v="13"/>
    <x v="5"/>
    <x v="17"/>
    <x v="3"/>
    <x v="1"/>
    <x v="3"/>
    <x v="1"/>
    <s v="Regular"/>
  </r>
  <r>
    <n v="8"/>
    <n v="38"/>
    <n v="70"/>
    <n v="32"/>
    <n v="30"/>
    <n v="9"/>
    <n v="996"/>
    <n v="20"/>
    <n v="40"/>
    <n v="40"/>
    <n v="80"/>
    <n v="775"/>
    <n v="3"/>
    <x v="5"/>
    <x v="17"/>
    <x v="3"/>
    <x v="1"/>
    <x v="2"/>
    <x v="0"/>
    <s v="Decaf"/>
  </r>
  <r>
    <n v="11"/>
    <n v="64"/>
    <n v="115"/>
    <n v="51"/>
    <n v="53"/>
    <n v="19"/>
    <n v="396"/>
    <n v="30"/>
    <n v="40"/>
    <n v="70"/>
    <n v="110"/>
    <n v="503"/>
    <n v="4"/>
    <x v="5"/>
    <x v="18"/>
    <x v="3"/>
    <x v="1"/>
    <x v="12"/>
    <x v="2"/>
    <s v="Regular"/>
  </r>
  <r>
    <n v="24"/>
    <n v="68"/>
    <n v="118"/>
    <n v="50"/>
    <n v="44"/>
    <n v="16"/>
    <n v="397"/>
    <n v="40"/>
    <n v="40"/>
    <n v="70"/>
    <n v="110"/>
    <n v="503"/>
    <n v="5"/>
    <x v="5"/>
    <x v="18"/>
    <x v="3"/>
    <x v="1"/>
    <x v="4"/>
    <x v="2"/>
    <s v="Regular"/>
  </r>
  <r>
    <n v="83"/>
    <n v="149"/>
    <n v="298"/>
    <n v="169"/>
    <n v="66"/>
    <n v="41"/>
    <n v="1245"/>
    <n v="90"/>
    <n v="187"/>
    <n v="140"/>
    <n v="280"/>
    <n v="541"/>
    <n v="6"/>
    <x v="5"/>
    <x v="18"/>
    <x v="3"/>
    <x v="1"/>
    <x v="5"/>
    <x v="2"/>
    <s v="Decaf"/>
  </r>
  <r>
    <n v="-6"/>
    <n v="63"/>
    <n v="107"/>
    <n v="44"/>
    <n v="69"/>
    <n v="40"/>
    <n v="496"/>
    <n v="30"/>
    <n v="50"/>
    <n v="80"/>
    <n v="130"/>
    <n v="541"/>
    <n v="1"/>
    <x v="5"/>
    <x v="18"/>
    <x v="3"/>
    <x v="1"/>
    <x v="0"/>
    <x v="0"/>
    <s v="Regular"/>
  </r>
  <r>
    <n v="4"/>
    <n v="65"/>
    <n v="112"/>
    <n v="47"/>
    <n v="61"/>
    <n v="15"/>
    <n v="456"/>
    <n v="40"/>
    <n v="50"/>
    <n v="90"/>
    <n v="140"/>
    <n v="971"/>
    <n v="2"/>
    <x v="5"/>
    <x v="18"/>
    <x v="3"/>
    <x v="1"/>
    <x v="1"/>
    <x v="0"/>
    <s v="Regular"/>
  </r>
  <r>
    <n v="22"/>
    <n v="41"/>
    <n v="69"/>
    <n v="28"/>
    <n v="19"/>
    <n v="7"/>
    <n v="816"/>
    <n v="40"/>
    <n v="20"/>
    <n v="40"/>
    <n v="60"/>
    <n v="971"/>
    <n v="8"/>
    <x v="5"/>
    <x v="18"/>
    <x v="3"/>
    <x v="1"/>
    <x v="6"/>
    <x v="3"/>
    <s v="Decaf"/>
  </r>
  <r>
    <n v="30"/>
    <n v="56"/>
    <n v="99"/>
    <n v="43"/>
    <n v="26"/>
    <n v="14"/>
    <n v="597"/>
    <n v="30"/>
    <n v="30"/>
    <n v="50"/>
    <n v="80"/>
    <n v="503"/>
    <n v="9"/>
    <x v="5"/>
    <x v="18"/>
    <x v="3"/>
    <x v="1"/>
    <x v="7"/>
    <x v="3"/>
    <s v="Decaf"/>
  </r>
  <r>
    <n v="9"/>
    <n v="26"/>
    <n v="44"/>
    <n v="18"/>
    <n v="17"/>
    <n v="5"/>
    <n v="478"/>
    <n v="10"/>
    <n v="10"/>
    <n v="10"/>
    <n v="20"/>
    <n v="503"/>
    <n v="11"/>
    <x v="5"/>
    <x v="18"/>
    <x v="3"/>
    <x v="1"/>
    <x v="9"/>
    <x v="1"/>
    <s v="Regular"/>
  </r>
  <r>
    <n v="100"/>
    <n v="167"/>
    <n v="278"/>
    <n v="64"/>
    <n v="67"/>
    <n v="36"/>
    <n v="767"/>
    <n v="70"/>
    <n v="70"/>
    <n v="110"/>
    <n v="180"/>
    <n v="503"/>
    <n v="12"/>
    <x v="5"/>
    <x v="18"/>
    <x v="3"/>
    <x v="1"/>
    <x v="10"/>
    <x v="1"/>
    <s v="Regular"/>
  </r>
  <r>
    <n v="105"/>
    <n v="164"/>
    <n v="282"/>
    <n v="149"/>
    <n v="59"/>
    <n v="36"/>
    <n v="636"/>
    <n v="80"/>
    <n v="70"/>
    <n v="120"/>
    <n v="190"/>
    <n v="503"/>
    <n v="13"/>
    <x v="5"/>
    <x v="18"/>
    <x v="3"/>
    <x v="1"/>
    <x v="3"/>
    <x v="1"/>
    <s v="Regular"/>
  </r>
  <r>
    <n v="20"/>
    <n v="55"/>
    <n v="93"/>
    <n v="38"/>
    <n v="35"/>
    <n v="12"/>
    <n v="414"/>
    <n v="40"/>
    <n v="40"/>
    <n v="70"/>
    <n v="110"/>
    <n v="541"/>
    <n v="3"/>
    <x v="5"/>
    <x v="18"/>
    <x v="3"/>
    <x v="1"/>
    <x v="2"/>
    <x v="0"/>
    <s v="Decaf"/>
  </r>
  <r>
    <n v="34"/>
    <n v="62"/>
    <n v="110"/>
    <n v="48"/>
    <n v="28"/>
    <n v="15"/>
    <n v="593"/>
    <n v="40"/>
    <n v="40"/>
    <n v="60"/>
    <n v="100"/>
    <n v="206"/>
    <n v="4"/>
    <x v="5"/>
    <x v="19"/>
    <x v="3"/>
    <x v="1"/>
    <x v="12"/>
    <x v="2"/>
    <s v="Regular"/>
  </r>
  <r>
    <n v="18"/>
    <n v="74"/>
    <n v="133"/>
    <n v="59"/>
    <n v="56"/>
    <n v="22"/>
    <n v="377"/>
    <n v="20"/>
    <n v="50"/>
    <n v="70"/>
    <n v="120"/>
    <n v="425"/>
    <n v="5"/>
    <x v="5"/>
    <x v="19"/>
    <x v="3"/>
    <x v="1"/>
    <x v="4"/>
    <x v="2"/>
    <s v="Regular"/>
  </r>
  <r>
    <n v="49"/>
    <n v="96"/>
    <n v="177"/>
    <n v="81"/>
    <n v="47"/>
    <n v="25"/>
    <n v="1046"/>
    <n v="60"/>
    <n v="70"/>
    <n v="90"/>
    <n v="160"/>
    <n v="253"/>
    <n v="6"/>
    <x v="5"/>
    <x v="19"/>
    <x v="3"/>
    <x v="1"/>
    <x v="5"/>
    <x v="2"/>
    <s v="Decaf"/>
  </r>
  <r>
    <n v="66"/>
    <n v="114"/>
    <n v="193"/>
    <n v="79"/>
    <n v="48"/>
    <n v="25"/>
    <n v="425"/>
    <n v="110"/>
    <n v="90"/>
    <n v="150"/>
    <n v="240"/>
    <n v="425"/>
    <n v="2"/>
    <x v="5"/>
    <x v="19"/>
    <x v="3"/>
    <x v="1"/>
    <x v="1"/>
    <x v="0"/>
    <s v="Regular"/>
  </r>
  <r>
    <n v="79"/>
    <n v="140"/>
    <n v="232"/>
    <n v="92"/>
    <n v="61"/>
    <n v="30"/>
    <n v="1102"/>
    <n v="90"/>
    <n v="70"/>
    <n v="130"/>
    <n v="200"/>
    <n v="206"/>
    <n v="8"/>
    <x v="5"/>
    <x v="19"/>
    <x v="3"/>
    <x v="1"/>
    <x v="6"/>
    <x v="3"/>
    <s v="Decaf"/>
  </r>
  <r>
    <n v="40"/>
    <n v="64"/>
    <n v="107"/>
    <n v="43"/>
    <n v="24"/>
    <n v="12"/>
    <n v="822"/>
    <n v="50"/>
    <n v="30"/>
    <n v="60"/>
    <n v="90"/>
    <n v="509"/>
    <n v="9"/>
    <x v="5"/>
    <x v="19"/>
    <x v="3"/>
    <x v="1"/>
    <x v="7"/>
    <x v="3"/>
    <s v="Decaf"/>
  </r>
  <r>
    <n v="41"/>
    <n v="78"/>
    <n v="125"/>
    <n v="47"/>
    <n v="37"/>
    <n v="14"/>
    <n v="371"/>
    <n v="30"/>
    <n v="30"/>
    <n v="50"/>
    <n v="80"/>
    <n v="360"/>
    <n v="11"/>
    <x v="5"/>
    <x v="19"/>
    <x v="3"/>
    <x v="1"/>
    <x v="9"/>
    <x v="1"/>
    <s v="Regular"/>
  </r>
  <r>
    <n v="24"/>
    <n v="59"/>
    <n v="99"/>
    <n v="40"/>
    <n v="35"/>
    <n v="12"/>
    <n v="443"/>
    <n v="20"/>
    <n v="20"/>
    <n v="40"/>
    <n v="60"/>
    <n v="206"/>
    <n v="12"/>
    <x v="5"/>
    <x v="19"/>
    <x v="3"/>
    <x v="1"/>
    <x v="10"/>
    <x v="1"/>
    <s v="Regular"/>
  </r>
  <r>
    <n v="-3"/>
    <n v="75"/>
    <n v="128"/>
    <n v="53"/>
    <n v="78"/>
    <n v="48"/>
    <n v="597"/>
    <n v="0"/>
    <n v="30"/>
    <n v="50"/>
    <n v="80"/>
    <n v="360"/>
    <n v="13"/>
    <x v="5"/>
    <x v="19"/>
    <x v="3"/>
    <x v="1"/>
    <x v="3"/>
    <x v="1"/>
    <s v="Regular"/>
  </r>
  <r>
    <n v="24"/>
    <n v="154"/>
    <n v="264"/>
    <n v="97"/>
    <n v="130"/>
    <n v="100"/>
    <n v="665"/>
    <n v="90"/>
    <n v="195"/>
    <n v="200"/>
    <n v="330"/>
    <n v="206"/>
    <n v="3"/>
    <x v="5"/>
    <x v="19"/>
    <x v="3"/>
    <x v="1"/>
    <x v="2"/>
    <x v="0"/>
    <s v="Decaf"/>
  </r>
  <r>
    <n v="81"/>
    <n v="146"/>
    <n v="291"/>
    <n v="194"/>
    <n v="65"/>
    <n v="40"/>
    <n v="1304"/>
    <n v="80"/>
    <n v="84"/>
    <n v="130"/>
    <n v="250"/>
    <n v="303"/>
    <n v="8"/>
    <x v="6"/>
    <x v="0"/>
    <x v="0"/>
    <x v="0"/>
    <x v="6"/>
    <x v="3"/>
    <s v="Decaf"/>
  </r>
  <r>
    <n v="-10"/>
    <n v="56"/>
    <n v="95"/>
    <n v="39"/>
    <n v="66"/>
    <n v="36"/>
    <n v="517"/>
    <n v="0"/>
    <n v="30"/>
    <n v="50"/>
    <n v="80"/>
    <n v="970"/>
    <n v="9"/>
    <x v="6"/>
    <x v="0"/>
    <x v="0"/>
    <x v="0"/>
    <x v="7"/>
    <x v="3"/>
    <s v="Decaf"/>
  </r>
  <r>
    <n v="21"/>
    <n v="63"/>
    <n v="110"/>
    <n v="47"/>
    <n v="42"/>
    <n v="15"/>
    <n v="420"/>
    <n v="20"/>
    <n v="40"/>
    <n v="50"/>
    <n v="90"/>
    <n v="720"/>
    <n v="10"/>
    <x v="6"/>
    <x v="0"/>
    <x v="0"/>
    <x v="0"/>
    <x v="8"/>
    <x v="3"/>
    <s v="Decaf"/>
  </r>
  <r>
    <n v="12"/>
    <n v="64"/>
    <n v="115"/>
    <n v="51"/>
    <n v="52"/>
    <n v="19"/>
    <n v="419"/>
    <n v="20"/>
    <n v="40"/>
    <n v="60"/>
    <n v="100"/>
    <n v="970"/>
    <n v="11"/>
    <x v="6"/>
    <x v="0"/>
    <x v="0"/>
    <x v="0"/>
    <x v="9"/>
    <x v="1"/>
    <s v="Regular"/>
  </r>
  <r>
    <n v="23"/>
    <n v="59"/>
    <n v="109"/>
    <n v="50"/>
    <n v="36"/>
    <n v="15"/>
    <n v="1051"/>
    <n v="20"/>
    <n v="40"/>
    <n v="50"/>
    <n v="90"/>
    <n v="720"/>
    <n v="12"/>
    <x v="6"/>
    <x v="0"/>
    <x v="0"/>
    <x v="0"/>
    <x v="10"/>
    <x v="1"/>
    <s v="Regular"/>
  </r>
  <r>
    <n v="27"/>
    <n v="53"/>
    <n v="94"/>
    <n v="41"/>
    <n v="26"/>
    <n v="13"/>
    <n v="592"/>
    <n v="30"/>
    <n v="30"/>
    <n v="50"/>
    <n v="80"/>
    <n v="303"/>
    <n v="13"/>
    <x v="6"/>
    <x v="0"/>
    <x v="0"/>
    <x v="0"/>
    <x v="3"/>
    <x v="1"/>
    <s v="Regular"/>
  </r>
  <r>
    <n v="98"/>
    <n v="136"/>
    <n v="230"/>
    <n v="94"/>
    <n v="38"/>
    <n v="26"/>
    <n v="608"/>
    <n v="140"/>
    <n v="158"/>
    <n v="170"/>
    <n v="270"/>
    <n v="303"/>
    <n v="5"/>
    <x v="6"/>
    <x v="0"/>
    <x v="0"/>
    <x v="0"/>
    <x v="4"/>
    <x v="2"/>
    <s v="Regular"/>
  </r>
  <r>
    <n v="31"/>
    <n v="79"/>
    <n v="131"/>
    <n v="52"/>
    <n v="48"/>
    <n v="17"/>
    <n v="668"/>
    <n v="50"/>
    <n v="60"/>
    <n v="90"/>
    <n v="150"/>
    <n v="303"/>
    <n v="6"/>
    <x v="6"/>
    <x v="0"/>
    <x v="0"/>
    <x v="0"/>
    <x v="5"/>
    <x v="2"/>
    <s v="Decaf"/>
  </r>
  <r>
    <n v="139"/>
    <n v="185"/>
    <n v="312"/>
    <n v="200"/>
    <n v="46"/>
    <n v="35"/>
    <n v="1007"/>
    <n v="150"/>
    <n v="194"/>
    <n v="190"/>
    <n v="320"/>
    <n v="970"/>
    <n v="3"/>
    <x v="6"/>
    <x v="0"/>
    <x v="0"/>
    <x v="0"/>
    <x v="2"/>
    <x v="0"/>
    <s v="Decaf"/>
  </r>
  <r>
    <n v="111"/>
    <n v="152"/>
    <n v="256"/>
    <n v="86"/>
    <n v="41"/>
    <n v="29"/>
    <n v="952"/>
    <n v="120"/>
    <n v="60"/>
    <n v="150"/>
    <n v="260"/>
    <n v="720"/>
    <n v="1"/>
    <x v="6"/>
    <x v="0"/>
    <x v="0"/>
    <x v="0"/>
    <x v="0"/>
    <x v="0"/>
    <s v="Regular"/>
  </r>
  <r>
    <n v="71"/>
    <n v="112"/>
    <n v="199"/>
    <n v="87"/>
    <n v="41"/>
    <n v="28"/>
    <n v="564"/>
    <n v="80"/>
    <n v="90"/>
    <n v="110"/>
    <n v="200"/>
    <n v="970"/>
    <n v="2"/>
    <x v="6"/>
    <x v="0"/>
    <x v="0"/>
    <x v="0"/>
    <x v="1"/>
    <x v="0"/>
    <s v="Regular"/>
  </r>
  <r>
    <n v="111"/>
    <n v="152"/>
    <n v="256"/>
    <n v="91"/>
    <n v="41"/>
    <n v="29"/>
    <n v="952"/>
    <n v="120"/>
    <n v="80"/>
    <n v="140"/>
    <n v="220"/>
    <n v="312"/>
    <n v="8"/>
    <x v="6"/>
    <x v="1"/>
    <x v="0"/>
    <x v="0"/>
    <x v="6"/>
    <x v="3"/>
    <s v="Decaf"/>
  </r>
  <r>
    <n v="72"/>
    <n v="112"/>
    <n v="199"/>
    <n v="87"/>
    <n v="40"/>
    <n v="28"/>
    <n v="564"/>
    <n v="70"/>
    <n v="70"/>
    <n v="100"/>
    <n v="170"/>
    <n v="312"/>
    <n v="9"/>
    <x v="6"/>
    <x v="1"/>
    <x v="0"/>
    <x v="0"/>
    <x v="7"/>
    <x v="3"/>
    <s v="Decaf"/>
  </r>
  <r>
    <n v="139"/>
    <n v="185"/>
    <n v="312"/>
    <n v="77"/>
    <n v="46"/>
    <n v="35"/>
    <n v="1007"/>
    <n v="150"/>
    <n v="88"/>
    <n v="170"/>
    <n v="270"/>
    <n v="815"/>
    <n v="10"/>
    <x v="6"/>
    <x v="1"/>
    <x v="0"/>
    <x v="0"/>
    <x v="8"/>
    <x v="3"/>
    <s v="Decaf"/>
  </r>
  <r>
    <n v="99"/>
    <n v="136"/>
    <n v="230"/>
    <n v="94"/>
    <n v="37"/>
    <n v="26"/>
    <n v="608"/>
    <n v="90"/>
    <n v="80"/>
    <n v="120"/>
    <n v="200"/>
    <n v="815"/>
    <n v="11"/>
    <x v="6"/>
    <x v="1"/>
    <x v="0"/>
    <x v="0"/>
    <x v="9"/>
    <x v="1"/>
    <s v="Regular"/>
  </r>
  <r>
    <n v="31"/>
    <n v="79"/>
    <n v="131"/>
    <n v="52"/>
    <n v="48"/>
    <n v="17"/>
    <n v="668"/>
    <n v="30"/>
    <n v="40"/>
    <n v="70"/>
    <n v="110"/>
    <n v="815"/>
    <n v="12"/>
    <x v="6"/>
    <x v="1"/>
    <x v="0"/>
    <x v="0"/>
    <x v="10"/>
    <x v="1"/>
    <s v="Regular"/>
  </r>
  <r>
    <n v="259"/>
    <n v="387"/>
    <n v="678"/>
    <n v="276"/>
    <n v="128"/>
    <n v="96"/>
    <n v="1742"/>
    <n v="340"/>
    <n v="377"/>
    <n v="470"/>
    <n v="800"/>
    <n v="224"/>
    <n v="5"/>
    <x v="6"/>
    <x v="1"/>
    <x v="0"/>
    <x v="0"/>
    <x v="4"/>
    <x v="2"/>
    <s v="Regular"/>
  </r>
  <r>
    <n v="168"/>
    <n v="266"/>
    <n v="532"/>
    <n v="192"/>
    <n v="98"/>
    <n v="74"/>
    <n v="1819"/>
    <n v="220"/>
    <n v="283"/>
    <n v="320"/>
    <n v="620"/>
    <n v="312"/>
    <n v="6"/>
    <x v="6"/>
    <x v="1"/>
    <x v="0"/>
    <x v="0"/>
    <x v="5"/>
    <x v="2"/>
    <s v="Decaf"/>
  </r>
  <r>
    <n v="150"/>
    <n v="222"/>
    <n v="376"/>
    <n v="202"/>
    <n v="72"/>
    <n v="49"/>
    <n v="833"/>
    <n v="170"/>
    <n v="143"/>
    <n v="230"/>
    <n v="390"/>
    <n v="217"/>
    <n v="3"/>
    <x v="6"/>
    <x v="1"/>
    <x v="0"/>
    <x v="0"/>
    <x v="2"/>
    <x v="0"/>
    <s v="Decaf"/>
  </r>
  <r>
    <n v="208"/>
    <n v="329"/>
    <n v="567"/>
    <n v="182"/>
    <n v="121"/>
    <n v="78"/>
    <n v="1190"/>
    <n v="230"/>
    <n v="282"/>
    <n v="340"/>
    <n v="590"/>
    <n v="312"/>
    <n v="2"/>
    <x v="6"/>
    <x v="1"/>
    <x v="0"/>
    <x v="0"/>
    <x v="1"/>
    <x v="0"/>
    <s v="Regular"/>
  </r>
  <r>
    <n v="258"/>
    <n v="387"/>
    <n v="678"/>
    <n v="320"/>
    <n v="129"/>
    <n v="96"/>
    <n v="1742"/>
    <n v="240"/>
    <n v="237"/>
    <n v="340"/>
    <n v="590"/>
    <n v="319"/>
    <n v="8"/>
    <x v="6"/>
    <x v="2"/>
    <x v="0"/>
    <x v="1"/>
    <x v="6"/>
    <x v="3"/>
    <s v="Decaf"/>
  </r>
  <r>
    <n v="150"/>
    <n v="222"/>
    <n v="376"/>
    <n v="174"/>
    <n v="72"/>
    <n v="49"/>
    <n v="833"/>
    <n v="150"/>
    <n v="124"/>
    <n v="200"/>
    <n v="330"/>
    <n v="319"/>
    <n v="9"/>
    <x v="6"/>
    <x v="2"/>
    <x v="0"/>
    <x v="1"/>
    <x v="7"/>
    <x v="3"/>
    <s v="Decaf"/>
  </r>
  <r>
    <n v="167"/>
    <n v="266"/>
    <n v="532"/>
    <n v="366"/>
    <n v="99"/>
    <n v="74"/>
    <n v="1819"/>
    <n v="150"/>
    <n v="201"/>
    <n v="240"/>
    <n v="460"/>
    <n v="515"/>
    <n v="11"/>
    <x v="6"/>
    <x v="2"/>
    <x v="0"/>
    <x v="1"/>
    <x v="9"/>
    <x v="1"/>
    <s v="Regular"/>
  </r>
  <r>
    <n v="197"/>
    <n v="332"/>
    <n v="602"/>
    <n v="327"/>
    <n v="135"/>
    <n v="102"/>
    <n v="1834"/>
    <n v="170"/>
    <n v="260"/>
    <n v="290"/>
    <n v="520"/>
    <n v="319"/>
    <n v="12"/>
    <x v="6"/>
    <x v="2"/>
    <x v="0"/>
    <x v="1"/>
    <x v="10"/>
    <x v="1"/>
    <s v="Regular"/>
  </r>
  <r>
    <n v="13"/>
    <n v="29"/>
    <n v="49"/>
    <n v="20"/>
    <n v="16"/>
    <n v="5"/>
    <n v="808"/>
    <n v="20"/>
    <n v="20"/>
    <n v="30"/>
    <n v="50"/>
    <n v="641"/>
    <n v="5"/>
    <x v="6"/>
    <x v="2"/>
    <x v="0"/>
    <x v="1"/>
    <x v="4"/>
    <x v="2"/>
    <s v="Regular"/>
  </r>
  <r>
    <n v="31"/>
    <n v="43"/>
    <n v="43"/>
    <n v="0"/>
    <n v="12"/>
    <n v="0"/>
    <n v="559"/>
    <n v="40"/>
    <n v="0"/>
    <n v="50"/>
    <n v="50"/>
    <n v="641"/>
    <n v="6"/>
    <x v="6"/>
    <x v="2"/>
    <x v="0"/>
    <x v="1"/>
    <x v="5"/>
    <x v="2"/>
    <s v="Decaf"/>
  </r>
  <r>
    <n v="12"/>
    <n v="31"/>
    <n v="54"/>
    <n v="23"/>
    <n v="19"/>
    <n v="7"/>
    <n v="605"/>
    <n v="20"/>
    <n v="20"/>
    <n v="30"/>
    <n v="50"/>
    <n v="712"/>
    <n v="3"/>
    <x v="6"/>
    <x v="2"/>
    <x v="0"/>
    <x v="1"/>
    <x v="2"/>
    <x v="0"/>
    <s v="Decaf"/>
  </r>
  <r>
    <n v="17"/>
    <n v="36"/>
    <n v="61"/>
    <n v="25"/>
    <n v="19"/>
    <n v="7"/>
    <n v="854"/>
    <n v="30"/>
    <n v="20"/>
    <n v="40"/>
    <n v="60"/>
    <n v="319"/>
    <n v="1"/>
    <x v="6"/>
    <x v="2"/>
    <x v="0"/>
    <x v="1"/>
    <x v="0"/>
    <x v="0"/>
    <s v="Regular"/>
  </r>
  <r>
    <n v="9"/>
    <n v="41"/>
    <n v="75"/>
    <n v="34"/>
    <n v="32"/>
    <n v="10"/>
    <n v="1010"/>
    <n v="20"/>
    <n v="30"/>
    <n v="40"/>
    <n v="70"/>
    <n v="712"/>
    <n v="2"/>
    <x v="6"/>
    <x v="2"/>
    <x v="0"/>
    <x v="1"/>
    <x v="1"/>
    <x v="0"/>
    <s v="Regular"/>
  </r>
  <r>
    <n v="-1"/>
    <n v="82"/>
    <n v="141"/>
    <n v="59"/>
    <n v="83"/>
    <n v="53"/>
    <n v="338"/>
    <n v="10"/>
    <n v="50"/>
    <n v="70"/>
    <n v="120"/>
    <n v="816"/>
    <n v="8"/>
    <x v="6"/>
    <x v="3"/>
    <x v="0"/>
    <x v="1"/>
    <x v="6"/>
    <x v="3"/>
    <s v="Decaf"/>
  </r>
  <r>
    <n v="-12"/>
    <n v="49"/>
    <n v="169"/>
    <n v="91"/>
    <n v="61"/>
    <n v="37"/>
    <n v="1334"/>
    <n v="0"/>
    <n v="160"/>
    <n v="40"/>
    <n v="140"/>
    <n v="417"/>
    <n v="9"/>
    <x v="6"/>
    <x v="3"/>
    <x v="0"/>
    <x v="1"/>
    <x v="7"/>
    <x v="3"/>
    <s v="Decaf"/>
  </r>
  <r>
    <n v="17"/>
    <n v="59"/>
    <n v="103"/>
    <n v="44"/>
    <n v="42"/>
    <n v="14"/>
    <n v="258"/>
    <n v="30"/>
    <n v="30"/>
    <n v="60"/>
    <n v="90"/>
    <n v="636"/>
    <n v="11"/>
    <x v="6"/>
    <x v="3"/>
    <x v="0"/>
    <x v="1"/>
    <x v="9"/>
    <x v="1"/>
    <s v="Regular"/>
  </r>
  <r>
    <n v="1"/>
    <n v="49"/>
    <n v="89"/>
    <n v="40"/>
    <n v="48"/>
    <n v="15"/>
    <n v="219"/>
    <n v="0"/>
    <n v="30"/>
    <n v="40"/>
    <n v="70"/>
    <n v="816"/>
    <n v="12"/>
    <x v="6"/>
    <x v="3"/>
    <x v="0"/>
    <x v="1"/>
    <x v="10"/>
    <x v="1"/>
    <s v="Regular"/>
  </r>
  <r>
    <n v="0"/>
    <n v="46"/>
    <n v="82"/>
    <n v="36"/>
    <n v="46"/>
    <n v="13"/>
    <n v="252"/>
    <n v="0"/>
    <n v="30"/>
    <n v="40"/>
    <n v="70"/>
    <n v="816"/>
    <n v="13"/>
    <x v="6"/>
    <x v="3"/>
    <x v="0"/>
    <x v="1"/>
    <x v="3"/>
    <x v="1"/>
    <s v="Regular"/>
  </r>
  <r>
    <n v="32"/>
    <n v="52"/>
    <n v="87"/>
    <n v="35"/>
    <n v="20"/>
    <n v="9"/>
    <n v="894"/>
    <n v="40"/>
    <n v="40"/>
    <n v="60"/>
    <n v="100"/>
    <n v="573"/>
    <n v="5"/>
    <x v="6"/>
    <x v="3"/>
    <x v="0"/>
    <x v="1"/>
    <x v="4"/>
    <x v="2"/>
    <s v="Regular"/>
  </r>
  <r>
    <n v="35"/>
    <n v="57"/>
    <n v="96"/>
    <n v="39"/>
    <n v="22"/>
    <n v="10"/>
    <n v="845"/>
    <n v="50"/>
    <n v="40"/>
    <n v="70"/>
    <n v="110"/>
    <n v="314"/>
    <n v="6"/>
    <x v="6"/>
    <x v="3"/>
    <x v="0"/>
    <x v="1"/>
    <x v="5"/>
    <x v="2"/>
    <s v="Decaf"/>
  </r>
  <r>
    <n v="32"/>
    <n v="72"/>
    <n v="132"/>
    <n v="60"/>
    <n v="40"/>
    <n v="18"/>
    <n v="1070"/>
    <n v="40"/>
    <n v="60"/>
    <n v="70"/>
    <n v="130"/>
    <n v="314"/>
    <n v="3"/>
    <x v="6"/>
    <x v="3"/>
    <x v="0"/>
    <x v="1"/>
    <x v="2"/>
    <x v="0"/>
    <s v="Decaf"/>
  </r>
  <r>
    <n v="31"/>
    <n v="93"/>
    <n v="169"/>
    <n v="76"/>
    <n v="62"/>
    <n v="28"/>
    <n v="613"/>
    <n v="40"/>
    <n v="80"/>
    <n v="90"/>
    <n v="170"/>
    <n v="636"/>
    <n v="2"/>
    <x v="6"/>
    <x v="3"/>
    <x v="0"/>
    <x v="1"/>
    <x v="1"/>
    <x v="0"/>
    <s v="Regular"/>
  </r>
  <r>
    <n v="9"/>
    <n v="26"/>
    <n v="44"/>
    <n v="18"/>
    <n v="17"/>
    <n v="5"/>
    <n v="486"/>
    <n v="20"/>
    <n v="10"/>
    <n v="20"/>
    <n v="30"/>
    <n v="740"/>
    <n v="8"/>
    <x v="6"/>
    <x v="4"/>
    <x v="0"/>
    <x v="0"/>
    <x v="6"/>
    <x v="3"/>
    <s v="Decaf"/>
  </r>
  <r>
    <n v="16"/>
    <n v="34"/>
    <n v="57"/>
    <n v="23"/>
    <n v="18"/>
    <n v="6"/>
    <n v="868"/>
    <n v="40"/>
    <n v="10"/>
    <n v="40"/>
    <n v="50"/>
    <n v="614"/>
    <n v="9"/>
    <x v="6"/>
    <x v="4"/>
    <x v="0"/>
    <x v="0"/>
    <x v="7"/>
    <x v="3"/>
    <s v="Decaf"/>
  </r>
  <r>
    <n v="104"/>
    <n v="172"/>
    <n v="286"/>
    <n v="93"/>
    <n v="68"/>
    <n v="37"/>
    <n v="822"/>
    <n v="100"/>
    <n v="90"/>
    <n v="160"/>
    <n v="250"/>
    <n v="740"/>
    <n v="11"/>
    <x v="6"/>
    <x v="4"/>
    <x v="0"/>
    <x v="0"/>
    <x v="9"/>
    <x v="1"/>
    <s v="Regular"/>
  </r>
  <r>
    <n v="128"/>
    <n v="195"/>
    <n v="336"/>
    <n v="100"/>
    <n v="67"/>
    <n v="43"/>
    <n v="692"/>
    <n v="110"/>
    <n v="65"/>
    <n v="170"/>
    <n v="290"/>
    <n v="513"/>
    <n v="12"/>
    <x v="6"/>
    <x v="4"/>
    <x v="0"/>
    <x v="0"/>
    <x v="10"/>
    <x v="1"/>
    <s v="Regular"/>
  </r>
  <r>
    <n v="81"/>
    <n v="146"/>
    <n v="291"/>
    <n v="175"/>
    <n v="65"/>
    <n v="40"/>
    <n v="1304"/>
    <n v="120"/>
    <n v="156"/>
    <n v="180"/>
    <n v="340"/>
    <n v="216"/>
    <n v="5"/>
    <x v="6"/>
    <x v="4"/>
    <x v="0"/>
    <x v="0"/>
    <x v="4"/>
    <x v="2"/>
    <s v="Regular"/>
  </r>
  <r>
    <n v="11"/>
    <n v="64"/>
    <n v="115"/>
    <n v="51"/>
    <n v="53"/>
    <n v="19"/>
    <n v="419"/>
    <n v="30"/>
    <n v="50"/>
    <n v="80"/>
    <n v="130"/>
    <n v="513"/>
    <n v="6"/>
    <x v="6"/>
    <x v="4"/>
    <x v="0"/>
    <x v="0"/>
    <x v="5"/>
    <x v="2"/>
    <s v="Decaf"/>
  </r>
  <r>
    <n v="20"/>
    <n v="63"/>
    <n v="110"/>
    <n v="47"/>
    <n v="43"/>
    <n v="15"/>
    <n v="420"/>
    <n v="40"/>
    <n v="40"/>
    <n v="70"/>
    <n v="110"/>
    <n v="614"/>
    <n v="1"/>
    <x v="6"/>
    <x v="4"/>
    <x v="0"/>
    <x v="0"/>
    <x v="0"/>
    <x v="0"/>
    <s v="Regular"/>
  </r>
  <r>
    <n v="18"/>
    <n v="51"/>
    <n v="85"/>
    <n v="34"/>
    <n v="33"/>
    <n v="10"/>
    <n v="432"/>
    <n v="30"/>
    <n v="30"/>
    <n v="50"/>
    <n v="80"/>
    <n v="513"/>
    <n v="2"/>
    <x v="6"/>
    <x v="4"/>
    <x v="0"/>
    <x v="0"/>
    <x v="1"/>
    <x v="0"/>
    <s v="Regular"/>
  </r>
  <r>
    <n v="-9"/>
    <n v="56"/>
    <n v="95"/>
    <n v="39"/>
    <n v="65"/>
    <n v="36"/>
    <n v="517"/>
    <n v="0"/>
    <n v="40"/>
    <n v="50"/>
    <n v="90"/>
    <n v="330"/>
    <n v="3"/>
    <x v="6"/>
    <x v="4"/>
    <x v="0"/>
    <x v="0"/>
    <x v="2"/>
    <x v="0"/>
    <s v="Decaf"/>
  </r>
  <r>
    <n v="29"/>
    <n v="65"/>
    <n v="104"/>
    <n v="39"/>
    <n v="36"/>
    <n v="12"/>
    <n v="380"/>
    <n v="40"/>
    <n v="30"/>
    <n v="60"/>
    <n v="90"/>
    <n v="920"/>
    <n v="8"/>
    <x v="6"/>
    <x v="5"/>
    <x v="0"/>
    <x v="1"/>
    <x v="6"/>
    <x v="3"/>
    <s v="Decaf"/>
  </r>
  <r>
    <n v="58"/>
    <n v="85"/>
    <n v="144"/>
    <n v="59"/>
    <n v="27"/>
    <n v="16"/>
    <n v="870"/>
    <n v="60"/>
    <n v="50"/>
    <n v="70"/>
    <n v="120"/>
    <n v="262"/>
    <n v="9"/>
    <x v="6"/>
    <x v="5"/>
    <x v="0"/>
    <x v="1"/>
    <x v="7"/>
    <x v="3"/>
    <s v="Decaf"/>
  </r>
  <r>
    <n v="21"/>
    <n v="54"/>
    <n v="90"/>
    <n v="36"/>
    <n v="33"/>
    <n v="11"/>
    <n v="462"/>
    <n v="10"/>
    <n v="30"/>
    <n v="40"/>
    <n v="70"/>
    <n v="920"/>
    <n v="11"/>
    <x v="6"/>
    <x v="5"/>
    <x v="0"/>
    <x v="1"/>
    <x v="9"/>
    <x v="1"/>
    <s v="Regular"/>
  </r>
  <r>
    <n v="-6"/>
    <n v="66"/>
    <n v="113"/>
    <n v="47"/>
    <n v="72"/>
    <n v="42"/>
    <n v="622"/>
    <n v="0"/>
    <n v="40"/>
    <n v="50"/>
    <n v="90"/>
    <n v="608"/>
    <n v="12"/>
    <x v="6"/>
    <x v="5"/>
    <x v="0"/>
    <x v="1"/>
    <x v="10"/>
    <x v="1"/>
    <s v="Regular"/>
  </r>
  <r>
    <n v="56"/>
    <n v="103"/>
    <n v="189"/>
    <n v="86"/>
    <n v="47"/>
    <n v="26"/>
    <n v="1081"/>
    <n v="90"/>
    <n v="90"/>
    <n v="130"/>
    <n v="220"/>
    <n v="608"/>
    <n v="5"/>
    <x v="6"/>
    <x v="5"/>
    <x v="0"/>
    <x v="1"/>
    <x v="4"/>
    <x v="2"/>
    <s v="Regular"/>
  </r>
  <r>
    <n v="36"/>
    <n v="65"/>
    <n v="115"/>
    <n v="50"/>
    <n v="29"/>
    <n v="16"/>
    <n v="587"/>
    <n v="60"/>
    <n v="50"/>
    <n v="80"/>
    <n v="130"/>
    <n v="920"/>
    <n v="6"/>
    <x v="6"/>
    <x v="5"/>
    <x v="0"/>
    <x v="1"/>
    <x v="5"/>
    <x v="2"/>
    <s v="Decaf"/>
  </r>
  <r>
    <n v="18"/>
    <n v="74"/>
    <n v="133"/>
    <n v="59"/>
    <n v="56"/>
    <n v="22"/>
    <n v="403"/>
    <n v="20"/>
    <n v="60"/>
    <n v="70"/>
    <n v="130"/>
    <n v="920"/>
    <n v="1"/>
    <x v="6"/>
    <x v="5"/>
    <x v="0"/>
    <x v="1"/>
    <x v="0"/>
    <x v="0"/>
    <s v="Regular"/>
  </r>
  <r>
    <n v="32"/>
    <n v="173"/>
    <n v="297"/>
    <n v="68"/>
    <n v="141"/>
    <n v="112"/>
    <n v="717"/>
    <n v="60"/>
    <n v="198"/>
    <n v="180"/>
    <n v="310"/>
    <n v="262"/>
    <n v="2"/>
    <x v="6"/>
    <x v="5"/>
    <x v="0"/>
    <x v="1"/>
    <x v="1"/>
    <x v="0"/>
    <s v="Regular"/>
  </r>
  <r>
    <n v="71"/>
    <n v="130"/>
    <n v="227"/>
    <n v="97"/>
    <n v="59"/>
    <n v="32"/>
    <n v="575"/>
    <n v="80"/>
    <n v="150"/>
    <n v="130"/>
    <n v="230"/>
    <n v="920"/>
    <n v="3"/>
    <x v="6"/>
    <x v="5"/>
    <x v="0"/>
    <x v="1"/>
    <x v="2"/>
    <x v="0"/>
    <s v="Decaf"/>
  </r>
  <r>
    <n v="32"/>
    <n v="52"/>
    <n v="87"/>
    <n v="35"/>
    <n v="20"/>
    <n v="9"/>
    <n v="894"/>
    <n v="50"/>
    <n v="30"/>
    <n v="60"/>
    <n v="90"/>
    <n v="203"/>
    <n v="11"/>
    <x v="6"/>
    <x v="6"/>
    <x v="1"/>
    <x v="1"/>
    <x v="9"/>
    <x v="1"/>
    <s v="Regular"/>
  </r>
  <r>
    <n v="15"/>
    <n v="31"/>
    <n v="51"/>
    <n v="20"/>
    <n v="16"/>
    <n v="5"/>
    <n v="814"/>
    <n v="20"/>
    <n v="20"/>
    <n v="30"/>
    <n v="50"/>
    <n v="860"/>
    <n v="13"/>
    <x v="6"/>
    <x v="6"/>
    <x v="1"/>
    <x v="1"/>
    <x v="3"/>
    <x v="1"/>
    <s v="Regular"/>
  </r>
  <r>
    <n v="32"/>
    <n v="93"/>
    <n v="169"/>
    <n v="76"/>
    <n v="61"/>
    <n v="28"/>
    <n v="613"/>
    <n v="40"/>
    <n v="50"/>
    <n v="80"/>
    <n v="130"/>
    <n v="959"/>
    <n v="9"/>
    <x v="6"/>
    <x v="6"/>
    <x v="1"/>
    <x v="1"/>
    <x v="7"/>
    <x v="3"/>
    <s v="Decaf"/>
  </r>
  <r>
    <n v="33"/>
    <n v="72"/>
    <n v="132"/>
    <n v="60"/>
    <n v="39"/>
    <n v="18"/>
    <n v="1070"/>
    <n v="40"/>
    <n v="40"/>
    <n v="60"/>
    <n v="100"/>
    <n v="959"/>
    <n v="10"/>
    <x v="6"/>
    <x v="6"/>
    <x v="1"/>
    <x v="1"/>
    <x v="8"/>
    <x v="3"/>
    <s v="Decaf"/>
  </r>
  <r>
    <n v="-5"/>
    <n v="66"/>
    <n v="113"/>
    <n v="47"/>
    <n v="71"/>
    <n v="42"/>
    <n v="622"/>
    <n v="20"/>
    <n v="40"/>
    <n v="70"/>
    <n v="110"/>
    <n v="860"/>
    <n v="5"/>
    <x v="6"/>
    <x v="6"/>
    <x v="1"/>
    <x v="1"/>
    <x v="4"/>
    <x v="2"/>
    <s v="Regular"/>
  </r>
  <r>
    <n v="16"/>
    <n v="57"/>
    <n v="100"/>
    <n v="43"/>
    <n v="41"/>
    <n v="14"/>
    <n v="388"/>
    <n v="20"/>
    <n v="40"/>
    <n v="50"/>
    <n v="90"/>
    <n v="203"/>
    <n v="6"/>
    <x v="6"/>
    <x v="6"/>
    <x v="1"/>
    <x v="1"/>
    <x v="5"/>
    <x v="2"/>
    <s v="Decaf"/>
  </r>
  <r>
    <n v="75"/>
    <n v="135"/>
    <n v="225"/>
    <n v="90"/>
    <n v="60"/>
    <n v="29"/>
    <n v="1148"/>
    <n v="90"/>
    <n v="80"/>
    <n v="130"/>
    <n v="210"/>
    <n v="203"/>
    <n v="2"/>
    <x v="6"/>
    <x v="6"/>
    <x v="1"/>
    <x v="1"/>
    <x v="1"/>
    <x v="0"/>
    <s v="Regular"/>
  </r>
  <r>
    <n v="41"/>
    <n v="65"/>
    <n v="110"/>
    <n v="45"/>
    <n v="24"/>
    <n v="12"/>
    <n v="885"/>
    <n v="50"/>
    <n v="40"/>
    <n v="70"/>
    <n v="110"/>
    <n v="386"/>
    <n v="11"/>
    <x v="6"/>
    <x v="7"/>
    <x v="1"/>
    <x v="0"/>
    <x v="9"/>
    <x v="1"/>
    <s v="Regular"/>
  </r>
  <r>
    <n v="58"/>
    <n v="85"/>
    <n v="144"/>
    <n v="59"/>
    <n v="27"/>
    <n v="16"/>
    <n v="870"/>
    <n v="70"/>
    <n v="60"/>
    <n v="90"/>
    <n v="150"/>
    <n v="954"/>
    <n v="13"/>
    <x v="6"/>
    <x v="7"/>
    <x v="1"/>
    <x v="0"/>
    <x v="3"/>
    <x v="1"/>
    <s v="Regular"/>
  </r>
  <r>
    <n v="36"/>
    <n v="65"/>
    <n v="115"/>
    <n v="50"/>
    <n v="29"/>
    <n v="16"/>
    <n v="587"/>
    <n v="30"/>
    <n v="30"/>
    <n v="50"/>
    <n v="80"/>
    <n v="863"/>
    <n v="8"/>
    <x v="6"/>
    <x v="7"/>
    <x v="1"/>
    <x v="0"/>
    <x v="6"/>
    <x v="3"/>
    <s v="Decaf"/>
  </r>
  <r>
    <n v="19"/>
    <n v="74"/>
    <n v="133"/>
    <n v="59"/>
    <n v="55"/>
    <n v="22"/>
    <n v="403"/>
    <n v="30"/>
    <n v="40"/>
    <n v="60"/>
    <n v="100"/>
    <n v="904"/>
    <n v="9"/>
    <x v="6"/>
    <x v="7"/>
    <x v="1"/>
    <x v="0"/>
    <x v="7"/>
    <x v="3"/>
    <s v="Decaf"/>
  </r>
  <r>
    <n v="55"/>
    <n v="103"/>
    <n v="189"/>
    <n v="86"/>
    <n v="48"/>
    <n v="26"/>
    <n v="1081"/>
    <n v="50"/>
    <n v="60"/>
    <n v="80"/>
    <n v="140"/>
    <n v="904"/>
    <n v="10"/>
    <x v="6"/>
    <x v="7"/>
    <x v="1"/>
    <x v="0"/>
    <x v="8"/>
    <x v="3"/>
    <s v="Decaf"/>
  </r>
  <r>
    <n v="32"/>
    <n v="173"/>
    <n v="297"/>
    <n v="92"/>
    <n v="141"/>
    <n v="112"/>
    <n v="717"/>
    <n v="60"/>
    <n v="127"/>
    <n v="180"/>
    <n v="290"/>
    <n v="386"/>
    <n v="5"/>
    <x v="6"/>
    <x v="7"/>
    <x v="1"/>
    <x v="0"/>
    <x v="4"/>
    <x v="2"/>
    <s v="Regular"/>
  </r>
  <r>
    <n v="71"/>
    <n v="130"/>
    <n v="227"/>
    <n v="97"/>
    <n v="59"/>
    <n v="32"/>
    <n v="575"/>
    <n v="80"/>
    <n v="90"/>
    <n v="130"/>
    <n v="220"/>
    <n v="863"/>
    <n v="6"/>
    <x v="6"/>
    <x v="7"/>
    <x v="1"/>
    <x v="0"/>
    <x v="5"/>
    <x v="2"/>
    <s v="Decaf"/>
  </r>
  <r>
    <n v="104"/>
    <n v="172"/>
    <n v="286"/>
    <n v="102"/>
    <n v="68"/>
    <n v="37"/>
    <n v="822"/>
    <n v="120"/>
    <n v="88"/>
    <n v="170"/>
    <n v="270"/>
    <n v="904"/>
    <n v="2"/>
    <x v="6"/>
    <x v="7"/>
    <x v="1"/>
    <x v="0"/>
    <x v="1"/>
    <x v="0"/>
    <s v="Regular"/>
  </r>
  <r>
    <n v="129"/>
    <n v="195"/>
    <n v="336"/>
    <n v="181"/>
    <n v="66"/>
    <n v="43"/>
    <n v="692"/>
    <n v="130"/>
    <n v="70"/>
    <n v="180"/>
    <n v="310"/>
    <n v="727"/>
    <n v="3"/>
    <x v="6"/>
    <x v="7"/>
    <x v="1"/>
    <x v="0"/>
    <x v="2"/>
    <x v="0"/>
    <s v="Decaf"/>
  </r>
  <r>
    <n v="16"/>
    <n v="34"/>
    <n v="57"/>
    <n v="23"/>
    <n v="18"/>
    <n v="6"/>
    <n v="868"/>
    <n v="30"/>
    <n v="20"/>
    <n v="40"/>
    <n v="60"/>
    <n v="413"/>
    <n v="11"/>
    <x v="6"/>
    <x v="8"/>
    <x v="1"/>
    <x v="0"/>
    <x v="9"/>
    <x v="1"/>
    <s v="Regular"/>
  </r>
  <r>
    <n v="9"/>
    <n v="26"/>
    <n v="44"/>
    <n v="18"/>
    <n v="17"/>
    <n v="5"/>
    <n v="486"/>
    <n v="20"/>
    <n v="10"/>
    <n v="30"/>
    <n v="40"/>
    <n v="339"/>
    <n v="13"/>
    <x v="6"/>
    <x v="8"/>
    <x v="1"/>
    <x v="0"/>
    <x v="3"/>
    <x v="1"/>
    <s v="Regular"/>
  </r>
  <r>
    <n v="11"/>
    <n v="64"/>
    <n v="115"/>
    <n v="51"/>
    <n v="53"/>
    <n v="19"/>
    <n v="419"/>
    <n v="20"/>
    <n v="30"/>
    <n v="50"/>
    <n v="80"/>
    <n v="978"/>
    <n v="9"/>
    <x v="6"/>
    <x v="8"/>
    <x v="1"/>
    <x v="0"/>
    <x v="7"/>
    <x v="3"/>
    <s v="Decaf"/>
  </r>
  <r>
    <n v="7"/>
    <n v="72"/>
    <n v="111"/>
    <n v="39"/>
    <n v="65"/>
    <n v="36"/>
    <n v="560"/>
    <n v="20"/>
    <n v="30"/>
    <n v="70"/>
    <n v="100"/>
    <n v="978"/>
    <n v="5"/>
    <x v="6"/>
    <x v="8"/>
    <x v="1"/>
    <x v="0"/>
    <x v="4"/>
    <x v="2"/>
    <s v="Regular"/>
  </r>
  <r>
    <n v="81"/>
    <n v="146"/>
    <n v="291"/>
    <n v="110"/>
    <n v="65"/>
    <n v="40"/>
    <n v="1304"/>
    <n v="100"/>
    <n v="91"/>
    <n v="150"/>
    <n v="280"/>
    <n v="617"/>
    <n v="7"/>
    <x v="6"/>
    <x v="8"/>
    <x v="1"/>
    <x v="0"/>
    <x v="11"/>
    <x v="2"/>
    <s v="Regular"/>
  </r>
  <r>
    <n v="564"/>
    <n v="613"/>
    <n v="665"/>
    <n v="52"/>
    <n v="49"/>
    <n v="17"/>
    <n v="-1493"/>
    <n v="560"/>
    <n v="40"/>
    <n v="590"/>
    <n v="630"/>
    <n v="508"/>
    <n v="2"/>
    <x v="6"/>
    <x v="8"/>
    <x v="1"/>
    <x v="0"/>
    <x v="1"/>
    <x v="0"/>
    <s v="Regular"/>
  </r>
  <r>
    <n v="17"/>
    <n v="36"/>
    <n v="61"/>
    <n v="25"/>
    <n v="19"/>
    <n v="7"/>
    <n v="854"/>
    <n v="30"/>
    <n v="20"/>
    <n v="40"/>
    <n v="60"/>
    <n v="603"/>
    <n v="11"/>
    <x v="6"/>
    <x v="9"/>
    <x v="1"/>
    <x v="1"/>
    <x v="9"/>
    <x v="1"/>
    <s v="Regular"/>
  </r>
  <r>
    <n v="31"/>
    <n v="43"/>
    <n v="43"/>
    <n v="0"/>
    <n v="12"/>
    <n v="0"/>
    <n v="559"/>
    <n v="30"/>
    <n v="0"/>
    <n v="40"/>
    <n v="40"/>
    <n v="603"/>
    <n v="13"/>
    <x v="6"/>
    <x v="9"/>
    <x v="1"/>
    <x v="1"/>
    <x v="3"/>
    <x v="1"/>
    <s v="Regular"/>
  </r>
  <r>
    <n v="0"/>
    <n v="46"/>
    <n v="82"/>
    <n v="36"/>
    <n v="46"/>
    <n v="13"/>
    <n v="252"/>
    <n v="10"/>
    <n v="20"/>
    <n v="40"/>
    <n v="60"/>
    <n v="603"/>
    <n v="9"/>
    <x v="6"/>
    <x v="9"/>
    <x v="1"/>
    <x v="1"/>
    <x v="7"/>
    <x v="3"/>
    <s v="Decaf"/>
  </r>
  <r>
    <n v="-1"/>
    <n v="82"/>
    <n v="141"/>
    <n v="59"/>
    <n v="83"/>
    <n v="53"/>
    <n v="338"/>
    <n v="10"/>
    <n v="50"/>
    <n v="80"/>
    <n v="130"/>
    <n v="603"/>
    <n v="5"/>
    <x v="6"/>
    <x v="9"/>
    <x v="1"/>
    <x v="1"/>
    <x v="4"/>
    <x v="2"/>
    <s v="Regular"/>
  </r>
  <r>
    <n v="0"/>
    <n v="49"/>
    <n v="89"/>
    <n v="40"/>
    <n v="49"/>
    <n v="15"/>
    <n v="219"/>
    <n v="10"/>
    <n v="30"/>
    <n v="50"/>
    <n v="80"/>
    <n v="603"/>
    <n v="7"/>
    <x v="6"/>
    <x v="9"/>
    <x v="1"/>
    <x v="1"/>
    <x v="11"/>
    <x v="2"/>
    <s v="Regular"/>
  </r>
  <r>
    <n v="49"/>
    <n v="90"/>
    <n v="151"/>
    <n v="61"/>
    <n v="41"/>
    <n v="19"/>
    <n v="329"/>
    <n v="70"/>
    <n v="50"/>
    <n v="90"/>
    <n v="140"/>
    <n v="603"/>
    <n v="1"/>
    <x v="6"/>
    <x v="9"/>
    <x v="1"/>
    <x v="1"/>
    <x v="0"/>
    <x v="0"/>
    <s v="Regular"/>
  </r>
  <r>
    <n v="43"/>
    <n v="96"/>
    <n v="160"/>
    <n v="64"/>
    <n v="53"/>
    <n v="21"/>
    <n v="467"/>
    <n v="60"/>
    <n v="60"/>
    <n v="90"/>
    <n v="150"/>
    <n v="603"/>
    <n v="2"/>
    <x v="6"/>
    <x v="9"/>
    <x v="1"/>
    <x v="1"/>
    <x v="1"/>
    <x v="0"/>
    <s v="Regular"/>
  </r>
  <r>
    <n v="138"/>
    <n v="185"/>
    <n v="312"/>
    <n v="82"/>
    <n v="47"/>
    <n v="35"/>
    <n v="1007"/>
    <n v="160"/>
    <n v="226"/>
    <n v="200"/>
    <n v="330"/>
    <n v="212"/>
    <n v="11"/>
    <x v="6"/>
    <x v="10"/>
    <x v="1"/>
    <x v="0"/>
    <x v="9"/>
    <x v="1"/>
    <s v="Regular"/>
  </r>
  <r>
    <n v="111"/>
    <n v="152"/>
    <n v="256"/>
    <n v="95"/>
    <n v="41"/>
    <n v="29"/>
    <n v="952"/>
    <n v="120"/>
    <n v="91"/>
    <n v="160"/>
    <n v="270"/>
    <n v="518"/>
    <n v="12"/>
    <x v="6"/>
    <x v="10"/>
    <x v="1"/>
    <x v="0"/>
    <x v="10"/>
    <x v="1"/>
    <s v="Regular"/>
  </r>
  <r>
    <n v="98"/>
    <n v="136"/>
    <n v="230"/>
    <n v="94"/>
    <n v="38"/>
    <n v="26"/>
    <n v="608"/>
    <n v="120"/>
    <n v="90"/>
    <n v="150"/>
    <n v="240"/>
    <n v="315"/>
    <n v="13"/>
    <x v="6"/>
    <x v="10"/>
    <x v="1"/>
    <x v="0"/>
    <x v="3"/>
    <x v="1"/>
    <s v="Regular"/>
  </r>
  <r>
    <n v="388"/>
    <n v="523"/>
    <n v="793"/>
    <n v="316"/>
    <n v="135"/>
    <n v="102"/>
    <n v="1781"/>
    <n v="310"/>
    <n v="133"/>
    <n v="410"/>
    <n v="610"/>
    <n v="516"/>
    <n v="9"/>
    <x v="6"/>
    <x v="10"/>
    <x v="1"/>
    <x v="0"/>
    <x v="7"/>
    <x v="3"/>
    <s v="Decaf"/>
  </r>
  <r>
    <n v="-164"/>
    <n v="-62"/>
    <n v="198"/>
    <n v="284"/>
    <n v="102"/>
    <n v="80"/>
    <n v="3076"/>
    <n v="-110"/>
    <n v="195"/>
    <n v="-40"/>
    <n v="150"/>
    <n v="716"/>
    <n v="10"/>
    <x v="6"/>
    <x v="10"/>
    <x v="1"/>
    <x v="0"/>
    <x v="8"/>
    <x v="3"/>
    <s v="Decaf"/>
  </r>
  <r>
    <n v="182"/>
    <n v="280"/>
    <n v="546"/>
    <n v="272"/>
    <n v="98"/>
    <n v="74"/>
    <n v="1355"/>
    <n v="190"/>
    <n v="259"/>
    <n v="280"/>
    <n v="530"/>
    <n v="585"/>
    <n v="7"/>
    <x v="6"/>
    <x v="10"/>
    <x v="1"/>
    <x v="0"/>
    <x v="11"/>
    <x v="2"/>
    <s v="Regular"/>
  </r>
  <r>
    <n v="-266"/>
    <n v="-85"/>
    <n v="77"/>
    <n v="202"/>
    <n v="181"/>
    <n v="147"/>
    <n v="2321"/>
    <n v="-240"/>
    <n v="188"/>
    <n v="-80"/>
    <n v="70"/>
    <n v="347"/>
    <n v="5"/>
    <x v="6"/>
    <x v="10"/>
    <x v="1"/>
    <x v="0"/>
    <x v="4"/>
    <x v="2"/>
    <s v="Regular"/>
  </r>
  <r>
    <n v="370"/>
    <n v="548"/>
    <n v="912"/>
    <n v="343"/>
    <n v="178"/>
    <n v="127"/>
    <n v="2654"/>
    <n v="370"/>
    <n v="331"/>
    <n v="520"/>
    <n v="860"/>
    <n v="845"/>
    <n v="2"/>
    <x v="6"/>
    <x v="10"/>
    <x v="1"/>
    <x v="0"/>
    <x v="1"/>
    <x v="0"/>
    <s v="Regular"/>
  </r>
  <r>
    <n v="58"/>
    <n v="85"/>
    <n v="144"/>
    <n v="59"/>
    <n v="27"/>
    <n v="16"/>
    <n v="870"/>
    <n v="90"/>
    <n v="70"/>
    <n v="110"/>
    <n v="180"/>
    <n v="318"/>
    <n v="3"/>
    <x v="6"/>
    <x v="11"/>
    <x v="2"/>
    <x v="1"/>
    <x v="2"/>
    <x v="0"/>
    <s v="Decaf"/>
  </r>
  <r>
    <n v="36"/>
    <n v="59"/>
    <n v="99"/>
    <n v="40"/>
    <n v="23"/>
    <n v="11"/>
    <n v="843"/>
    <n v="50"/>
    <n v="50"/>
    <n v="70"/>
    <n v="120"/>
    <n v="318"/>
    <n v="2"/>
    <x v="6"/>
    <x v="11"/>
    <x v="2"/>
    <x v="1"/>
    <x v="1"/>
    <x v="0"/>
    <s v="Regular"/>
  </r>
  <r>
    <n v="32"/>
    <n v="60"/>
    <n v="106"/>
    <n v="46"/>
    <n v="28"/>
    <n v="15"/>
    <n v="587"/>
    <n v="40"/>
    <n v="40"/>
    <n v="60"/>
    <n v="100"/>
    <n v="318"/>
    <n v="8"/>
    <x v="6"/>
    <x v="11"/>
    <x v="2"/>
    <x v="1"/>
    <x v="6"/>
    <x v="3"/>
    <s v="Decaf"/>
  </r>
  <r>
    <n v="31"/>
    <n v="93"/>
    <n v="169"/>
    <n v="76"/>
    <n v="62"/>
    <n v="28"/>
    <n v="613"/>
    <n v="40"/>
    <n v="70"/>
    <n v="90"/>
    <n v="160"/>
    <n v="318"/>
    <n v="9"/>
    <x v="6"/>
    <x v="11"/>
    <x v="2"/>
    <x v="1"/>
    <x v="7"/>
    <x v="3"/>
    <s v="Decaf"/>
  </r>
  <r>
    <n v="-6"/>
    <n v="66"/>
    <n v="113"/>
    <n v="47"/>
    <n v="72"/>
    <n v="42"/>
    <n v="-395"/>
    <n v="0"/>
    <n v="40"/>
    <n v="50"/>
    <n v="90"/>
    <n v="985"/>
    <n v="4"/>
    <x v="6"/>
    <x v="11"/>
    <x v="2"/>
    <x v="1"/>
    <x v="12"/>
    <x v="2"/>
    <s v="Regular"/>
  </r>
  <r>
    <n v="30"/>
    <n v="65"/>
    <n v="104"/>
    <n v="39"/>
    <n v="35"/>
    <n v="12"/>
    <n v="380"/>
    <n v="30"/>
    <n v="30"/>
    <n v="50"/>
    <n v="80"/>
    <n v="225"/>
    <n v="5"/>
    <x v="6"/>
    <x v="11"/>
    <x v="2"/>
    <x v="1"/>
    <x v="4"/>
    <x v="2"/>
    <s v="Regular"/>
  </r>
  <r>
    <n v="21"/>
    <n v="54"/>
    <n v="90"/>
    <n v="36"/>
    <n v="33"/>
    <n v="11"/>
    <n v="462"/>
    <n v="20"/>
    <n v="30"/>
    <n v="40"/>
    <n v="70"/>
    <n v="225"/>
    <n v="6"/>
    <x v="6"/>
    <x v="11"/>
    <x v="2"/>
    <x v="1"/>
    <x v="5"/>
    <x v="2"/>
    <s v="Decaf"/>
  </r>
  <r>
    <n v="-11"/>
    <n v="49"/>
    <n v="169"/>
    <n v="86"/>
    <n v="60"/>
    <n v="37"/>
    <n v="1334"/>
    <n v="10"/>
    <n v="72"/>
    <n v="60"/>
    <n v="210"/>
    <n v="505"/>
    <n v="3"/>
    <x v="6"/>
    <x v="12"/>
    <x v="2"/>
    <x v="1"/>
    <x v="2"/>
    <x v="0"/>
    <s v="Decaf"/>
  </r>
  <r>
    <n v="44"/>
    <n v="96"/>
    <n v="160"/>
    <n v="64"/>
    <n v="52"/>
    <n v="21"/>
    <n v="467"/>
    <n v="70"/>
    <n v="80"/>
    <n v="120"/>
    <n v="200"/>
    <n v="505"/>
    <n v="2"/>
    <x v="6"/>
    <x v="12"/>
    <x v="2"/>
    <x v="1"/>
    <x v="1"/>
    <x v="0"/>
    <s v="Regular"/>
  </r>
  <r>
    <n v="17"/>
    <n v="36"/>
    <n v="61"/>
    <n v="25"/>
    <n v="19"/>
    <n v="7"/>
    <n v="854"/>
    <n v="20"/>
    <n v="20"/>
    <n v="30"/>
    <n v="50"/>
    <n v="505"/>
    <n v="8"/>
    <x v="6"/>
    <x v="12"/>
    <x v="2"/>
    <x v="1"/>
    <x v="6"/>
    <x v="3"/>
    <s v="Decaf"/>
  </r>
  <r>
    <n v="10"/>
    <n v="41"/>
    <n v="75"/>
    <n v="34"/>
    <n v="31"/>
    <n v="10"/>
    <n v="1010"/>
    <n v="20"/>
    <n v="30"/>
    <n v="40"/>
    <n v="70"/>
    <n v="505"/>
    <n v="9"/>
    <x v="6"/>
    <x v="12"/>
    <x v="2"/>
    <x v="1"/>
    <x v="7"/>
    <x v="3"/>
    <s v="Decaf"/>
  </r>
  <r>
    <n v="1"/>
    <n v="49"/>
    <n v="89"/>
    <n v="40"/>
    <n v="48"/>
    <n v="15"/>
    <n v="-258"/>
    <n v="10"/>
    <n v="30"/>
    <n v="40"/>
    <n v="70"/>
    <n v="505"/>
    <n v="4"/>
    <x v="6"/>
    <x v="12"/>
    <x v="2"/>
    <x v="1"/>
    <x v="12"/>
    <x v="2"/>
    <s v="Regular"/>
  </r>
  <r>
    <n v="-1"/>
    <n v="82"/>
    <n v="141"/>
    <n v="59"/>
    <n v="83"/>
    <n v="53"/>
    <n v="338"/>
    <n v="0"/>
    <n v="50"/>
    <n v="70"/>
    <n v="120"/>
    <n v="505"/>
    <n v="5"/>
    <x v="6"/>
    <x v="12"/>
    <x v="2"/>
    <x v="1"/>
    <x v="4"/>
    <x v="2"/>
    <s v="Regular"/>
  </r>
  <r>
    <n v="18"/>
    <n v="59"/>
    <n v="103"/>
    <n v="44"/>
    <n v="41"/>
    <n v="14"/>
    <n v="258"/>
    <n v="20"/>
    <n v="30"/>
    <n v="50"/>
    <n v="80"/>
    <n v="505"/>
    <n v="6"/>
    <x v="6"/>
    <x v="12"/>
    <x v="2"/>
    <x v="1"/>
    <x v="5"/>
    <x v="2"/>
    <s v="Decaf"/>
  </r>
  <r>
    <n v="16"/>
    <n v="34"/>
    <n v="57"/>
    <n v="23"/>
    <n v="18"/>
    <n v="6"/>
    <n v="868"/>
    <n v="40"/>
    <n v="20"/>
    <n v="50"/>
    <n v="70"/>
    <n v="405"/>
    <n v="3"/>
    <x v="6"/>
    <x v="13"/>
    <x v="2"/>
    <x v="1"/>
    <x v="2"/>
    <x v="0"/>
    <s v="Decaf"/>
  </r>
  <r>
    <n v="28"/>
    <n v="53"/>
    <n v="94"/>
    <n v="41"/>
    <n v="25"/>
    <n v="13"/>
    <n v="592"/>
    <n v="40"/>
    <n v="50"/>
    <n v="60"/>
    <n v="110"/>
    <n v="580"/>
    <n v="2"/>
    <x v="6"/>
    <x v="13"/>
    <x v="2"/>
    <x v="1"/>
    <x v="1"/>
    <x v="0"/>
    <s v="Regular"/>
  </r>
  <r>
    <n v="32"/>
    <n v="173"/>
    <n v="297"/>
    <n v="80"/>
    <n v="141"/>
    <n v="112"/>
    <n v="717"/>
    <n v="60"/>
    <n v="135"/>
    <n v="180"/>
    <n v="290"/>
    <n v="405"/>
    <n v="9"/>
    <x v="6"/>
    <x v="13"/>
    <x v="2"/>
    <x v="1"/>
    <x v="7"/>
    <x v="3"/>
    <s v="Decaf"/>
  </r>
  <r>
    <n v="19"/>
    <n v="74"/>
    <n v="133"/>
    <n v="59"/>
    <n v="55"/>
    <n v="22"/>
    <n v="403"/>
    <n v="30"/>
    <n v="50"/>
    <n v="80"/>
    <n v="130"/>
    <n v="405"/>
    <n v="8"/>
    <x v="6"/>
    <x v="13"/>
    <x v="2"/>
    <x v="1"/>
    <x v="6"/>
    <x v="3"/>
    <s v="Decaf"/>
  </r>
  <r>
    <n v="128"/>
    <n v="195"/>
    <n v="336"/>
    <n v="69"/>
    <n v="67"/>
    <n v="43"/>
    <n v="-942"/>
    <n v="110"/>
    <n v="159"/>
    <n v="160"/>
    <n v="280"/>
    <n v="580"/>
    <n v="4"/>
    <x v="6"/>
    <x v="13"/>
    <x v="2"/>
    <x v="1"/>
    <x v="12"/>
    <x v="2"/>
    <s v="Regular"/>
  </r>
  <r>
    <n v="9"/>
    <n v="26"/>
    <n v="44"/>
    <n v="18"/>
    <n v="17"/>
    <n v="5"/>
    <n v="486"/>
    <n v="20"/>
    <n v="10"/>
    <n v="20"/>
    <n v="30"/>
    <n v="918"/>
    <n v="5"/>
    <x v="6"/>
    <x v="13"/>
    <x v="2"/>
    <x v="1"/>
    <x v="4"/>
    <x v="2"/>
    <s v="Regular"/>
  </r>
  <r>
    <n v="103"/>
    <n v="172"/>
    <n v="286"/>
    <n v="79"/>
    <n v="69"/>
    <n v="37"/>
    <n v="822"/>
    <n v="100"/>
    <n v="90"/>
    <n v="150"/>
    <n v="240"/>
    <n v="580"/>
    <n v="6"/>
    <x v="6"/>
    <x v="13"/>
    <x v="2"/>
    <x v="1"/>
    <x v="5"/>
    <x v="2"/>
    <s v="Decaf"/>
  </r>
  <r>
    <n v="71"/>
    <n v="112"/>
    <n v="199"/>
    <n v="87"/>
    <n v="41"/>
    <n v="28"/>
    <n v="564"/>
    <n v="110"/>
    <n v="121"/>
    <n v="140"/>
    <n v="240"/>
    <n v="325"/>
    <n v="3"/>
    <x v="6"/>
    <x v="14"/>
    <x v="2"/>
    <x v="0"/>
    <x v="2"/>
    <x v="0"/>
    <s v="Decaf"/>
  </r>
  <r>
    <n v="206"/>
    <n v="307"/>
    <n v="567"/>
    <n v="226"/>
    <n v="101"/>
    <n v="80"/>
    <n v="1319"/>
    <n v="290"/>
    <n v="305"/>
    <n v="380"/>
    <n v="700"/>
    <n v="430"/>
    <n v="2"/>
    <x v="6"/>
    <x v="14"/>
    <x v="2"/>
    <x v="0"/>
    <x v="1"/>
    <x v="0"/>
    <s v="Regular"/>
  </r>
  <r>
    <n v="19"/>
    <n v="51"/>
    <n v="85"/>
    <n v="34"/>
    <n v="32"/>
    <n v="10"/>
    <n v="432"/>
    <n v="30"/>
    <n v="30"/>
    <n v="50"/>
    <n v="80"/>
    <n v="281"/>
    <n v="9"/>
    <x v="6"/>
    <x v="14"/>
    <x v="2"/>
    <x v="0"/>
    <x v="7"/>
    <x v="3"/>
    <s v="Decaf"/>
  </r>
  <r>
    <n v="20"/>
    <n v="63"/>
    <n v="110"/>
    <n v="47"/>
    <n v="43"/>
    <n v="15"/>
    <n v="420"/>
    <n v="30"/>
    <n v="40"/>
    <n v="60"/>
    <n v="100"/>
    <n v="903"/>
    <n v="8"/>
    <x v="6"/>
    <x v="14"/>
    <x v="2"/>
    <x v="0"/>
    <x v="6"/>
    <x v="3"/>
    <s v="Decaf"/>
  </r>
  <r>
    <n v="30"/>
    <n v="79"/>
    <n v="131"/>
    <n v="52"/>
    <n v="49"/>
    <n v="17"/>
    <n v="-456"/>
    <n v="40"/>
    <n v="40"/>
    <n v="70"/>
    <n v="110"/>
    <n v="281"/>
    <n v="4"/>
    <x v="6"/>
    <x v="14"/>
    <x v="2"/>
    <x v="0"/>
    <x v="12"/>
    <x v="2"/>
    <s v="Regular"/>
  </r>
  <r>
    <n v="112"/>
    <n v="152"/>
    <n v="256"/>
    <n v="62"/>
    <n v="40"/>
    <n v="29"/>
    <n v="952"/>
    <n v="120"/>
    <n v="80"/>
    <n v="140"/>
    <n v="220"/>
    <n v="210"/>
    <n v="5"/>
    <x v="6"/>
    <x v="14"/>
    <x v="2"/>
    <x v="0"/>
    <x v="4"/>
    <x v="2"/>
    <s v="Regular"/>
  </r>
  <r>
    <n v="98"/>
    <n v="136"/>
    <n v="230"/>
    <n v="94"/>
    <n v="38"/>
    <n v="26"/>
    <n v="608"/>
    <n v="90"/>
    <n v="80"/>
    <n v="110"/>
    <n v="190"/>
    <n v="832"/>
    <n v="6"/>
    <x v="6"/>
    <x v="14"/>
    <x v="2"/>
    <x v="0"/>
    <x v="5"/>
    <x v="2"/>
    <s v="Decaf"/>
  </r>
  <r>
    <n v="32"/>
    <n v="72"/>
    <n v="132"/>
    <n v="60"/>
    <n v="40"/>
    <n v="18"/>
    <n v="1070"/>
    <n v="60"/>
    <n v="70"/>
    <n v="90"/>
    <n v="160"/>
    <n v="435"/>
    <n v="1"/>
    <x v="6"/>
    <x v="15"/>
    <x v="3"/>
    <x v="1"/>
    <x v="0"/>
    <x v="0"/>
    <s v="Regular"/>
  </r>
  <r>
    <n v="16"/>
    <n v="57"/>
    <n v="100"/>
    <n v="43"/>
    <n v="41"/>
    <n v="14"/>
    <n v="388"/>
    <n v="40"/>
    <n v="50"/>
    <n v="70"/>
    <n v="120"/>
    <n v="801"/>
    <n v="2"/>
    <x v="6"/>
    <x v="15"/>
    <x v="3"/>
    <x v="1"/>
    <x v="1"/>
    <x v="0"/>
    <s v="Regular"/>
  </r>
  <r>
    <n v="48"/>
    <n v="90"/>
    <n v="151"/>
    <n v="61"/>
    <n v="42"/>
    <n v="19"/>
    <n v="329"/>
    <n v="60"/>
    <n v="50"/>
    <n v="80"/>
    <n v="130"/>
    <n v="435"/>
    <n v="8"/>
    <x v="6"/>
    <x v="15"/>
    <x v="3"/>
    <x v="1"/>
    <x v="6"/>
    <x v="3"/>
    <s v="Decaf"/>
  </r>
  <r>
    <n v="44"/>
    <n v="96"/>
    <n v="160"/>
    <n v="64"/>
    <n v="52"/>
    <n v="21"/>
    <n v="467"/>
    <n v="60"/>
    <n v="50"/>
    <n v="90"/>
    <n v="140"/>
    <n v="435"/>
    <n v="9"/>
    <x v="6"/>
    <x v="15"/>
    <x v="3"/>
    <x v="1"/>
    <x v="7"/>
    <x v="3"/>
    <s v="Decaf"/>
  </r>
  <r>
    <n v="-12"/>
    <n v="49"/>
    <n v="169"/>
    <n v="81"/>
    <n v="61"/>
    <n v="37"/>
    <n v="1334"/>
    <n v="-10"/>
    <n v="81"/>
    <n v="40"/>
    <n v="140"/>
    <n v="801"/>
    <n v="10"/>
    <x v="6"/>
    <x v="15"/>
    <x v="3"/>
    <x v="1"/>
    <x v="8"/>
    <x v="3"/>
    <s v="Decaf"/>
  </r>
  <r>
    <n v="0"/>
    <n v="82"/>
    <n v="141"/>
    <n v="59"/>
    <n v="82"/>
    <n v="53"/>
    <n v="338"/>
    <n v="10"/>
    <n v="30"/>
    <n v="60"/>
    <n v="90"/>
    <n v="435"/>
    <n v="11"/>
    <x v="6"/>
    <x v="15"/>
    <x v="3"/>
    <x v="1"/>
    <x v="9"/>
    <x v="1"/>
    <s v="Regular"/>
  </r>
  <r>
    <n v="17"/>
    <n v="59"/>
    <n v="103"/>
    <n v="44"/>
    <n v="42"/>
    <n v="14"/>
    <n v="258"/>
    <n v="30"/>
    <n v="20"/>
    <n v="50"/>
    <n v="70"/>
    <n v="435"/>
    <n v="12"/>
    <x v="6"/>
    <x v="15"/>
    <x v="3"/>
    <x v="1"/>
    <x v="10"/>
    <x v="1"/>
    <s v="Regular"/>
  </r>
  <r>
    <n v="1"/>
    <n v="49"/>
    <n v="89"/>
    <n v="40"/>
    <n v="48"/>
    <n v="15"/>
    <n v="219"/>
    <n v="20"/>
    <n v="20"/>
    <n v="40"/>
    <n v="60"/>
    <n v="435"/>
    <n v="13"/>
    <x v="6"/>
    <x v="15"/>
    <x v="3"/>
    <x v="1"/>
    <x v="3"/>
    <x v="1"/>
    <s v="Regular"/>
  </r>
  <r>
    <n v="31"/>
    <n v="93"/>
    <n v="169"/>
    <n v="76"/>
    <n v="62"/>
    <n v="28"/>
    <n v="613"/>
    <n v="70"/>
    <n v="90"/>
    <n v="120"/>
    <n v="210"/>
    <n v="435"/>
    <n v="3"/>
    <x v="6"/>
    <x v="15"/>
    <x v="3"/>
    <x v="1"/>
    <x v="2"/>
    <x v="0"/>
    <s v="Decaf"/>
  </r>
  <r>
    <n v="36"/>
    <n v="57"/>
    <n v="96"/>
    <n v="39"/>
    <n v="21"/>
    <n v="10"/>
    <n v="845"/>
    <n v="50"/>
    <n v="30"/>
    <n v="60"/>
    <n v="90"/>
    <n v="801"/>
    <n v="4"/>
    <x v="6"/>
    <x v="15"/>
    <x v="3"/>
    <x v="1"/>
    <x v="12"/>
    <x v="2"/>
    <s v="Regular"/>
  </r>
  <r>
    <n v="32"/>
    <n v="60"/>
    <n v="106"/>
    <n v="46"/>
    <n v="28"/>
    <n v="15"/>
    <n v="587"/>
    <n v="40"/>
    <n v="40"/>
    <n v="60"/>
    <n v="100"/>
    <n v="801"/>
    <n v="5"/>
    <x v="6"/>
    <x v="15"/>
    <x v="3"/>
    <x v="1"/>
    <x v="4"/>
    <x v="2"/>
    <s v="Regular"/>
  </r>
  <r>
    <n v="31"/>
    <n v="52"/>
    <n v="87"/>
    <n v="35"/>
    <n v="21"/>
    <n v="9"/>
    <n v="894"/>
    <n v="40"/>
    <n v="30"/>
    <n v="50"/>
    <n v="80"/>
    <n v="801"/>
    <n v="6"/>
    <x v="6"/>
    <x v="15"/>
    <x v="3"/>
    <x v="1"/>
    <x v="5"/>
    <x v="2"/>
    <s v="Decaf"/>
  </r>
  <r>
    <n v="-138"/>
    <n v="-67"/>
    <n v="87"/>
    <n v="128"/>
    <n v="71"/>
    <n v="49"/>
    <n v="1832"/>
    <n v="-150"/>
    <n v="254"/>
    <n v="-90"/>
    <n v="100"/>
    <n v="209"/>
    <n v="1"/>
    <x v="6"/>
    <x v="16"/>
    <x v="3"/>
    <x v="0"/>
    <x v="0"/>
    <x v="0"/>
    <s v="Regular"/>
  </r>
  <r>
    <n v="370"/>
    <n v="548"/>
    <n v="912"/>
    <n v="311"/>
    <n v="178"/>
    <n v="127"/>
    <n v="2654"/>
    <n v="530"/>
    <n v="485"/>
    <n v="690"/>
    <n v="1140"/>
    <n v="707"/>
    <n v="2"/>
    <x v="6"/>
    <x v="16"/>
    <x v="3"/>
    <x v="0"/>
    <x v="1"/>
    <x v="0"/>
    <s v="Regular"/>
  </r>
  <r>
    <n v="139"/>
    <n v="185"/>
    <n v="312"/>
    <n v="116"/>
    <n v="46"/>
    <n v="35"/>
    <n v="1007"/>
    <n v="150"/>
    <n v="89"/>
    <n v="170"/>
    <n v="270"/>
    <n v="805"/>
    <n v="8"/>
    <x v="6"/>
    <x v="16"/>
    <x v="3"/>
    <x v="0"/>
    <x v="6"/>
    <x v="3"/>
    <s v="Decaf"/>
  </r>
  <r>
    <n v="205"/>
    <n v="307"/>
    <n v="567"/>
    <n v="268"/>
    <n v="102"/>
    <n v="80"/>
    <n v="1319"/>
    <n v="200"/>
    <n v="266"/>
    <n v="270"/>
    <n v="490"/>
    <n v="650"/>
    <n v="9"/>
    <x v="6"/>
    <x v="16"/>
    <x v="3"/>
    <x v="0"/>
    <x v="7"/>
    <x v="3"/>
    <s v="Decaf"/>
  </r>
  <r>
    <n v="72"/>
    <n v="112"/>
    <n v="199"/>
    <n v="87"/>
    <n v="40"/>
    <n v="28"/>
    <n v="564"/>
    <n v="70"/>
    <n v="70"/>
    <n v="100"/>
    <n v="170"/>
    <n v="831"/>
    <n v="10"/>
    <x v="6"/>
    <x v="16"/>
    <x v="3"/>
    <x v="0"/>
    <x v="8"/>
    <x v="3"/>
    <s v="Decaf"/>
  </r>
  <r>
    <n v="112"/>
    <n v="152"/>
    <n v="256"/>
    <n v="95"/>
    <n v="40"/>
    <n v="29"/>
    <n v="952"/>
    <n v="100"/>
    <n v="60"/>
    <n v="110"/>
    <n v="170"/>
    <n v="562"/>
    <n v="11"/>
    <x v="6"/>
    <x v="16"/>
    <x v="3"/>
    <x v="0"/>
    <x v="9"/>
    <x v="1"/>
    <s v="Regular"/>
  </r>
  <r>
    <n v="98"/>
    <n v="136"/>
    <n v="230"/>
    <n v="94"/>
    <n v="38"/>
    <n v="26"/>
    <n v="608"/>
    <n v="80"/>
    <n v="60"/>
    <n v="90"/>
    <n v="150"/>
    <n v="831"/>
    <n v="12"/>
    <x v="6"/>
    <x v="16"/>
    <x v="3"/>
    <x v="0"/>
    <x v="10"/>
    <x v="1"/>
    <s v="Regular"/>
  </r>
  <r>
    <n v="30"/>
    <n v="79"/>
    <n v="131"/>
    <n v="52"/>
    <n v="49"/>
    <n v="17"/>
    <n v="668"/>
    <n v="20"/>
    <n v="30"/>
    <n v="50"/>
    <n v="80"/>
    <n v="415"/>
    <n v="13"/>
    <x v="6"/>
    <x v="16"/>
    <x v="3"/>
    <x v="0"/>
    <x v="3"/>
    <x v="1"/>
    <s v="Regular"/>
  </r>
  <r>
    <n v="-157"/>
    <n v="-36"/>
    <n v="202"/>
    <n v="266"/>
    <n v="121"/>
    <n v="78"/>
    <n v="2797"/>
    <n v="-150"/>
    <n v="284"/>
    <n v="-40"/>
    <n v="250"/>
    <n v="707"/>
    <n v="3"/>
    <x v="6"/>
    <x v="16"/>
    <x v="3"/>
    <x v="0"/>
    <x v="2"/>
    <x v="0"/>
    <s v="Decaf"/>
  </r>
  <r>
    <n v="167"/>
    <n v="266"/>
    <n v="532"/>
    <n v="268"/>
    <n v="99"/>
    <n v="74"/>
    <n v="1819"/>
    <n v="170"/>
    <n v="188"/>
    <n v="260"/>
    <n v="510"/>
    <n v="818"/>
    <n v="4"/>
    <x v="6"/>
    <x v="16"/>
    <x v="3"/>
    <x v="0"/>
    <x v="12"/>
    <x v="2"/>
    <s v="Regular"/>
  </r>
  <r>
    <n v="45"/>
    <n v="225"/>
    <n v="387"/>
    <n v="183"/>
    <n v="180"/>
    <n v="147"/>
    <n v="943"/>
    <n v="60"/>
    <n v="188"/>
    <n v="220"/>
    <n v="370"/>
    <n v="562"/>
    <n v="5"/>
    <x v="6"/>
    <x v="16"/>
    <x v="3"/>
    <x v="0"/>
    <x v="4"/>
    <x v="2"/>
    <s v="Regular"/>
  </r>
  <r>
    <n v="259"/>
    <n v="387"/>
    <n v="678"/>
    <n v="311"/>
    <n v="128"/>
    <n v="96"/>
    <n v="1742"/>
    <n v="260"/>
    <n v="339"/>
    <n v="380"/>
    <n v="650"/>
    <n v="650"/>
    <n v="6"/>
    <x v="6"/>
    <x v="16"/>
    <x v="3"/>
    <x v="0"/>
    <x v="5"/>
    <x v="2"/>
    <s v="Decaf"/>
  </r>
  <r>
    <n v="-1"/>
    <n v="46"/>
    <n v="82"/>
    <n v="36"/>
    <n v="47"/>
    <n v="13"/>
    <n v="252"/>
    <n v="20"/>
    <n v="40"/>
    <n v="60"/>
    <n v="100"/>
    <n v="775"/>
    <n v="2"/>
    <x v="6"/>
    <x v="17"/>
    <x v="3"/>
    <x v="1"/>
    <x v="1"/>
    <x v="0"/>
    <s v="Regular"/>
  </r>
  <r>
    <n v="45"/>
    <n v="225"/>
    <n v="387"/>
    <n v="150"/>
    <n v="180"/>
    <n v="147"/>
    <n v="943"/>
    <n v="70"/>
    <n v="78"/>
    <n v="210"/>
    <n v="340"/>
    <n v="775"/>
    <n v="8"/>
    <x v="6"/>
    <x v="17"/>
    <x v="3"/>
    <x v="1"/>
    <x v="6"/>
    <x v="3"/>
    <s v="Decaf"/>
  </r>
  <r>
    <n v="208"/>
    <n v="329"/>
    <n v="567"/>
    <n v="293"/>
    <n v="121"/>
    <n v="78"/>
    <n v="1190"/>
    <n v="200"/>
    <n v="102"/>
    <n v="290"/>
    <n v="490"/>
    <n v="775"/>
    <n v="9"/>
    <x v="6"/>
    <x v="17"/>
    <x v="3"/>
    <x v="1"/>
    <x v="7"/>
    <x v="3"/>
    <s v="Decaf"/>
  </r>
  <r>
    <n v="150"/>
    <n v="222"/>
    <n v="376"/>
    <n v="190"/>
    <n v="72"/>
    <n v="49"/>
    <n v="833"/>
    <n v="150"/>
    <n v="153"/>
    <n v="200"/>
    <n v="330"/>
    <n v="775"/>
    <n v="10"/>
    <x v="6"/>
    <x v="17"/>
    <x v="3"/>
    <x v="1"/>
    <x v="8"/>
    <x v="3"/>
    <s v="Decaf"/>
  </r>
  <r>
    <n v="258"/>
    <n v="387"/>
    <n v="678"/>
    <n v="252"/>
    <n v="129"/>
    <n v="96"/>
    <n v="1742"/>
    <n v="190"/>
    <n v="182"/>
    <n v="270"/>
    <n v="460"/>
    <n v="702"/>
    <n v="11"/>
    <x v="6"/>
    <x v="17"/>
    <x v="3"/>
    <x v="1"/>
    <x v="9"/>
    <x v="1"/>
    <s v="Regular"/>
  </r>
  <r>
    <n v="168"/>
    <n v="266"/>
    <n v="532"/>
    <n v="233"/>
    <n v="98"/>
    <n v="74"/>
    <n v="1819"/>
    <n v="130"/>
    <n v="201"/>
    <n v="190"/>
    <n v="360"/>
    <n v="775"/>
    <n v="12"/>
    <x v="6"/>
    <x v="17"/>
    <x v="3"/>
    <x v="1"/>
    <x v="10"/>
    <x v="1"/>
    <s v="Regular"/>
  </r>
  <r>
    <n v="-378"/>
    <n v="-270"/>
    <n v="27"/>
    <n v="329"/>
    <n v="135"/>
    <n v="102"/>
    <n v="5230"/>
    <n v="-250"/>
    <n v="162"/>
    <n v="-170"/>
    <n v="0"/>
    <n v="702"/>
    <n v="13"/>
    <x v="6"/>
    <x v="17"/>
    <x v="3"/>
    <x v="1"/>
    <x v="3"/>
    <x v="1"/>
    <s v="Regular"/>
  </r>
  <r>
    <n v="9"/>
    <n v="41"/>
    <n v="75"/>
    <n v="34"/>
    <n v="32"/>
    <n v="10"/>
    <n v="1010"/>
    <n v="30"/>
    <n v="40"/>
    <n v="50"/>
    <n v="90"/>
    <n v="775"/>
    <n v="3"/>
    <x v="6"/>
    <x v="17"/>
    <x v="3"/>
    <x v="1"/>
    <x v="2"/>
    <x v="0"/>
    <s v="Decaf"/>
  </r>
  <r>
    <n v="32"/>
    <n v="43"/>
    <n v="43"/>
    <n v="0"/>
    <n v="11"/>
    <n v="0"/>
    <n v="559"/>
    <n v="30"/>
    <n v="0"/>
    <n v="40"/>
    <n v="40"/>
    <n v="702"/>
    <n v="4"/>
    <x v="6"/>
    <x v="17"/>
    <x v="3"/>
    <x v="1"/>
    <x v="12"/>
    <x v="2"/>
    <s v="Regular"/>
  </r>
  <r>
    <n v="17"/>
    <n v="36"/>
    <n v="61"/>
    <n v="25"/>
    <n v="19"/>
    <n v="7"/>
    <n v="854"/>
    <n v="20"/>
    <n v="20"/>
    <n v="30"/>
    <n v="50"/>
    <n v="775"/>
    <n v="5"/>
    <x v="6"/>
    <x v="17"/>
    <x v="3"/>
    <x v="1"/>
    <x v="4"/>
    <x v="2"/>
    <s v="Regular"/>
  </r>
  <r>
    <n v="12"/>
    <n v="29"/>
    <n v="49"/>
    <n v="20"/>
    <n v="17"/>
    <n v="5"/>
    <n v="808"/>
    <n v="20"/>
    <n v="10"/>
    <n v="30"/>
    <n v="40"/>
    <n v="702"/>
    <n v="6"/>
    <x v="6"/>
    <x v="17"/>
    <x v="3"/>
    <x v="1"/>
    <x v="5"/>
    <x v="2"/>
    <s v="Decaf"/>
  </r>
  <r>
    <n v="-10"/>
    <n v="56"/>
    <n v="95"/>
    <n v="39"/>
    <n v="66"/>
    <n v="36"/>
    <n v="517"/>
    <n v="20"/>
    <n v="40"/>
    <n v="70"/>
    <n v="110"/>
    <n v="971"/>
    <n v="1"/>
    <x v="6"/>
    <x v="18"/>
    <x v="3"/>
    <x v="1"/>
    <x v="0"/>
    <x v="0"/>
    <s v="Regular"/>
  </r>
  <r>
    <n v="0"/>
    <n v="55"/>
    <n v="94"/>
    <n v="39"/>
    <n v="55"/>
    <n v="12"/>
    <n v="478"/>
    <n v="20"/>
    <n v="40"/>
    <n v="70"/>
    <n v="110"/>
    <n v="971"/>
    <n v="2"/>
    <x v="6"/>
    <x v="18"/>
    <x v="3"/>
    <x v="1"/>
    <x v="1"/>
    <x v="0"/>
    <s v="Regular"/>
  </r>
  <r>
    <n v="24"/>
    <n v="44"/>
    <n v="74"/>
    <n v="30"/>
    <n v="20"/>
    <n v="8"/>
    <n v="829"/>
    <n v="40"/>
    <n v="20"/>
    <n v="40"/>
    <n v="60"/>
    <n v="503"/>
    <n v="8"/>
    <x v="6"/>
    <x v="18"/>
    <x v="3"/>
    <x v="1"/>
    <x v="6"/>
    <x v="3"/>
    <s v="Decaf"/>
  </r>
  <r>
    <n v="27"/>
    <n v="53"/>
    <n v="94"/>
    <n v="41"/>
    <n v="26"/>
    <n v="13"/>
    <n v="592"/>
    <n v="30"/>
    <n v="30"/>
    <n v="50"/>
    <n v="80"/>
    <n v="503"/>
    <n v="9"/>
    <x v="6"/>
    <x v="18"/>
    <x v="3"/>
    <x v="1"/>
    <x v="7"/>
    <x v="3"/>
    <s v="Decaf"/>
  </r>
  <r>
    <n v="9"/>
    <n v="26"/>
    <n v="44"/>
    <n v="18"/>
    <n v="17"/>
    <n v="5"/>
    <n v="486"/>
    <n v="10"/>
    <n v="10"/>
    <n v="10"/>
    <n v="20"/>
    <n v="541"/>
    <n v="11"/>
    <x v="6"/>
    <x v="18"/>
    <x v="3"/>
    <x v="1"/>
    <x v="9"/>
    <x v="1"/>
    <s v="Regular"/>
  </r>
  <r>
    <n v="104"/>
    <n v="172"/>
    <n v="286"/>
    <n v="121"/>
    <n v="68"/>
    <n v="37"/>
    <n v="822"/>
    <n v="80"/>
    <n v="70"/>
    <n v="120"/>
    <n v="190"/>
    <n v="503"/>
    <n v="12"/>
    <x v="6"/>
    <x v="18"/>
    <x v="3"/>
    <x v="1"/>
    <x v="10"/>
    <x v="1"/>
    <s v="Regular"/>
  </r>
  <r>
    <n v="129"/>
    <n v="195"/>
    <n v="336"/>
    <n v="133"/>
    <n v="66"/>
    <n v="43"/>
    <n v="692"/>
    <n v="90"/>
    <n v="90"/>
    <n v="130"/>
    <n v="220"/>
    <n v="503"/>
    <n v="13"/>
    <x v="6"/>
    <x v="18"/>
    <x v="3"/>
    <x v="1"/>
    <x v="3"/>
    <x v="1"/>
    <s v="Regular"/>
  </r>
  <r>
    <n v="18"/>
    <n v="51"/>
    <n v="85"/>
    <n v="34"/>
    <n v="33"/>
    <n v="10"/>
    <n v="432"/>
    <n v="40"/>
    <n v="40"/>
    <n v="60"/>
    <n v="100"/>
    <n v="503"/>
    <n v="3"/>
    <x v="6"/>
    <x v="18"/>
    <x v="3"/>
    <x v="1"/>
    <x v="2"/>
    <x v="0"/>
    <s v="Decaf"/>
  </r>
  <r>
    <n v="12"/>
    <n v="64"/>
    <n v="115"/>
    <n v="51"/>
    <n v="52"/>
    <n v="19"/>
    <n v="419"/>
    <n v="30"/>
    <n v="40"/>
    <n v="70"/>
    <n v="110"/>
    <n v="971"/>
    <n v="4"/>
    <x v="6"/>
    <x v="18"/>
    <x v="3"/>
    <x v="1"/>
    <x v="12"/>
    <x v="2"/>
    <s v="Regular"/>
  </r>
  <r>
    <n v="20"/>
    <n v="63"/>
    <n v="110"/>
    <n v="47"/>
    <n v="43"/>
    <n v="15"/>
    <n v="420"/>
    <n v="30"/>
    <n v="40"/>
    <n v="60"/>
    <n v="100"/>
    <n v="503"/>
    <n v="5"/>
    <x v="6"/>
    <x v="18"/>
    <x v="3"/>
    <x v="1"/>
    <x v="4"/>
    <x v="2"/>
    <s v="Regular"/>
  </r>
  <r>
    <n v="81"/>
    <n v="146"/>
    <n v="291"/>
    <n v="159"/>
    <n v="65"/>
    <n v="40"/>
    <n v="1304"/>
    <n v="90"/>
    <n v="177"/>
    <n v="140"/>
    <n v="270"/>
    <n v="541"/>
    <n v="6"/>
    <x v="6"/>
    <x v="18"/>
    <x v="3"/>
    <x v="1"/>
    <x v="5"/>
    <x v="2"/>
    <s v="Decaf"/>
  </r>
  <r>
    <n v="75"/>
    <n v="135"/>
    <n v="225"/>
    <n v="90"/>
    <n v="60"/>
    <n v="29"/>
    <n v="1148"/>
    <n v="80"/>
    <n v="70"/>
    <n v="120"/>
    <n v="190"/>
    <n v="425"/>
    <n v="8"/>
    <x v="6"/>
    <x v="19"/>
    <x v="3"/>
    <x v="1"/>
    <x v="6"/>
    <x v="3"/>
    <s v="Decaf"/>
  </r>
  <r>
    <n v="37"/>
    <n v="59"/>
    <n v="99"/>
    <n v="40"/>
    <n v="22"/>
    <n v="11"/>
    <n v="843"/>
    <n v="50"/>
    <n v="30"/>
    <n v="50"/>
    <n v="80"/>
    <n v="509"/>
    <n v="9"/>
    <x v="6"/>
    <x v="19"/>
    <x v="3"/>
    <x v="1"/>
    <x v="7"/>
    <x v="3"/>
    <s v="Decaf"/>
  </r>
  <r>
    <n v="29"/>
    <n v="65"/>
    <n v="104"/>
    <n v="39"/>
    <n v="36"/>
    <n v="12"/>
    <n v="380"/>
    <n v="30"/>
    <n v="20"/>
    <n v="50"/>
    <n v="70"/>
    <n v="509"/>
    <n v="11"/>
    <x v="6"/>
    <x v="19"/>
    <x v="3"/>
    <x v="1"/>
    <x v="9"/>
    <x v="1"/>
    <s v="Regular"/>
  </r>
  <r>
    <n v="20"/>
    <n v="54"/>
    <n v="90"/>
    <n v="36"/>
    <n v="34"/>
    <n v="11"/>
    <n v="462"/>
    <n v="30"/>
    <n v="20"/>
    <n v="40"/>
    <n v="60"/>
    <n v="509"/>
    <n v="12"/>
    <x v="6"/>
    <x v="19"/>
    <x v="3"/>
    <x v="1"/>
    <x v="10"/>
    <x v="1"/>
    <s v="Regular"/>
  </r>
  <r>
    <n v="-5"/>
    <n v="66"/>
    <n v="113"/>
    <n v="47"/>
    <n v="71"/>
    <n v="42"/>
    <n v="622"/>
    <n v="0"/>
    <n v="30"/>
    <n v="40"/>
    <n v="70"/>
    <n v="253"/>
    <n v="13"/>
    <x v="6"/>
    <x v="19"/>
    <x v="3"/>
    <x v="1"/>
    <x v="3"/>
    <x v="1"/>
    <s v="Regular"/>
  </r>
  <r>
    <n v="75"/>
    <n v="125"/>
    <n v="211"/>
    <n v="86"/>
    <n v="50"/>
    <n v="27"/>
    <n v="463"/>
    <n v="120"/>
    <n v="66"/>
    <n v="160"/>
    <n v="260"/>
    <n v="425"/>
    <n v="2"/>
    <x v="6"/>
    <x v="19"/>
    <x v="3"/>
    <x v="1"/>
    <x v="1"/>
    <x v="0"/>
    <s v="Regular"/>
  </r>
  <r>
    <n v="31"/>
    <n v="173"/>
    <n v="297"/>
    <n v="174"/>
    <n v="142"/>
    <n v="112"/>
    <n v="717"/>
    <n v="100"/>
    <n v="182"/>
    <n v="220"/>
    <n v="370"/>
    <n v="360"/>
    <n v="3"/>
    <x v="6"/>
    <x v="19"/>
    <x v="3"/>
    <x v="1"/>
    <x v="2"/>
    <x v="0"/>
    <s v="Decaf"/>
  </r>
  <r>
    <n v="36"/>
    <n v="65"/>
    <n v="115"/>
    <n v="50"/>
    <n v="29"/>
    <n v="16"/>
    <n v="587"/>
    <n v="50"/>
    <n v="40"/>
    <n v="70"/>
    <n v="110"/>
    <n v="206"/>
    <n v="4"/>
    <x v="6"/>
    <x v="19"/>
    <x v="3"/>
    <x v="1"/>
    <x v="12"/>
    <x v="2"/>
    <s v="Regular"/>
  </r>
  <r>
    <n v="18"/>
    <n v="74"/>
    <n v="133"/>
    <n v="59"/>
    <n v="56"/>
    <n v="22"/>
    <n v="403"/>
    <n v="20"/>
    <n v="50"/>
    <n v="70"/>
    <n v="120"/>
    <n v="206"/>
    <n v="5"/>
    <x v="6"/>
    <x v="19"/>
    <x v="3"/>
    <x v="1"/>
    <x v="4"/>
    <x v="2"/>
    <s v="Regular"/>
  </r>
  <r>
    <n v="56"/>
    <n v="103"/>
    <n v="189"/>
    <n v="86"/>
    <n v="47"/>
    <n v="26"/>
    <n v="1081"/>
    <n v="70"/>
    <n v="80"/>
    <n v="100"/>
    <n v="180"/>
    <n v="253"/>
    <n v="6"/>
    <x v="6"/>
    <x v="19"/>
    <x v="3"/>
    <x v="1"/>
    <x v="5"/>
    <x v="2"/>
    <s v="Decaf"/>
  </r>
  <r>
    <n v="82"/>
    <n v="146"/>
    <n v="291"/>
    <n v="179"/>
    <n v="64"/>
    <n v="40"/>
    <n v="1292"/>
    <n v="80"/>
    <n v="128"/>
    <n v="130"/>
    <n v="250"/>
    <n v="303"/>
    <n v="8"/>
    <x v="7"/>
    <x v="0"/>
    <x v="0"/>
    <x v="0"/>
    <x v="6"/>
    <x v="3"/>
    <s v="Decaf"/>
  </r>
  <r>
    <n v="-10"/>
    <n v="52"/>
    <n v="89"/>
    <n v="37"/>
    <n v="62"/>
    <n v="33"/>
    <n v="513"/>
    <n v="0"/>
    <n v="30"/>
    <n v="40"/>
    <n v="70"/>
    <n v="970"/>
    <n v="9"/>
    <x v="7"/>
    <x v="0"/>
    <x v="0"/>
    <x v="0"/>
    <x v="7"/>
    <x v="3"/>
    <s v="Decaf"/>
  </r>
  <r>
    <n v="20"/>
    <n v="62"/>
    <n v="108"/>
    <n v="46"/>
    <n v="42"/>
    <n v="15"/>
    <n v="415"/>
    <n v="30"/>
    <n v="30"/>
    <n v="60"/>
    <n v="90"/>
    <n v="303"/>
    <n v="10"/>
    <x v="7"/>
    <x v="0"/>
    <x v="0"/>
    <x v="0"/>
    <x v="8"/>
    <x v="3"/>
    <s v="Decaf"/>
  </r>
  <r>
    <n v="9"/>
    <n v="60"/>
    <n v="109"/>
    <n v="49"/>
    <n v="51"/>
    <n v="18"/>
    <n v="414"/>
    <n v="10"/>
    <n v="40"/>
    <n v="50"/>
    <n v="90"/>
    <n v="720"/>
    <n v="11"/>
    <x v="7"/>
    <x v="0"/>
    <x v="0"/>
    <x v="0"/>
    <x v="9"/>
    <x v="1"/>
    <s v="Regular"/>
  </r>
  <r>
    <n v="16"/>
    <n v="50"/>
    <n v="91"/>
    <n v="41"/>
    <n v="34"/>
    <n v="12"/>
    <n v="1046"/>
    <n v="20"/>
    <n v="30"/>
    <n v="50"/>
    <n v="80"/>
    <n v="970"/>
    <n v="12"/>
    <x v="7"/>
    <x v="0"/>
    <x v="0"/>
    <x v="0"/>
    <x v="10"/>
    <x v="1"/>
    <s v="Regular"/>
  </r>
  <r>
    <n v="53"/>
    <n v="87"/>
    <n v="155"/>
    <n v="68"/>
    <n v="34"/>
    <n v="22"/>
    <n v="587"/>
    <n v="50"/>
    <n v="50"/>
    <n v="80"/>
    <n v="130"/>
    <n v="719"/>
    <n v="13"/>
    <x v="7"/>
    <x v="0"/>
    <x v="0"/>
    <x v="0"/>
    <x v="3"/>
    <x v="1"/>
    <s v="Regular"/>
  </r>
  <r>
    <n v="105"/>
    <n v="145"/>
    <n v="245"/>
    <n v="155"/>
    <n v="40"/>
    <n v="28"/>
    <n v="598"/>
    <n v="130"/>
    <n v="98"/>
    <n v="170"/>
    <n v="280"/>
    <n v="720"/>
    <n v="5"/>
    <x v="7"/>
    <x v="0"/>
    <x v="0"/>
    <x v="0"/>
    <x v="4"/>
    <x v="2"/>
    <s v="Regular"/>
  </r>
  <r>
    <n v="30"/>
    <n v="79"/>
    <n v="131"/>
    <n v="52"/>
    <n v="49"/>
    <n v="17"/>
    <n v="662"/>
    <n v="50"/>
    <n v="60"/>
    <n v="90"/>
    <n v="150"/>
    <n v="719"/>
    <n v="6"/>
    <x v="7"/>
    <x v="0"/>
    <x v="0"/>
    <x v="0"/>
    <x v="5"/>
    <x v="2"/>
    <s v="Decaf"/>
  </r>
  <r>
    <n v="144"/>
    <n v="191"/>
    <n v="323"/>
    <n v="68"/>
    <n v="47"/>
    <n v="36"/>
    <n v="994"/>
    <n v="160"/>
    <n v="123"/>
    <n v="200"/>
    <n v="330"/>
    <n v="719"/>
    <n v="3"/>
    <x v="7"/>
    <x v="0"/>
    <x v="0"/>
    <x v="0"/>
    <x v="2"/>
    <x v="0"/>
    <s v="Decaf"/>
  </r>
  <r>
    <n v="133"/>
    <n v="178"/>
    <n v="301"/>
    <n v="156"/>
    <n v="45"/>
    <n v="34"/>
    <n v="941"/>
    <n v="140"/>
    <n v="79"/>
    <n v="180"/>
    <n v="310"/>
    <n v="720"/>
    <n v="1"/>
    <x v="7"/>
    <x v="0"/>
    <x v="0"/>
    <x v="0"/>
    <x v="0"/>
    <x v="0"/>
    <s v="Regular"/>
  </r>
  <r>
    <n v="39"/>
    <n v="68"/>
    <n v="120"/>
    <n v="52"/>
    <n v="29"/>
    <n v="17"/>
    <n v="554"/>
    <n v="50"/>
    <n v="50"/>
    <n v="70"/>
    <n v="120"/>
    <n v="719"/>
    <n v="2"/>
    <x v="7"/>
    <x v="0"/>
    <x v="0"/>
    <x v="0"/>
    <x v="1"/>
    <x v="0"/>
    <s v="Regular"/>
  </r>
  <r>
    <n v="132"/>
    <n v="178"/>
    <n v="301"/>
    <n v="160"/>
    <n v="46"/>
    <n v="34"/>
    <n v="941"/>
    <n v="140"/>
    <n v="171"/>
    <n v="160"/>
    <n v="260"/>
    <n v="630"/>
    <n v="8"/>
    <x v="7"/>
    <x v="1"/>
    <x v="0"/>
    <x v="0"/>
    <x v="6"/>
    <x v="3"/>
    <s v="Decaf"/>
  </r>
  <r>
    <n v="39"/>
    <n v="68"/>
    <n v="120"/>
    <n v="52"/>
    <n v="29"/>
    <n v="17"/>
    <n v="554"/>
    <n v="40"/>
    <n v="40"/>
    <n v="60"/>
    <n v="100"/>
    <n v="847"/>
    <n v="9"/>
    <x v="7"/>
    <x v="1"/>
    <x v="0"/>
    <x v="0"/>
    <x v="7"/>
    <x v="3"/>
    <s v="Decaf"/>
  </r>
  <r>
    <n v="143"/>
    <n v="191"/>
    <n v="323"/>
    <n v="113"/>
    <n v="48"/>
    <n v="36"/>
    <n v="994"/>
    <n v="140"/>
    <n v="92"/>
    <n v="170"/>
    <n v="280"/>
    <n v="309"/>
    <n v="10"/>
    <x v="7"/>
    <x v="1"/>
    <x v="0"/>
    <x v="0"/>
    <x v="8"/>
    <x v="3"/>
    <s v="Decaf"/>
  </r>
  <r>
    <n v="105"/>
    <n v="145"/>
    <n v="245"/>
    <n v="139"/>
    <n v="40"/>
    <n v="28"/>
    <n v="598"/>
    <n v="100"/>
    <n v="80"/>
    <n v="130"/>
    <n v="210"/>
    <n v="217"/>
    <n v="11"/>
    <x v="7"/>
    <x v="1"/>
    <x v="0"/>
    <x v="0"/>
    <x v="9"/>
    <x v="1"/>
    <s v="Regular"/>
  </r>
  <r>
    <n v="30"/>
    <n v="79"/>
    <n v="131"/>
    <n v="52"/>
    <n v="49"/>
    <n v="17"/>
    <n v="662"/>
    <n v="30"/>
    <n v="40"/>
    <n v="70"/>
    <n v="110"/>
    <n v="618"/>
    <n v="12"/>
    <x v="7"/>
    <x v="1"/>
    <x v="0"/>
    <x v="0"/>
    <x v="10"/>
    <x v="1"/>
    <s v="Regular"/>
  </r>
  <r>
    <n v="262"/>
    <n v="392"/>
    <n v="687"/>
    <n v="358"/>
    <n v="130"/>
    <n v="97"/>
    <n v="1714"/>
    <n v="340"/>
    <n v="345"/>
    <n v="470"/>
    <n v="810"/>
    <n v="630"/>
    <n v="5"/>
    <x v="7"/>
    <x v="1"/>
    <x v="0"/>
    <x v="0"/>
    <x v="4"/>
    <x v="2"/>
    <s v="Regular"/>
  </r>
  <r>
    <n v="167"/>
    <n v="266"/>
    <n v="532"/>
    <n v="292"/>
    <n v="99"/>
    <n v="74"/>
    <n v="1797"/>
    <n v="220"/>
    <n v="308"/>
    <n v="320"/>
    <n v="620"/>
    <n v="847"/>
    <n v="6"/>
    <x v="7"/>
    <x v="1"/>
    <x v="0"/>
    <x v="0"/>
    <x v="5"/>
    <x v="2"/>
    <s v="Decaf"/>
  </r>
  <r>
    <n v="150"/>
    <n v="222"/>
    <n v="376"/>
    <n v="165"/>
    <n v="72"/>
    <n v="49"/>
    <n v="817"/>
    <n v="170"/>
    <n v="142"/>
    <n v="230"/>
    <n v="390"/>
    <n v="630"/>
    <n v="3"/>
    <x v="7"/>
    <x v="1"/>
    <x v="0"/>
    <x v="0"/>
    <x v="2"/>
    <x v="0"/>
    <s v="Decaf"/>
  </r>
  <r>
    <n v="163"/>
    <n v="271"/>
    <n v="467"/>
    <n v="199"/>
    <n v="108"/>
    <n v="64"/>
    <n v="1167"/>
    <n v="190"/>
    <n v="248"/>
    <n v="290"/>
    <n v="490"/>
    <n v="847"/>
    <n v="2"/>
    <x v="7"/>
    <x v="1"/>
    <x v="0"/>
    <x v="0"/>
    <x v="1"/>
    <x v="0"/>
    <s v="Regular"/>
  </r>
  <r>
    <n v="262"/>
    <n v="392"/>
    <n v="687"/>
    <n v="277"/>
    <n v="130"/>
    <n v="97"/>
    <n v="1714"/>
    <n v="250"/>
    <n v="246"/>
    <n v="350"/>
    <n v="600"/>
    <n v="712"/>
    <n v="8"/>
    <x v="7"/>
    <x v="2"/>
    <x v="0"/>
    <x v="1"/>
    <x v="6"/>
    <x v="3"/>
    <s v="Decaf"/>
  </r>
  <r>
    <n v="151"/>
    <n v="222"/>
    <n v="376"/>
    <n v="131"/>
    <n v="71"/>
    <n v="49"/>
    <n v="817"/>
    <n v="150"/>
    <n v="177"/>
    <n v="200"/>
    <n v="330"/>
    <n v="712"/>
    <n v="9"/>
    <x v="7"/>
    <x v="2"/>
    <x v="0"/>
    <x v="1"/>
    <x v="7"/>
    <x v="3"/>
    <s v="Decaf"/>
  </r>
  <r>
    <n v="167"/>
    <n v="266"/>
    <n v="532"/>
    <n v="241"/>
    <n v="99"/>
    <n v="74"/>
    <n v="1797"/>
    <n v="150"/>
    <n v="229"/>
    <n v="240"/>
    <n v="460"/>
    <n v="515"/>
    <n v="11"/>
    <x v="7"/>
    <x v="2"/>
    <x v="0"/>
    <x v="1"/>
    <x v="9"/>
    <x v="1"/>
    <s v="Regular"/>
  </r>
  <r>
    <n v="207"/>
    <n v="348"/>
    <n v="632"/>
    <n v="305"/>
    <n v="141"/>
    <n v="107"/>
    <n v="1809"/>
    <n v="180"/>
    <n v="291"/>
    <n v="310"/>
    <n v="550"/>
    <n v="515"/>
    <n v="12"/>
    <x v="7"/>
    <x v="2"/>
    <x v="0"/>
    <x v="1"/>
    <x v="10"/>
    <x v="1"/>
    <s v="Regular"/>
  </r>
  <r>
    <n v="18"/>
    <n v="35"/>
    <n v="58"/>
    <n v="23"/>
    <n v="17"/>
    <n v="6"/>
    <n v="806"/>
    <n v="30"/>
    <n v="20"/>
    <n v="40"/>
    <n v="60"/>
    <n v="712"/>
    <n v="5"/>
    <x v="7"/>
    <x v="2"/>
    <x v="0"/>
    <x v="1"/>
    <x v="4"/>
    <x v="2"/>
    <s v="Regular"/>
  </r>
  <r>
    <n v="31"/>
    <n v="43"/>
    <n v="43"/>
    <n v="0"/>
    <n v="12"/>
    <n v="0"/>
    <n v="516"/>
    <n v="40"/>
    <n v="0"/>
    <n v="50"/>
    <n v="50"/>
    <n v="515"/>
    <n v="6"/>
    <x v="7"/>
    <x v="2"/>
    <x v="0"/>
    <x v="1"/>
    <x v="5"/>
    <x v="2"/>
    <s v="Decaf"/>
  </r>
  <r>
    <n v="15"/>
    <n v="49"/>
    <n v="90"/>
    <n v="41"/>
    <n v="34"/>
    <n v="12"/>
    <n v="1007"/>
    <n v="20"/>
    <n v="40"/>
    <n v="50"/>
    <n v="90"/>
    <n v="563"/>
    <n v="2"/>
    <x v="7"/>
    <x v="2"/>
    <x v="0"/>
    <x v="1"/>
    <x v="1"/>
    <x v="0"/>
    <s v="Regular"/>
  </r>
  <r>
    <n v="1"/>
    <n v="18"/>
    <n v="32"/>
    <n v="14"/>
    <n v="17"/>
    <n v="4"/>
    <n v="602"/>
    <n v="10"/>
    <n v="10"/>
    <n v="20"/>
    <n v="30"/>
    <n v="641"/>
    <n v="3"/>
    <x v="7"/>
    <x v="2"/>
    <x v="0"/>
    <x v="1"/>
    <x v="2"/>
    <x v="0"/>
    <s v="Decaf"/>
  </r>
  <r>
    <n v="19"/>
    <n v="38"/>
    <n v="63"/>
    <n v="25"/>
    <n v="19"/>
    <n v="7"/>
    <n v="851"/>
    <n v="30"/>
    <n v="20"/>
    <n v="40"/>
    <n v="60"/>
    <n v="641"/>
    <n v="1"/>
    <x v="7"/>
    <x v="2"/>
    <x v="0"/>
    <x v="1"/>
    <x v="0"/>
    <x v="0"/>
    <s v="Regular"/>
  </r>
  <r>
    <n v="2"/>
    <n v="88"/>
    <n v="151"/>
    <n v="63"/>
    <n v="86"/>
    <n v="57"/>
    <n v="332"/>
    <n v="20"/>
    <n v="50"/>
    <n v="80"/>
    <n v="130"/>
    <n v="314"/>
    <n v="8"/>
    <x v="7"/>
    <x v="3"/>
    <x v="0"/>
    <x v="1"/>
    <x v="6"/>
    <x v="3"/>
    <s v="Decaf"/>
  </r>
  <r>
    <n v="-41"/>
    <n v="19"/>
    <n v="139"/>
    <n v="59"/>
    <n v="60"/>
    <n v="37"/>
    <n v="1439"/>
    <n v="-20"/>
    <n v="89"/>
    <n v="20"/>
    <n v="120"/>
    <n v="573"/>
    <n v="9"/>
    <x v="7"/>
    <x v="3"/>
    <x v="0"/>
    <x v="1"/>
    <x v="7"/>
    <x v="3"/>
    <s v="Decaf"/>
  </r>
  <r>
    <n v="19"/>
    <n v="60"/>
    <n v="105"/>
    <n v="45"/>
    <n v="41"/>
    <n v="14"/>
    <n v="253"/>
    <n v="30"/>
    <n v="30"/>
    <n v="60"/>
    <n v="90"/>
    <n v="816"/>
    <n v="11"/>
    <x v="7"/>
    <x v="3"/>
    <x v="0"/>
    <x v="1"/>
    <x v="9"/>
    <x v="1"/>
    <s v="Regular"/>
  </r>
  <r>
    <n v="-9"/>
    <n v="36"/>
    <n v="65"/>
    <n v="29"/>
    <n v="45"/>
    <n v="11"/>
    <n v="215"/>
    <n v="-10"/>
    <n v="20"/>
    <n v="30"/>
    <n v="50"/>
    <n v="660"/>
    <n v="12"/>
    <x v="7"/>
    <x v="3"/>
    <x v="0"/>
    <x v="1"/>
    <x v="10"/>
    <x v="1"/>
    <s v="Regular"/>
  </r>
  <r>
    <n v="1"/>
    <n v="48"/>
    <n v="86"/>
    <n v="38"/>
    <n v="47"/>
    <n v="14"/>
    <n v="248"/>
    <n v="0"/>
    <n v="30"/>
    <n v="40"/>
    <n v="70"/>
    <n v="417"/>
    <n v="13"/>
    <x v="7"/>
    <x v="3"/>
    <x v="0"/>
    <x v="1"/>
    <x v="3"/>
    <x v="1"/>
    <s v="Regular"/>
  </r>
  <r>
    <n v="29"/>
    <n v="49"/>
    <n v="83"/>
    <n v="34"/>
    <n v="20"/>
    <n v="9"/>
    <n v="890"/>
    <n v="40"/>
    <n v="30"/>
    <n v="60"/>
    <n v="90"/>
    <n v="314"/>
    <n v="5"/>
    <x v="7"/>
    <x v="3"/>
    <x v="0"/>
    <x v="1"/>
    <x v="4"/>
    <x v="2"/>
    <s v="Regular"/>
  </r>
  <r>
    <n v="28"/>
    <n v="48"/>
    <n v="80"/>
    <n v="32"/>
    <n v="20"/>
    <n v="8"/>
    <n v="841"/>
    <n v="50"/>
    <n v="30"/>
    <n v="60"/>
    <n v="90"/>
    <n v="417"/>
    <n v="6"/>
    <x v="7"/>
    <x v="3"/>
    <x v="0"/>
    <x v="1"/>
    <x v="5"/>
    <x v="2"/>
    <s v="Decaf"/>
  </r>
  <r>
    <n v="27"/>
    <n v="88"/>
    <n v="160"/>
    <n v="72"/>
    <n v="61"/>
    <n v="27"/>
    <n v="606"/>
    <n v="40"/>
    <n v="70"/>
    <n v="90"/>
    <n v="160"/>
    <n v="417"/>
    <n v="2"/>
    <x v="7"/>
    <x v="3"/>
    <x v="0"/>
    <x v="1"/>
    <x v="1"/>
    <x v="0"/>
    <s v="Regular"/>
  </r>
  <r>
    <n v="24"/>
    <n v="60"/>
    <n v="110"/>
    <n v="50"/>
    <n v="36"/>
    <n v="15"/>
    <n v="1064"/>
    <n v="30"/>
    <n v="50"/>
    <n v="60"/>
    <n v="110"/>
    <n v="816"/>
    <n v="3"/>
    <x v="7"/>
    <x v="3"/>
    <x v="0"/>
    <x v="1"/>
    <x v="2"/>
    <x v="0"/>
    <s v="Decaf"/>
  </r>
  <r>
    <n v="9"/>
    <n v="25"/>
    <n v="41"/>
    <n v="16"/>
    <n v="16"/>
    <n v="4"/>
    <n v="484"/>
    <n v="20"/>
    <n v="10"/>
    <n v="20"/>
    <n v="30"/>
    <n v="567"/>
    <n v="8"/>
    <x v="7"/>
    <x v="4"/>
    <x v="0"/>
    <x v="0"/>
    <x v="6"/>
    <x v="3"/>
    <s v="Decaf"/>
  </r>
  <r>
    <n v="16"/>
    <n v="33"/>
    <n v="55"/>
    <n v="22"/>
    <n v="17"/>
    <n v="6"/>
    <n v="865"/>
    <n v="30"/>
    <n v="10"/>
    <n v="30"/>
    <n v="40"/>
    <n v="330"/>
    <n v="9"/>
    <x v="7"/>
    <x v="4"/>
    <x v="0"/>
    <x v="0"/>
    <x v="7"/>
    <x v="3"/>
    <s v="Decaf"/>
  </r>
  <r>
    <n v="103"/>
    <n v="172"/>
    <n v="286"/>
    <n v="153"/>
    <n v="69"/>
    <n v="37"/>
    <n v="810"/>
    <n v="100"/>
    <n v="90"/>
    <n v="160"/>
    <n v="250"/>
    <n v="234"/>
    <n v="11"/>
    <x v="7"/>
    <x v="4"/>
    <x v="0"/>
    <x v="0"/>
    <x v="9"/>
    <x v="1"/>
    <s v="Regular"/>
  </r>
  <r>
    <n v="103"/>
    <n v="161"/>
    <n v="277"/>
    <n v="85"/>
    <n v="58"/>
    <n v="35"/>
    <n v="678"/>
    <n v="100"/>
    <n v="90"/>
    <n v="150"/>
    <n v="240"/>
    <n v="330"/>
    <n v="12"/>
    <x v="7"/>
    <x v="4"/>
    <x v="0"/>
    <x v="0"/>
    <x v="10"/>
    <x v="1"/>
    <s v="Regular"/>
  </r>
  <r>
    <n v="81"/>
    <n v="146"/>
    <n v="291"/>
    <n v="95"/>
    <n v="65"/>
    <n v="40"/>
    <n v="1292"/>
    <n v="120"/>
    <n v="167"/>
    <n v="180"/>
    <n v="340"/>
    <n v="513"/>
    <n v="5"/>
    <x v="7"/>
    <x v="4"/>
    <x v="0"/>
    <x v="0"/>
    <x v="4"/>
    <x v="2"/>
    <s v="Regular"/>
  </r>
  <r>
    <n v="8"/>
    <n v="60"/>
    <n v="109"/>
    <n v="49"/>
    <n v="52"/>
    <n v="18"/>
    <n v="414"/>
    <n v="20"/>
    <n v="50"/>
    <n v="70"/>
    <n v="120"/>
    <n v="937"/>
    <n v="6"/>
    <x v="7"/>
    <x v="4"/>
    <x v="0"/>
    <x v="0"/>
    <x v="5"/>
    <x v="2"/>
    <s v="Decaf"/>
  </r>
  <r>
    <n v="19"/>
    <n v="62"/>
    <n v="108"/>
    <n v="46"/>
    <n v="43"/>
    <n v="15"/>
    <n v="415"/>
    <n v="40"/>
    <n v="40"/>
    <n v="70"/>
    <n v="110"/>
    <n v="234"/>
    <n v="1"/>
    <x v="7"/>
    <x v="4"/>
    <x v="0"/>
    <x v="0"/>
    <x v="0"/>
    <x v="0"/>
    <s v="Regular"/>
  </r>
  <r>
    <n v="19"/>
    <n v="51"/>
    <n v="85"/>
    <n v="34"/>
    <n v="32"/>
    <n v="10"/>
    <n v="428"/>
    <n v="30"/>
    <n v="30"/>
    <n v="50"/>
    <n v="80"/>
    <n v="234"/>
    <n v="2"/>
    <x v="7"/>
    <x v="4"/>
    <x v="0"/>
    <x v="0"/>
    <x v="1"/>
    <x v="0"/>
    <s v="Regular"/>
  </r>
  <r>
    <n v="-11"/>
    <n v="52"/>
    <n v="89"/>
    <n v="37"/>
    <n v="63"/>
    <n v="33"/>
    <n v="513"/>
    <n v="10"/>
    <n v="30"/>
    <n v="60"/>
    <n v="90"/>
    <n v="614"/>
    <n v="3"/>
    <x v="7"/>
    <x v="4"/>
    <x v="0"/>
    <x v="0"/>
    <x v="2"/>
    <x v="0"/>
    <s v="Decaf"/>
  </r>
  <r>
    <n v="41"/>
    <n v="79"/>
    <n v="126"/>
    <n v="47"/>
    <n v="38"/>
    <n v="14"/>
    <n v="366"/>
    <n v="50"/>
    <n v="40"/>
    <n v="70"/>
    <n v="110"/>
    <n v="715"/>
    <n v="8"/>
    <x v="7"/>
    <x v="5"/>
    <x v="0"/>
    <x v="1"/>
    <x v="6"/>
    <x v="3"/>
    <s v="Decaf"/>
  </r>
  <r>
    <n v="63"/>
    <n v="91"/>
    <n v="154"/>
    <n v="63"/>
    <n v="28"/>
    <n v="17"/>
    <n v="864"/>
    <n v="70"/>
    <n v="50"/>
    <n v="80"/>
    <n v="130"/>
    <n v="262"/>
    <n v="9"/>
    <x v="7"/>
    <x v="5"/>
    <x v="0"/>
    <x v="1"/>
    <x v="7"/>
    <x v="3"/>
    <s v="Decaf"/>
  </r>
  <r>
    <n v="20"/>
    <n v="54"/>
    <n v="90"/>
    <n v="36"/>
    <n v="34"/>
    <n v="11"/>
    <n v="458"/>
    <n v="10"/>
    <n v="30"/>
    <n v="40"/>
    <n v="70"/>
    <n v="920"/>
    <n v="11"/>
    <x v="7"/>
    <x v="5"/>
    <x v="0"/>
    <x v="1"/>
    <x v="9"/>
    <x v="1"/>
    <s v="Regular"/>
  </r>
  <r>
    <n v="-7"/>
    <n v="61"/>
    <n v="105"/>
    <n v="44"/>
    <n v="68"/>
    <n v="39"/>
    <n v="617"/>
    <n v="10"/>
    <n v="30"/>
    <n v="60"/>
    <n v="90"/>
    <n v="715"/>
    <n v="12"/>
    <x v="7"/>
    <x v="5"/>
    <x v="0"/>
    <x v="1"/>
    <x v="10"/>
    <x v="1"/>
    <s v="Regular"/>
  </r>
  <r>
    <n v="70"/>
    <n v="123"/>
    <n v="226"/>
    <n v="87"/>
    <n v="53"/>
    <n v="31"/>
    <n v="1073"/>
    <n v="100"/>
    <n v="94"/>
    <n v="150"/>
    <n v="260"/>
    <n v="920"/>
    <n v="5"/>
    <x v="7"/>
    <x v="5"/>
    <x v="0"/>
    <x v="1"/>
    <x v="4"/>
    <x v="2"/>
    <s v="Regular"/>
  </r>
  <r>
    <n v="18"/>
    <n v="39"/>
    <n v="69"/>
    <n v="30"/>
    <n v="21"/>
    <n v="9"/>
    <n v="581"/>
    <n v="30"/>
    <n v="30"/>
    <n v="50"/>
    <n v="80"/>
    <n v="262"/>
    <n v="6"/>
    <x v="7"/>
    <x v="5"/>
    <x v="0"/>
    <x v="1"/>
    <x v="5"/>
    <x v="2"/>
    <s v="Decaf"/>
  </r>
  <r>
    <n v="21"/>
    <n v="77"/>
    <n v="140"/>
    <n v="63"/>
    <n v="56"/>
    <n v="23"/>
    <n v="397"/>
    <n v="30"/>
    <n v="60"/>
    <n v="80"/>
    <n v="140"/>
    <n v="715"/>
    <n v="1"/>
    <x v="7"/>
    <x v="5"/>
    <x v="0"/>
    <x v="1"/>
    <x v="0"/>
    <x v="0"/>
    <s v="Regular"/>
  </r>
  <r>
    <n v="35"/>
    <n v="184"/>
    <n v="317"/>
    <n v="146"/>
    <n v="149"/>
    <n v="120"/>
    <n v="705"/>
    <n v="60"/>
    <n v="99"/>
    <n v="190"/>
    <n v="330"/>
    <n v="608"/>
    <n v="2"/>
    <x v="7"/>
    <x v="5"/>
    <x v="0"/>
    <x v="1"/>
    <x v="1"/>
    <x v="0"/>
    <s v="Regular"/>
  </r>
  <r>
    <n v="73"/>
    <n v="132"/>
    <n v="231"/>
    <n v="99"/>
    <n v="59"/>
    <n v="32"/>
    <n v="565"/>
    <n v="90"/>
    <n v="67"/>
    <n v="140"/>
    <n v="240"/>
    <n v="414"/>
    <n v="3"/>
    <x v="7"/>
    <x v="5"/>
    <x v="0"/>
    <x v="1"/>
    <x v="2"/>
    <x v="0"/>
    <s v="Decaf"/>
  </r>
  <r>
    <n v="28"/>
    <n v="49"/>
    <n v="83"/>
    <n v="34"/>
    <n v="21"/>
    <n v="9"/>
    <n v="890"/>
    <n v="40"/>
    <n v="30"/>
    <n v="50"/>
    <n v="80"/>
    <n v="203"/>
    <n v="11"/>
    <x v="7"/>
    <x v="6"/>
    <x v="1"/>
    <x v="1"/>
    <x v="9"/>
    <x v="1"/>
    <s v="Regular"/>
  </r>
  <r>
    <n v="12"/>
    <n v="28"/>
    <n v="47"/>
    <n v="19"/>
    <n v="16"/>
    <n v="5"/>
    <n v="811"/>
    <n v="20"/>
    <n v="20"/>
    <n v="30"/>
    <n v="50"/>
    <n v="959"/>
    <n v="13"/>
    <x v="7"/>
    <x v="6"/>
    <x v="1"/>
    <x v="1"/>
    <x v="3"/>
    <x v="1"/>
    <s v="Regular"/>
  </r>
  <r>
    <n v="28"/>
    <n v="88"/>
    <n v="160"/>
    <n v="72"/>
    <n v="60"/>
    <n v="27"/>
    <n v="606"/>
    <n v="30"/>
    <n v="50"/>
    <n v="70"/>
    <n v="120"/>
    <n v="860"/>
    <n v="9"/>
    <x v="7"/>
    <x v="6"/>
    <x v="1"/>
    <x v="1"/>
    <x v="7"/>
    <x v="3"/>
    <s v="Decaf"/>
  </r>
  <r>
    <n v="24"/>
    <n v="60"/>
    <n v="110"/>
    <n v="50"/>
    <n v="36"/>
    <n v="15"/>
    <n v="1064"/>
    <n v="30"/>
    <n v="30"/>
    <n v="50"/>
    <n v="80"/>
    <n v="959"/>
    <n v="10"/>
    <x v="7"/>
    <x v="6"/>
    <x v="1"/>
    <x v="1"/>
    <x v="8"/>
    <x v="3"/>
    <s v="Decaf"/>
  </r>
  <r>
    <n v="-8"/>
    <n v="61"/>
    <n v="105"/>
    <n v="44"/>
    <n v="69"/>
    <n v="39"/>
    <n v="617"/>
    <n v="10"/>
    <n v="40"/>
    <n v="60"/>
    <n v="100"/>
    <n v="860"/>
    <n v="5"/>
    <x v="7"/>
    <x v="6"/>
    <x v="1"/>
    <x v="1"/>
    <x v="4"/>
    <x v="2"/>
    <s v="Regular"/>
  </r>
  <r>
    <n v="16"/>
    <n v="56"/>
    <n v="98"/>
    <n v="42"/>
    <n v="40"/>
    <n v="13"/>
    <n v="384"/>
    <n v="20"/>
    <n v="40"/>
    <n v="50"/>
    <n v="90"/>
    <n v="203"/>
    <n v="6"/>
    <x v="7"/>
    <x v="6"/>
    <x v="1"/>
    <x v="1"/>
    <x v="5"/>
    <x v="2"/>
    <s v="Decaf"/>
  </r>
  <r>
    <n v="75"/>
    <n v="135"/>
    <n v="225"/>
    <n v="90"/>
    <n v="60"/>
    <n v="29"/>
    <n v="1139"/>
    <n v="90"/>
    <n v="80"/>
    <n v="130"/>
    <n v="210"/>
    <n v="475"/>
    <n v="2"/>
    <x v="7"/>
    <x v="6"/>
    <x v="1"/>
    <x v="1"/>
    <x v="1"/>
    <x v="0"/>
    <s v="Regular"/>
  </r>
  <r>
    <n v="44"/>
    <n v="68"/>
    <n v="114"/>
    <n v="46"/>
    <n v="24"/>
    <n v="12"/>
    <n v="880"/>
    <n v="60"/>
    <n v="40"/>
    <n v="80"/>
    <n v="120"/>
    <n v="941"/>
    <n v="11"/>
    <x v="7"/>
    <x v="7"/>
    <x v="1"/>
    <x v="0"/>
    <x v="9"/>
    <x v="1"/>
    <s v="Regular"/>
  </r>
  <r>
    <n v="63"/>
    <n v="91"/>
    <n v="154"/>
    <n v="63"/>
    <n v="28"/>
    <n v="17"/>
    <n v="864"/>
    <n v="80"/>
    <n v="60"/>
    <n v="100"/>
    <n v="160"/>
    <n v="904"/>
    <n v="13"/>
    <x v="7"/>
    <x v="7"/>
    <x v="1"/>
    <x v="0"/>
    <x v="3"/>
    <x v="1"/>
    <s v="Regular"/>
  </r>
  <r>
    <n v="18"/>
    <n v="39"/>
    <n v="69"/>
    <n v="30"/>
    <n v="21"/>
    <n v="9"/>
    <n v="581"/>
    <n v="20"/>
    <n v="20"/>
    <n v="30"/>
    <n v="50"/>
    <n v="813"/>
    <n v="8"/>
    <x v="7"/>
    <x v="7"/>
    <x v="1"/>
    <x v="0"/>
    <x v="6"/>
    <x v="3"/>
    <s v="Decaf"/>
  </r>
  <r>
    <n v="20"/>
    <n v="77"/>
    <n v="140"/>
    <n v="63"/>
    <n v="57"/>
    <n v="23"/>
    <n v="397"/>
    <n v="30"/>
    <n v="40"/>
    <n v="60"/>
    <n v="100"/>
    <n v="305"/>
    <n v="9"/>
    <x v="7"/>
    <x v="7"/>
    <x v="1"/>
    <x v="0"/>
    <x v="7"/>
    <x v="3"/>
    <s v="Decaf"/>
  </r>
  <r>
    <n v="70"/>
    <n v="123"/>
    <n v="226"/>
    <n v="88"/>
    <n v="53"/>
    <n v="31"/>
    <n v="1073"/>
    <n v="70"/>
    <n v="70"/>
    <n v="100"/>
    <n v="170"/>
    <n v="305"/>
    <n v="10"/>
    <x v="7"/>
    <x v="7"/>
    <x v="1"/>
    <x v="0"/>
    <x v="8"/>
    <x v="3"/>
    <s v="Decaf"/>
  </r>
  <r>
    <n v="35"/>
    <n v="184"/>
    <n v="317"/>
    <n v="151"/>
    <n v="149"/>
    <n v="120"/>
    <n v="705"/>
    <n v="60"/>
    <n v="140"/>
    <n v="190"/>
    <n v="310"/>
    <n v="941"/>
    <n v="5"/>
    <x v="7"/>
    <x v="7"/>
    <x v="1"/>
    <x v="0"/>
    <x v="4"/>
    <x v="2"/>
    <s v="Regular"/>
  </r>
  <r>
    <n v="73"/>
    <n v="132"/>
    <n v="231"/>
    <n v="99"/>
    <n v="59"/>
    <n v="32"/>
    <n v="565"/>
    <n v="80"/>
    <n v="90"/>
    <n v="130"/>
    <n v="220"/>
    <n v="850"/>
    <n v="6"/>
    <x v="7"/>
    <x v="7"/>
    <x v="1"/>
    <x v="0"/>
    <x v="5"/>
    <x v="2"/>
    <s v="Decaf"/>
  </r>
  <r>
    <n v="104"/>
    <n v="172"/>
    <n v="286"/>
    <n v="87"/>
    <n v="68"/>
    <n v="37"/>
    <n v="810"/>
    <n v="120"/>
    <n v="99"/>
    <n v="170"/>
    <n v="270"/>
    <n v="850"/>
    <n v="2"/>
    <x v="7"/>
    <x v="7"/>
    <x v="1"/>
    <x v="0"/>
    <x v="1"/>
    <x v="0"/>
    <s v="Regular"/>
  </r>
  <r>
    <n v="102"/>
    <n v="161"/>
    <n v="277"/>
    <n v="57"/>
    <n v="59"/>
    <n v="35"/>
    <n v="678"/>
    <n v="100"/>
    <n v="179"/>
    <n v="150"/>
    <n v="260"/>
    <n v="321"/>
    <n v="3"/>
    <x v="7"/>
    <x v="7"/>
    <x v="1"/>
    <x v="0"/>
    <x v="2"/>
    <x v="0"/>
    <s v="Decaf"/>
  </r>
  <r>
    <n v="16"/>
    <n v="33"/>
    <n v="55"/>
    <n v="22"/>
    <n v="17"/>
    <n v="6"/>
    <n v="865"/>
    <n v="20"/>
    <n v="20"/>
    <n v="30"/>
    <n v="50"/>
    <n v="508"/>
    <n v="11"/>
    <x v="7"/>
    <x v="8"/>
    <x v="1"/>
    <x v="0"/>
    <x v="9"/>
    <x v="1"/>
    <s v="Regular"/>
  </r>
  <r>
    <n v="9"/>
    <n v="25"/>
    <n v="41"/>
    <n v="16"/>
    <n v="16"/>
    <n v="4"/>
    <n v="484"/>
    <n v="20"/>
    <n v="10"/>
    <n v="30"/>
    <n v="40"/>
    <n v="508"/>
    <n v="13"/>
    <x v="7"/>
    <x v="8"/>
    <x v="1"/>
    <x v="0"/>
    <x v="3"/>
    <x v="1"/>
    <s v="Regular"/>
  </r>
  <r>
    <n v="9"/>
    <n v="60"/>
    <n v="109"/>
    <n v="49"/>
    <n v="51"/>
    <n v="18"/>
    <n v="414"/>
    <n v="20"/>
    <n v="30"/>
    <n v="50"/>
    <n v="80"/>
    <n v="339"/>
    <n v="9"/>
    <x v="7"/>
    <x v="8"/>
    <x v="1"/>
    <x v="0"/>
    <x v="7"/>
    <x v="3"/>
    <s v="Decaf"/>
  </r>
  <r>
    <n v="6"/>
    <n v="68"/>
    <n v="105"/>
    <n v="37"/>
    <n v="62"/>
    <n v="33"/>
    <n v="540"/>
    <n v="20"/>
    <n v="30"/>
    <n v="70"/>
    <n v="100"/>
    <n v="339"/>
    <n v="5"/>
    <x v="7"/>
    <x v="8"/>
    <x v="1"/>
    <x v="0"/>
    <x v="4"/>
    <x v="2"/>
    <s v="Regular"/>
  </r>
  <r>
    <n v="82"/>
    <n v="146"/>
    <n v="291"/>
    <n v="88"/>
    <n v="64"/>
    <n v="40"/>
    <n v="1292"/>
    <n v="100"/>
    <n v="129"/>
    <n v="150"/>
    <n v="280"/>
    <n v="413"/>
    <n v="7"/>
    <x v="7"/>
    <x v="8"/>
    <x v="1"/>
    <x v="0"/>
    <x v="11"/>
    <x v="2"/>
    <s v="Regular"/>
  </r>
  <r>
    <n v="563"/>
    <n v="612"/>
    <n v="664"/>
    <n v="52"/>
    <n v="49"/>
    <n v="17"/>
    <n v="-2033"/>
    <n v="560"/>
    <n v="40"/>
    <n v="590"/>
    <n v="630"/>
    <n v="508"/>
    <n v="2"/>
    <x v="7"/>
    <x v="8"/>
    <x v="1"/>
    <x v="0"/>
    <x v="1"/>
    <x v="0"/>
    <s v="Regular"/>
  </r>
  <r>
    <n v="20"/>
    <n v="38"/>
    <n v="63"/>
    <n v="25"/>
    <n v="18"/>
    <n v="7"/>
    <n v="851"/>
    <n v="30"/>
    <n v="20"/>
    <n v="40"/>
    <n v="60"/>
    <n v="603"/>
    <n v="11"/>
    <x v="7"/>
    <x v="9"/>
    <x v="1"/>
    <x v="1"/>
    <x v="9"/>
    <x v="1"/>
    <s v="Regular"/>
  </r>
  <r>
    <n v="31"/>
    <n v="43"/>
    <n v="43"/>
    <n v="0"/>
    <n v="12"/>
    <n v="0"/>
    <n v="516"/>
    <n v="30"/>
    <n v="0"/>
    <n v="40"/>
    <n v="40"/>
    <n v="603"/>
    <n v="13"/>
    <x v="7"/>
    <x v="9"/>
    <x v="1"/>
    <x v="1"/>
    <x v="3"/>
    <x v="1"/>
    <s v="Regular"/>
  </r>
  <r>
    <n v="1"/>
    <n v="48"/>
    <n v="86"/>
    <n v="38"/>
    <n v="47"/>
    <n v="14"/>
    <n v="248"/>
    <n v="10"/>
    <n v="20"/>
    <n v="40"/>
    <n v="60"/>
    <n v="603"/>
    <n v="9"/>
    <x v="7"/>
    <x v="9"/>
    <x v="1"/>
    <x v="1"/>
    <x v="7"/>
    <x v="3"/>
    <s v="Decaf"/>
  </r>
  <r>
    <n v="1"/>
    <n v="88"/>
    <n v="151"/>
    <n v="63"/>
    <n v="87"/>
    <n v="57"/>
    <n v="332"/>
    <n v="10"/>
    <n v="60"/>
    <n v="80"/>
    <n v="140"/>
    <n v="603"/>
    <n v="5"/>
    <x v="7"/>
    <x v="9"/>
    <x v="1"/>
    <x v="1"/>
    <x v="4"/>
    <x v="2"/>
    <s v="Regular"/>
  </r>
  <r>
    <n v="-9"/>
    <n v="36"/>
    <n v="65"/>
    <n v="29"/>
    <n v="45"/>
    <n v="11"/>
    <n v="215"/>
    <n v="0"/>
    <n v="20"/>
    <n v="40"/>
    <n v="60"/>
    <n v="603"/>
    <n v="7"/>
    <x v="7"/>
    <x v="9"/>
    <x v="1"/>
    <x v="1"/>
    <x v="11"/>
    <x v="2"/>
    <s v="Regular"/>
  </r>
  <r>
    <n v="48"/>
    <n v="90"/>
    <n v="151"/>
    <n v="61"/>
    <n v="42"/>
    <n v="19"/>
    <n v="322"/>
    <n v="70"/>
    <n v="50"/>
    <n v="90"/>
    <n v="140"/>
    <n v="603"/>
    <n v="1"/>
    <x v="7"/>
    <x v="9"/>
    <x v="1"/>
    <x v="1"/>
    <x v="0"/>
    <x v="0"/>
    <s v="Regular"/>
  </r>
  <r>
    <n v="44"/>
    <n v="96"/>
    <n v="160"/>
    <n v="64"/>
    <n v="52"/>
    <n v="21"/>
    <n v="460"/>
    <n v="60"/>
    <n v="60"/>
    <n v="90"/>
    <n v="150"/>
    <n v="603"/>
    <n v="2"/>
    <x v="7"/>
    <x v="9"/>
    <x v="1"/>
    <x v="1"/>
    <x v="1"/>
    <x v="0"/>
    <s v="Regular"/>
  </r>
  <r>
    <n v="144"/>
    <n v="191"/>
    <n v="323"/>
    <n v="174"/>
    <n v="47"/>
    <n v="36"/>
    <n v="994"/>
    <n v="170"/>
    <n v="93"/>
    <n v="210"/>
    <n v="340"/>
    <n v="631"/>
    <n v="11"/>
    <x v="7"/>
    <x v="10"/>
    <x v="1"/>
    <x v="0"/>
    <x v="9"/>
    <x v="1"/>
    <s v="Regular"/>
  </r>
  <r>
    <n v="133"/>
    <n v="178"/>
    <n v="301"/>
    <n v="171"/>
    <n v="45"/>
    <n v="34"/>
    <n v="941"/>
    <n v="150"/>
    <n v="99"/>
    <n v="190"/>
    <n v="320"/>
    <n v="914"/>
    <n v="12"/>
    <x v="7"/>
    <x v="10"/>
    <x v="1"/>
    <x v="0"/>
    <x v="10"/>
    <x v="1"/>
    <s v="Regular"/>
  </r>
  <r>
    <n v="105"/>
    <n v="145"/>
    <n v="245"/>
    <n v="84"/>
    <n v="40"/>
    <n v="28"/>
    <n v="598"/>
    <n v="130"/>
    <n v="147"/>
    <n v="160"/>
    <n v="260"/>
    <n v="646"/>
    <n v="13"/>
    <x v="7"/>
    <x v="10"/>
    <x v="1"/>
    <x v="0"/>
    <x v="3"/>
    <x v="1"/>
    <s v="Regular"/>
  </r>
  <r>
    <n v="229"/>
    <n v="369"/>
    <n v="653"/>
    <n v="316"/>
    <n v="140"/>
    <n v="107"/>
    <n v="1565"/>
    <n v="180"/>
    <n v="219"/>
    <n v="290"/>
    <n v="500"/>
    <n v="646"/>
    <n v="9"/>
    <x v="7"/>
    <x v="10"/>
    <x v="1"/>
    <x v="0"/>
    <x v="7"/>
    <x v="3"/>
    <s v="Decaf"/>
  </r>
  <r>
    <n v="-304"/>
    <n v="-187"/>
    <n v="124"/>
    <n v="331"/>
    <n v="117"/>
    <n v="96"/>
    <n v="3422"/>
    <n v="-230"/>
    <n v="237"/>
    <n v="-140"/>
    <n v="90"/>
    <n v="718"/>
    <n v="10"/>
    <x v="7"/>
    <x v="10"/>
    <x v="1"/>
    <x v="0"/>
    <x v="8"/>
    <x v="3"/>
    <s v="Decaf"/>
  </r>
  <r>
    <n v="179"/>
    <n v="277"/>
    <n v="543"/>
    <n v="258"/>
    <n v="98"/>
    <n v="74"/>
    <n v="1319"/>
    <n v="190"/>
    <n v="250"/>
    <n v="280"/>
    <n v="530"/>
    <n v="646"/>
    <n v="7"/>
    <x v="7"/>
    <x v="10"/>
    <x v="1"/>
    <x v="0"/>
    <x v="11"/>
    <x v="2"/>
    <s v="Regular"/>
  </r>
  <r>
    <n v="-284"/>
    <n v="-95"/>
    <n v="78"/>
    <n v="130"/>
    <n v="189"/>
    <n v="156"/>
    <n v="2615"/>
    <n v="-260"/>
    <n v="65"/>
    <n v="-90"/>
    <n v="70"/>
    <n v="518"/>
    <n v="5"/>
    <x v="7"/>
    <x v="10"/>
    <x v="1"/>
    <x v="0"/>
    <x v="4"/>
    <x v="2"/>
    <s v="Regular"/>
  </r>
  <r>
    <n v="368"/>
    <n v="546"/>
    <n v="910"/>
    <n v="259"/>
    <n v="178"/>
    <n v="127"/>
    <n v="2617"/>
    <n v="370"/>
    <n v="353"/>
    <n v="520"/>
    <n v="860"/>
    <n v="845"/>
    <n v="2"/>
    <x v="7"/>
    <x v="10"/>
    <x v="1"/>
    <x v="0"/>
    <x v="1"/>
    <x v="0"/>
    <s v="Regular"/>
  </r>
  <r>
    <n v="63"/>
    <n v="91"/>
    <n v="154"/>
    <n v="63"/>
    <n v="28"/>
    <n v="17"/>
    <n v="864"/>
    <n v="100"/>
    <n v="70"/>
    <n v="120"/>
    <n v="190"/>
    <n v="504"/>
    <n v="3"/>
    <x v="7"/>
    <x v="11"/>
    <x v="2"/>
    <x v="1"/>
    <x v="2"/>
    <x v="0"/>
    <s v="Decaf"/>
  </r>
  <r>
    <n v="46"/>
    <n v="70"/>
    <n v="118"/>
    <n v="48"/>
    <n v="24"/>
    <n v="13"/>
    <n v="839"/>
    <n v="60"/>
    <n v="60"/>
    <n v="80"/>
    <n v="140"/>
    <n v="504"/>
    <n v="2"/>
    <x v="7"/>
    <x v="11"/>
    <x v="2"/>
    <x v="1"/>
    <x v="1"/>
    <x v="0"/>
    <s v="Regular"/>
  </r>
  <r>
    <n v="61"/>
    <n v="99"/>
    <n v="176"/>
    <n v="77"/>
    <n v="38"/>
    <n v="25"/>
    <n v="581"/>
    <n v="70"/>
    <n v="70"/>
    <n v="100"/>
    <n v="170"/>
    <n v="504"/>
    <n v="8"/>
    <x v="7"/>
    <x v="11"/>
    <x v="2"/>
    <x v="1"/>
    <x v="6"/>
    <x v="3"/>
    <s v="Decaf"/>
  </r>
  <r>
    <n v="28"/>
    <n v="88"/>
    <n v="160"/>
    <n v="72"/>
    <n v="60"/>
    <n v="27"/>
    <n v="606"/>
    <n v="40"/>
    <n v="60"/>
    <n v="90"/>
    <n v="150"/>
    <n v="985"/>
    <n v="9"/>
    <x v="7"/>
    <x v="11"/>
    <x v="2"/>
    <x v="1"/>
    <x v="7"/>
    <x v="3"/>
    <s v="Decaf"/>
  </r>
  <r>
    <n v="-7"/>
    <n v="61"/>
    <n v="105"/>
    <n v="44"/>
    <n v="68"/>
    <n v="39"/>
    <n v="-508"/>
    <n v="10"/>
    <n v="30"/>
    <n v="60"/>
    <n v="90"/>
    <n v="985"/>
    <n v="4"/>
    <x v="7"/>
    <x v="11"/>
    <x v="2"/>
    <x v="1"/>
    <x v="12"/>
    <x v="2"/>
    <s v="Regular"/>
  </r>
  <r>
    <n v="41"/>
    <n v="79"/>
    <n v="126"/>
    <n v="47"/>
    <n v="38"/>
    <n v="14"/>
    <n v="366"/>
    <n v="40"/>
    <n v="40"/>
    <n v="60"/>
    <n v="100"/>
    <n v="337"/>
    <n v="5"/>
    <x v="7"/>
    <x v="11"/>
    <x v="2"/>
    <x v="1"/>
    <x v="4"/>
    <x v="2"/>
    <s v="Regular"/>
  </r>
  <r>
    <n v="21"/>
    <n v="54"/>
    <n v="90"/>
    <n v="36"/>
    <n v="33"/>
    <n v="11"/>
    <n v="458"/>
    <n v="20"/>
    <n v="30"/>
    <n v="40"/>
    <n v="70"/>
    <n v="504"/>
    <n v="6"/>
    <x v="7"/>
    <x v="11"/>
    <x v="2"/>
    <x v="1"/>
    <x v="5"/>
    <x v="2"/>
    <s v="Decaf"/>
  </r>
  <r>
    <n v="-42"/>
    <n v="19"/>
    <n v="139"/>
    <n v="144"/>
    <n v="61"/>
    <n v="37"/>
    <n v="1439"/>
    <n v="-30"/>
    <n v="222"/>
    <n v="20"/>
    <n v="170"/>
    <n v="505"/>
    <n v="3"/>
    <x v="7"/>
    <x v="12"/>
    <x v="2"/>
    <x v="1"/>
    <x v="2"/>
    <x v="0"/>
    <s v="Decaf"/>
  </r>
  <r>
    <n v="44"/>
    <n v="96"/>
    <n v="160"/>
    <n v="64"/>
    <n v="52"/>
    <n v="21"/>
    <n v="460"/>
    <n v="70"/>
    <n v="80"/>
    <n v="120"/>
    <n v="200"/>
    <n v="505"/>
    <n v="2"/>
    <x v="7"/>
    <x v="12"/>
    <x v="2"/>
    <x v="1"/>
    <x v="1"/>
    <x v="0"/>
    <s v="Regular"/>
  </r>
  <r>
    <n v="19"/>
    <n v="38"/>
    <n v="63"/>
    <n v="25"/>
    <n v="19"/>
    <n v="7"/>
    <n v="851"/>
    <n v="30"/>
    <n v="20"/>
    <n v="40"/>
    <n v="60"/>
    <n v="505"/>
    <n v="8"/>
    <x v="7"/>
    <x v="12"/>
    <x v="2"/>
    <x v="1"/>
    <x v="6"/>
    <x v="3"/>
    <s v="Decaf"/>
  </r>
  <r>
    <n v="15"/>
    <n v="49"/>
    <n v="90"/>
    <n v="41"/>
    <n v="34"/>
    <n v="12"/>
    <n v="1007"/>
    <n v="20"/>
    <n v="30"/>
    <n v="50"/>
    <n v="80"/>
    <n v="505"/>
    <n v="9"/>
    <x v="7"/>
    <x v="12"/>
    <x v="2"/>
    <x v="1"/>
    <x v="7"/>
    <x v="3"/>
    <s v="Decaf"/>
  </r>
  <r>
    <n v="-8"/>
    <n v="36"/>
    <n v="65"/>
    <n v="29"/>
    <n v="44"/>
    <n v="11"/>
    <n v="-347"/>
    <n v="0"/>
    <n v="20"/>
    <n v="30"/>
    <n v="50"/>
    <n v="505"/>
    <n v="4"/>
    <x v="7"/>
    <x v="12"/>
    <x v="2"/>
    <x v="1"/>
    <x v="12"/>
    <x v="2"/>
    <s v="Regular"/>
  </r>
  <r>
    <n v="2"/>
    <n v="88"/>
    <n v="151"/>
    <n v="63"/>
    <n v="86"/>
    <n v="57"/>
    <n v="332"/>
    <n v="0"/>
    <n v="50"/>
    <n v="70"/>
    <n v="120"/>
    <n v="505"/>
    <n v="5"/>
    <x v="7"/>
    <x v="12"/>
    <x v="2"/>
    <x v="1"/>
    <x v="4"/>
    <x v="2"/>
    <s v="Regular"/>
  </r>
  <r>
    <n v="18"/>
    <n v="60"/>
    <n v="105"/>
    <n v="45"/>
    <n v="42"/>
    <n v="14"/>
    <n v="253"/>
    <n v="30"/>
    <n v="30"/>
    <n v="60"/>
    <n v="90"/>
    <n v="505"/>
    <n v="6"/>
    <x v="7"/>
    <x v="12"/>
    <x v="2"/>
    <x v="1"/>
    <x v="5"/>
    <x v="2"/>
    <s v="Decaf"/>
  </r>
  <r>
    <n v="16"/>
    <n v="33"/>
    <n v="55"/>
    <n v="22"/>
    <n v="17"/>
    <n v="6"/>
    <n v="865"/>
    <n v="30"/>
    <n v="20"/>
    <n v="40"/>
    <n v="60"/>
    <n v="405"/>
    <n v="3"/>
    <x v="7"/>
    <x v="13"/>
    <x v="2"/>
    <x v="1"/>
    <x v="2"/>
    <x v="0"/>
    <s v="Decaf"/>
  </r>
  <r>
    <n v="53"/>
    <n v="87"/>
    <n v="155"/>
    <n v="68"/>
    <n v="34"/>
    <n v="22"/>
    <n v="587"/>
    <n v="80"/>
    <n v="80"/>
    <n v="110"/>
    <n v="190"/>
    <n v="405"/>
    <n v="2"/>
    <x v="7"/>
    <x v="13"/>
    <x v="2"/>
    <x v="1"/>
    <x v="1"/>
    <x v="0"/>
    <s v="Regular"/>
  </r>
  <r>
    <n v="34"/>
    <n v="184"/>
    <n v="317"/>
    <n v="196"/>
    <n v="150"/>
    <n v="120"/>
    <n v="705"/>
    <n v="60"/>
    <n v="197"/>
    <n v="190"/>
    <n v="310"/>
    <n v="580"/>
    <n v="9"/>
    <x v="7"/>
    <x v="13"/>
    <x v="2"/>
    <x v="1"/>
    <x v="7"/>
    <x v="3"/>
    <s v="Decaf"/>
  </r>
  <r>
    <n v="20"/>
    <n v="77"/>
    <n v="140"/>
    <n v="63"/>
    <n v="57"/>
    <n v="23"/>
    <n v="397"/>
    <n v="20"/>
    <n v="60"/>
    <n v="70"/>
    <n v="130"/>
    <n v="580"/>
    <n v="8"/>
    <x v="7"/>
    <x v="13"/>
    <x v="2"/>
    <x v="1"/>
    <x v="6"/>
    <x v="3"/>
    <s v="Decaf"/>
  </r>
  <r>
    <n v="102"/>
    <n v="161"/>
    <n v="277"/>
    <n v="99"/>
    <n v="59"/>
    <n v="35"/>
    <n v="-1278"/>
    <n v="100"/>
    <n v="90"/>
    <n v="140"/>
    <n v="230"/>
    <n v="918"/>
    <n v="4"/>
    <x v="7"/>
    <x v="13"/>
    <x v="2"/>
    <x v="1"/>
    <x v="12"/>
    <x v="2"/>
    <s v="Regular"/>
  </r>
  <r>
    <n v="10"/>
    <n v="25"/>
    <n v="41"/>
    <n v="16"/>
    <n v="15"/>
    <n v="4"/>
    <n v="484"/>
    <n v="20"/>
    <n v="10"/>
    <n v="20"/>
    <n v="30"/>
    <n v="918"/>
    <n v="5"/>
    <x v="7"/>
    <x v="13"/>
    <x v="2"/>
    <x v="1"/>
    <x v="4"/>
    <x v="2"/>
    <s v="Regular"/>
  </r>
  <r>
    <n v="103"/>
    <n v="172"/>
    <n v="286"/>
    <n v="130"/>
    <n v="69"/>
    <n v="37"/>
    <n v="810"/>
    <n v="100"/>
    <n v="90"/>
    <n v="150"/>
    <n v="240"/>
    <n v="405"/>
    <n v="6"/>
    <x v="7"/>
    <x v="13"/>
    <x v="2"/>
    <x v="1"/>
    <x v="5"/>
    <x v="2"/>
    <s v="Decaf"/>
  </r>
  <r>
    <n v="39"/>
    <n v="68"/>
    <n v="120"/>
    <n v="52"/>
    <n v="29"/>
    <n v="17"/>
    <n v="554"/>
    <n v="70"/>
    <n v="60"/>
    <n v="90"/>
    <n v="150"/>
    <n v="682"/>
    <n v="3"/>
    <x v="7"/>
    <x v="14"/>
    <x v="2"/>
    <x v="0"/>
    <x v="2"/>
    <x v="0"/>
    <s v="Decaf"/>
  </r>
  <r>
    <n v="250"/>
    <n v="367"/>
    <n v="678"/>
    <n v="225"/>
    <n v="117"/>
    <n v="96"/>
    <n v="1296"/>
    <n v="340"/>
    <n v="401"/>
    <n v="450"/>
    <n v="840"/>
    <n v="979"/>
    <n v="2"/>
    <x v="7"/>
    <x v="14"/>
    <x v="2"/>
    <x v="0"/>
    <x v="1"/>
    <x v="0"/>
    <s v="Regular"/>
  </r>
  <r>
    <n v="19"/>
    <n v="51"/>
    <n v="85"/>
    <n v="34"/>
    <n v="32"/>
    <n v="10"/>
    <n v="428"/>
    <n v="30"/>
    <n v="30"/>
    <n v="50"/>
    <n v="80"/>
    <n v="281"/>
    <n v="9"/>
    <x v="7"/>
    <x v="14"/>
    <x v="2"/>
    <x v="0"/>
    <x v="7"/>
    <x v="3"/>
    <s v="Decaf"/>
  </r>
  <r>
    <n v="19"/>
    <n v="62"/>
    <n v="108"/>
    <n v="46"/>
    <n v="43"/>
    <n v="15"/>
    <n v="415"/>
    <n v="30"/>
    <n v="40"/>
    <n v="60"/>
    <n v="100"/>
    <n v="430"/>
    <n v="8"/>
    <x v="7"/>
    <x v="14"/>
    <x v="2"/>
    <x v="0"/>
    <x v="6"/>
    <x v="3"/>
    <s v="Decaf"/>
  </r>
  <r>
    <n v="30"/>
    <n v="79"/>
    <n v="131"/>
    <n v="52"/>
    <n v="49"/>
    <n v="17"/>
    <n v="-587"/>
    <n v="40"/>
    <n v="40"/>
    <n v="70"/>
    <n v="110"/>
    <n v="430"/>
    <n v="4"/>
    <x v="7"/>
    <x v="14"/>
    <x v="2"/>
    <x v="0"/>
    <x v="12"/>
    <x v="2"/>
    <s v="Regular"/>
  </r>
  <r>
    <n v="133"/>
    <n v="178"/>
    <n v="301"/>
    <n v="67"/>
    <n v="45"/>
    <n v="34"/>
    <n v="941"/>
    <n v="120"/>
    <n v="96"/>
    <n v="150"/>
    <n v="250"/>
    <n v="682"/>
    <n v="5"/>
    <x v="7"/>
    <x v="14"/>
    <x v="2"/>
    <x v="0"/>
    <x v="4"/>
    <x v="2"/>
    <s v="Regular"/>
  </r>
  <r>
    <n v="105"/>
    <n v="145"/>
    <n v="245"/>
    <n v="153"/>
    <n v="40"/>
    <n v="28"/>
    <n v="598"/>
    <n v="110"/>
    <n v="80"/>
    <n v="130"/>
    <n v="210"/>
    <n v="512"/>
    <n v="6"/>
    <x v="7"/>
    <x v="14"/>
    <x v="2"/>
    <x v="0"/>
    <x v="5"/>
    <x v="2"/>
    <s v="Decaf"/>
  </r>
  <r>
    <n v="24"/>
    <n v="60"/>
    <n v="110"/>
    <n v="50"/>
    <n v="36"/>
    <n v="15"/>
    <n v="1064"/>
    <n v="40"/>
    <n v="60"/>
    <n v="70"/>
    <n v="130"/>
    <n v="801"/>
    <n v="1"/>
    <x v="7"/>
    <x v="15"/>
    <x v="3"/>
    <x v="1"/>
    <x v="0"/>
    <x v="0"/>
    <s v="Regular"/>
  </r>
  <r>
    <n v="15"/>
    <n v="56"/>
    <n v="98"/>
    <n v="42"/>
    <n v="41"/>
    <n v="13"/>
    <n v="384"/>
    <n v="40"/>
    <n v="50"/>
    <n v="70"/>
    <n v="120"/>
    <n v="435"/>
    <n v="2"/>
    <x v="7"/>
    <x v="15"/>
    <x v="3"/>
    <x v="1"/>
    <x v="1"/>
    <x v="0"/>
    <s v="Regular"/>
  </r>
  <r>
    <n v="49"/>
    <n v="90"/>
    <n v="151"/>
    <n v="61"/>
    <n v="41"/>
    <n v="19"/>
    <n v="322"/>
    <n v="60"/>
    <n v="50"/>
    <n v="80"/>
    <n v="130"/>
    <n v="801"/>
    <n v="8"/>
    <x v="7"/>
    <x v="15"/>
    <x v="3"/>
    <x v="1"/>
    <x v="6"/>
    <x v="3"/>
    <s v="Decaf"/>
  </r>
  <r>
    <n v="44"/>
    <n v="96"/>
    <n v="160"/>
    <n v="64"/>
    <n v="52"/>
    <n v="21"/>
    <n v="460"/>
    <n v="60"/>
    <n v="50"/>
    <n v="90"/>
    <n v="140"/>
    <n v="435"/>
    <n v="9"/>
    <x v="7"/>
    <x v="15"/>
    <x v="3"/>
    <x v="1"/>
    <x v="7"/>
    <x v="3"/>
    <s v="Decaf"/>
  </r>
  <r>
    <n v="-41"/>
    <n v="19"/>
    <n v="139"/>
    <n v="96"/>
    <n v="60"/>
    <n v="37"/>
    <n v="1439"/>
    <n v="-30"/>
    <n v="97"/>
    <n v="20"/>
    <n v="120"/>
    <n v="801"/>
    <n v="10"/>
    <x v="7"/>
    <x v="15"/>
    <x v="3"/>
    <x v="1"/>
    <x v="8"/>
    <x v="3"/>
    <s v="Decaf"/>
  </r>
  <r>
    <n v="2"/>
    <n v="88"/>
    <n v="151"/>
    <n v="63"/>
    <n v="86"/>
    <n v="57"/>
    <n v="332"/>
    <n v="10"/>
    <n v="40"/>
    <n v="60"/>
    <n v="100"/>
    <n v="801"/>
    <n v="11"/>
    <x v="7"/>
    <x v="15"/>
    <x v="3"/>
    <x v="1"/>
    <x v="9"/>
    <x v="1"/>
    <s v="Regular"/>
  </r>
  <r>
    <n v="19"/>
    <n v="60"/>
    <n v="105"/>
    <n v="45"/>
    <n v="41"/>
    <n v="14"/>
    <n v="253"/>
    <n v="30"/>
    <n v="20"/>
    <n v="50"/>
    <n v="70"/>
    <n v="435"/>
    <n v="12"/>
    <x v="7"/>
    <x v="15"/>
    <x v="3"/>
    <x v="1"/>
    <x v="10"/>
    <x v="1"/>
    <s v="Regular"/>
  </r>
  <r>
    <n v="-9"/>
    <n v="36"/>
    <n v="65"/>
    <n v="29"/>
    <n v="45"/>
    <n v="11"/>
    <n v="215"/>
    <n v="10"/>
    <n v="10"/>
    <n v="30"/>
    <n v="40"/>
    <n v="435"/>
    <n v="13"/>
    <x v="7"/>
    <x v="15"/>
    <x v="3"/>
    <x v="1"/>
    <x v="3"/>
    <x v="1"/>
    <s v="Regular"/>
  </r>
  <r>
    <n v="27"/>
    <n v="88"/>
    <n v="160"/>
    <n v="72"/>
    <n v="61"/>
    <n v="27"/>
    <n v="606"/>
    <n v="60"/>
    <n v="90"/>
    <n v="110"/>
    <n v="200"/>
    <n v="435"/>
    <n v="3"/>
    <x v="7"/>
    <x v="15"/>
    <x v="3"/>
    <x v="1"/>
    <x v="2"/>
    <x v="0"/>
    <s v="Decaf"/>
  </r>
  <r>
    <n v="28"/>
    <n v="48"/>
    <n v="80"/>
    <n v="32"/>
    <n v="20"/>
    <n v="8"/>
    <n v="841"/>
    <n v="30"/>
    <n v="30"/>
    <n v="40"/>
    <n v="70"/>
    <n v="801"/>
    <n v="4"/>
    <x v="7"/>
    <x v="15"/>
    <x v="3"/>
    <x v="1"/>
    <x v="12"/>
    <x v="2"/>
    <s v="Regular"/>
  </r>
  <r>
    <n v="62"/>
    <n v="99"/>
    <n v="176"/>
    <n v="77"/>
    <n v="37"/>
    <n v="25"/>
    <n v="581"/>
    <n v="60"/>
    <n v="70"/>
    <n v="90"/>
    <n v="160"/>
    <n v="801"/>
    <n v="5"/>
    <x v="7"/>
    <x v="15"/>
    <x v="3"/>
    <x v="1"/>
    <x v="4"/>
    <x v="2"/>
    <s v="Regular"/>
  </r>
  <r>
    <n v="28"/>
    <n v="49"/>
    <n v="83"/>
    <n v="34"/>
    <n v="21"/>
    <n v="9"/>
    <n v="890"/>
    <n v="30"/>
    <n v="30"/>
    <n v="40"/>
    <n v="70"/>
    <n v="435"/>
    <n v="6"/>
    <x v="7"/>
    <x v="15"/>
    <x v="3"/>
    <x v="1"/>
    <x v="5"/>
    <x v="2"/>
    <s v="Decaf"/>
  </r>
  <r>
    <n v="-139"/>
    <n v="-67"/>
    <n v="87"/>
    <n v="178"/>
    <n v="72"/>
    <n v="49"/>
    <n v="2105"/>
    <n v="-150"/>
    <n v="185"/>
    <n v="-90"/>
    <n v="100"/>
    <n v="562"/>
    <n v="1"/>
    <x v="7"/>
    <x v="16"/>
    <x v="3"/>
    <x v="0"/>
    <x v="0"/>
    <x v="0"/>
    <s v="Regular"/>
  </r>
  <r>
    <n v="368"/>
    <n v="546"/>
    <n v="910"/>
    <n v="405"/>
    <n v="178"/>
    <n v="127"/>
    <n v="2617"/>
    <n v="520"/>
    <n v="478"/>
    <n v="680"/>
    <n v="1130"/>
    <n v="650"/>
    <n v="2"/>
    <x v="7"/>
    <x v="16"/>
    <x v="3"/>
    <x v="0"/>
    <x v="1"/>
    <x v="0"/>
    <s v="Regular"/>
  </r>
  <r>
    <n v="143"/>
    <n v="191"/>
    <n v="323"/>
    <n v="147"/>
    <n v="48"/>
    <n v="36"/>
    <n v="994"/>
    <n v="140"/>
    <n v="166"/>
    <n v="170"/>
    <n v="280"/>
    <n v="831"/>
    <n v="8"/>
    <x v="7"/>
    <x v="16"/>
    <x v="3"/>
    <x v="0"/>
    <x v="6"/>
    <x v="3"/>
    <s v="Decaf"/>
  </r>
  <r>
    <n v="249"/>
    <n v="367"/>
    <n v="678"/>
    <n v="332"/>
    <n v="118"/>
    <n v="96"/>
    <n v="1296"/>
    <n v="240"/>
    <n v="259"/>
    <n v="330"/>
    <n v="590"/>
    <n v="916"/>
    <n v="9"/>
    <x v="7"/>
    <x v="16"/>
    <x v="3"/>
    <x v="0"/>
    <x v="7"/>
    <x v="3"/>
    <s v="Decaf"/>
  </r>
  <r>
    <n v="38"/>
    <n v="68"/>
    <n v="120"/>
    <n v="52"/>
    <n v="30"/>
    <n v="17"/>
    <n v="554"/>
    <n v="40"/>
    <n v="40"/>
    <n v="60"/>
    <n v="100"/>
    <n v="310"/>
    <n v="10"/>
    <x v="7"/>
    <x v="16"/>
    <x v="3"/>
    <x v="0"/>
    <x v="8"/>
    <x v="3"/>
    <s v="Decaf"/>
  </r>
  <r>
    <n v="133"/>
    <n v="178"/>
    <n v="301"/>
    <n v="96"/>
    <n v="45"/>
    <n v="34"/>
    <n v="941"/>
    <n v="100"/>
    <n v="80"/>
    <n v="120"/>
    <n v="200"/>
    <n v="760"/>
    <n v="11"/>
    <x v="7"/>
    <x v="16"/>
    <x v="3"/>
    <x v="0"/>
    <x v="9"/>
    <x v="1"/>
    <s v="Regular"/>
  </r>
  <r>
    <n v="105"/>
    <n v="145"/>
    <n v="245"/>
    <n v="97"/>
    <n v="40"/>
    <n v="28"/>
    <n v="598"/>
    <n v="90"/>
    <n v="60"/>
    <n v="100"/>
    <n v="160"/>
    <n v="310"/>
    <n v="12"/>
    <x v="7"/>
    <x v="16"/>
    <x v="3"/>
    <x v="0"/>
    <x v="10"/>
    <x v="1"/>
    <s v="Regular"/>
  </r>
  <r>
    <n v="30"/>
    <n v="79"/>
    <n v="131"/>
    <n v="52"/>
    <n v="49"/>
    <n v="17"/>
    <n v="662"/>
    <n v="20"/>
    <n v="30"/>
    <n v="50"/>
    <n v="80"/>
    <n v="818"/>
    <n v="13"/>
    <x v="7"/>
    <x v="16"/>
    <x v="3"/>
    <x v="0"/>
    <x v="3"/>
    <x v="1"/>
    <s v="Regular"/>
  </r>
  <r>
    <n v="-137"/>
    <n v="-30"/>
    <n v="166"/>
    <n v="156"/>
    <n v="107"/>
    <n v="64"/>
    <n v="3139"/>
    <n v="-140"/>
    <n v="283"/>
    <n v="-40"/>
    <n v="200"/>
    <n v="626"/>
    <n v="3"/>
    <x v="7"/>
    <x v="16"/>
    <x v="3"/>
    <x v="0"/>
    <x v="2"/>
    <x v="0"/>
    <s v="Decaf"/>
  </r>
  <r>
    <n v="167"/>
    <n v="266"/>
    <n v="532"/>
    <n v="305"/>
    <n v="99"/>
    <n v="74"/>
    <n v="1797"/>
    <n v="170"/>
    <n v="291"/>
    <n v="260"/>
    <n v="510"/>
    <n v="916"/>
    <n v="4"/>
    <x v="7"/>
    <x v="16"/>
    <x v="3"/>
    <x v="0"/>
    <x v="12"/>
    <x v="2"/>
    <s v="Regular"/>
  </r>
  <r>
    <n v="50"/>
    <n v="239"/>
    <n v="412"/>
    <n v="218"/>
    <n v="189"/>
    <n v="156"/>
    <n v="927"/>
    <n v="60"/>
    <n v="150"/>
    <n v="230"/>
    <n v="390"/>
    <n v="530"/>
    <n v="5"/>
    <x v="7"/>
    <x v="16"/>
    <x v="3"/>
    <x v="0"/>
    <x v="4"/>
    <x v="2"/>
    <s v="Regular"/>
  </r>
  <r>
    <n v="262"/>
    <n v="392"/>
    <n v="687"/>
    <n v="281"/>
    <n v="130"/>
    <n v="97"/>
    <n v="1714"/>
    <n v="250"/>
    <n v="183"/>
    <n v="370"/>
    <n v="650"/>
    <n v="707"/>
    <n v="6"/>
    <x v="7"/>
    <x v="16"/>
    <x v="3"/>
    <x v="0"/>
    <x v="5"/>
    <x v="2"/>
    <s v="Decaf"/>
  </r>
  <r>
    <n v="1"/>
    <n v="48"/>
    <n v="86"/>
    <n v="38"/>
    <n v="47"/>
    <n v="14"/>
    <n v="248"/>
    <n v="20"/>
    <n v="40"/>
    <n v="60"/>
    <n v="100"/>
    <n v="702"/>
    <n v="2"/>
    <x v="7"/>
    <x v="17"/>
    <x v="3"/>
    <x v="1"/>
    <x v="1"/>
    <x v="0"/>
    <s v="Regular"/>
  </r>
  <r>
    <n v="49"/>
    <n v="239"/>
    <n v="412"/>
    <n v="247"/>
    <n v="190"/>
    <n v="156"/>
    <n v="927"/>
    <n v="70"/>
    <n v="159"/>
    <n v="220"/>
    <n v="360"/>
    <n v="775"/>
    <n v="8"/>
    <x v="7"/>
    <x v="17"/>
    <x v="3"/>
    <x v="1"/>
    <x v="6"/>
    <x v="3"/>
    <s v="Decaf"/>
  </r>
  <r>
    <n v="163"/>
    <n v="271"/>
    <n v="467"/>
    <n v="217"/>
    <n v="108"/>
    <n v="64"/>
    <n v="1167"/>
    <n v="170"/>
    <n v="136"/>
    <n v="250"/>
    <n v="410"/>
    <n v="775"/>
    <n v="9"/>
    <x v="7"/>
    <x v="17"/>
    <x v="3"/>
    <x v="1"/>
    <x v="7"/>
    <x v="3"/>
    <s v="Decaf"/>
  </r>
  <r>
    <n v="150"/>
    <n v="222"/>
    <n v="376"/>
    <n v="168"/>
    <n v="72"/>
    <n v="49"/>
    <n v="817"/>
    <n v="150"/>
    <n v="169"/>
    <n v="200"/>
    <n v="330"/>
    <n v="702"/>
    <n v="10"/>
    <x v="7"/>
    <x v="17"/>
    <x v="3"/>
    <x v="1"/>
    <x v="8"/>
    <x v="3"/>
    <s v="Decaf"/>
  </r>
  <r>
    <n v="262"/>
    <n v="392"/>
    <n v="687"/>
    <n v="345"/>
    <n v="130"/>
    <n v="97"/>
    <n v="1714"/>
    <n v="190"/>
    <n v="247"/>
    <n v="270"/>
    <n v="460"/>
    <n v="702"/>
    <n v="11"/>
    <x v="7"/>
    <x v="17"/>
    <x v="3"/>
    <x v="1"/>
    <x v="9"/>
    <x v="1"/>
    <s v="Regular"/>
  </r>
  <r>
    <n v="167"/>
    <n v="266"/>
    <n v="532"/>
    <n v="250"/>
    <n v="99"/>
    <n v="74"/>
    <n v="1797"/>
    <n v="130"/>
    <n v="171"/>
    <n v="190"/>
    <n v="360"/>
    <n v="775"/>
    <n v="12"/>
    <x v="7"/>
    <x v="17"/>
    <x v="3"/>
    <x v="1"/>
    <x v="10"/>
    <x v="1"/>
    <s v="Regular"/>
  </r>
  <r>
    <n v="-404"/>
    <n v="-284"/>
    <n v="21"/>
    <n v="259"/>
    <n v="141"/>
    <n v="107"/>
    <n v="5807"/>
    <n v="-260"/>
    <n v="283"/>
    <n v="-180"/>
    <n v="0"/>
    <n v="775"/>
    <n v="13"/>
    <x v="7"/>
    <x v="17"/>
    <x v="3"/>
    <x v="1"/>
    <x v="3"/>
    <x v="1"/>
    <s v="Regular"/>
  </r>
  <r>
    <n v="16"/>
    <n v="49"/>
    <n v="90"/>
    <n v="41"/>
    <n v="33"/>
    <n v="12"/>
    <n v="1007"/>
    <n v="30"/>
    <n v="50"/>
    <n v="60"/>
    <n v="110"/>
    <n v="702"/>
    <n v="3"/>
    <x v="7"/>
    <x v="17"/>
    <x v="3"/>
    <x v="1"/>
    <x v="2"/>
    <x v="0"/>
    <s v="Decaf"/>
  </r>
  <r>
    <n v="32"/>
    <n v="43"/>
    <n v="43"/>
    <n v="0"/>
    <n v="11"/>
    <n v="0"/>
    <n v="516"/>
    <n v="30"/>
    <n v="0"/>
    <n v="40"/>
    <n v="40"/>
    <n v="702"/>
    <n v="4"/>
    <x v="7"/>
    <x v="17"/>
    <x v="3"/>
    <x v="1"/>
    <x v="12"/>
    <x v="2"/>
    <s v="Regular"/>
  </r>
  <r>
    <n v="19"/>
    <n v="38"/>
    <n v="63"/>
    <n v="25"/>
    <n v="19"/>
    <n v="7"/>
    <n v="851"/>
    <n v="30"/>
    <n v="20"/>
    <n v="40"/>
    <n v="60"/>
    <n v="775"/>
    <n v="5"/>
    <x v="7"/>
    <x v="17"/>
    <x v="3"/>
    <x v="1"/>
    <x v="4"/>
    <x v="2"/>
    <s v="Regular"/>
  </r>
  <r>
    <n v="17"/>
    <n v="35"/>
    <n v="58"/>
    <n v="23"/>
    <n v="18"/>
    <n v="6"/>
    <n v="806"/>
    <n v="20"/>
    <n v="20"/>
    <n v="30"/>
    <n v="50"/>
    <n v="702"/>
    <n v="6"/>
    <x v="7"/>
    <x v="17"/>
    <x v="3"/>
    <x v="1"/>
    <x v="5"/>
    <x v="2"/>
    <s v="Decaf"/>
  </r>
  <r>
    <n v="-11"/>
    <n v="52"/>
    <n v="89"/>
    <n v="37"/>
    <n v="63"/>
    <n v="33"/>
    <n v="513"/>
    <n v="20"/>
    <n v="40"/>
    <n v="70"/>
    <n v="110"/>
    <n v="541"/>
    <n v="1"/>
    <x v="7"/>
    <x v="18"/>
    <x v="3"/>
    <x v="1"/>
    <x v="0"/>
    <x v="0"/>
    <s v="Regular"/>
  </r>
  <r>
    <n v="8"/>
    <n v="67"/>
    <n v="114"/>
    <n v="47"/>
    <n v="59"/>
    <n v="15"/>
    <n v="474"/>
    <n v="40"/>
    <n v="50"/>
    <n v="90"/>
    <n v="140"/>
    <n v="971"/>
    <n v="2"/>
    <x v="7"/>
    <x v="18"/>
    <x v="3"/>
    <x v="1"/>
    <x v="1"/>
    <x v="0"/>
    <s v="Regular"/>
  </r>
  <r>
    <n v="19"/>
    <n v="37"/>
    <n v="62"/>
    <n v="25"/>
    <n v="18"/>
    <n v="7"/>
    <n v="826"/>
    <n v="30"/>
    <n v="20"/>
    <n v="30"/>
    <n v="50"/>
    <n v="971"/>
    <n v="8"/>
    <x v="7"/>
    <x v="18"/>
    <x v="3"/>
    <x v="1"/>
    <x v="6"/>
    <x v="3"/>
    <s v="Decaf"/>
  </r>
  <r>
    <n v="53"/>
    <n v="87"/>
    <n v="155"/>
    <n v="68"/>
    <n v="34"/>
    <n v="22"/>
    <n v="587"/>
    <n v="60"/>
    <n v="50"/>
    <n v="80"/>
    <n v="130"/>
    <n v="541"/>
    <n v="9"/>
    <x v="7"/>
    <x v="18"/>
    <x v="3"/>
    <x v="1"/>
    <x v="7"/>
    <x v="3"/>
    <s v="Decaf"/>
  </r>
  <r>
    <n v="9"/>
    <n v="25"/>
    <n v="41"/>
    <n v="16"/>
    <n v="16"/>
    <n v="4"/>
    <n v="484"/>
    <n v="10"/>
    <n v="10"/>
    <n v="10"/>
    <n v="20"/>
    <n v="503"/>
    <n v="11"/>
    <x v="7"/>
    <x v="18"/>
    <x v="3"/>
    <x v="1"/>
    <x v="9"/>
    <x v="1"/>
    <s v="Regular"/>
  </r>
  <r>
    <n v="104"/>
    <n v="172"/>
    <n v="286"/>
    <n v="78"/>
    <n v="68"/>
    <n v="37"/>
    <n v="810"/>
    <n v="80"/>
    <n v="70"/>
    <n v="120"/>
    <n v="190"/>
    <n v="971"/>
    <n v="12"/>
    <x v="7"/>
    <x v="18"/>
    <x v="3"/>
    <x v="1"/>
    <x v="10"/>
    <x v="1"/>
    <s v="Regular"/>
  </r>
  <r>
    <n v="102"/>
    <n v="161"/>
    <n v="277"/>
    <n v="109"/>
    <n v="59"/>
    <n v="35"/>
    <n v="678"/>
    <n v="70"/>
    <n v="70"/>
    <n v="110"/>
    <n v="180"/>
    <n v="541"/>
    <n v="13"/>
    <x v="7"/>
    <x v="18"/>
    <x v="3"/>
    <x v="1"/>
    <x v="3"/>
    <x v="1"/>
    <s v="Regular"/>
  </r>
  <r>
    <n v="19"/>
    <n v="51"/>
    <n v="85"/>
    <n v="34"/>
    <n v="32"/>
    <n v="10"/>
    <n v="428"/>
    <n v="40"/>
    <n v="40"/>
    <n v="60"/>
    <n v="100"/>
    <n v="541"/>
    <n v="3"/>
    <x v="7"/>
    <x v="18"/>
    <x v="3"/>
    <x v="1"/>
    <x v="2"/>
    <x v="0"/>
    <s v="Decaf"/>
  </r>
  <r>
    <n v="9"/>
    <n v="60"/>
    <n v="109"/>
    <n v="49"/>
    <n v="51"/>
    <n v="18"/>
    <n v="414"/>
    <n v="20"/>
    <n v="40"/>
    <n v="60"/>
    <n v="100"/>
    <n v="971"/>
    <n v="4"/>
    <x v="7"/>
    <x v="18"/>
    <x v="3"/>
    <x v="1"/>
    <x v="12"/>
    <x v="2"/>
    <s v="Regular"/>
  </r>
  <r>
    <n v="19"/>
    <n v="62"/>
    <n v="108"/>
    <n v="46"/>
    <n v="43"/>
    <n v="15"/>
    <n v="415"/>
    <n v="30"/>
    <n v="40"/>
    <n v="60"/>
    <n v="100"/>
    <n v="503"/>
    <n v="5"/>
    <x v="7"/>
    <x v="18"/>
    <x v="3"/>
    <x v="1"/>
    <x v="4"/>
    <x v="2"/>
    <s v="Regular"/>
  </r>
  <r>
    <n v="81"/>
    <n v="146"/>
    <n v="291"/>
    <n v="153"/>
    <n v="65"/>
    <n v="40"/>
    <n v="1292"/>
    <n v="90"/>
    <n v="82"/>
    <n v="140"/>
    <n v="270"/>
    <n v="503"/>
    <n v="6"/>
    <x v="7"/>
    <x v="18"/>
    <x v="3"/>
    <x v="1"/>
    <x v="5"/>
    <x v="2"/>
    <s v="Decaf"/>
  </r>
  <r>
    <n v="75"/>
    <n v="135"/>
    <n v="225"/>
    <n v="90"/>
    <n v="60"/>
    <n v="29"/>
    <n v="1139"/>
    <n v="80"/>
    <n v="70"/>
    <n v="120"/>
    <n v="190"/>
    <n v="360"/>
    <n v="8"/>
    <x v="7"/>
    <x v="19"/>
    <x v="3"/>
    <x v="1"/>
    <x v="6"/>
    <x v="3"/>
    <s v="Decaf"/>
  </r>
  <r>
    <n v="45"/>
    <n v="70"/>
    <n v="118"/>
    <n v="48"/>
    <n v="25"/>
    <n v="13"/>
    <n v="839"/>
    <n v="50"/>
    <n v="40"/>
    <n v="60"/>
    <n v="100"/>
    <n v="253"/>
    <n v="9"/>
    <x v="7"/>
    <x v="19"/>
    <x v="3"/>
    <x v="1"/>
    <x v="7"/>
    <x v="3"/>
    <s v="Decaf"/>
  </r>
  <r>
    <n v="42"/>
    <n v="79"/>
    <n v="126"/>
    <n v="47"/>
    <n v="37"/>
    <n v="14"/>
    <n v="366"/>
    <n v="30"/>
    <n v="30"/>
    <n v="50"/>
    <n v="80"/>
    <n v="253"/>
    <n v="11"/>
    <x v="7"/>
    <x v="19"/>
    <x v="3"/>
    <x v="1"/>
    <x v="9"/>
    <x v="1"/>
    <s v="Regular"/>
  </r>
  <r>
    <n v="20"/>
    <n v="54"/>
    <n v="90"/>
    <n v="36"/>
    <n v="34"/>
    <n v="11"/>
    <n v="458"/>
    <n v="30"/>
    <n v="20"/>
    <n v="40"/>
    <n v="60"/>
    <n v="206"/>
    <n v="12"/>
    <x v="7"/>
    <x v="19"/>
    <x v="3"/>
    <x v="1"/>
    <x v="10"/>
    <x v="1"/>
    <s v="Regular"/>
  </r>
  <r>
    <n v="-8"/>
    <n v="61"/>
    <n v="105"/>
    <n v="44"/>
    <n v="69"/>
    <n v="39"/>
    <n v="617"/>
    <n v="10"/>
    <n v="20"/>
    <n v="50"/>
    <n v="70"/>
    <n v="206"/>
    <n v="13"/>
    <x v="7"/>
    <x v="19"/>
    <x v="3"/>
    <x v="1"/>
    <x v="3"/>
    <x v="1"/>
    <s v="Regular"/>
  </r>
  <r>
    <n v="76"/>
    <n v="125"/>
    <n v="211"/>
    <n v="86"/>
    <n v="49"/>
    <n v="27"/>
    <n v="454"/>
    <n v="120"/>
    <n v="83"/>
    <n v="160"/>
    <n v="260"/>
    <n v="509"/>
    <n v="2"/>
    <x v="7"/>
    <x v="19"/>
    <x v="3"/>
    <x v="1"/>
    <x v="1"/>
    <x v="0"/>
    <s v="Regular"/>
  </r>
  <r>
    <n v="34"/>
    <n v="184"/>
    <n v="317"/>
    <n v="117"/>
    <n v="150"/>
    <n v="120"/>
    <n v="705"/>
    <n v="100"/>
    <n v="174"/>
    <n v="230"/>
    <n v="390"/>
    <n v="206"/>
    <n v="3"/>
    <x v="7"/>
    <x v="19"/>
    <x v="3"/>
    <x v="1"/>
    <x v="2"/>
    <x v="0"/>
    <s v="Decaf"/>
  </r>
  <r>
    <n v="17"/>
    <n v="39"/>
    <n v="69"/>
    <n v="30"/>
    <n v="22"/>
    <n v="9"/>
    <n v="581"/>
    <n v="30"/>
    <n v="20"/>
    <n v="40"/>
    <n v="60"/>
    <n v="206"/>
    <n v="4"/>
    <x v="7"/>
    <x v="19"/>
    <x v="3"/>
    <x v="1"/>
    <x v="12"/>
    <x v="2"/>
    <s v="Regular"/>
  </r>
  <r>
    <n v="20"/>
    <n v="77"/>
    <n v="140"/>
    <n v="63"/>
    <n v="57"/>
    <n v="23"/>
    <n v="397"/>
    <n v="20"/>
    <n v="60"/>
    <n v="70"/>
    <n v="130"/>
    <n v="425"/>
    <n v="5"/>
    <x v="7"/>
    <x v="19"/>
    <x v="3"/>
    <x v="1"/>
    <x v="4"/>
    <x v="2"/>
    <s v="Regular"/>
  </r>
  <r>
    <n v="71"/>
    <n v="123"/>
    <n v="226"/>
    <n v="86"/>
    <n v="52"/>
    <n v="31"/>
    <n v="1073"/>
    <n v="90"/>
    <n v="90"/>
    <n v="120"/>
    <n v="210"/>
    <n v="206"/>
    <n v="6"/>
    <x v="7"/>
    <x v="19"/>
    <x v="3"/>
    <x v="1"/>
    <x v="5"/>
    <x v="2"/>
    <s v="Decaf"/>
  </r>
  <r>
    <n v="87"/>
    <n v="155"/>
    <n v="310"/>
    <n v="114"/>
    <n v="68"/>
    <n v="43"/>
    <n v="1280"/>
    <n v="90"/>
    <n v="140"/>
    <n v="140"/>
    <n v="270"/>
    <n v="970"/>
    <n v="8"/>
    <x v="8"/>
    <x v="0"/>
    <x v="0"/>
    <x v="0"/>
    <x v="6"/>
    <x v="3"/>
    <s v="Decaf"/>
  </r>
  <r>
    <n v="-2"/>
    <n v="74"/>
    <n v="126"/>
    <n v="52"/>
    <n v="76"/>
    <n v="47"/>
    <n v="509"/>
    <n v="20"/>
    <n v="40"/>
    <n v="70"/>
    <n v="110"/>
    <n v="970"/>
    <n v="9"/>
    <x v="8"/>
    <x v="0"/>
    <x v="0"/>
    <x v="0"/>
    <x v="7"/>
    <x v="3"/>
    <s v="Decaf"/>
  </r>
  <r>
    <n v="27"/>
    <n v="72"/>
    <n v="125"/>
    <n v="53"/>
    <n v="45"/>
    <n v="17"/>
    <n v="410"/>
    <n v="40"/>
    <n v="40"/>
    <n v="70"/>
    <n v="110"/>
    <n v="720"/>
    <n v="10"/>
    <x v="8"/>
    <x v="0"/>
    <x v="0"/>
    <x v="0"/>
    <x v="8"/>
    <x v="3"/>
    <s v="Decaf"/>
  </r>
  <r>
    <n v="7"/>
    <n v="57"/>
    <n v="102"/>
    <n v="45"/>
    <n v="50"/>
    <n v="17"/>
    <n v="409"/>
    <n v="10"/>
    <n v="30"/>
    <n v="50"/>
    <n v="80"/>
    <n v="970"/>
    <n v="11"/>
    <x v="8"/>
    <x v="0"/>
    <x v="0"/>
    <x v="0"/>
    <x v="9"/>
    <x v="1"/>
    <s v="Regular"/>
  </r>
  <r>
    <n v="25"/>
    <n v="62"/>
    <n v="113"/>
    <n v="51"/>
    <n v="37"/>
    <n v="15"/>
    <n v="1042"/>
    <n v="20"/>
    <n v="40"/>
    <n v="50"/>
    <n v="90"/>
    <n v="720"/>
    <n v="12"/>
    <x v="8"/>
    <x v="0"/>
    <x v="0"/>
    <x v="0"/>
    <x v="10"/>
    <x v="1"/>
    <s v="Regular"/>
  </r>
  <r>
    <n v="47"/>
    <n v="79"/>
    <n v="140"/>
    <n v="61"/>
    <n v="32"/>
    <n v="20"/>
    <n v="579"/>
    <n v="50"/>
    <n v="50"/>
    <n v="70"/>
    <n v="120"/>
    <n v="970"/>
    <n v="13"/>
    <x v="8"/>
    <x v="0"/>
    <x v="0"/>
    <x v="0"/>
    <x v="3"/>
    <x v="1"/>
    <s v="Regular"/>
  </r>
  <r>
    <n v="84"/>
    <n v="118"/>
    <n v="199"/>
    <n v="81"/>
    <n v="34"/>
    <n v="22"/>
    <n v="588"/>
    <n v="110"/>
    <n v="90"/>
    <n v="140"/>
    <n v="230"/>
    <n v="303"/>
    <n v="5"/>
    <x v="8"/>
    <x v="0"/>
    <x v="0"/>
    <x v="0"/>
    <x v="4"/>
    <x v="2"/>
    <s v="Regular"/>
  </r>
  <r>
    <n v="39"/>
    <n v="90"/>
    <n v="150"/>
    <n v="60"/>
    <n v="51"/>
    <n v="19"/>
    <n v="656"/>
    <n v="60"/>
    <n v="60"/>
    <n v="110"/>
    <n v="170"/>
    <n v="303"/>
    <n v="6"/>
    <x v="8"/>
    <x v="0"/>
    <x v="0"/>
    <x v="0"/>
    <x v="5"/>
    <x v="2"/>
    <s v="Decaf"/>
  </r>
  <r>
    <n v="134"/>
    <n v="179"/>
    <n v="302"/>
    <n v="114"/>
    <n v="45"/>
    <n v="34"/>
    <n v="928"/>
    <n v="140"/>
    <n v="178"/>
    <n v="180"/>
    <n v="310"/>
    <n v="970"/>
    <n v="1"/>
    <x v="8"/>
    <x v="0"/>
    <x v="0"/>
    <x v="0"/>
    <x v="0"/>
    <x v="0"/>
    <s v="Regular"/>
  </r>
  <r>
    <n v="42"/>
    <n v="74"/>
    <n v="132"/>
    <n v="58"/>
    <n v="32"/>
    <n v="19"/>
    <n v="548"/>
    <n v="50"/>
    <n v="60"/>
    <n v="70"/>
    <n v="130"/>
    <n v="970"/>
    <n v="2"/>
    <x v="8"/>
    <x v="0"/>
    <x v="0"/>
    <x v="0"/>
    <x v="1"/>
    <x v="0"/>
    <s v="Regular"/>
  </r>
  <r>
    <n v="106"/>
    <n v="145"/>
    <n v="245"/>
    <n v="83"/>
    <n v="39"/>
    <n v="28"/>
    <n v="981"/>
    <n v="120"/>
    <n v="181"/>
    <n v="150"/>
    <n v="250"/>
    <n v="970"/>
    <n v="3"/>
    <x v="8"/>
    <x v="0"/>
    <x v="0"/>
    <x v="0"/>
    <x v="2"/>
    <x v="0"/>
    <s v="Decaf"/>
  </r>
  <r>
    <n v="133"/>
    <n v="179"/>
    <n v="302"/>
    <n v="187"/>
    <n v="46"/>
    <n v="34"/>
    <n v="928"/>
    <n v="140"/>
    <n v="87"/>
    <n v="160"/>
    <n v="260"/>
    <n v="708"/>
    <n v="8"/>
    <x v="8"/>
    <x v="1"/>
    <x v="0"/>
    <x v="0"/>
    <x v="6"/>
    <x v="3"/>
    <s v="Decaf"/>
  </r>
  <r>
    <n v="43"/>
    <n v="74"/>
    <n v="132"/>
    <n v="58"/>
    <n v="31"/>
    <n v="19"/>
    <n v="548"/>
    <n v="50"/>
    <n v="40"/>
    <n v="70"/>
    <n v="110"/>
    <n v="630"/>
    <n v="9"/>
    <x v="8"/>
    <x v="1"/>
    <x v="0"/>
    <x v="0"/>
    <x v="7"/>
    <x v="3"/>
    <s v="Decaf"/>
  </r>
  <r>
    <n v="106"/>
    <n v="145"/>
    <n v="245"/>
    <n v="62"/>
    <n v="39"/>
    <n v="28"/>
    <n v="981"/>
    <n v="110"/>
    <n v="80"/>
    <n v="130"/>
    <n v="210"/>
    <n v="773"/>
    <n v="10"/>
    <x v="8"/>
    <x v="1"/>
    <x v="0"/>
    <x v="0"/>
    <x v="8"/>
    <x v="3"/>
    <s v="Decaf"/>
  </r>
  <r>
    <n v="84"/>
    <n v="118"/>
    <n v="199"/>
    <n v="81"/>
    <n v="34"/>
    <n v="22"/>
    <n v="588"/>
    <n v="80"/>
    <n v="60"/>
    <n v="110"/>
    <n v="170"/>
    <n v="815"/>
    <n v="11"/>
    <x v="8"/>
    <x v="1"/>
    <x v="0"/>
    <x v="0"/>
    <x v="9"/>
    <x v="1"/>
    <s v="Regular"/>
  </r>
  <r>
    <n v="40"/>
    <n v="90"/>
    <n v="150"/>
    <n v="60"/>
    <n v="50"/>
    <n v="19"/>
    <n v="656"/>
    <n v="40"/>
    <n v="50"/>
    <n v="80"/>
    <n v="130"/>
    <n v="773"/>
    <n v="12"/>
    <x v="8"/>
    <x v="1"/>
    <x v="0"/>
    <x v="0"/>
    <x v="10"/>
    <x v="1"/>
    <s v="Regular"/>
  </r>
  <r>
    <n v="220"/>
    <n v="336"/>
    <n v="589"/>
    <n v="255"/>
    <n v="116"/>
    <n v="83"/>
    <n v="1686"/>
    <n v="280"/>
    <n v="320"/>
    <n v="400"/>
    <n v="690"/>
    <n v="618"/>
    <n v="5"/>
    <x v="8"/>
    <x v="1"/>
    <x v="0"/>
    <x v="0"/>
    <x v="4"/>
    <x v="2"/>
    <s v="Regular"/>
  </r>
  <r>
    <n v="155"/>
    <n v="249"/>
    <n v="498"/>
    <n v="292"/>
    <n v="94"/>
    <n v="69"/>
    <n v="1775"/>
    <n v="210"/>
    <n v="291"/>
    <n v="300"/>
    <n v="580"/>
    <n v="312"/>
    <n v="6"/>
    <x v="8"/>
    <x v="1"/>
    <x v="0"/>
    <x v="0"/>
    <x v="5"/>
    <x v="2"/>
    <s v="Decaf"/>
  </r>
  <r>
    <n v="129"/>
    <n v="225"/>
    <n v="387"/>
    <n v="118"/>
    <n v="96"/>
    <n v="53"/>
    <n v="1148"/>
    <n v="140"/>
    <n v="152"/>
    <n v="230"/>
    <n v="400"/>
    <n v="309"/>
    <n v="2"/>
    <x v="8"/>
    <x v="1"/>
    <x v="0"/>
    <x v="0"/>
    <x v="1"/>
    <x v="0"/>
    <s v="Regular"/>
  </r>
  <r>
    <n v="115"/>
    <n v="176"/>
    <n v="298"/>
    <n v="112"/>
    <n v="61"/>
    <n v="39"/>
    <n v="801"/>
    <n v="140"/>
    <n v="66"/>
    <n v="190"/>
    <n v="310"/>
    <n v="708"/>
    <n v="3"/>
    <x v="8"/>
    <x v="1"/>
    <x v="0"/>
    <x v="0"/>
    <x v="2"/>
    <x v="0"/>
    <s v="Decaf"/>
  </r>
  <r>
    <n v="220"/>
    <n v="336"/>
    <n v="589"/>
    <n v="329"/>
    <n v="116"/>
    <n v="83"/>
    <n v="1686"/>
    <n v="210"/>
    <n v="256"/>
    <n v="300"/>
    <n v="510"/>
    <n v="712"/>
    <n v="8"/>
    <x v="8"/>
    <x v="2"/>
    <x v="0"/>
    <x v="1"/>
    <x v="6"/>
    <x v="3"/>
    <s v="Decaf"/>
  </r>
  <r>
    <n v="115"/>
    <n v="176"/>
    <n v="298"/>
    <n v="147"/>
    <n v="61"/>
    <n v="39"/>
    <n v="801"/>
    <n v="120"/>
    <n v="93"/>
    <n v="160"/>
    <n v="260"/>
    <n v="563"/>
    <n v="9"/>
    <x v="8"/>
    <x v="2"/>
    <x v="0"/>
    <x v="1"/>
    <x v="7"/>
    <x v="3"/>
    <s v="Decaf"/>
  </r>
  <r>
    <n v="155"/>
    <n v="249"/>
    <n v="498"/>
    <n v="215"/>
    <n v="94"/>
    <n v="69"/>
    <n v="1775"/>
    <n v="140"/>
    <n v="183"/>
    <n v="220"/>
    <n v="430"/>
    <n v="641"/>
    <n v="11"/>
    <x v="8"/>
    <x v="2"/>
    <x v="0"/>
    <x v="1"/>
    <x v="9"/>
    <x v="1"/>
    <s v="Regular"/>
  </r>
  <r>
    <n v="223"/>
    <n v="370"/>
    <n v="672"/>
    <n v="271"/>
    <n v="147"/>
    <n v="114"/>
    <n v="1783"/>
    <n v="210"/>
    <n v="330"/>
    <n v="340"/>
    <n v="590"/>
    <n v="712"/>
    <n v="12"/>
    <x v="8"/>
    <x v="2"/>
    <x v="0"/>
    <x v="1"/>
    <x v="10"/>
    <x v="1"/>
    <s v="Regular"/>
  </r>
  <r>
    <n v="18"/>
    <n v="35"/>
    <n v="58"/>
    <n v="23"/>
    <n v="17"/>
    <n v="6"/>
    <n v="803"/>
    <n v="30"/>
    <n v="20"/>
    <n v="40"/>
    <n v="60"/>
    <n v="515"/>
    <n v="5"/>
    <x v="8"/>
    <x v="2"/>
    <x v="0"/>
    <x v="1"/>
    <x v="4"/>
    <x v="2"/>
    <s v="Regular"/>
  </r>
  <r>
    <n v="32"/>
    <n v="43"/>
    <n v="43"/>
    <n v="0"/>
    <n v="11"/>
    <n v="0"/>
    <n v="473"/>
    <n v="40"/>
    <n v="0"/>
    <n v="50"/>
    <n v="50"/>
    <n v="319"/>
    <n v="6"/>
    <x v="8"/>
    <x v="2"/>
    <x v="0"/>
    <x v="1"/>
    <x v="5"/>
    <x v="2"/>
    <s v="Decaf"/>
  </r>
  <r>
    <n v="13"/>
    <n v="29"/>
    <n v="48"/>
    <n v="19"/>
    <n v="16"/>
    <n v="5"/>
    <n v="848"/>
    <n v="20"/>
    <n v="20"/>
    <n v="30"/>
    <n v="50"/>
    <n v="319"/>
    <n v="1"/>
    <x v="8"/>
    <x v="2"/>
    <x v="0"/>
    <x v="1"/>
    <x v="0"/>
    <x v="0"/>
    <s v="Regular"/>
  </r>
  <r>
    <n v="7"/>
    <n v="39"/>
    <n v="72"/>
    <n v="33"/>
    <n v="32"/>
    <n v="10"/>
    <n v="1003"/>
    <n v="20"/>
    <n v="30"/>
    <n v="40"/>
    <n v="70"/>
    <n v="319"/>
    <n v="2"/>
    <x v="8"/>
    <x v="2"/>
    <x v="0"/>
    <x v="1"/>
    <x v="1"/>
    <x v="0"/>
    <s v="Regular"/>
  </r>
  <r>
    <n v="3"/>
    <n v="20"/>
    <n v="35"/>
    <n v="15"/>
    <n v="17"/>
    <n v="4"/>
    <n v="600"/>
    <n v="10"/>
    <n v="10"/>
    <n v="20"/>
    <n v="30"/>
    <n v="563"/>
    <n v="3"/>
    <x v="8"/>
    <x v="2"/>
    <x v="0"/>
    <x v="1"/>
    <x v="2"/>
    <x v="0"/>
    <s v="Decaf"/>
  </r>
  <r>
    <n v="-7"/>
    <n v="62"/>
    <n v="106"/>
    <n v="44"/>
    <n v="69"/>
    <n v="40"/>
    <n v="325"/>
    <n v="10"/>
    <n v="30"/>
    <n v="60"/>
    <n v="90"/>
    <n v="636"/>
    <n v="8"/>
    <x v="8"/>
    <x v="3"/>
    <x v="0"/>
    <x v="1"/>
    <x v="6"/>
    <x v="3"/>
    <s v="Decaf"/>
  </r>
  <r>
    <n v="-44"/>
    <n v="11"/>
    <n v="115"/>
    <n v="91"/>
    <n v="55"/>
    <n v="32"/>
    <n v="1574"/>
    <n v="-10"/>
    <n v="80"/>
    <n v="20"/>
    <n v="100"/>
    <n v="660"/>
    <n v="9"/>
    <x v="8"/>
    <x v="3"/>
    <x v="0"/>
    <x v="1"/>
    <x v="7"/>
    <x v="3"/>
    <s v="Decaf"/>
  </r>
  <r>
    <n v="13"/>
    <n v="52"/>
    <n v="91"/>
    <n v="39"/>
    <n v="39"/>
    <n v="12"/>
    <n v="248"/>
    <n v="20"/>
    <n v="30"/>
    <n v="50"/>
    <n v="80"/>
    <n v="314"/>
    <n v="11"/>
    <x v="8"/>
    <x v="3"/>
    <x v="0"/>
    <x v="1"/>
    <x v="9"/>
    <x v="1"/>
    <s v="Regular"/>
  </r>
  <r>
    <n v="-12"/>
    <n v="30"/>
    <n v="54"/>
    <n v="24"/>
    <n v="42"/>
    <n v="9"/>
    <n v="212"/>
    <n v="-10"/>
    <n v="20"/>
    <n v="20"/>
    <n v="40"/>
    <n v="314"/>
    <n v="12"/>
    <x v="8"/>
    <x v="3"/>
    <x v="0"/>
    <x v="1"/>
    <x v="10"/>
    <x v="1"/>
    <s v="Regular"/>
  </r>
  <r>
    <n v="2"/>
    <n v="51"/>
    <n v="91"/>
    <n v="40"/>
    <n v="49"/>
    <n v="15"/>
    <n v="244"/>
    <n v="10"/>
    <n v="30"/>
    <n v="50"/>
    <n v="80"/>
    <n v="573"/>
    <n v="13"/>
    <x v="8"/>
    <x v="3"/>
    <x v="0"/>
    <x v="1"/>
    <x v="3"/>
    <x v="1"/>
    <s v="Regular"/>
  </r>
  <r>
    <n v="41"/>
    <n v="64"/>
    <n v="108"/>
    <n v="44"/>
    <n v="23"/>
    <n v="12"/>
    <n v="886"/>
    <n v="50"/>
    <n v="50"/>
    <n v="70"/>
    <n v="120"/>
    <n v="816"/>
    <n v="5"/>
    <x v="8"/>
    <x v="3"/>
    <x v="0"/>
    <x v="1"/>
    <x v="4"/>
    <x v="2"/>
    <s v="Regular"/>
  </r>
  <r>
    <n v="27"/>
    <n v="47"/>
    <n v="79"/>
    <n v="32"/>
    <n v="20"/>
    <n v="8"/>
    <n v="837"/>
    <n v="50"/>
    <n v="30"/>
    <n v="60"/>
    <n v="90"/>
    <n v="417"/>
    <n v="6"/>
    <x v="8"/>
    <x v="3"/>
    <x v="0"/>
    <x v="1"/>
    <x v="5"/>
    <x v="2"/>
    <s v="Decaf"/>
  </r>
  <r>
    <n v="25"/>
    <n v="83"/>
    <n v="150"/>
    <n v="67"/>
    <n v="58"/>
    <n v="25"/>
    <n v="599"/>
    <n v="30"/>
    <n v="70"/>
    <n v="80"/>
    <n v="150"/>
    <n v="314"/>
    <n v="2"/>
    <x v="8"/>
    <x v="3"/>
    <x v="0"/>
    <x v="1"/>
    <x v="1"/>
    <x v="0"/>
    <s v="Regular"/>
  </r>
  <r>
    <n v="34"/>
    <n v="74"/>
    <n v="136"/>
    <n v="62"/>
    <n v="40"/>
    <n v="19"/>
    <n v="1059"/>
    <n v="50"/>
    <n v="60"/>
    <n v="80"/>
    <n v="140"/>
    <n v="314"/>
    <n v="3"/>
    <x v="8"/>
    <x v="3"/>
    <x v="0"/>
    <x v="1"/>
    <x v="2"/>
    <x v="0"/>
    <s v="Decaf"/>
  </r>
  <r>
    <n v="14"/>
    <n v="30"/>
    <n v="50"/>
    <n v="20"/>
    <n v="16"/>
    <n v="5"/>
    <n v="482"/>
    <n v="30"/>
    <n v="10"/>
    <n v="30"/>
    <n v="40"/>
    <n v="937"/>
    <n v="8"/>
    <x v="8"/>
    <x v="4"/>
    <x v="0"/>
    <x v="0"/>
    <x v="6"/>
    <x v="3"/>
    <s v="Decaf"/>
  </r>
  <r>
    <n v="23"/>
    <n v="43"/>
    <n v="72"/>
    <n v="29"/>
    <n v="20"/>
    <n v="8"/>
    <n v="862"/>
    <n v="40"/>
    <n v="20"/>
    <n v="40"/>
    <n v="60"/>
    <n v="419"/>
    <n v="9"/>
    <x v="8"/>
    <x v="4"/>
    <x v="0"/>
    <x v="0"/>
    <x v="7"/>
    <x v="3"/>
    <s v="Decaf"/>
  </r>
  <r>
    <n v="87"/>
    <n v="150"/>
    <n v="249"/>
    <n v="99"/>
    <n v="63"/>
    <n v="32"/>
    <n v="798"/>
    <n v="70"/>
    <n v="80"/>
    <n v="130"/>
    <n v="210"/>
    <n v="440"/>
    <n v="11"/>
    <x v="8"/>
    <x v="4"/>
    <x v="0"/>
    <x v="0"/>
    <x v="9"/>
    <x v="1"/>
    <s v="Regular"/>
  </r>
  <r>
    <n v="81"/>
    <n v="134"/>
    <n v="230"/>
    <n v="96"/>
    <n v="53"/>
    <n v="29"/>
    <n v="666"/>
    <n v="80"/>
    <n v="80"/>
    <n v="120"/>
    <n v="200"/>
    <n v="513"/>
    <n v="12"/>
    <x v="8"/>
    <x v="4"/>
    <x v="0"/>
    <x v="0"/>
    <x v="10"/>
    <x v="1"/>
    <s v="Regular"/>
  </r>
  <r>
    <n v="87"/>
    <n v="155"/>
    <n v="310"/>
    <n v="244"/>
    <n v="68"/>
    <n v="43"/>
    <n v="1280"/>
    <n v="130"/>
    <n v="83"/>
    <n v="190"/>
    <n v="360"/>
    <n v="513"/>
    <n v="5"/>
    <x v="8"/>
    <x v="4"/>
    <x v="0"/>
    <x v="0"/>
    <x v="4"/>
    <x v="2"/>
    <s v="Regular"/>
  </r>
  <r>
    <n v="6"/>
    <n v="57"/>
    <n v="102"/>
    <n v="45"/>
    <n v="51"/>
    <n v="17"/>
    <n v="409"/>
    <n v="30"/>
    <n v="50"/>
    <n v="70"/>
    <n v="120"/>
    <n v="567"/>
    <n v="6"/>
    <x v="8"/>
    <x v="4"/>
    <x v="0"/>
    <x v="0"/>
    <x v="5"/>
    <x v="2"/>
    <s v="Decaf"/>
  </r>
  <r>
    <n v="28"/>
    <n v="72"/>
    <n v="125"/>
    <n v="53"/>
    <n v="44"/>
    <n v="17"/>
    <n v="410"/>
    <n v="50"/>
    <n v="50"/>
    <n v="80"/>
    <n v="130"/>
    <n v="614"/>
    <n v="1"/>
    <x v="8"/>
    <x v="4"/>
    <x v="0"/>
    <x v="0"/>
    <x v="0"/>
    <x v="0"/>
    <s v="Regular"/>
  </r>
  <r>
    <n v="29"/>
    <n v="64"/>
    <n v="107"/>
    <n v="43"/>
    <n v="35"/>
    <n v="13"/>
    <n v="424"/>
    <n v="40"/>
    <n v="40"/>
    <n v="70"/>
    <n v="110"/>
    <n v="419"/>
    <n v="2"/>
    <x v="8"/>
    <x v="4"/>
    <x v="0"/>
    <x v="0"/>
    <x v="1"/>
    <x v="0"/>
    <s v="Regular"/>
  </r>
  <r>
    <n v="-3"/>
    <n v="74"/>
    <n v="126"/>
    <n v="52"/>
    <n v="77"/>
    <n v="47"/>
    <n v="509"/>
    <n v="20"/>
    <n v="50"/>
    <n v="80"/>
    <n v="130"/>
    <n v="234"/>
    <n v="3"/>
    <x v="8"/>
    <x v="4"/>
    <x v="0"/>
    <x v="0"/>
    <x v="2"/>
    <x v="0"/>
    <s v="Decaf"/>
  </r>
  <r>
    <n v="53"/>
    <n v="94"/>
    <n v="151"/>
    <n v="57"/>
    <n v="41"/>
    <n v="17"/>
    <n v="349"/>
    <n v="70"/>
    <n v="40"/>
    <n v="90"/>
    <n v="130"/>
    <n v="920"/>
    <n v="8"/>
    <x v="8"/>
    <x v="5"/>
    <x v="0"/>
    <x v="1"/>
    <x v="6"/>
    <x v="3"/>
    <s v="Decaf"/>
  </r>
  <r>
    <n v="50"/>
    <n v="75"/>
    <n v="126"/>
    <n v="51"/>
    <n v="25"/>
    <n v="14"/>
    <n v="857"/>
    <n v="60"/>
    <n v="40"/>
    <n v="70"/>
    <n v="110"/>
    <n v="608"/>
    <n v="9"/>
    <x v="8"/>
    <x v="5"/>
    <x v="0"/>
    <x v="1"/>
    <x v="7"/>
    <x v="3"/>
    <s v="Decaf"/>
  </r>
  <r>
    <n v="31"/>
    <n v="67"/>
    <n v="113"/>
    <n v="46"/>
    <n v="36"/>
    <n v="14"/>
    <n v="454"/>
    <n v="30"/>
    <n v="30"/>
    <n v="60"/>
    <n v="90"/>
    <n v="920"/>
    <n v="11"/>
    <x v="8"/>
    <x v="5"/>
    <x v="0"/>
    <x v="1"/>
    <x v="9"/>
    <x v="1"/>
    <s v="Regular"/>
  </r>
  <r>
    <n v="2"/>
    <n v="87"/>
    <n v="149"/>
    <n v="62"/>
    <n v="85"/>
    <n v="56"/>
    <n v="612"/>
    <n v="10"/>
    <n v="50"/>
    <n v="80"/>
    <n v="130"/>
    <n v="715"/>
    <n v="12"/>
    <x v="8"/>
    <x v="5"/>
    <x v="0"/>
    <x v="1"/>
    <x v="10"/>
    <x v="1"/>
    <s v="Regular"/>
  </r>
  <r>
    <n v="53"/>
    <n v="99"/>
    <n v="182"/>
    <n v="83"/>
    <n v="46"/>
    <n v="25"/>
    <n v="1063"/>
    <n v="80"/>
    <n v="90"/>
    <n v="120"/>
    <n v="210"/>
    <n v="414"/>
    <n v="5"/>
    <x v="8"/>
    <x v="5"/>
    <x v="0"/>
    <x v="1"/>
    <x v="4"/>
    <x v="2"/>
    <s v="Regular"/>
  </r>
  <r>
    <n v="21"/>
    <n v="43"/>
    <n v="76"/>
    <n v="33"/>
    <n v="22"/>
    <n v="10"/>
    <n v="577"/>
    <n v="30"/>
    <n v="30"/>
    <n v="50"/>
    <n v="80"/>
    <n v="608"/>
    <n v="6"/>
    <x v="8"/>
    <x v="5"/>
    <x v="0"/>
    <x v="1"/>
    <x v="5"/>
    <x v="2"/>
    <s v="Decaf"/>
  </r>
  <r>
    <n v="23"/>
    <n v="82"/>
    <n v="149"/>
    <n v="67"/>
    <n v="59"/>
    <n v="25"/>
    <n v="391"/>
    <n v="30"/>
    <n v="70"/>
    <n v="80"/>
    <n v="150"/>
    <n v="414"/>
    <n v="1"/>
    <x v="8"/>
    <x v="5"/>
    <x v="0"/>
    <x v="1"/>
    <x v="0"/>
    <x v="0"/>
    <s v="Regular"/>
  </r>
  <r>
    <n v="16"/>
    <n v="130"/>
    <n v="223"/>
    <n v="93"/>
    <n v="114"/>
    <n v="84"/>
    <n v="692"/>
    <n v="40"/>
    <n v="90"/>
    <n v="140"/>
    <n v="230"/>
    <n v="414"/>
    <n v="2"/>
    <x v="8"/>
    <x v="5"/>
    <x v="0"/>
    <x v="1"/>
    <x v="1"/>
    <x v="0"/>
    <s v="Regular"/>
  </r>
  <r>
    <n v="58"/>
    <n v="114"/>
    <n v="199"/>
    <n v="85"/>
    <n v="56"/>
    <n v="28"/>
    <n v="555"/>
    <n v="70"/>
    <n v="90"/>
    <n v="110"/>
    <n v="200"/>
    <n v="262"/>
    <n v="3"/>
    <x v="8"/>
    <x v="5"/>
    <x v="0"/>
    <x v="1"/>
    <x v="2"/>
    <x v="0"/>
    <s v="Decaf"/>
  </r>
  <r>
    <n v="41"/>
    <n v="64"/>
    <n v="108"/>
    <n v="44"/>
    <n v="23"/>
    <n v="12"/>
    <n v="886"/>
    <n v="50"/>
    <n v="40"/>
    <n v="70"/>
    <n v="110"/>
    <n v="203"/>
    <n v="11"/>
    <x v="8"/>
    <x v="6"/>
    <x v="1"/>
    <x v="1"/>
    <x v="9"/>
    <x v="1"/>
    <s v="Regular"/>
  </r>
  <r>
    <n v="17"/>
    <n v="34"/>
    <n v="57"/>
    <n v="23"/>
    <n v="17"/>
    <n v="6"/>
    <n v="809"/>
    <n v="30"/>
    <n v="20"/>
    <n v="40"/>
    <n v="60"/>
    <n v="860"/>
    <n v="13"/>
    <x v="8"/>
    <x v="6"/>
    <x v="1"/>
    <x v="1"/>
    <x v="3"/>
    <x v="1"/>
    <s v="Regular"/>
  </r>
  <r>
    <n v="24"/>
    <n v="83"/>
    <n v="150"/>
    <n v="67"/>
    <n v="59"/>
    <n v="25"/>
    <n v="599"/>
    <n v="20"/>
    <n v="50"/>
    <n v="60"/>
    <n v="110"/>
    <n v="959"/>
    <n v="9"/>
    <x v="8"/>
    <x v="6"/>
    <x v="1"/>
    <x v="1"/>
    <x v="7"/>
    <x v="3"/>
    <s v="Decaf"/>
  </r>
  <r>
    <n v="33"/>
    <n v="74"/>
    <n v="136"/>
    <n v="62"/>
    <n v="41"/>
    <n v="19"/>
    <n v="1059"/>
    <n v="40"/>
    <n v="40"/>
    <n v="60"/>
    <n v="100"/>
    <n v="475"/>
    <n v="10"/>
    <x v="8"/>
    <x v="6"/>
    <x v="1"/>
    <x v="1"/>
    <x v="8"/>
    <x v="3"/>
    <s v="Decaf"/>
  </r>
  <r>
    <n v="2"/>
    <n v="87"/>
    <n v="149"/>
    <n v="62"/>
    <n v="85"/>
    <n v="56"/>
    <n v="612"/>
    <n v="20"/>
    <n v="50"/>
    <n v="90"/>
    <n v="140"/>
    <n v="959"/>
    <n v="5"/>
    <x v="8"/>
    <x v="6"/>
    <x v="1"/>
    <x v="1"/>
    <x v="4"/>
    <x v="2"/>
    <s v="Regular"/>
  </r>
  <r>
    <n v="23"/>
    <n v="65"/>
    <n v="113"/>
    <n v="48"/>
    <n v="42"/>
    <n v="15"/>
    <n v="380"/>
    <n v="40"/>
    <n v="40"/>
    <n v="70"/>
    <n v="110"/>
    <n v="860"/>
    <n v="6"/>
    <x v="8"/>
    <x v="6"/>
    <x v="1"/>
    <x v="1"/>
    <x v="5"/>
    <x v="2"/>
    <s v="Decaf"/>
  </r>
  <r>
    <n v="91"/>
    <n v="155"/>
    <n v="258"/>
    <n v="93"/>
    <n v="64"/>
    <n v="33"/>
    <n v="1130"/>
    <n v="110"/>
    <n v="90"/>
    <n v="150"/>
    <n v="240"/>
    <n v="860"/>
    <n v="2"/>
    <x v="8"/>
    <x v="6"/>
    <x v="1"/>
    <x v="1"/>
    <x v="1"/>
    <x v="0"/>
    <s v="Regular"/>
  </r>
  <r>
    <n v="32"/>
    <n v="52"/>
    <n v="87"/>
    <n v="35"/>
    <n v="20"/>
    <n v="9"/>
    <n v="875"/>
    <n v="50"/>
    <n v="30"/>
    <n v="60"/>
    <n v="90"/>
    <n v="754"/>
    <n v="11"/>
    <x v="8"/>
    <x v="7"/>
    <x v="1"/>
    <x v="0"/>
    <x v="9"/>
    <x v="1"/>
    <s v="Regular"/>
  </r>
  <r>
    <n v="49"/>
    <n v="75"/>
    <n v="126"/>
    <n v="51"/>
    <n v="26"/>
    <n v="14"/>
    <n v="857"/>
    <n v="60"/>
    <n v="50"/>
    <n v="80"/>
    <n v="130"/>
    <n v="904"/>
    <n v="13"/>
    <x v="8"/>
    <x v="7"/>
    <x v="1"/>
    <x v="0"/>
    <x v="3"/>
    <x v="1"/>
    <s v="Regular"/>
  </r>
  <r>
    <n v="21"/>
    <n v="43"/>
    <n v="76"/>
    <n v="33"/>
    <n v="22"/>
    <n v="10"/>
    <n v="577"/>
    <n v="20"/>
    <n v="20"/>
    <n v="30"/>
    <n v="50"/>
    <n v="561"/>
    <n v="8"/>
    <x v="8"/>
    <x v="7"/>
    <x v="1"/>
    <x v="0"/>
    <x v="6"/>
    <x v="3"/>
    <s v="Decaf"/>
  </r>
  <r>
    <n v="24"/>
    <n v="82"/>
    <n v="149"/>
    <n v="67"/>
    <n v="58"/>
    <n v="25"/>
    <n v="391"/>
    <n v="20"/>
    <n v="50"/>
    <n v="60"/>
    <n v="110"/>
    <n v="305"/>
    <n v="9"/>
    <x v="8"/>
    <x v="7"/>
    <x v="1"/>
    <x v="0"/>
    <x v="7"/>
    <x v="3"/>
    <s v="Decaf"/>
  </r>
  <r>
    <n v="53"/>
    <n v="99"/>
    <n v="182"/>
    <n v="83"/>
    <n v="46"/>
    <n v="25"/>
    <n v="1063"/>
    <n v="50"/>
    <n v="60"/>
    <n v="80"/>
    <n v="140"/>
    <n v="407"/>
    <n v="10"/>
    <x v="8"/>
    <x v="7"/>
    <x v="1"/>
    <x v="0"/>
    <x v="8"/>
    <x v="3"/>
    <s v="Decaf"/>
  </r>
  <r>
    <n v="58"/>
    <n v="114"/>
    <n v="199"/>
    <n v="85"/>
    <n v="56"/>
    <n v="28"/>
    <n v="555"/>
    <n v="70"/>
    <n v="80"/>
    <n v="110"/>
    <n v="190"/>
    <n v="863"/>
    <n v="6"/>
    <x v="8"/>
    <x v="7"/>
    <x v="1"/>
    <x v="0"/>
    <x v="5"/>
    <x v="2"/>
    <s v="Decaf"/>
  </r>
  <r>
    <n v="17"/>
    <n v="130"/>
    <n v="223"/>
    <n v="93"/>
    <n v="113"/>
    <n v="84"/>
    <n v="692"/>
    <n v="40"/>
    <n v="80"/>
    <n v="130"/>
    <n v="210"/>
    <n v="863"/>
    <n v="5"/>
    <x v="8"/>
    <x v="7"/>
    <x v="1"/>
    <x v="0"/>
    <x v="4"/>
    <x v="2"/>
    <s v="Regular"/>
  </r>
  <r>
    <n v="86"/>
    <n v="150"/>
    <n v="249"/>
    <n v="99"/>
    <n v="64"/>
    <n v="32"/>
    <n v="798"/>
    <n v="100"/>
    <n v="90"/>
    <n v="140"/>
    <n v="230"/>
    <n v="386"/>
    <n v="2"/>
    <x v="8"/>
    <x v="7"/>
    <x v="1"/>
    <x v="0"/>
    <x v="1"/>
    <x v="0"/>
    <s v="Regular"/>
  </r>
  <r>
    <n v="81"/>
    <n v="134"/>
    <n v="230"/>
    <n v="96"/>
    <n v="53"/>
    <n v="29"/>
    <n v="666"/>
    <n v="80"/>
    <n v="90"/>
    <n v="120"/>
    <n v="210"/>
    <n v="954"/>
    <n v="3"/>
    <x v="8"/>
    <x v="7"/>
    <x v="1"/>
    <x v="0"/>
    <x v="2"/>
    <x v="0"/>
    <s v="Decaf"/>
  </r>
  <r>
    <n v="23"/>
    <n v="43"/>
    <n v="72"/>
    <n v="29"/>
    <n v="20"/>
    <n v="8"/>
    <n v="862"/>
    <n v="30"/>
    <n v="30"/>
    <n v="40"/>
    <n v="70"/>
    <n v="339"/>
    <n v="11"/>
    <x v="8"/>
    <x v="8"/>
    <x v="1"/>
    <x v="0"/>
    <x v="9"/>
    <x v="1"/>
    <s v="Regular"/>
  </r>
  <r>
    <n v="13"/>
    <n v="30"/>
    <n v="50"/>
    <n v="20"/>
    <n v="17"/>
    <n v="5"/>
    <n v="482"/>
    <n v="20"/>
    <n v="20"/>
    <n v="30"/>
    <n v="50"/>
    <n v="617"/>
    <n v="13"/>
    <x v="8"/>
    <x v="8"/>
    <x v="1"/>
    <x v="0"/>
    <x v="3"/>
    <x v="1"/>
    <s v="Regular"/>
  </r>
  <r>
    <n v="6"/>
    <n v="57"/>
    <n v="102"/>
    <n v="45"/>
    <n v="51"/>
    <n v="17"/>
    <n v="409"/>
    <n v="10"/>
    <n v="30"/>
    <n v="40"/>
    <n v="70"/>
    <n v="857"/>
    <n v="9"/>
    <x v="8"/>
    <x v="8"/>
    <x v="1"/>
    <x v="0"/>
    <x v="7"/>
    <x v="3"/>
    <s v="Decaf"/>
  </r>
  <r>
    <n v="87"/>
    <n v="155"/>
    <n v="310"/>
    <n v="215"/>
    <n v="68"/>
    <n v="43"/>
    <n v="1280"/>
    <n v="100"/>
    <n v="149"/>
    <n v="160"/>
    <n v="300"/>
    <n v="781"/>
    <n v="7"/>
    <x v="8"/>
    <x v="8"/>
    <x v="1"/>
    <x v="0"/>
    <x v="11"/>
    <x v="2"/>
    <s v="Regular"/>
  </r>
  <r>
    <n v="-31"/>
    <n v="46"/>
    <n v="98"/>
    <n v="52"/>
    <n v="77"/>
    <n v="47"/>
    <n v="520"/>
    <n v="-10"/>
    <n v="40"/>
    <n v="50"/>
    <n v="90"/>
    <n v="508"/>
    <n v="5"/>
    <x v="8"/>
    <x v="8"/>
    <x v="1"/>
    <x v="0"/>
    <x v="4"/>
    <x v="2"/>
    <s v="Regular"/>
  </r>
  <r>
    <n v="465"/>
    <n v="516"/>
    <n v="576"/>
    <n v="60"/>
    <n v="51"/>
    <n v="19"/>
    <n v="-2572"/>
    <n v="460"/>
    <n v="50"/>
    <n v="490"/>
    <n v="540"/>
    <n v="413"/>
    <n v="2"/>
    <x v="8"/>
    <x v="8"/>
    <x v="1"/>
    <x v="0"/>
    <x v="1"/>
    <x v="0"/>
    <s v="Regular"/>
  </r>
  <r>
    <n v="12"/>
    <n v="29"/>
    <n v="48"/>
    <n v="19"/>
    <n v="17"/>
    <n v="5"/>
    <n v="848"/>
    <n v="20"/>
    <n v="20"/>
    <n v="30"/>
    <n v="50"/>
    <n v="603"/>
    <n v="11"/>
    <x v="8"/>
    <x v="9"/>
    <x v="1"/>
    <x v="1"/>
    <x v="9"/>
    <x v="1"/>
    <s v="Regular"/>
  </r>
  <r>
    <n v="31"/>
    <n v="43"/>
    <n v="43"/>
    <n v="0"/>
    <n v="12"/>
    <n v="0"/>
    <n v="473"/>
    <n v="30"/>
    <n v="0"/>
    <n v="40"/>
    <n v="40"/>
    <n v="603"/>
    <n v="13"/>
    <x v="8"/>
    <x v="9"/>
    <x v="1"/>
    <x v="1"/>
    <x v="3"/>
    <x v="1"/>
    <s v="Regular"/>
  </r>
  <r>
    <n v="2"/>
    <n v="51"/>
    <n v="91"/>
    <n v="40"/>
    <n v="49"/>
    <n v="15"/>
    <n v="244"/>
    <n v="10"/>
    <n v="30"/>
    <n v="40"/>
    <n v="70"/>
    <n v="603"/>
    <n v="9"/>
    <x v="8"/>
    <x v="9"/>
    <x v="1"/>
    <x v="1"/>
    <x v="7"/>
    <x v="3"/>
    <s v="Decaf"/>
  </r>
  <r>
    <n v="-12"/>
    <n v="30"/>
    <n v="54"/>
    <n v="24"/>
    <n v="42"/>
    <n v="9"/>
    <n v="212"/>
    <n v="0"/>
    <n v="20"/>
    <n v="30"/>
    <n v="50"/>
    <n v="603"/>
    <n v="7"/>
    <x v="8"/>
    <x v="9"/>
    <x v="1"/>
    <x v="1"/>
    <x v="11"/>
    <x v="2"/>
    <s v="Regular"/>
  </r>
  <r>
    <n v="-7"/>
    <n v="62"/>
    <n v="106"/>
    <n v="44"/>
    <n v="69"/>
    <n v="40"/>
    <n v="325"/>
    <n v="10"/>
    <n v="40"/>
    <n v="60"/>
    <n v="100"/>
    <n v="603"/>
    <n v="5"/>
    <x v="8"/>
    <x v="9"/>
    <x v="1"/>
    <x v="1"/>
    <x v="4"/>
    <x v="2"/>
    <s v="Regular"/>
  </r>
  <r>
    <n v="33"/>
    <n v="71"/>
    <n v="120"/>
    <n v="49"/>
    <n v="38"/>
    <n v="15"/>
    <n v="315"/>
    <n v="50"/>
    <n v="40"/>
    <n v="70"/>
    <n v="110"/>
    <n v="603"/>
    <n v="1"/>
    <x v="8"/>
    <x v="9"/>
    <x v="1"/>
    <x v="1"/>
    <x v="0"/>
    <x v="0"/>
    <s v="Regular"/>
  </r>
  <r>
    <n v="34"/>
    <n v="84"/>
    <n v="139"/>
    <n v="55"/>
    <n v="50"/>
    <n v="18"/>
    <n v="453"/>
    <n v="50"/>
    <n v="50"/>
    <n v="80"/>
    <n v="130"/>
    <n v="603"/>
    <n v="2"/>
    <x v="8"/>
    <x v="9"/>
    <x v="1"/>
    <x v="1"/>
    <x v="1"/>
    <x v="0"/>
    <s v="Regular"/>
  </r>
  <r>
    <n v="106"/>
    <n v="145"/>
    <n v="245"/>
    <n v="95"/>
    <n v="39"/>
    <n v="28"/>
    <n v="981"/>
    <n v="130"/>
    <n v="72"/>
    <n v="160"/>
    <n v="260"/>
    <n v="347"/>
    <n v="11"/>
    <x v="8"/>
    <x v="10"/>
    <x v="1"/>
    <x v="0"/>
    <x v="9"/>
    <x v="1"/>
    <s v="Regular"/>
  </r>
  <r>
    <n v="133"/>
    <n v="179"/>
    <n v="302"/>
    <n v="145"/>
    <n v="46"/>
    <n v="34"/>
    <n v="928"/>
    <n v="150"/>
    <n v="148"/>
    <n v="190"/>
    <n v="320"/>
    <n v="518"/>
    <n v="12"/>
    <x v="8"/>
    <x v="10"/>
    <x v="1"/>
    <x v="0"/>
    <x v="10"/>
    <x v="1"/>
    <s v="Regular"/>
  </r>
  <r>
    <n v="84"/>
    <n v="118"/>
    <n v="199"/>
    <n v="81"/>
    <n v="34"/>
    <n v="22"/>
    <n v="588"/>
    <n v="100"/>
    <n v="80"/>
    <n v="130"/>
    <n v="210"/>
    <n v="646"/>
    <n v="13"/>
    <x v="8"/>
    <x v="10"/>
    <x v="1"/>
    <x v="0"/>
    <x v="3"/>
    <x v="1"/>
    <s v="Regular"/>
  </r>
  <r>
    <n v="92"/>
    <n v="239"/>
    <n v="541"/>
    <n v="309"/>
    <n v="147"/>
    <n v="114"/>
    <n v="1518"/>
    <n v="90"/>
    <n v="209"/>
    <n v="200"/>
    <n v="420"/>
    <n v="917"/>
    <n v="9"/>
    <x v="8"/>
    <x v="10"/>
    <x v="1"/>
    <x v="0"/>
    <x v="7"/>
    <x v="3"/>
    <s v="Decaf"/>
  </r>
  <r>
    <n v="-238"/>
    <n v="-139"/>
    <n v="112"/>
    <n v="306"/>
    <n v="99"/>
    <n v="77"/>
    <n v="3948"/>
    <n v="-180"/>
    <n v="174"/>
    <n v="-110"/>
    <n v="80"/>
    <n v="212"/>
    <n v="10"/>
    <x v="8"/>
    <x v="10"/>
    <x v="1"/>
    <x v="0"/>
    <x v="8"/>
    <x v="3"/>
    <s v="Decaf"/>
  </r>
  <r>
    <n v="224"/>
    <n v="318"/>
    <n v="567"/>
    <n v="242"/>
    <n v="94"/>
    <n v="69"/>
    <n v="1286"/>
    <n v="240"/>
    <n v="264"/>
    <n v="320"/>
    <n v="550"/>
    <n v="716"/>
    <n v="7"/>
    <x v="8"/>
    <x v="10"/>
    <x v="1"/>
    <x v="0"/>
    <x v="11"/>
    <x v="2"/>
    <s v="Regular"/>
  </r>
  <r>
    <n v="-197"/>
    <n v="-53"/>
    <n v="68"/>
    <n v="84"/>
    <n v="144"/>
    <n v="110"/>
    <n v="2932"/>
    <n v="-180"/>
    <n v="82"/>
    <n v="-50"/>
    <n v="60"/>
    <n v="585"/>
    <n v="5"/>
    <x v="8"/>
    <x v="10"/>
    <x v="1"/>
    <x v="0"/>
    <x v="4"/>
    <x v="2"/>
    <s v="Regular"/>
  </r>
  <r>
    <n v="312"/>
    <n v="474"/>
    <n v="790"/>
    <n v="278"/>
    <n v="162"/>
    <n v="110"/>
    <n v="2580"/>
    <n v="320"/>
    <n v="242"/>
    <n v="450"/>
    <n v="750"/>
    <n v="917"/>
    <n v="2"/>
    <x v="8"/>
    <x v="10"/>
    <x v="1"/>
    <x v="0"/>
    <x v="1"/>
    <x v="0"/>
    <s v="Regular"/>
  </r>
  <r>
    <n v="50"/>
    <n v="75"/>
    <n v="126"/>
    <n v="51"/>
    <n v="25"/>
    <n v="14"/>
    <n v="857"/>
    <n v="70"/>
    <n v="60"/>
    <n v="90"/>
    <n v="150"/>
    <n v="504"/>
    <n v="3"/>
    <x v="8"/>
    <x v="11"/>
    <x v="2"/>
    <x v="1"/>
    <x v="2"/>
    <x v="0"/>
    <s v="Decaf"/>
  </r>
  <r>
    <n v="46"/>
    <n v="71"/>
    <n v="119"/>
    <n v="48"/>
    <n v="25"/>
    <n v="13"/>
    <n v="834"/>
    <n v="60"/>
    <n v="60"/>
    <n v="80"/>
    <n v="140"/>
    <n v="318"/>
    <n v="2"/>
    <x v="8"/>
    <x v="11"/>
    <x v="2"/>
    <x v="1"/>
    <x v="1"/>
    <x v="0"/>
    <s v="Regular"/>
  </r>
  <r>
    <n v="55"/>
    <n v="90"/>
    <n v="159"/>
    <n v="69"/>
    <n v="35"/>
    <n v="22"/>
    <n v="572"/>
    <n v="60"/>
    <n v="60"/>
    <n v="90"/>
    <n v="150"/>
    <n v="318"/>
    <n v="8"/>
    <x v="8"/>
    <x v="11"/>
    <x v="2"/>
    <x v="1"/>
    <x v="6"/>
    <x v="3"/>
    <s v="Decaf"/>
  </r>
  <r>
    <n v="25"/>
    <n v="83"/>
    <n v="150"/>
    <n v="67"/>
    <n v="58"/>
    <n v="25"/>
    <n v="599"/>
    <n v="30"/>
    <n v="60"/>
    <n v="80"/>
    <n v="140"/>
    <n v="225"/>
    <n v="9"/>
    <x v="8"/>
    <x v="11"/>
    <x v="2"/>
    <x v="1"/>
    <x v="7"/>
    <x v="3"/>
    <s v="Decaf"/>
  </r>
  <r>
    <n v="2"/>
    <n v="87"/>
    <n v="149"/>
    <n v="62"/>
    <n v="85"/>
    <n v="56"/>
    <n v="-613"/>
    <n v="0"/>
    <n v="50"/>
    <n v="70"/>
    <n v="120"/>
    <n v="318"/>
    <n v="4"/>
    <x v="8"/>
    <x v="11"/>
    <x v="2"/>
    <x v="1"/>
    <x v="12"/>
    <x v="2"/>
    <s v="Regular"/>
  </r>
  <r>
    <n v="53"/>
    <n v="94"/>
    <n v="151"/>
    <n v="57"/>
    <n v="41"/>
    <n v="17"/>
    <n v="349"/>
    <n v="60"/>
    <n v="40"/>
    <n v="80"/>
    <n v="120"/>
    <n v="985"/>
    <n v="5"/>
    <x v="8"/>
    <x v="11"/>
    <x v="2"/>
    <x v="1"/>
    <x v="4"/>
    <x v="2"/>
    <s v="Regular"/>
  </r>
  <r>
    <n v="31"/>
    <n v="67"/>
    <n v="113"/>
    <n v="46"/>
    <n v="36"/>
    <n v="14"/>
    <n v="454"/>
    <n v="40"/>
    <n v="30"/>
    <n v="60"/>
    <n v="90"/>
    <n v="985"/>
    <n v="6"/>
    <x v="8"/>
    <x v="11"/>
    <x v="2"/>
    <x v="1"/>
    <x v="5"/>
    <x v="2"/>
    <s v="Decaf"/>
  </r>
  <r>
    <n v="-44"/>
    <n v="11"/>
    <n v="115"/>
    <n v="76"/>
    <n v="55"/>
    <n v="32"/>
    <n v="1574"/>
    <n v="-40"/>
    <n v="100"/>
    <n v="10"/>
    <n v="140"/>
    <n v="505"/>
    <n v="3"/>
    <x v="8"/>
    <x v="12"/>
    <x v="2"/>
    <x v="1"/>
    <x v="2"/>
    <x v="0"/>
    <s v="Decaf"/>
  </r>
  <r>
    <n v="34"/>
    <n v="84"/>
    <n v="139"/>
    <n v="55"/>
    <n v="50"/>
    <n v="18"/>
    <n v="453"/>
    <n v="70"/>
    <n v="60"/>
    <n v="110"/>
    <n v="170"/>
    <n v="505"/>
    <n v="2"/>
    <x v="8"/>
    <x v="12"/>
    <x v="2"/>
    <x v="1"/>
    <x v="1"/>
    <x v="0"/>
    <s v="Regular"/>
  </r>
  <r>
    <n v="13"/>
    <n v="29"/>
    <n v="48"/>
    <n v="19"/>
    <n v="16"/>
    <n v="5"/>
    <n v="848"/>
    <n v="20"/>
    <n v="10"/>
    <n v="30"/>
    <n v="40"/>
    <n v="505"/>
    <n v="8"/>
    <x v="8"/>
    <x v="12"/>
    <x v="2"/>
    <x v="1"/>
    <x v="6"/>
    <x v="3"/>
    <s v="Decaf"/>
  </r>
  <r>
    <n v="8"/>
    <n v="39"/>
    <n v="72"/>
    <n v="33"/>
    <n v="31"/>
    <n v="10"/>
    <n v="1003"/>
    <n v="20"/>
    <n v="30"/>
    <n v="40"/>
    <n v="70"/>
    <n v="505"/>
    <n v="9"/>
    <x v="8"/>
    <x v="12"/>
    <x v="2"/>
    <x v="1"/>
    <x v="7"/>
    <x v="3"/>
    <s v="Decaf"/>
  </r>
  <r>
    <n v="-12"/>
    <n v="30"/>
    <n v="54"/>
    <n v="24"/>
    <n v="42"/>
    <n v="9"/>
    <n v="-412"/>
    <n v="0"/>
    <n v="20"/>
    <n v="20"/>
    <n v="40"/>
    <n v="505"/>
    <n v="4"/>
    <x v="8"/>
    <x v="12"/>
    <x v="2"/>
    <x v="1"/>
    <x v="12"/>
    <x v="2"/>
    <s v="Regular"/>
  </r>
  <r>
    <n v="-8"/>
    <n v="62"/>
    <n v="106"/>
    <n v="44"/>
    <n v="70"/>
    <n v="40"/>
    <n v="325"/>
    <n v="10"/>
    <n v="30"/>
    <n v="60"/>
    <n v="90"/>
    <n v="505"/>
    <n v="5"/>
    <x v="8"/>
    <x v="12"/>
    <x v="2"/>
    <x v="1"/>
    <x v="4"/>
    <x v="2"/>
    <s v="Regular"/>
  </r>
  <r>
    <n v="13"/>
    <n v="52"/>
    <n v="91"/>
    <n v="39"/>
    <n v="39"/>
    <n v="12"/>
    <n v="248"/>
    <n v="10"/>
    <n v="30"/>
    <n v="40"/>
    <n v="70"/>
    <n v="505"/>
    <n v="6"/>
    <x v="8"/>
    <x v="12"/>
    <x v="2"/>
    <x v="1"/>
    <x v="5"/>
    <x v="2"/>
    <s v="Decaf"/>
  </r>
  <r>
    <n v="23"/>
    <n v="43"/>
    <n v="72"/>
    <n v="29"/>
    <n v="20"/>
    <n v="8"/>
    <n v="862"/>
    <n v="50"/>
    <n v="30"/>
    <n v="60"/>
    <n v="90"/>
    <n v="580"/>
    <n v="3"/>
    <x v="8"/>
    <x v="13"/>
    <x v="2"/>
    <x v="1"/>
    <x v="2"/>
    <x v="0"/>
    <s v="Decaf"/>
  </r>
  <r>
    <n v="47"/>
    <n v="79"/>
    <n v="140"/>
    <n v="61"/>
    <n v="32"/>
    <n v="20"/>
    <n v="579"/>
    <n v="80"/>
    <n v="70"/>
    <n v="100"/>
    <n v="170"/>
    <n v="580"/>
    <n v="2"/>
    <x v="8"/>
    <x v="13"/>
    <x v="2"/>
    <x v="1"/>
    <x v="1"/>
    <x v="0"/>
    <s v="Regular"/>
  </r>
  <r>
    <n v="24"/>
    <n v="82"/>
    <n v="149"/>
    <n v="67"/>
    <n v="58"/>
    <n v="25"/>
    <n v="391"/>
    <n v="30"/>
    <n v="60"/>
    <n v="80"/>
    <n v="140"/>
    <n v="580"/>
    <n v="8"/>
    <x v="8"/>
    <x v="13"/>
    <x v="2"/>
    <x v="1"/>
    <x v="6"/>
    <x v="3"/>
    <s v="Decaf"/>
  </r>
  <r>
    <n v="16"/>
    <n v="130"/>
    <n v="223"/>
    <n v="93"/>
    <n v="114"/>
    <n v="84"/>
    <n v="692"/>
    <n v="40"/>
    <n v="80"/>
    <n v="130"/>
    <n v="210"/>
    <n v="580"/>
    <n v="9"/>
    <x v="8"/>
    <x v="13"/>
    <x v="2"/>
    <x v="1"/>
    <x v="7"/>
    <x v="3"/>
    <s v="Decaf"/>
  </r>
  <r>
    <n v="82"/>
    <n v="134"/>
    <n v="230"/>
    <n v="96"/>
    <n v="52"/>
    <n v="29"/>
    <n v="-1555"/>
    <n v="80"/>
    <n v="80"/>
    <n v="110"/>
    <n v="190"/>
    <n v="580"/>
    <n v="4"/>
    <x v="8"/>
    <x v="13"/>
    <x v="2"/>
    <x v="1"/>
    <x v="12"/>
    <x v="2"/>
    <s v="Regular"/>
  </r>
  <r>
    <n v="13"/>
    <n v="30"/>
    <n v="50"/>
    <n v="20"/>
    <n v="17"/>
    <n v="5"/>
    <n v="482"/>
    <n v="30"/>
    <n v="10"/>
    <n v="30"/>
    <n v="40"/>
    <n v="580"/>
    <n v="5"/>
    <x v="8"/>
    <x v="13"/>
    <x v="2"/>
    <x v="1"/>
    <x v="4"/>
    <x v="2"/>
    <s v="Regular"/>
  </r>
  <r>
    <n v="87"/>
    <n v="150"/>
    <n v="249"/>
    <n v="99"/>
    <n v="63"/>
    <n v="32"/>
    <n v="798"/>
    <n v="80"/>
    <n v="80"/>
    <n v="130"/>
    <n v="210"/>
    <n v="580"/>
    <n v="6"/>
    <x v="8"/>
    <x v="13"/>
    <x v="2"/>
    <x v="1"/>
    <x v="5"/>
    <x v="2"/>
    <s v="Decaf"/>
  </r>
  <r>
    <n v="42"/>
    <n v="74"/>
    <n v="132"/>
    <n v="58"/>
    <n v="32"/>
    <n v="19"/>
    <n v="548"/>
    <n v="70"/>
    <n v="70"/>
    <n v="90"/>
    <n v="160"/>
    <n v="325"/>
    <n v="3"/>
    <x v="8"/>
    <x v="14"/>
    <x v="2"/>
    <x v="0"/>
    <x v="2"/>
    <x v="0"/>
    <s v="Decaf"/>
  </r>
  <r>
    <n v="197"/>
    <n v="295"/>
    <n v="546"/>
    <n v="278"/>
    <n v="98"/>
    <n v="77"/>
    <n v="1268"/>
    <n v="280"/>
    <n v="302"/>
    <n v="370"/>
    <n v="680"/>
    <n v="214"/>
    <n v="2"/>
    <x v="8"/>
    <x v="14"/>
    <x v="2"/>
    <x v="0"/>
    <x v="1"/>
    <x v="0"/>
    <s v="Regular"/>
  </r>
  <r>
    <n v="27"/>
    <n v="72"/>
    <n v="125"/>
    <n v="53"/>
    <n v="45"/>
    <n v="17"/>
    <n v="410"/>
    <n v="40"/>
    <n v="50"/>
    <n v="70"/>
    <n v="120"/>
    <n v="830"/>
    <n v="8"/>
    <x v="8"/>
    <x v="14"/>
    <x v="2"/>
    <x v="0"/>
    <x v="6"/>
    <x v="3"/>
    <s v="Decaf"/>
  </r>
  <r>
    <n v="28"/>
    <n v="64"/>
    <n v="107"/>
    <n v="43"/>
    <n v="36"/>
    <n v="13"/>
    <n v="424"/>
    <n v="30"/>
    <n v="40"/>
    <n v="60"/>
    <n v="100"/>
    <n v="830"/>
    <n v="9"/>
    <x v="8"/>
    <x v="14"/>
    <x v="2"/>
    <x v="0"/>
    <x v="7"/>
    <x v="3"/>
    <s v="Decaf"/>
  </r>
  <r>
    <n v="39"/>
    <n v="90"/>
    <n v="150"/>
    <n v="60"/>
    <n v="51"/>
    <n v="19"/>
    <n v="-718"/>
    <n v="40"/>
    <n v="50"/>
    <n v="70"/>
    <n v="120"/>
    <n v="830"/>
    <n v="4"/>
    <x v="8"/>
    <x v="14"/>
    <x v="2"/>
    <x v="0"/>
    <x v="12"/>
    <x v="2"/>
    <s v="Regular"/>
  </r>
  <r>
    <n v="134"/>
    <n v="179"/>
    <n v="302"/>
    <n v="146"/>
    <n v="45"/>
    <n v="34"/>
    <n v="928"/>
    <n v="120"/>
    <n v="92"/>
    <n v="150"/>
    <n v="250"/>
    <n v="713"/>
    <n v="5"/>
    <x v="8"/>
    <x v="14"/>
    <x v="2"/>
    <x v="0"/>
    <x v="4"/>
    <x v="2"/>
    <s v="Regular"/>
  </r>
  <r>
    <n v="85"/>
    <n v="118"/>
    <n v="199"/>
    <n v="81"/>
    <n v="33"/>
    <n v="22"/>
    <n v="588"/>
    <n v="90"/>
    <n v="60"/>
    <n v="110"/>
    <n v="170"/>
    <n v="979"/>
    <n v="6"/>
    <x v="8"/>
    <x v="14"/>
    <x v="2"/>
    <x v="0"/>
    <x v="5"/>
    <x v="2"/>
    <s v="Decaf"/>
  </r>
  <r>
    <n v="33"/>
    <n v="74"/>
    <n v="136"/>
    <n v="62"/>
    <n v="41"/>
    <n v="19"/>
    <n v="1059"/>
    <n v="70"/>
    <n v="70"/>
    <n v="100"/>
    <n v="170"/>
    <n v="801"/>
    <n v="1"/>
    <x v="8"/>
    <x v="15"/>
    <x v="3"/>
    <x v="1"/>
    <x v="0"/>
    <x v="0"/>
    <s v="Regular"/>
  </r>
  <r>
    <n v="22"/>
    <n v="65"/>
    <n v="113"/>
    <n v="48"/>
    <n v="43"/>
    <n v="15"/>
    <n v="380"/>
    <n v="50"/>
    <n v="60"/>
    <n v="80"/>
    <n v="140"/>
    <n v="435"/>
    <n v="2"/>
    <x v="8"/>
    <x v="15"/>
    <x v="3"/>
    <x v="1"/>
    <x v="1"/>
    <x v="0"/>
    <s v="Regular"/>
  </r>
  <r>
    <n v="34"/>
    <n v="71"/>
    <n v="120"/>
    <n v="49"/>
    <n v="37"/>
    <n v="15"/>
    <n v="315"/>
    <n v="40"/>
    <n v="40"/>
    <n v="60"/>
    <n v="100"/>
    <n v="435"/>
    <n v="8"/>
    <x v="8"/>
    <x v="15"/>
    <x v="3"/>
    <x v="1"/>
    <x v="6"/>
    <x v="3"/>
    <s v="Decaf"/>
  </r>
  <r>
    <n v="34"/>
    <n v="84"/>
    <n v="139"/>
    <n v="55"/>
    <n v="50"/>
    <n v="18"/>
    <n v="453"/>
    <n v="50"/>
    <n v="40"/>
    <n v="80"/>
    <n v="120"/>
    <n v="435"/>
    <n v="9"/>
    <x v="8"/>
    <x v="15"/>
    <x v="3"/>
    <x v="1"/>
    <x v="7"/>
    <x v="3"/>
    <s v="Decaf"/>
  </r>
  <r>
    <n v="-45"/>
    <n v="11"/>
    <n v="115"/>
    <n v="157"/>
    <n v="56"/>
    <n v="32"/>
    <n v="1574"/>
    <n v="-20"/>
    <n v="80"/>
    <n v="20"/>
    <n v="100"/>
    <n v="801"/>
    <n v="10"/>
    <x v="8"/>
    <x v="15"/>
    <x v="3"/>
    <x v="1"/>
    <x v="8"/>
    <x v="3"/>
    <s v="Decaf"/>
  </r>
  <r>
    <n v="-7"/>
    <n v="62"/>
    <n v="106"/>
    <n v="44"/>
    <n v="69"/>
    <n v="40"/>
    <n v="325"/>
    <n v="10"/>
    <n v="20"/>
    <n v="50"/>
    <n v="70"/>
    <n v="435"/>
    <n v="11"/>
    <x v="8"/>
    <x v="15"/>
    <x v="3"/>
    <x v="1"/>
    <x v="9"/>
    <x v="1"/>
    <s v="Regular"/>
  </r>
  <r>
    <n v="12"/>
    <n v="52"/>
    <n v="91"/>
    <n v="39"/>
    <n v="40"/>
    <n v="12"/>
    <n v="248"/>
    <n v="20"/>
    <n v="20"/>
    <n v="40"/>
    <n v="60"/>
    <n v="801"/>
    <n v="12"/>
    <x v="8"/>
    <x v="15"/>
    <x v="3"/>
    <x v="1"/>
    <x v="10"/>
    <x v="1"/>
    <s v="Regular"/>
  </r>
  <r>
    <n v="-13"/>
    <n v="30"/>
    <n v="54"/>
    <n v="24"/>
    <n v="43"/>
    <n v="9"/>
    <n v="212"/>
    <n v="0"/>
    <n v="10"/>
    <n v="20"/>
    <n v="30"/>
    <n v="435"/>
    <n v="13"/>
    <x v="8"/>
    <x v="15"/>
    <x v="3"/>
    <x v="1"/>
    <x v="3"/>
    <x v="1"/>
    <s v="Regular"/>
  </r>
  <r>
    <n v="24"/>
    <n v="83"/>
    <n v="150"/>
    <n v="67"/>
    <n v="59"/>
    <n v="25"/>
    <n v="599"/>
    <n v="50"/>
    <n v="80"/>
    <n v="100"/>
    <n v="180"/>
    <n v="801"/>
    <n v="3"/>
    <x v="8"/>
    <x v="15"/>
    <x v="3"/>
    <x v="1"/>
    <x v="2"/>
    <x v="0"/>
    <s v="Decaf"/>
  </r>
  <r>
    <n v="27"/>
    <n v="47"/>
    <n v="79"/>
    <n v="32"/>
    <n v="20"/>
    <n v="8"/>
    <n v="837"/>
    <n v="30"/>
    <n v="30"/>
    <n v="40"/>
    <n v="70"/>
    <n v="435"/>
    <n v="4"/>
    <x v="8"/>
    <x v="15"/>
    <x v="3"/>
    <x v="1"/>
    <x v="12"/>
    <x v="2"/>
    <s v="Regular"/>
  </r>
  <r>
    <n v="56"/>
    <n v="90"/>
    <n v="159"/>
    <n v="69"/>
    <n v="34"/>
    <n v="22"/>
    <n v="572"/>
    <n v="60"/>
    <n v="60"/>
    <n v="90"/>
    <n v="150"/>
    <n v="435"/>
    <n v="5"/>
    <x v="8"/>
    <x v="15"/>
    <x v="3"/>
    <x v="1"/>
    <x v="4"/>
    <x v="2"/>
    <s v="Regular"/>
  </r>
  <r>
    <n v="40"/>
    <n v="64"/>
    <n v="108"/>
    <n v="44"/>
    <n v="24"/>
    <n v="12"/>
    <n v="886"/>
    <n v="40"/>
    <n v="40"/>
    <n v="60"/>
    <n v="100"/>
    <n v="435"/>
    <n v="6"/>
    <x v="8"/>
    <x v="15"/>
    <x v="3"/>
    <x v="1"/>
    <x v="5"/>
    <x v="2"/>
    <s v="Decaf"/>
  </r>
  <r>
    <n v="-74"/>
    <n v="-13"/>
    <n v="109"/>
    <n v="108"/>
    <n v="61"/>
    <n v="39"/>
    <n v="2378"/>
    <n v="-70"/>
    <n v="124"/>
    <n v="-20"/>
    <n v="130"/>
    <n v="714"/>
    <n v="1"/>
    <x v="8"/>
    <x v="16"/>
    <x v="3"/>
    <x v="0"/>
    <x v="0"/>
    <x v="0"/>
    <s v="Regular"/>
  </r>
  <r>
    <n v="313"/>
    <n v="474"/>
    <n v="790"/>
    <n v="380"/>
    <n v="161"/>
    <n v="110"/>
    <n v="2580"/>
    <n v="450"/>
    <n v="466"/>
    <n v="590"/>
    <n v="980"/>
    <n v="626"/>
    <n v="2"/>
    <x v="8"/>
    <x v="16"/>
    <x v="3"/>
    <x v="0"/>
    <x v="1"/>
    <x v="0"/>
    <s v="Regular"/>
  </r>
  <r>
    <n v="105"/>
    <n v="145"/>
    <n v="245"/>
    <n v="64"/>
    <n v="40"/>
    <n v="28"/>
    <n v="981"/>
    <n v="110"/>
    <n v="80"/>
    <n v="130"/>
    <n v="210"/>
    <n v="626"/>
    <n v="8"/>
    <x v="8"/>
    <x v="16"/>
    <x v="3"/>
    <x v="0"/>
    <x v="6"/>
    <x v="3"/>
    <s v="Decaf"/>
  </r>
  <r>
    <n v="196"/>
    <n v="295"/>
    <n v="546"/>
    <n v="258"/>
    <n v="99"/>
    <n v="77"/>
    <n v="1268"/>
    <n v="200"/>
    <n v="192"/>
    <n v="270"/>
    <n v="480"/>
    <n v="209"/>
    <n v="9"/>
    <x v="8"/>
    <x v="16"/>
    <x v="3"/>
    <x v="0"/>
    <x v="7"/>
    <x v="3"/>
    <s v="Decaf"/>
  </r>
  <r>
    <n v="43"/>
    <n v="74"/>
    <n v="132"/>
    <n v="58"/>
    <n v="31"/>
    <n v="19"/>
    <n v="548"/>
    <n v="50"/>
    <n v="40"/>
    <n v="70"/>
    <n v="110"/>
    <n v="951"/>
    <n v="10"/>
    <x v="8"/>
    <x v="16"/>
    <x v="3"/>
    <x v="0"/>
    <x v="8"/>
    <x v="3"/>
    <s v="Decaf"/>
  </r>
  <r>
    <n v="134"/>
    <n v="179"/>
    <n v="302"/>
    <n v="79"/>
    <n v="45"/>
    <n v="34"/>
    <n v="928"/>
    <n v="100"/>
    <n v="80"/>
    <n v="120"/>
    <n v="200"/>
    <n v="310"/>
    <n v="11"/>
    <x v="8"/>
    <x v="16"/>
    <x v="3"/>
    <x v="0"/>
    <x v="9"/>
    <x v="1"/>
    <s v="Regular"/>
  </r>
  <r>
    <n v="84"/>
    <n v="118"/>
    <n v="199"/>
    <n v="81"/>
    <n v="34"/>
    <n v="22"/>
    <n v="588"/>
    <n v="70"/>
    <n v="50"/>
    <n v="80"/>
    <n v="130"/>
    <n v="714"/>
    <n v="12"/>
    <x v="8"/>
    <x v="16"/>
    <x v="3"/>
    <x v="0"/>
    <x v="10"/>
    <x v="1"/>
    <s v="Regular"/>
  </r>
  <r>
    <n v="39"/>
    <n v="90"/>
    <n v="150"/>
    <n v="60"/>
    <n v="51"/>
    <n v="19"/>
    <n v="656"/>
    <n v="40"/>
    <n v="30"/>
    <n v="70"/>
    <n v="100"/>
    <n v="760"/>
    <n v="13"/>
    <x v="8"/>
    <x v="16"/>
    <x v="3"/>
    <x v="0"/>
    <x v="3"/>
    <x v="1"/>
    <s v="Regular"/>
  </r>
  <r>
    <n v="-120"/>
    <n v="-24"/>
    <n v="138"/>
    <n v="250"/>
    <n v="96"/>
    <n v="53"/>
    <n v="3421"/>
    <n v="-120"/>
    <n v="248"/>
    <n v="-30"/>
    <n v="170"/>
    <n v="909"/>
    <n v="3"/>
    <x v="8"/>
    <x v="16"/>
    <x v="3"/>
    <x v="0"/>
    <x v="2"/>
    <x v="0"/>
    <s v="Decaf"/>
  </r>
  <r>
    <n v="156"/>
    <n v="249"/>
    <n v="498"/>
    <n v="266"/>
    <n v="93"/>
    <n v="69"/>
    <n v="1775"/>
    <n v="160"/>
    <n v="232"/>
    <n v="240"/>
    <n v="470"/>
    <n v="949"/>
    <n v="4"/>
    <x v="8"/>
    <x v="16"/>
    <x v="3"/>
    <x v="0"/>
    <x v="12"/>
    <x v="2"/>
    <s v="Regular"/>
  </r>
  <r>
    <n v="26"/>
    <n v="169"/>
    <n v="290"/>
    <n v="89"/>
    <n v="143"/>
    <n v="110"/>
    <n v="910"/>
    <n v="30"/>
    <n v="151"/>
    <n v="160"/>
    <n v="270"/>
    <n v="951"/>
    <n v="5"/>
    <x v="8"/>
    <x v="16"/>
    <x v="3"/>
    <x v="0"/>
    <x v="4"/>
    <x v="2"/>
    <s v="Regular"/>
  </r>
  <r>
    <n v="220"/>
    <n v="336"/>
    <n v="589"/>
    <n v="189"/>
    <n v="116"/>
    <n v="83"/>
    <n v="1686"/>
    <n v="220"/>
    <n v="253"/>
    <n v="320"/>
    <n v="560"/>
    <n v="213"/>
    <n v="6"/>
    <x v="8"/>
    <x v="16"/>
    <x v="3"/>
    <x v="0"/>
    <x v="5"/>
    <x v="2"/>
    <s v="Decaf"/>
  </r>
  <r>
    <n v="2"/>
    <n v="51"/>
    <n v="91"/>
    <n v="40"/>
    <n v="49"/>
    <n v="15"/>
    <n v="244"/>
    <n v="20"/>
    <n v="50"/>
    <n v="60"/>
    <n v="110"/>
    <n v="702"/>
    <n v="2"/>
    <x v="8"/>
    <x v="17"/>
    <x v="3"/>
    <x v="1"/>
    <x v="1"/>
    <x v="0"/>
    <s v="Regular"/>
  </r>
  <r>
    <n v="26"/>
    <n v="169"/>
    <n v="290"/>
    <n v="127"/>
    <n v="143"/>
    <n v="110"/>
    <n v="910"/>
    <n v="40"/>
    <n v="110"/>
    <n v="150"/>
    <n v="250"/>
    <n v="702"/>
    <n v="8"/>
    <x v="8"/>
    <x v="17"/>
    <x v="3"/>
    <x v="1"/>
    <x v="6"/>
    <x v="3"/>
    <s v="Decaf"/>
  </r>
  <r>
    <n v="129"/>
    <n v="225"/>
    <n v="387"/>
    <n v="170"/>
    <n v="96"/>
    <n v="53"/>
    <n v="1148"/>
    <n v="140"/>
    <n v="84"/>
    <n v="210"/>
    <n v="340"/>
    <n v="702"/>
    <n v="9"/>
    <x v="8"/>
    <x v="17"/>
    <x v="3"/>
    <x v="1"/>
    <x v="7"/>
    <x v="3"/>
    <s v="Decaf"/>
  </r>
  <r>
    <n v="115"/>
    <n v="176"/>
    <n v="298"/>
    <n v="129"/>
    <n v="61"/>
    <n v="39"/>
    <n v="801"/>
    <n v="120"/>
    <n v="95"/>
    <n v="160"/>
    <n v="260"/>
    <n v="775"/>
    <n v="10"/>
    <x v="8"/>
    <x v="17"/>
    <x v="3"/>
    <x v="1"/>
    <x v="8"/>
    <x v="3"/>
    <s v="Decaf"/>
  </r>
  <r>
    <n v="221"/>
    <n v="336"/>
    <n v="589"/>
    <n v="282"/>
    <n v="115"/>
    <n v="83"/>
    <n v="1686"/>
    <n v="170"/>
    <n v="92"/>
    <n v="240"/>
    <n v="400"/>
    <n v="702"/>
    <n v="11"/>
    <x v="8"/>
    <x v="17"/>
    <x v="3"/>
    <x v="1"/>
    <x v="9"/>
    <x v="1"/>
    <s v="Regular"/>
  </r>
  <r>
    <n v="156"/>
    <n v="249"/>
    <n v="498"/>
    <n v="270"/>
    <n v="93"/>
    <n v="69"/>
    <n v="1775"/>
    <n v="110"/>
    <n v="184"/>
    <n v="170"/>
    <n v="330"/>
    <n v="702"/>
    <n v="12"/>
    <x v="8"/>
    <x v="17"/>
    <x v="3"/>
    <x v="1"/>
    <x v="10"/>
    <x v="1"/>
    <s v="Regular"/>
  </r>
  <r>
    <n v="-430"/>
    <n v="-302"/>
    <n v="19"/>
    <n v="294"/>
    <n v="147"/>
    <n v="114"/>
    <n v="6413"/>
    <n v="-280"/>
    <n v="170"/>
    <n v="-190"/>
    <n v="0"/>
    <n v="775"/>
    <n v="13"/>
    <x v="8"/>
    <x v="17"/>
    <x v="3"/>
    <x v="1"/>
    <x v="3"/>
    <x v="1"/>
    <s v="Regular"/>
  </r>
  <r>
    <n v="7"/>
    <n v="39"/>
    <n v="72"/>
    <n v="33"/>
    <n v="32"/>
    <n v="10"/>
    <n v="1003"/>
    <n v="30"/>
    <n v="40"/>
    <n v="50"/>
    <n v="90"/>
    <n v="702"/>
    <n v="3"/>
    <x v="8"/>
    <x v="17"/>
    <x v="3"/>
    <x v="1"/>
    <x v="2"/>
    <x v="0"/>
    <s v="Decaf"/>
  </r>
  <r>
    <n v="32"/>
    <n v="43"/>
    <n v="43"/>
    <n v="0"/>
    <n v="11"/>
    <n v="0"/>
    <n v="473"/>
    <n v="30"/>
    <n v="0"/>
    <n v="40"/>
    <n v="40"/>
    <n v="702"/>
    <n v="4"/>
    <x v="8"/>
    <x v="17"/>
    <x v="3"/>
    <x v="1"/>
    <x v="12"/>
    <x v="2"/>
    <s v="Regular"/>
  </r>
  <r>
    <n v="12"/>
    <n v="29"/>
    <n v="48"/>
    <n v="19"/>
    <n v="17"/>
    <n v="5"/>
    <n v="848"/>
    <n v="20"/>
    <n v="10"/>
    <n v="30"/>
    <n v="40"/>
    <n v="775"/>
    <n v="5"/>
    <x v="8"/>
    <x v="17"/>
    <x v="3"/>
    <x v="1"/>
    <x v="4"/>
    <x v="2"/>
    <s v="Regular"/>
  </r>
  <r>
    <n v="17"/>
    <n v="35"/>
    <n v="58"/>
    <n v="23"/>
    <n v="18"/>
    <n v="6"/>
    <n v="803"/>
    <n v="20"/>
    <n v="20"/>
    <n v="30"/>
    <n v="50"/>
    <n v="702"/>
    <n v="6"/>
    <x v="8"/>
    <x v="17"/>
    <x v="3"/>
    <x v="1"/>
    <x v="5"/>
    <x v="2"/>
    <s v="Decaf"/>
  </r>
  <r>
    <n v="-3"/>
    <n v="74"/>
    <n v="126"/>
    <n v="52"/>
    <n v="77"/>
    <n v="47"/>
    <n v="509"/>
    <n v="30"/>
    <n v="60"/>
    <n v="90"/>
    <n v="150"/>
    <n v="541"/>
    <n v="1"/>
    <x v="8"/>
    <x v="18"/>
    <x v="3"/>
    <x v="1"/>
    <x v="0"/>
    <x v="0"/>
    <s v="Regular"/>
  </r>
  <r>
    <n v="17"/>
    <n v="36"/>
    <n v="61"/>
    <n v="25"/>
    <n v="19"/>
    <n v="7"/>
    <n v="823"/>
    <n v="30"/>
    <n v="20"/>
    <n v="30"/>
    <n v="50"/>
    <n v="541"/>
    <n v="8"/>
    <x v="8"/>
    <x v="18"/>
    <x v="3"/>
    <x v="1"/>
    <x v="6"/>
    <x v="3"/>
    <s v="Decaf"/>
  </r>
  <r>
    <n v="47"/>
    <n v="79"/>
    <n v="140"/>
    <n v="61"/>
    <n v="32"/>
    <n v="20"/>
    <n v="579"/>
    <n v="50"/>
    <n v="50"/>
    <n v="70"/>
    <n v="120"/>
    <n v="971"/>
    <n v="9"/>
    <x v="8"/>
    <x v="18"/>
    <x v="3"/>
    <x v="1"/>
    <x v="7"/>
    <x v="3"/>
    <s v="Decaf"/>
  </r>
  <r>
    <n v="13"/>
    <n v="30"/>
    <n v="50"/>
    <n v="20"/>
    <n v="17"/>
    <n v="5"/>
    <n v="482"/>
    <n v="20"/>
    <n v="10"/>
    <n v="20"/>
    <n v="30"/>
    <n v="541"/>
    <n v="11"/>
    <x v="8"/>
    <x v="18"/>
    <x v="3"/>
    <x v="1"/>
    <x v="9"/>
    <x v="1"/>
    <s v="Regular"/>
  </r>
  <r>
    <n v="87"/>
    <n v="150"/>
    <n v="249"/>
    <n v="99"/>
    <n v="63"/>
    <n v="32"/>
    <n v="798"/>
    <n v="60"/>
    <n v="60"/>
    <n v="100"/>
    <n v="160"/>
    <n v="541"/>
    <n v="12"/>
    <x v="8"/>
    <x v="18"/>
    <x v="3"/>
    <x v="1"/>
    <x v="10"/>
    <x v="1"/>
    <s v="Regular"/>
  </r>
  <r>
    <n v="81"/>
    <n v="134"/>
    <n v="230"/>
    <n v="96"/>
    <n v="53"/>
    <n v="29"/>
    <n v="666"/>
    <n v="60"/>
    <n v="60"/>
    <n v="90"/>
    <n v="150"/>
    <n v="541"/>
    <n v="13"/>
    <x v="8"/>
    <x v="18"/>
    <x v="3"/>
    <x v="1"/>
    <x v="3"/>
    <x v="1"/>
    <s v="Regular"/>
  </r>
  <r>
    <n v="18"/>
    <n v="80"/>
    <n v="137"/>
    <n v="57"/>
    <n v="62"/>
    <n v="18"/>
    <n v="469"/>
    <n v="50"/>
    <n v="70"/>
    <n v="100"/>
    <n v="170"/>
    <n v="541"/>
    <n v="2"/>
    <x v="8"/>
    <x v="18"/>
    <x v="3"/>
    <x v="1"/>
    <x v="1"/>
    <x v="0"/>
    <s v="Regular"/>
  </r>
  <r>
    <n v="28"/>
    <n v="64"/>
    <n v="107"/>
    <n v="43"/>
    <n v="36"/>
    <n v="13"/>
    <n v="424"/>
    <n v="50"/>
    <n v="50"/>
    <n v="80"/>
    <n v="130"/>
    <n v="971"/>
    <n v="3"/>
    <x v="8"/>
    <x v="18"/>
    <x v="3"/>
    <x v="1"/>
    <x v="2"/>
    <x v="0"/>
    <s v="Decaf"/>
  </r>
  <r>
    <n v="6"/>
    <n v="57"/>
    <n v="102"/>
    <n v="45"/>
    <n v="51"/>
    <n v="17"/>
    <n v="409"/>
    <n v="10"/>
    <n v="40"/>
    <n v="50"/>
    <n v="90"/>
    <n v="503"/>
    <n v="4"/>
    <x v="8"/>
    <x v="18"/>
    <x v="3"/>
    <x v="1"/>
    <x v="12"/>
    <x v="2"/>
    <s v="Regular"/>
  </r>
  <r>
    <n v="28"/>
    <n v="72"/>
    <n v="125"/>
    <n v="53"/>
    <n v="44"/>
    <n v="17"/>
    <n v="410"/>
    <n v="40"/>
    <n v="50"/>
    <n v="70"/>
    <n v="120"/>
    <n v="541"/>
    <n v="5"/>
    <x v="8"/>
    <x v="18"/>
    <x v="3"/>
    <x v="1"/>
    <x v="4"/>
    <x v="2"/>
    <s v="Regular"/>
  </r>
  <r>
    <n v="87"/>
    <n v="155"/>
    <n v="310"/>
    <n v="202"/>
    <n v="68"/>
    <n v="43"/>
    <n v="1280"/>
    <n v="90"/>
    <n v="162"/>
    <n v="150"/>
    <n v="290"/>
    <n v="541"/>
    <n v="6"/>
    <x v="8"/>
    <x v="18"/>
    <x v="3"/>
    <x v="1"/>
    <x v="5"/>
    <x v="2"/>
    <s v="Decaf"/>
  </r>
  <r>
    <n v="91"/>
    <n v="155"/>
    <n v="258"/>
    <n v="84"/>
    <n v="64"/>
    <n v="33"/>
    <n v="1130"/>
    <n v="100"/>
    <n v="80"/>
    <n v="140"/>
    <n v="220"/>
    <n v="253"/>
    <n v="8"/>
    <x v="8"/>
    <x v="19"/>
    <x v="3"/>
    <x v="1"/>
    <x v="6"/>
    <x v="3"/>
    <s v="Decaf"/>
  </r>
  <r>
    <n v="47"/>
    <n v="71"/>
    <n v="119"/>
    <n v="48"/>
    <n v="24"/>
    <n v="13"/>
    <n v="834"/>
    <n v="50"/>
    <n v="40"/>
    <n v="60"/>
    <n v="100"/>
    <n v="360"/>
    <n v="9"/>
    <x v="8"/>
    <x v="19"/>
    <x v="3"/>
    <x v="1"/>
    <x v="7"/>
    <x v="3"/>
    <s v="Decaf"/>
  </r>
  <r>
    <n v="54"/>
    <n v="94"/>
    <n v="151"/>
    <n v="57"/>
    <n v="40"/>
    <n v="17"/>
    <n v="349"/>
    <n v="40"/>
    <n v="30"/>
    <n v="70"/>
    <n v="100"/>
    <n v="425"/>
    <n v="11"/>
    <x v="8"/>
    <x v="19"/>
    <x v="3"/>
    <x v="1"/>
    <x v="9"/>
    <x v="1"/>
    <s v="Regular"/>
  </r>
  <r>
    <n v="31"/>
    <n v="67"/>
    <n v="113"/>
    <n v="46"/>
    <n v="36"/>
    <n v="14"/>
    <n v="454"/>
    <n v="30"/>
    <n v="30"/>
    <n v="40"/>
    <n v="70"/>
    <n v="360"/>
    <n v="12"/>
    <x v="8"/>
    <x v="19"/>
    <x v="3"/>
    <x v="1"/>
    <x v="10"/>
    <x v="1"/>
    <s v="Regular"/>
  </r>
  <r>
    <n v="2"/>
    <n v="87"/>
    <n v="149"/>
    <n v="62"/>
    <n v="85"/>
    <n v="56"/>
    <n v="612"/>
    <n v="10"/>
    <n v="40"/>
    <n v="60"/>
    <n v="100"/>
    <n v="425"/>
    <n v="13"/>
    <x v="8"/>
    <x v="19"/>
    <x v="3"/>
    <x v="1"/>
    <x v="3"/>
    <x v="1"/>
    <s v="Regular"/>
  </r>
  <r>
    <n v="56"/>
    <n v="99"/>
    <n v="167"/>
    <n v="68"/>
    <n v="43"/>
    <n v="21"/>
    <n v="445"/>
    <n v="80"/>
    <n v="80"/>
    <n v="120"/>
    <n v="200"/>
    <n v="360"/>
    <n v="2"/>
    <x v="8"/>
    <x v="19"/>
    <x v="3"/>
    <x v="1"/>
    <x v="1"/>
    <x v="0"/>
    <s v="Regular"/>
  </r>
  <r>
    <n v="16"/>
    <n v="130"/>
    <n v="223"/>
    <n v="93"/>
    <n v="114"/>
    <n v="84"/>
    <n v="692"/>
    <n v="60"/>
    <n v="129"/>
    <n v="160"/>
    <n v="270"/>
    <n v="360"/>
    <n v="3"/>
    <x v="8"/>
    <x v="19"/>
    <x v="3"/>
    <x v="1"/>
    <x v="2"/>
    <x v="0"/>
    <s v="Decaf"/>
  </r>
  <r>
    <n v="21"/>
    <n v="43"/>
    <n v="76"/>
    <n v="33"/>
    <n v="22"/>
    <n v="10"/>
    <n v="577"/>
    <n v="30"/>
    <n v="30"/>
    <n v="40"/>
    <n v="70"/>
    <n v="206"/>
    <n v="4"/>
    <x v="8"/>
    <x v="19"/>
    <x v="3"/>
    <x v="1"/>
    <x v="12"/>
    <x v="2"/>
    <s v="Regular"/>
  </r>
  <r>
    <n v="23"/>
    <n v="82"/>
    <n v="149"/>
    <n v="67"/>
    <n v="59"/>
    <n v="25"/>
    <n v="391"/>
    <n v="30"/>
    <n v="60"/>
    <n v="80"/>
    <n v="140"/>
    <n v="253"/>
    <n v="5"/>
    <x v="8"/>
    <x v="19"/>
    <x v="3"/>
    <x v="1"/>
    <x v="4"/>
    <x v="2"/>
    <s v="Regular"/>
  </r>
  <r>
    <n v="53"/>
    <n v="99"/>
    <n v="182"/>
    <n v="83"/>
    <n v="46"/>
    <n v="25"/>
    <n v="1063"/>
    <n v="70"/>
    <n v="70"/>
    <n v="100"/>
    <n v="170"/>
    <n v="206"/>
    <n v="6"/>
    <x v="8"/>
    <x v="19"/>
    <x v="3"/>
    <x v="1"/>
    <x v="5"/>
    <x v="2"/>
    <s v="Decaf"/>
  </r>
  <r>
    <n v="74"/>
    <n v="115"/>
    <n v="205"/>
    <n v="90"/>
    <n v="41"/>
    <n v="29"/>
    <n v="572"/>
    <n v="80"/>
    <n v="50"/>
    <n v="90"/>
    <n v="140"/>
    <n v="720"/>
    <n v="13"/>
    <x v="9"/>
    <x v="0"/>
    <x v="0"/>
    <x v="0"/>
    <x v="3"/>
    <x v="1"/>
    <s v="Regular"/>
  </r>
  <r>
    <n v="92"/>
    <n v="161"/>
    <n v="322"/>
    <n v="196"/>
    <n v="69"/>
    <n v="45"/>
    <n v="1267"/>
    <n v="110"/>
    <n v="90"/>
    <n v="140"/>
    <n v="260"/>
    <n v="719"/>
    <n v="8"/>
    <x v="9"/>
    <x v="0"/>
    <x v="0"/>
    <x v="0"/>
    <x v="6"/>
    <x v="3"/>
    <s v="Decaf"/>
  </r>
  <r>
    <n v="-5"/>
    <n v="71"/>
    <n v="122"/>
    <n v="51"/>
    <n v="76"/>
    <n v="46"/>
    <n v="503"/>
    <n v="30"/>
    <n v="30"/>
    <n v="60"/>
    <n v="90"/>
    <n v="303"/>
    <n v="9"/>
    <x v="9"/>
    <x v="0"/>
    <x v="0"/>
    <x v="0"/>
    <x v="7"/>
    <x v="3"/>
    <s v="Decaf"/>
  </r>
  <r>
    <n v="26"/>
    <n v="71"/>
    <n v="123"/>
    <n v="52"/>
    <n v="45"/>
    <n v="17"/>
    <n v="405"/>
    <n v="50"/>
    <n v="30"/>
    <n v="60"/>
    <n v="90"/>
    <n v="970"/>
    <n v="10"/>
    <x v="9"/>
    <x v="0"/>
    <x v="0"/>
    <x v="0"/>
    <x v="8"/>
    <x v="3"/>
    <s v="Decaf"/>
  </r>
  <r>
    <n v="13"/>
    <n v="66"/>
    <n v="120"/>
    <n v="54"/>
    <n v="53"/>
    <n v="20"/>
    <n v="404"/>
    <n v="30"/>
    <n v="30"/>
    <n v="50"/>
    <n v="80"/>
    <n v="303"/>
    <n v="11"/>
    <x v="9"/>
    <x v="0"/>
    <x v="0"/>
    <x v="0"/>
    <x v="9"/>
    <x v="1"/>
    <s v="Regular"/>
  </r>
  <r>
    <n v="27"/>
    <n v="64"/>
    <n v="118"/>
    <n v="54"/>
    <n v="37"/>
    <n v="16"/>
    <n v="1037"/>
    <n v="40"/>
    <n v="30"/>
    <n v="50"/>
    <n v="80"/>
    <n v="303"/>
    <n v="12"/>
    <x v="9"/>
    <x v="0"/>
    <x v="0"/>
    <x v="0"/>
    <x v="10"/>
    <x v="1"/>
    <s v="Regular"/>
  </r>
  <r>
    <n v="56"/>
    <n v="110"/>
    <n v="182"/>
    <n v="72"/>
    <n v="54"/>
    <n v="23"/>
    <n v="650"/>
    <n v="130"/>
    <n v="92"/>
    <n v="160"/>
    <n v="260"/>
    <n v="303"/>
    <n v="6"/>
    <x v="9"/>
    <x v="0"/>
    <x v="0"/>
    <x v="0"/>
    <x v="5"/>
    <x v="2"/>
    <s v="Decaf"/>
  </r>
  <r>
    <n v="79"/>
    <n v="111"/>
    <n v="187"/>
    <n v="76"/>
    <n v="32"/>
    <n v="21"/>
    <n v="580"/>
    <n v="170"/>
    <n v="93"/>
    <n v="180"/>
    <n v="280"/>
    <n v="303"/>
    <n v="5"/>
    <x v="9"/>
    <x v="0"/>
    <x v="0"/>
    <x v="0"/>
    <x v="4"/>
    <x v="2"/>
    <s v="Regular"/>
  </r>
  <r>
    <n v="116"/>
    <n v="157"/>
    <n v="265"/>
    <n v="91"/>
    <n v="41"/>
    <n v="30"/>
    <n v="971"/>
    <n v="150"/>
    <n v="84"/>
    <n v="160"/>
    <n v="260"/>
    <n v="719"/>
    <n v="3"/>
    <x v="9"/>
    <x v="0"/>
    <x v="0"/>
    <x v="0"/>
    <x v="2"/>
    <x v="0"/>
    <s v="Decaf"/>
  </r>
  <r>
    <n v="133"/>
    <n v="179"/>
    <n v="302"/>
    <n v="115"/>
    <n v="46"/>
    <n v="34"/>
    <n v="915"/>
    <n v="160"/>
    <n v="107"/>
    <n v="180"/>
    <n v="300"/>
    <n v="970"/>
    <n v="1"/>
    <x v="9"/>
    <x v="0"/>
    <x v="0"/>
    <x v="0"/>
    <x v="0"/>
    <x v="0"/>
    <s v="Regular"/>
  </r>
  <r>
    <n v="27"/>
    <n v="51"/>
    <n v="90"/>
    <n v="39"/>
    <n v="24"/>
    <n v="12"/>
    <n v="541"/>
    <n v="50"/>
    <n v="30"/>
    <n v="50"/>
    <n v="80"/>
    <n v="719"/>
    <n v="2"/>
    <x v="9"/>
    <x v="0"/>
    <x v="0"/>
    <x v="0"/>
    <x v="1"/>
    <x v="0"/>
    <s v="Regular"/>
  </r>
  <r>
    <n v="133"/>
    <n v="179"/>
    <n v="302"/>
    <n v="73"/>
    <n v="46"/>
    <n v="34"/>
    <n v="915"/>
    <n v="140"/>
    <n v="90"/>
    <n v="150"/>
    <n v="240"/>
    <n v="708"/>
    <n v="8"/>
    <x v="9"/>
    <x v="1"/>
    <x v="0"/>
    <x v="0"/>
    <x v="6"/>
    <x v="3"/>
    <s v="Decaf"/>
  </r>
  <r>
    <n v="27"/>
    <n v="51"/>
    <n v="90"/>
    <n v="39"/>
    <n v="24"/>
    <n v="12"/>
    <n v="541"/>
    <n v="40"/>
    <n v="20"/>
    <n v="40"/>
    <n v="60"/>
    <n v="630"/>
    <n v="9"/>
    <x v="9"/>
    <x v="1"/>
    <x v="0"/>
    <x v="0"/>
    <x v="7"/>
    <x v="3"/>
    <s v="Decaf"/>
  </r>
  <r>
    <n v="116"/>
    <n v="157"/>
    <n v="265"/>
    <n v="77"/>
    <n v="41"/>
    <n v="30"/>
    <n v="971"/>
    <n v="120"/>
    <n v="80"/>
    <n v="130"/>
    <n v="210"/>
    <n v="815"/>
    <n v="10"/>
    <x v="9"/>
    <x v="1"/>
    <x v="0"/>
    <x v="0"/>
    <x v="8"/>
    <x v="3"/>
    <s v="Decaf"/>
  </r>
  <r>
    <n v="78"/>
    <n v="111"/>
    <n v="187"/>
    <n v="76"/>
    <n v="33"/>
    <n v="21"/>
    <n v="580"/>
    <n v="80"/>
    <n v="50"/>
    <n v="80"/>
    <n v="130"/>
    <n v="217"/>
    <n v="11"/>
    <x v="9"/>
    <x v="1"/>
    <x v="0"/>
    <x v="0"/>
    <x v="9"/>
    <x v="1"/>
    <s v="Regular"/>
  </r>
  <r>
    <n v="55"/>
    <n v="110"/>
    <n v="182"/>
    <n v="72"/>
    <n v="55"/>
    <n v="23"/>
    <n v="650"/>
    <n v="50"/>
    <n v="50"/>
    <n v="80"/>
    <n v="130"/>
    <n v="847"/>
    <n v="12"/>
    <x v="9"/>
    <x v="1"/>
    <x v="0"/>
    <x v="0"/>
    <x v="10"/>
    <x v="1"/>
    <s v="Regular"/>
  </r>
  <r>
    <n v="149"/>
    <n v="239"/>
    <n v="478"/>
    <n v="216"/>
    <n v="90"/>
    <n v="66"/>
    <n v="1755"/>
    <n v="300"/>
    <n v="306"/>
    <n v="370"/>
    <n v="710"/>
    <n v="312"/>
    <n v="6"/>
    <x v="9"/>
    <x v="1"/>
    <x v="0"/>
    <x v="0"/>
    <x v="5"/>
    <x v="2"/>
    <s v="Decaf"/>
  </r>
  <r>
    <n v="224"/>
    <n v="341"/>
    <n v="598"/>
    <n v="246"/>
    <n v="117"/>
    <n v="84"/>
    <n v="1662"/>
    <n v="420"/>
    <n v="365"/>
    <n v="520"/>
    <n v="890"/>
    <n v="815"/>
    <n v="5"/>
    <x v="9"/>
    <x v="1"/>
    <x v="0"/>
    <x v="0"/>
    <x v="4"/>
    <x v="2"/>
    <s v="Regular"/>
  </r>
  <r>
    <n v="115"/>
    <n v="176"/>
    <n v="298"/>
    <n v="84"/>
    <n v="61"/>
    <n v="39"/>
    <n v="789"/>
    <n v="160"/>
    <n v="67"/>
    <n v="190"/>
    <n v="300"/>
    <n v="815"/>
    <n v="3"/>
    <x v="9"/>
    <x v="1"/>
    <x v="0"/>
    <x v="0"/>
    <x v="2"/>
    <x v="0"/>
    <s v="Decaf"/>
  </r>
  <r>
    <n v="120"/>
    <n v="213"/>
    <n v="367"/>
    <n v="83"/>
    <n v="93"/>
    <n v="50"/>
    <n v="1132"/>
    <n v="160"/>
    <n v="155"/>
    <n v="220"/>
    <n v="370"/>
    <n v="815"/>
    <n v="2"/>
    <x v="9"/>
    <x v="1"/>
    <x v="0"/>
    <x v="0"/>
    <x v="1"/>
    <x v="0"/>
    <s v="Regular"/>
  </r>
  <r>
    <n v="224"/>
    <n v="341"/>
    <n v="598"/>
    <n v="197"/>
    <n v="117"/>
    <n v="84"/>
    <n v="1662"/>
    <n v="210"/>
    <n v="252"/>
    <n v="280"/>
    <n v="480"/>
    <n v="712"/>
    <n v="8"/>
    <x v="9"/>
    <x v="2"/>
    <x v="0"/>
    <x v="1"/>
    <x v="6"/>
    <x v="3"/>
    <s v="Decaf"/>
  </r>
  <r>
    <n v="114"/>
    <n v="176"/>
    <n v="298"/>
    <n v="146"/>
    <n v="62"/>
    <n v="39"/>
    <n v="789"/>
    <n v="130"/>
    <n v="90"/>
    <n v="150"/>
    <n v="240"/>
    <n v="641"/>
    <n v="9"/>
    <x v="9"/>
    <x v="2"/>
    <x v="0"/>
    <x v="1"/>
    <x v="7"/>
    <x v="3"/>
    <s v="Decaf"/>
  </r>
  <r>
    <n v="149"/>
    <n v="239"/>
    <n v="478"/>
    <n v="255"/>
    <n v="90"/>
    <n v="66"/>
    <n v="1755"/>
    <n v="110"/>
    <n v="185"/>
    <n v="170"/>
    <n v="340"/>
    <n v="563"/>
    <n v="11"/>
    <x v="9"/>
    <x v="2"/>
    <x v="0"/>
    <x v="1"/>
    <x v="9"/>
    <x v="1"/>
    <s v="Regular"/>
  </r>
  <r>
    <n v="183"/>
    <n v="312"/>
    <n v="567"/>
    <n v="169"/>
    <n v="129"/>
    <n v="96"/>
    <n v="1756"/>
    <n v="130"/>
    <n v="162"/>
    <n v="230"/>
    <n v="400"/>
    <n v="563"/>
    <n v="12"/>
    <x v="9"/>
    <x v="2"/>
    <x v="0"/>
    <x v="1"/>
    <x v="10"/>
    <x v="1"/>
    <s v="Regular"/>
  </r>
  <r>
    <n v="18"/>
    <n v="35"/>
    <n v="58"/>
    <n v="23"/>
    <n v="17"/>
    <n v="6"/>
    <n v="800"/>
    <n v="50"/>
    <n v="20"/>
    <n v="50"/>
    <n v="70"/>
    <n v="319"/>
    <n v="5"/>
    <x v="9"/>
    <x v="2"/>
    <x v="0"/>
    <x v="1"/>
    <x v="4"/>
    <x v="2"/>
    <s v="Regular"/>
  </r>
  <r>
    <n v="31"/>
    <n v="43"/>
    <n v="43"/>
    <n v="0"/>
    <n v="12"/>
    <n v="0"/>
    <n v="430"/>
    <n v="60"/>
    <n v="0"/>
    <n v="60"/>
    <n v="60"/>
    <n v="712"/>
    <n v="6"/>
    <x v="9"/>
    <x v="2"/>
    <x v="0"/>
    <x v="1"/>
    <x v="5"/>
    <x v="2"/>
    <s v="Decaf"/>
  </r>
  <r>
    <n v="-2"/>
    <n v="13"/>
    <n v="23"/>
    <n v="10"/>
    <n v="15"/>
    <n v="3"/>
    <n v="598"/>
    <n v="10"/>
    <n v="0"/>
    <n v="10"/>
    <n v="10"/>
    <n v="641"/>
    <n v="3"/>
    <x v="9"/>
    <x v="2"/>
    <x v="0"/>
    <x v="1"/>
    <x v="2"/>
    <x v="0"/>
    <s v="Decaf"/>
  </r>
  <r>
    <n v="15"/>
    <n v="31"/>
    <n v="52"/>
    <n v="21"/>
    <n v="16"/>
    <n v="5"/>
    <n v="846"/>
    <n v="30"/>
    <n v="10"/>
    <n v="30"/>
    <n v="40"/>
    <n v="563"/>
    <n v="1"/>
    <x v="9"/>
    <x v="2"/>
    <x v="0"/>
    <x v="1"/>
    <x v="0"/>
    <x v="0"/>
    <s v="Regular"/>
  </r>
  <r>
    <n v="7"/>
    <n v="37"/>
    <n v="68"/>
    <n v="31"/>
    <n v="30"/>
    <n v="9"/>
    <n v="1000"/>
    <n v="30"/>
    <n v="20"/>
    <n v="40"/>
    <n v="60"/>
    <n v="515"/>
    <n v="2"/>
    <x v="9"/>
    <x v="2"/>
    <x v="0"/>
    <x v="1"/>
    <x v="1"/>
    <x v="0"/>
    <s v="Regular"/>
  </r>
  <r>
    <n v="-3"/>
    <n v="43"/>
    <n v="77"/>
    <n v="34"/>
    <n v="46"/>
    <n v="12"/>
    <n v="240"/>
    <n v="10"/>
    <n v="10"/>
    <n v="30"/>
    <n v="40"/>
    <n v="314"/>
    <n v="13"/>
    <x v="9"/>
    <x v="3"/>
    <x v="0"/>
    <x v="1"/>
    <x v="3"/>
    <x v="1"/>
    <s v="Regular"/>
  </r>
  <r>
    <n v="-6"/>
    <n v="64"/>
    <n v="109"/>
    <n v="45"/>
    <n v="70"/>
    <n v="41"/>
    <n v="320"/>
    <n v="30"/>
    <n v="20"/>
    <n v="60"/>
    <n v="80"/>
    <n v="573"/>
    <n v="8"/>
    <x v="9"/>
    <x v="3"/>
    <x v="0"/>
    <x v="1"/>
    <x v="6"/>
    <x v="3"/>
    <s v="Decaf"/>
  </r>
  <r>
    <n v="-26"/>
    <n v="23"/>
    <n v="109"/>
    <n v="86"/>
    <n v="49"/>
    <n v="26"/>
    <n v="1698"/>
    <n v="10"/>
    <n v="60"/>
    <n v="20"/>
    <n v="80"/>
    <n v="573"/>
    <n v="9"/>
    <x v="9"/>
    <x v="3"/>
    <x v="0"/>
    <x v="1"/>
    <x v="7"/>
    <x v="3"/>
    <s v="Decaf"/>
  </r>
  <r>
    <n v="13"/>
    <n v="53"/>
    <n v="92"/>
    <n v="39"/>
    <n v="40"/>
    <n v="12"/>
    <n v="244"/>
    <n v="30"/>
    <n v="20"/>
    <n v="40"/>
    <n v="60"/>
    <n v="636"/>
    <n v="11"/>
    <x v="9"/>
    <x v="3"/>
    <x v="0"/>
    <x v="1"/>
    <x v="9"/>
    <x v="1"/>
    <s v="Regular"/>
  </r>
  <r>
    <n v="-11"/>
    <n v="31"/>
    <n v="56"/>
    <n v="25"/>
    <n v="42"/>
    <n v="9"/>
    <n v="209"/>
    <n v="0"/>
    <n v="10"/>
    <n v="20"/>
    <n v="30"/>
    <n v="417"/>
    <n v="12"/>
    <x v="9"/>
    <x v="3"/>
    <x v="0"/>
    <x v="1"/>
    <x v="10"/>
    <x v="1"/>
    <s v="Regular"/>
  </r>
  <r>
    <n v="36"/>
    <n v="59"/>
    <n v="99"/>
    <n v="40"/>
    <n v="23"/>
    <n v="11"/>
    <n v="881"/>
    <n v="90"/>
    <n v="50"/>
    <n v="90"/>
    <n v="140"/>
    <n v="314"/>
    <n v="5"/>
    <x v="9"/>
    <x v="3"/>
    <x v="0"/>
    <x v="1"/>
    <x v="4"/>
    <x v="2"/>
    <s v="Regular"/>
  </r>
  <r>
    <n v="28"/>
    <n v="47"/>
    <n v="79"/>
    <n v="32"/>
    <n v="19"/>
    <n v="8"/>
    <n v="833"/>
    <n v="80"/>
    <n v="30"/>
    <n v="80"/>
    <n v="110"/>
    <n v="660"/>
    <n v="6"/>
    <x v="9"/>
    <x v="3"/>
    <x v="0"/>
    <x v="1"/>
    <x v="5"/>
    <x v="2"/>
    <s v="Decaf"/>
  </r>
  <r>
    <n v="35"/>
    <n v="77"/>
    <n v="142"/>
    <n v="65"/>
    <n v="42"/>
    <n v="20"/>
    <n v="1053"/>
    <n v="70"/>
    <n v="50"/>
    <n v="80"/>
    <n v="130"/>
    <n v="660"/>
    <n v="3"/>
    <x v="9"/>
    <x v="3"/>
    <x v="0"/>
    <x v="1"/>
    <x v="2"/>
    <x v="0"/>
    <s v="Decaf"/>
  </r>
  <r>
    <n v="35"/>
    <n v="98"/>
    <n v="177"/>
    <n v="79"/>
    <n v="63"/>
    <n v="30"/>
    <n v="593"/>
    <n v="70"/>
    <n v="70"/>
    <n v="100"/>
    <n v="170"/>
    <n v="816"/>
    <n v="2"/>
    <x v="9"/>
    <x v="3"/>
    <x v="0"/>
    <x v="1"/>
    <x v="1"/>
    <x v="0"/>
    <s v="Regular"/>
  </r>
  <r>
    <n v="65"/>
    <n v="123"/>
    <n v="205"/>
    <n v="82"/>
    <n v="58"/>
    <n v="27"/>
    <n v="788"/>
    <n v="60"/>
    <n v="50"/>
    <n v="90"/>
    <n v="140"/>
    <n v="234"/>
    <n v="11"/>
    <x v="9"/>
    <x v="4"/>
    <x v="0"/>
    <x v="0"/>
    <x v="9"/>
    <x v="1"/>
    <s v="Regular"/>
  </r>
  <r>
    <n v="76"/>
    <n v="127"/>
    <n v="218"/>
    <n v="91"/>
    <n v="51"/>
    <n v="28"/>
    <n v="656"/>
    <n v="80"/>
    <n v="50"/>
    <n v="100"/>
    <n v="150"/>
    <n v="614"/>
    <n v="12"/>
    <x v="9"/>
    <x v="4"/>
    <x v="0"/>
    <x v="0"/>
    <x v="10"/>
    <x v="1"/>
    <s v="Regular"/>
  </r>
  <r>
    <n v="16"/>
    <n v="32"/>
    <n v="53"/>
    <n v="21"/>
    <n v="16"/>
    <n v="5"/>
    <n v="480"/>
    <n v="30"/>
    <n v="0"/>
    <n v="30"/>
    <n v="30"/>
    <n v="937"/>
    <n v="8"/>
    <x v="9"/>
    <x v="4"/>
    <x v="0"/>
    <x v="0"/>
    <x v="6"/>
    <x v="3"/>
    <s v="Decaf"/>
  </r>
  <r>
    <n v="20"/>
    <n v="39"/>
    <n v="66"/>
    <n v="27"/>
    <n v="19"/>
    <n v="7"/>
    <n v="859"/>
    <n v="30"/>
    <n v="10"/>
    <n v="30"/>
    <n v="40"/>
    <n v="513"/>
    <n v="9"/>
    <x v="9"/>
    <x v="4"/>
    <x v="0"/>
    <x v="0"/>
    <x v="7"/>
    <x v="3"/>
    <s v="Decaf"/>
  </r>
  <r>
    <n v="92"/>
    <n v="161"/>
    <n v="322"/>
    <n v="167"/>
    <n v="69"/>
    <n v="45"/>
    <n v="1267"/>
    <n v="190"/>
    <n v="208"/>
    <n v="240"/>
    <n v="470"/>
    <n v="567"/>
    <n v="5"/>
    <x v="9"/>
    <x v="4"/>
    <x v="0"/>
    <x v="0"/>
    <x v="4"/>
    <x v="2"/>
    <s v="Regular"/>
  </r>
  <r>
    <n v="12"/>
    <n v="66"/>
    <n v="120"/>
    <n v="54"/>
    <n v="54"/>
    <n v="20"/>
    <n v="404"/>
    <n v="70"/>
    <n v="70"/>
    <n v="100"/>
    <n v="170"/>
    <n v="614"/>
    <n v="6"/>
    <x v="9"/>
    <x v="4"/>
    <x v="0"/>
    <x v="0"/>
    <x v="5"/>
    <x v="2"/>
    <s v="Decaf"/>
  </r>
  <r>
    <n v="26"/>
    <n v="71"/>
    <n v="123"/>
    <n v="52"/>
    <n v="45"/>
    <n v="17"/>
    <n v="405"/>
    <n v="60"/>
    <n v="40"/>
    <n v="70"/>
    <n v="110"/>
    <n v="440"/>
    <n v="1"/>
    <x v="9"/>
    <x v="4"/>
    <x v="0"/>
    <x v="0"/>
    <x v="0"/>
    <x v="0"/>
    <s v="Regular"/>
  </r>
  <r>
    <n v="28"/>
    <n v="64"/>
    <n v="107"/>
    <n v="43"/>
    <n v="36"/>
    <n v="13"/>
    <n v="419"/>
    <n v="60"/>
    <n v="30"/>
    <n v="70"/>
    <n v="100"/>
    <n v="937"/>
    <n v="2"/>
    <x v="9"/>
    <x v="4"/>
    <x v="0"/>
    <x v="0"/>
    <x v="1"/>
    <x v="0"/>
    <s v="Regular"/>
  </r>
  <r>
    <n v="-5"/>
    <n v="71"/>
    <n v="122"/>
    <n v="51"/>
    <n v="76"/>
    <n v="46"/>
    <n v="503"/>
    <n v="30"/>
    <n v="40"/>
    <n v="70"/>
    <n v="110"/>
    <n v="216"/>
    <n v="3"/>
    <x v="9"/>
    <x v="4"/>
    <x v="0"/>
    <x v="0"/>
    <x v="2"/>
    <x v="0"/>
    <s v="Decaf"/>
  </r>
  <r>
    <n v="30"/>
    <n v="67"/>
    <n v="113"/>
    <n v="46"/>
    <n v="37"/>
    <n v="14"/>
    <n v="449"/>
    <n v="40"/>
    <n v="20"/>
    <n v="50"/>
    <n v="70"/>
    <n v="262"/>
    <n v="11"/>
    <x v="9"/>
    <x v="5"/>
    <x v="0"/>
    <x v="1"/>
    <x v="9"/>
    <x v="1"/>
    <s v="Regular"/>
  </r>
  <r>
    <n v="0"/>
    <n v="84"/>
    <n v="144"/>
    <n v="60"/>
    <n v="84"/>
    <n v="54"/>
    <n v="606"/>
    <n v="0"/>
    <n v="40"/>
    <n v="50"/>
    <n v="90"/>
    <n v="715"/>
    <n v="12"/>
    <x v="9"/>
    <x v="5"/>
    <x v="0"/>
    <x v="1"/>
    <x v="10"/>
    <x v="1"/>
    <s v="Regular"/>
  </r>
  <r>
    <n v="57"/>
    <n v="99"/>
    <n v="159"/>
    <n v="60"/>
    <n v="42"/>
    <n v="18"/>
    <n v="329"/>
    <n v="80"/>
    <n v="40"/>
    <n v="80"/>
    <n v="120"/>
    <n v="414"/>
    <n v="8"/>
    <x v="9"/>
    <x v="5"/>
    <x v="0"/>
    <x v="1"/>
    <x v="6"/>
    <x v="3"/>
    <s v="Decaf"/>
  </r>
  <r>
    <n v="45"/>
    <n v="70"/>
    <n v="118"/>
    <n v="48"/>
    <n v="25"/>
    <n v="13"/>
    <n v="851"/>
    <n v="60"/>
    <n v="30"/>
    <n v="60"/>
    <n v="90"/>
    <n v="262"/>
    <n v="9"/>
    <x v="9"/>
    <x v="5"/>
    <x v="0"/>
    <x v="1"/>
    <x v="7"/>
    <x v="3"/>
    <s v="Decaf"/>
  </r>
  <r>
    <n v="48"/>
    <n v="94"/>
    <n v="174"/>
    <n v="80"/>
    <n v="46"/>
    <n v="24"/>
    <n v="1055"/>
    <n v="120"/>
    <n v="90"/>
    <n v="140"/>
    <n v="250"/>
    <n v="608"/>
    <n v="5"/>
    <x v="9"/>
    <x v="5"/>
    <x v="0"/>
    <x v="1"/>
    <x v="4"/>
    <x v="2"/>
    <s v="Regular"/>
  </r>
  <r>
    <n v="10"/>
    <n v="29"/>
    <n v="51"/>
    <n v="22"/>
    <n v="19"/>
    <n v="7"/>
    <n v="573"/>
    <n v="50"/>
    <n v="20"/>
    <n v="50"/>
    <n v="70"/>
    <n v="715"/>
    <n v="6"/>
    <x v="9"/>
    <x v="5"/>
    <x v="0"/>
    <x v="1"/>
    <x v="5"/>
    <x v="2"/>
    <s v="Decaf"/>
  </r>
  <r>
    <n v="15"/>
    <n v="70"/>
    <n v="126"/>
    <n v="56"/>
    <n v="55"/>
    <n v="21"/>
    <n v="385"/>
    <n v="50"/>
    <n v="40"/>
    <n v="80"/>
    <n v="120"/>
    <n v="715"/>
    <n v="1"/>
    <x v="9"/>
    <x v="5"/>
    <x v="0"/>
    <x v="1"/>
    <x v="0"/>
    <x v="0"/>
    <s v="Regular"/>
  </r>
  <r>
    <n v="18"/>
    <n v="134"/>
    <n v="230"/>
    <n v="96"/>
    <n v="116"/>
    <n v="87"/>
    <n v="683"/>
    <n v="60"/>
    <n v="90"/>
    <n v="140"/>
    <n v="230"/>
    <n v="715"/>
    <n v="2"/>
    <x v="9"/>
    <x v="5"/>
    <x v="0"/>
    <x v="1"/>
    <x v="1"/>
    <x v="0"/>
    <s v="Regular"/>
  </r>
  <r>
    <n v="61"/>
    <n v="116"/>
    <n v="202"/>
    <n v="86"/>
    <n v="55"/>
    <n v="28"/>
    <n v="547"/>
    <n v="100"/>
    <n v="80"/>
    <n v="120"/>
    <n v="200"/>
    <n v="715"/>
    <n v="3"/>
    <x v="9"/>
    <x v="5"/>
    <x v="0"/>
    <x v="1"/>
    <x v="2"/>
    <x v="0"/>
    <s v="Decaf"/>
  </r>
  <r>
    <n v="36"/>
    <n v="59"/>
    <n v="99"/>
    <n v="40"/>
    <n v="23"/>
    <n v="11"/>
    <n v="881"/>
    <n v="50"/>
    <n v="40"/>
    <n v="60"/>
    <n v="100"/>
    <n v="860"/>
    <n v="11"/>
    <x v="9"/>
    <x v="6"/>
    <x v="1"/>
    <x v="1"/>
    <x v="9"/>
    <x v="1"/>
    <s v="Regular"/>
  </r>
  <r>
    <n v="18"/>
    <n v="36"/>
    <n v="60"/>
    <n v="24"/>
    <n v="18"/>
    <n v="6"/>
    <n v="806"/>
    <n v="40"/>
    <n v="20"/>
    <n v="40"/>
    <n v="60"/>
    <n v="959"/>
    <n v="13"/>
    <x v="9"/>
    <x v="6"/>
    <x v="1"/>
    <x v="1"/>
    <x v="3"/>
    <x v="1"/>
    <s v="Regular"/>
  </r>
  <r>
    <n v="34"/>
    <n v="98"/>
    <n v="177"/>
    <n v="79"/>
    <n v="64"/>
    <n v="30"/>
    <n v="593"/>
    <n v="30"/>
    <n v="40"/>
    <n v="50"/>
    <n v="90"/>
    <n v="959"/>
    <n v="9"/>
    <x v="9"/>
    <x v="6"/>
    <x v="1"/>
    <x v="1"/>
    <x v="7"/>
    <x v="3"/>
    <s v="Decaf"/>
  </r>
  <r>
    <n v="35"/>
    <n v="77"/>
    <n v="142"/>
    <n v="65"/>
    <n v="42"/>
    <n v="20"/>
    <n v="1053"/>
    <n v="50"/>
    <n v="30"/>
    <n v="50"/>
    <n v="80"/>
    <n v="860"/>
    <n v="10"/>
    <x v="9"/>
    <x v="6"/>
    <x v="1"/>
    <x v="1"/>
    <x v="8"/>
    <x v="3"/>
    <s v="Decaf"/>
  </r>
  <r>
    <n v="1"/>
    <n v="84"/>
    <n v="144"/>
    <n v="60"/>
    <n v="83"/>
    <n v="54"/>
    <n v="606"/>
    <n v="40"/>
    <n v="40"/>
    <n v="90"/>
    <n v="130"/>
    <n v="203"/>
    <n v="5"/>
    <x v="9"/>
    <x v="6"/>
    <x v="1"/>
    <x v="1"/>
    <x v="4"/>
    <x v="2"/>
    <s v="Regular"/>
  </r>
  <r>
    <n v="21"/>
    <n v="64"/>
    <n v="111"/>
    <n v="47"/>
    <n v="43"/>
    <n v="15"/>
    <n v="375"/>
    <n v="50"/>
    <n v="30"/>
    <n v="60"/>
    <n v="90"/>
    <n v="860"/>
    <n v="6"/>
    <x v="9"/>
    <x v="6"/>
    <x v="1"/>
    <x v="1"/>
    <x v="5"/>
    <x v="2"/>
    <s v="Decaf"/>
  </r>
  <r>
    <n v="115"/>
    <n v="188"/>
    <n v="313"/>
    <n v="148"/>
    <n v="73"/>
    <n v="41"/>
    <n v="1119"/>
    <n v="130"/>
    <n v="117"/>
    <n v="160"/>
    <n v="260"/>
    <n v="860"/>
    <n v="2"/>
    <x v="9"/>
    <x v="6"/>
    <x v="1"/>
    <x v="1"/>
    <x v="1"/>
    <x v="0"/>
    <s v="Regular"/>
  </r>
  <r>
    <n v="35"/>
    <n v="56"/>
    <n v="94"/>
    <n v="38"/>
    <n v="21"/>
    <n v="10"/>
    <n v="871"/>
    <n v="50"/>
    <n v="40"/>
    <n v="60"/>
    <n v="100"/>
    <n v="850"/>
    <n v="11"/>
    <x v="9"/>
    <x v="7"/>
    <x v="1"/>
    <x v="0"/>
    <x v="9"/>
    <x v="1"/>
    <s v="Regular"/>
  </r>
  <r>
    <n v="46"/>
    <n v="70"/>
    <n v="118"/>
    <n v="48"/>
    <n v="24"/>
    <n v="13"/>
    <n v="851"/>
    <n v="60"/>
    <n v="50"/>
    <n v="70"/>
    <n v="120"/>
    <n v="863"/>
    <n v="13"/>
    <x v="9"/>
    <x v="7"/>
    <x v="1"/>
    <x v="0"/>
    <x v="3"/>
    <x v="1"/>
    <s v="Regular"/>
  </r>
  <r>
    <n v="10"/>
    <n v="29"/>
    <n v="51"/>
    <n v="22"/>
    <n v="19"/>
    <n v="7"/>
    <n v="573"/>
    <n v="20"/>
    <n v="0"/>
    <n v="20"/>
    <n v="20"/>
    <n v="386"/>
    <n v="8"/>
    <x v="9"/>
    <x v="7"/>
    <x v="1"/>
    <x v="0"/>
    <x v="6"/>
    <x v="3"/>
    <s v="Decaf"/>
  </r>
  <r>
    <n v="16"/>
    <n v="70"/>
    <n v="126"/>
    <n v="56"/>
    <n v="54"/>
    <n v="21"/>
    <n v="385"/>
    <n v="20"/>
    <n v="30"/>
    <n v="30"/>
    <n v="60"/>
    <n v="850"/>
    <n v="9"/>
    <x v="9"/>
    <x v="7"/>
    <x v="1"/>
    <x v="0"/>
    <x v="7"/>
    <x v="3"/>
    <s v="Decaf"/>
  </r>
  <r>
    <n v="48"/>
    <n v="94"/>
    <n v="174"/>
    <n v="80"/>
    <n v="46"/>
    <n v="24"/>
    <n v="1055"/>
    <n v="40"/>
    <n v="40"/>
    <n v="50"/>
    <n v="90"/>
    <n v="305"/>
    <n v="10"/>
    <x v="9"/>
    <x v="7"/>
    <x v="1"/>
    <x v="0"/>
    <x v="8"/>
    <x v="3"/>
    <s v="Decaf"/>
  </r>
  <r>
    <n v="18"/>
    <n v="134"/>
    <n v="230"/>
    <n v="96"/>
    <n v="116"/>
    <n v="87"/>
    <n v="683"/>
    <n v="50"/>
    <n v="80"/>
    <n v="130"/>
    <n v="210"/>
    <n v="239"/>
    <n v="5"/>
    <x v="9"/>
    <x v="7"/>
    <x v="1"/>
    <x v="0"/>
    <x v="4"/>
    <x v="2"/>
    <s v="Regular"/>
  </r>
  <r>
    <n v="60"/>
    <n v="116"/>
    <n v="202"/>
    <n v="86"/>
    <n v="56"/>
    <n v="28"/>
    <n v="547"/>
    <n v="90"/>
    <n v="70"/>
    <n v="110"/>
    <n v="180"/>
    <n v="239"/>
    <n v="6"/>
    <x v="9"/>
    <x v="7"/>
    <x v="1"/>
    <x v="0"/>
    <x v="5"/>
    <x v="2"/>
    <s v="Decaf"/>
  </r>
  <r>
    <n v="76"/>
    <n v="127"/>
    <n v="218"/>
    <n v="91"/>
    <n v="51"/>
    <n v="28"/>
    <n v="656"/>
    <n v="90"/>
    <n v="70"/>
    <n v="110"/>
    <n v="180"/>
    <n v="561"/>
    <n v="3"/>
    <x v="9"/>
    <x v="7"/>
    <x v="1"/>
    <x v="0"/>
    <x v="2"/>
    <x v="0"/>
    <s v="Decaf"/>
  </r>
  <r>
    <n v="64"/>
    <n v="123"/>
    <n v="205"/>
    <n v="82"/>
    <n v="59"/>
    <n v="27"/>
    <n v="788"/>
    <n v="90"/>
    <n v="60"/>
    <n v="110"/>
    <n v="170"/>
    <n v="407"/>
    <n v="2"/>
    <x v="9"/>
    <x v="7"/>
    <x v="1"/>
    <x v="0"/>
    <x v="1"/>
    <x v="0"/>
    <s v="Regular"/>
  </r>
  <r>
    <n v="20"/>
    <n v="39"/>
    <n v="66"/>
    <n v="27"/>
    <n v="19"/>
    <n v="7"/>
    <n v="859"/>
    <n v="50"/>
    <n v="20"/>
    <n v="50"/>
    <n v="70"/>
    <n v="508"/>
    <n v="11"/>
    <x v="9"/>
    <x v="8"/>
    <x v="1"/>
    <x v="0"/>
    <x v="9"/>
    <x v="1"/>
    <s v="Regular"/>
  </r>
  <r>
    <n v="15"/>
    <n v="32"/>
    <n v="53"/>
    <n v="21"/>
    <n v="17"/>
    <n v="5"/>
    <n v="480"/>
    <n v="30"/>
    <n v="20"/>
    <n v="30"/>
    <n v="50"/>
    <n v="413"/>
    <n v="13"/>
    <x v="9"/>
    <x v="8"/>
    <x v="1"/>
    <x v="0"/>
    <x v="3"/>
    <x v="1"/>
    <s v="Regular"/>
  </r>
  <r>
    <n v="13"/>
    <n v="66"/>
    <n v="120"/>
    <n v="54"/>
    <n v="53"/>
    <n v="20"/>
    <n v="404"/>
    <n v="20"/>
    <n v="30"/>
    <n v="30"/>
    <n v="60"/>
    <n v="781"/>
    <n v="9"/>
    <x v="9"/>
    <x v="8"/>
    <x v="1"/>
    <x v="0"/>
    <x v="7"/>
    <x v="3"/>
    <s v="Decaf"/>
  </r>
  <r>
    <n v="-11"/>
    <n v="65"/>
    <n v="116"/>
    <n v="51"/>
    <n v="76"/>
    <n v="46"/>
    <n v="542"/>
    <n v="30"/>
    <n v="30"/>
    <n v="70"/>
    <n v="100"/>
    <n v="774"/>
    <n v="5"/>
    <x v="9"/>
    <x v="8"/>
    <x v="1"/>
    <x v="0"/>
    <x v="4"/>
    <x v="2"/>
    <s v="Regular"/>
  </r>
  <r>
    <n v="92"/>
    <n v="161"/>
    <n v="322"/>
    <n v="138"/>
    <n v="69"/>
    <n v="45"/>
    <n v="1267"/>
    <n v="120"/>
    <n v="80"/>
    <n v="160"/>
    <n v="300"/>
    <n v="781"/>
    <n v="7"/>
    <x v="9"/>
    <x v="8"/>
    <x v="1"/>
    <x v="0"/>
    <x v="11"/>
    <x v="2"/>
    <s v="Regular"/>
  </r>
  <r>
    <n v="348"/>
    <n v="402"/>
    <n v="474"/>
    <n v="72"/>
    <n v="54"/>
    <n v="23"/>
    <n v="-3004"/>
    <n v="330"/>
    <n v="50"/>
    <n v="350"/>
    <n v="400"/>
    <n v="857"/>
    <n v="2"/>
    <x v="9"/>
    <x v="8"/>
    <x v="1"/>
    <x v="0"/>
    <x v="1"/>
    <x v="0"/>
    <s v="Regular"/>
  </r>
  <r>
    <n v="14"/>
    <n v="31"/>
    <n v="52"/>
    <n v="21"/>
    <n v="17"/>
    <n v="5"/>
    <n v="846"/>
    <n v="30"/>
    <n v="20"/>
    <n v="30"/>
    <n v="50"/>
    <n v="603"/>
    <n v="11"/>
    <x v="9"/>
    <x v="9"/>
    <x v="1"/>
    <x v="1"/>
    <x v="9"/>
    <x v="1"/>
    <s v="Regular"/>
  </r>
  <r>
    <n v="32"/>
    <n v="43"/>
    <n v="43"/>
    <n v="0"/>
    <n v="11"/>
    <n v="0"/>
    <n v="430"/>
    <n v="40"/>
    <n v="0"/>
    <n v="40"/>
    <n v="40"/>
    <n v="603"/>
    <n v="13"/>
    <x v="9"/>
    <x v="9"/>
    <x v="1"/>
    <x v="1"/>
    <x v="3"/>
    <x v="1"/>
    <s v="Regular"/>
  </r>
  <r>
    <n v="-3"/>
    <n v="43"/>
    <n v="77"/>
    <n v="34"/>
    <n v="46"/>
    <n v="12"/>
    <n v="240"/>
    <n v="20"/>
    <n v="10"/>
    <n v="30"/>
    <n v="40"/>
    <n v="603"/>
    <n v="9"/>
    <x v="9"/>
    <x v="9"/>
    <x v="1"/>
    <x v="1"/>
    <x v="7"/>
    <x v="3"/>
    <s v="Decaf"/>
  </r>
  <r>
    <n v="-7"/>
    <n v="64"/>
    <n v="109"/>
    <n v="45"/>
    <n v="71"/>
    <n v="41"/>
    <n v="320"/>
    <n v="30"/>
    <n v="30"/>
    <n v="60"/>
    <n v="90"/>
    <n v="603"/>
    <n v="5"/>
    <x v="9"/>
    <x v="9"/>
    <x v="1"/>
    <x v="1"/>
    <x v="4"/>
    <x v="2"/>
    <s v="Regular"/>
  </r>
  <r>
    <n v="-12"/>
    <n v="31"/>
    <n v="56"/>
    <n v="25"/>
    <n v="43"/>
    <n v="9"/>
    <n v="209"/>
    <n v="10"/>
    <n v="10"/>
    <n v="30"/>
    <n v="40"/>
    <n v="603"/>
    <n v="7"/>
    <x v="9"/>
    <x v="9"/>
    <x v="1"/>
    <x v="1"/>
    <x v="11"/>
    <x v="2"/>
    <s v="Regular"/>
  </r>
  <r>
    <n v="24"/>
    <n v="69"/>
    <n v="114"/>
    <n v="45"/>
    <n v="45"/>
    <n v="14"/>
    <n v="447"/>
    <n v="50"/>
    <n v="30"/>
    <n v="60"/>
    <n v="90"/>
    <n v="603"/>
    <n v="2"/>
    <x v="9"/>
    <x v="9"/>
    <x v="1"/>
    <x v="1"/>
    <x v="1"/>
    <x v="0"/>
    <s v="Regular"/>
  </r>
  <r>
    <n v="33"/>
    <n v="71"/>
    <n v="120"/>
    <n v="49"/>
    <n v="38"/>
    <n v="15"/>
    <n v="310"/>
    <n v="60"/>
    <n v="30"/>
    <n v="60"/>
    <n v="90"/>
    <n v="603"/>
    <n v="1"/>
    <x v="9"/>
    <x v="9"/>
    <x v="1"/>
    <x v="1"/>
    <x v="0"/>
    <x v="0"/>
    <s v="Regular"/>
  </r>
  <r>
    <n v="115"/>
    <n v="157"/>
    <n v="265"/>
    <n v="82"/>
    <n v="42"/>
    <n v="30"/>
    <n v="971"/>
    <n v="140"/>
    <n v="93"/>
    <n v="170"/>
    <n v="280"/>
    <n v="516"/>
    <n v="11"/>
    <x v="9"/>
    <x v="10"/>
    <x v="1"/>
    <x v="0"/>
    <x v="9"/>
    <x v="1"/>
    <s v="Regular"/>
  </r>
  <r>
    <n v="134"/>
    <n v="179"/>
    <n v="302"/>
    <n v="148"/>
    <n v="45"/>
    <n v="34"/>
    <n v="915"/>
    <n v="160"/>
    <n v="82"/>
    <n v="190"/>
    <n v="320"/>
    <n v="716"/>
    <n v="12"/>
    <x v="9"/>
    <x v="10"/>
    <x v="1"/>
    <x v="0"/>
    <x v="10"/>
    <x v="1"/>
    <s v="Regular"/>
  </r>
  <r>
    <n v="78"/>
    <n v="111"/>
    <n v="187"/>
    <n v="76"/>
    <n v="33"/>
    <n v="21"/>
    <n v="580"/>
    <n v="100"/>
    <n v="80"/>
    <n v="120"/>
    <n v="200"/>
    <n v="518"/>
    <n v="13"/>
    <x v="9"/>
    <x v="10"/>
    <x v="1"/>
    <x v="0"/>
    <x v="3"/>
    <x v="1"/>
    <s v="Regular"/>
  </r>
  <r>
    <n v="129"/>
    <n v="258"/>
    <n v="513"/>
    <n v="286"/>
    <n v="129"/>
    <n v="96"/>
    <n v="1622"/>
    <n v="70"/>
    <n v="180"/>
    <n v="150"/>
    <n v="290"/>
    <n v="845"/>
    <n v="9"/>
    <x v="9"/>
    <x v="10"/>
    <x v="1"/>
    <x v="0"/>
    <x v="7"/>
    <x v="3"/>
    <s v="Decaf"/>
  </r>
  <r>
    <n v="-170"/>
    <n v="-75"/>
    <n v="164"/>
    <n v="171"/>
    <n v="95"/>
    <n v="74"/>
    <n v="4360"/>
    <n v="-100"/>
    <n v="192"/>
    <n v="-50"/>
    <n v="80"/>
    <n v="315"/>
    <n v="10"/>
    <x v="9"/>
    <x v="10"/>
    <x v="1"/>
    <x v="0"/>
    <x v="8"/>
    <x v="3"/>
    <s v="Decaf"/>
  </r>
  <r>
    <n v="-202"/>
    <n v="-56"/>
    <n v="69"/>
    <n v="93"/>
    <n v="146"/>
    <n v="113"/>
    <n v="3142"/>
    <n v="-170"/>
    <n v="93"/>
    <n v="-60"/>
    <n v="50"/>
    <n v="845"/>
    <n v="5"/>
    <x v="9"/>
    <x v="10"/>
    <x v="1"/>
    <x v="0"/>
    <x v="4"/>
    <x v="2"/>
    <s v="Regular"/>
  </r>
  <r>
    <n v="435"/>
    <n v="526"/>
    <n v="765"/>
    <n v="200"/>
    <n v="91"/>
    <n v="66"/>
    <n v="1197"/>
    <n v="450"/>
    <n v="254"/>
    <n v="510"/>
    <n v="720"/>
    <n v="718"/>
    <n v="7"/>
    <x v="9"/>
    <x v="10"/>
    <x v="1"/>
    <x v="0"/>
    <x v="11"/>
    <x v="2"/>
    <s v="Regular"/>
  </r>
  <r>
    <n v="247"/>
    <n v="390"/>
    <n v="650"/>
    <n v="287"/>
    <n v="143"/>
    <n v="91"/>
    <n v="2548"/>
    <n v="230"/>
    <n v="183"/>
    <n v="330"/>
    <n v="540"/>
    <n v="315"/>
    <n v="2"/>
    <x v="9"/>
    <x v="10"/>
    <x v="1"/>
    <x v="0"/>
    <x v="1"/>
    <x v="0"/>
    <s v="Regular"/>
  </r>
  <r>
    <n v="47"/>
    <n v="71"/>
    <n v="119"/>
    <n v="48"/>
    <n v="24"/>
    <n v="13"/>
    <n v="829"/>
    <n v="80"/>
    <n v="70"/>
    <n v="90"/>
    <n v="160"/>
    <n v="225"/>
    <n v="2"/>
    <x v="9"/>
    <x v="11"/>
    <x v="2"/>
    <x v="1"/>
    <x v="1"/>
    <x v="0"/>
    <s v="Regular"/>
  </r>
  <r>
    <n v="45"/>
    <n v="70"/>
    <n v="118"/>
    <n v="48"/>
    <n v="25"/>
    <n v="13"/>
    <n v="851"/>
    <n v="80"/>
    <n v="70"/>
    <n v="90"/>
    <n v="160"/>
    <n v="225"/>
    <n v="3"/>
    <x v="9"/>
    <x v="11"/>
    <x v="2"/>
    <x v="1"/>
    <x v="2"/>
    <x v="0"/>
    <s v="Decaf"/>
  </r>
  <r>
    <n v="87"/>
    <n v="133"/>
    <n v="236"/>
    <n v="128"/>
    <n v="46"/>
    <n v="33"/>
    <n v="564"/>
    <n v="110"/>
    <n v="80"/>
    <n v="130"/>
    <n v="210"/>
    <n v="225"/>
    <n v="8"/>
    <x v="9"/>
    <x v="11"/>
    <x v="2"/>
    <x v="1"/>
    <x v="6"/>
    <x v="3"/>
    <s v="Decaf"/>
  </r>
  <r>
    <n v="34"/>
    <n v="98"/>
    <n v="177"/>
    <n v="79"/>
    <n v="64"/>
    <n v="30"/>
    <n v="593"/>
    <n v="60"/>
    <n v="60"/>
    <n v="90"/>
    <n v="150"/>
    <n v="504"/>
    <n v="9"/>
    <x v="9"/>
    <x v="11"/>
    <x v="2"/>
    <x v="1"/>
    <x v="7"/>
    <x v="3"/>
    <s v="Decaf"/>
  </r>
  <r>
    <n v="1"/>
    <n v="84"/>
    <n v="144"/>
    <n v="60"/>
    <n v="83"/>
    <n v="54"/>
    <n v="-762"/>
    <n v="10"/>
    <n v="30"/>
    <n v="60"/>
    <n v="90"/>
    <n v="318"/>
    <n v="4"/>
    <x v="9"/>
    <x v="11"/>
    <x v="2"/>
    <x v="1"/>
    <x v="12"/>
    <x v="2"/>
    <s v="Regular"/>
  </r>
  <r>
    <n v="58"/>
    <n v="99"/>
    <n v="159"/>
    <n v="60"/>
    <n v="41"/>
    <n v="18"/>
    <n v="329"/>
    <n v="70"/>
    <n v="30"/>
    <n v="70"/>
    <n v="100"/>
    <n v="985"/>
    <n v="5"/>
    <x v="9"/>
    <x v="11"/>
    <x v="2"/>
    <x v="1"/>
    <x v="4"/>
    <x v="2"/>
    <s v="Regular"/>
  </r>
  <r>
    <n v="30"/>
    <n v="67"/>
    <n v="113"/>
    <n v="46"/>
    <n v="37"/>
    <n v="14"/>
    <n v="449"/>
    <n v="40"/>
    <n v="20"/>
    <n v="40"/>
    <n v="60"/>
    <n v="318"/>
    <n v="6"/>
    <x v="9"/>
    <x v="11"/>
    <x v="2"/>
    <x v="1"/>
    <x v="5"/>
    <x v="2"/>
    <s v="Decaf"/>
  </r>
  <r>
    <n v="23"/>
    <n v="69"/>
    <n v="114"/>
    <n v="45"/>
    <n v="46"/>
    <n v="14"/>
    <n v="447"/>
    <n v="80"/>
    <n v="50"/>
    <n v="110"/>
    <n v="160"/>
    <n v="505"/>
    <n v="2"/>
    <x v="9"/>
    <x v="12"/>
    <x v="2"/>
    <x v="1"/>
    <x v="1"/>
    <x v="0"/>
    <s v="Regular"/>
  </r>
  <r>
    <n v="-26"/>
    <n v="23"/>
    <n v="109"/>
    <n v="86"/>
    <n v="49"/>
    <n v="26"/>
    <n v="1698"/>
    <n v="10"/>
    <n v="137"/>
    <n v="40"/>
    <n v="150"/>
    <n v="505"/>
    <n v="3"/>
    <x v="9"/>
    <x v="12"/>
    <x v="2"/>
    <x v="1"/>
    <x v="2"/>
    <x v="0"/>
    <s v="Decaf"/>
  </r>
  <r>
    <n v="14"/>
    <n v="31"/>
    <n v="52"/>
    <n v="21"/>
    <n v="17"/>
    <n v="5"/>
    <n v="846"/>
    <n v="30"/>
    <n v="10"/>
    <n v="30"/>
    <n v="40"/>
    <n v="505"/>
    <n v="8"/>
    <x v="9"/>
    <x v="12"/>
    <x v="2"/>
    <x v="1"/>
    <x v="6"/>
    <x v="3"/>
    <s v="Decaf"/>
  </r>
  <r>
    <n v="6"/>
    <n v="37"/>
    <n v="68"/>
    <n v="31"/>
    <n v="31"/>
    <n v="9"/>
    <n v="1000"/>
    <n v="30"/>
    <n v="10"/>
    <n v="40"/>
    <n v="50"/>
    <n v="505"/>
    <n v="9"/>
    <x v="9"/>
    <x v="12"/>
    <x v="2"/>
    <x v="1"/>
    <x v="7"/>
    <x v="3"/>
    <s v="Decaf"/>
  </r>
  <r>
    <n v="-12"/>
    <n v="31"/>
    <n v="56"/>
    <n v="25"/>
    <n v="43"/>
    <n v="9"/>
    <n v="-466"/>
    <n v="10"/>
    <n v="10"/>
    <n v="20"/>
    <n v="30"/>
    <n v="505"/>
    <n v="4"/>
    <x v="9"/>
    <x v="12"/>
    <x v="2"/>
    <x v="1"/>
    <x v="12"/>
    <x v="2"/>
    <s v="Regular"/>
  </r>
  <r>
    <n v="-6"/>
    <n v="64"/>
    <n v="109"/>
    <n v="45"/>
    <n v="70"/>
    <n v="41"/>
    <n v="320"/>
    <n v="10"/>
    <n v="20"/>
    <n v="40"/>
    <n v="60"/>
    <n v="505"/>
    <n v="5"/>
    <x v="9"/>
    <x v="12"/>
    <x v="2"/>
    <x v="1"/>
    <x v="4"/>
    <x v="2"/>
    <s v="Regular"/>
  </r>
  <r>
    <n v="14"/>
    <n v="53"/>
    <n v="92"/>
    <n v="39"/>
    <n v="39"/>
    <n v="12"/>
    <n v="244"/>
    <n v="20"/>
    <n v="20"/>
    <n v="30"/>
    <n v="50"/>
    <n v="505"/>
    <n v="6"/>
    <x v="9"/>
    <x v="12"/>
    <x v="2"/>
    <x v="1"/>
    <x v="5"/>
    <x v="2"/>
    <s v="Decaf"/>
  </r>
  <r>
    <n v="74"/>
    <n v="115"/>
    <n v="205"/>
    <n v="90"/>
    <n v="41"/>
    <n v="29"/>
    <n v="572"/>
    <n v="140"/>
    <n v="199"/>
    <n v="160"/>
    <n v="290"/>
    <n v="918"/>
    <n v="2"/>
    <x v="9"/>
    <x v="13"/>
    <x v="2"/>
    <x v="1"/>
    <x v="1"/>
    <x v="0"/>
    <s v="Regular"/>
  </r>
  <r>
    <n v="21"/>
    <n v="39"/>
    <n v="66"/>
    <n v="27"/>
    <n v="18"/>
    <n v="7"/>
    <n v="859"/>
    <n v="60"/>
    <n v="30"/>
    <n v="60"/>
    <n v="90"/>
    <n v="918"/>
    <n v="3"/>
    <x v="9"/>
    <x v="13"/>
    <x v="2"/>
    <x v="1"/>
    <x v="2"/>
    <x v="0"/>
    <s v="Decaf"/>
  </r>
  <r>
    <n v="16"/>
    <n v="70"/>
    <n v="126"/>
    <n v="56"/>
    <n v="54"/>
    <n v="21"/>
    <n v="385"/>
    <n v="50"/>
    <n v="40"/>
    <n v="70"/>
    <n v="110"/>
    <n v="405"/>
    <n v="8"/>
    <x v="9"/>
    <x v="13"/>
    <x v="2"/>
    <x v="1"/>
    <x v="6"/>
    <x v="3"/>
    <s v="Decaf"/>
  </r>
  <r>
    <n v="17"/>
    <n v="134"/>
    <n v="230"/>
    <n v="96"/>
    <n v="117"/>
    <n v="87"/>
    <n v="683"/>
    <n v="40"/>
    <n v="80"/>
    <n v="120"/>
    <n v="200"/>
    <n v="405"/>
    <n v="9"/>
    <x v="9"/>
    <x v="13"/>
    <x v="2"/>
    <x v="1"/>
    <x v="7"/>
    <x v="3"/>
    <s v="Decaf"/>
  </r>
  <r>
    <n v="76"/>
    <n v="127"/>
    <n v="218"/>
    <n v="91"/>
    <n v="51"/>
    <n v="28"/>
    <n v="-1785"/>
    <n v="70"/>
    <n v="50"/>
    <n v="80"/>
    <n v="130"/>
    <n v="405"/>
    <n v="4"/>
    <x v="9"/>
    <x v="13"/>
    <x v="2"/>
    <x v="1"/>
    <x v="12"/>
    <x v="2"/>
    <s v="Regular"/>
  </r>
  <r>
    <n v="15"/>
    <n v="32"/>
    <n v="53"/>
    <n v="21"/>
    <n v="17"/>
    <n v="5"/>
    <n v="480"/>
    <n v="30"/>
    <n v="0"/>
    <n v="30"/>
    <n v="30"/>
    <n v="405"/>
    <n v="5"/>
    <x v="9"/>
    <x v="13"/>
    <x v="2"/>
    <x v="1"/>
    <x v="4"/>
    <x v="2"/>
    <s v="Regular"/>
  </r>
  <r>
    <n v="65"/>
    <n v="123"/>
    <n v="205"/>
    <n v="82"/>
    <n v="58"/>
    <n v="27"/>
    <n v="788"/>
    <n v="60"/>
    <n v="50"/>
    <n v="80"/>
    <n v="130"/>
    <n v="405"/>
    <n v="6"/>
    <x v="9"/>
    <x v="13"/>
    <x v="2"/>
    <x v="1"/>
    <x v="5"/>
    <x v="2"/>
    <s v="Decaf"/>
  </r>
  <r>
    <n v="185"/>
    <n v="281"/>
    <n v="520"/>
    <n v="268"/>
    <n v="96"/>
    <n v="74"/>
    <n v="1246"/>
    <n v="340"/>
    <n v="296"/>
    <n v="420"/>
    <n v="770"/>
    <n v="936"/>
    <n v="2"/>
    <x v="9"/>
    <x v="14"/>
    <x v="2"/>
    <x v="0"/>
    <x v="1"/>
    <x v="0"/>
    <s v="Regular"/>
  </r>
  <r>
    <n v="26"/>
    <n v="51"/>
    <n v="90"/>
    <n v="39"/>
    <n v="25"/>
    <n v="12"/>
    <n v="541"/>
    <n v="80"/>
    <n v="40"/>
    <n v="90"/>
    <n v="130"/>
    <n v="214"/>
    <n v="3"/>
    <x v="9"/>
    <x v="14"/>
    <x v="2"/>
    <x v="0"/>
    <x v="2"/>
    <x v="0"/>
    <s v="Decaf"/>
  </r>
  <r>
    <n v="26"/>
    <n v="71"/>
    <n v="123"/>
    <n v="52"/>
    <n v="45"/>
    <n v="17"/>
    <n v="405"/>
    <n v="70"/>
    <n v="30"/>
    <n v="80"/>
    <n v="110"/>
    <n v="713"/>
    <n v="8"/>
    <x v="9"/>
    <x v="14"/>
    <x v="2"/>
    <x v="0"/>
    <x v="6"/>
    <x v="3"/>
    <s v="Decaf"/>
  </r>
  <r>
    <n v="28"/>
    <n v="64"/>
    <n v="107"/>
    <n v="43"/>
    <n v="36"/>
    <n v="13"/>
    <n v="419"/>
    <n v="50"/>
    <n v="30"/>
    <n v="60"/>
    <n v="90"/>
    <n v="409"/>
    <n v="9"/>
    <x v="9"/>
    <x v="14"/>
    <x v="2"/>
    <x v="0"/>
    <x v="7"/>
    <x v="3"/>
    <s v="Decaf"/>
  </r>
  <r>
    <n v="55"/>
    <n v="110"/>
    <n v="182"/>
    <n v="72"/>
    <n v="55"/>
    <n v="23"/>
    <n v="-868"/>
    <n v="50"/>
    <n v="40"/>
    <n v="70"/>
    <n v="110"/>
    <n v="832"/>
    <n v="4"/>
    <x v="9"/>
    <x v="14"/>
    <x v="2"/>
    <x v="0"/>
    <x v="12"/>
    <x v="2"/>
    <s v="Regular"/>
  </r>
  <r>
    <n v="133"/>
    <n v="179"/>
    <n v="302"/>
    <n v="149"/>
    <n v="46"/>
    <n v="34"/>
    <n v="915"/>
    <n v="100"/>
    <n v="70"/>
    <n v="120"/>
    <n v="190"/>
    <n v="210"/>
    <n v="5"/>
    <x v="9"/>
    <x v="14"/>
    <x v="2"/>
    <x v="0"/>
    <x v="4"/>
    <x v="2"/>
    <s v="Regular"/>
  </r>
  <r>
    <n v="78"/>
    <n v="111"/>
    <n v="187"/>
    <n v="76"/>
    <n v="33"/>
    <n v="21"/>
    <n v="580"/>
    <n v="80"/>
    <n v="40"/>
    <n v="80"/>
    <n v="120"/>
    <n v="915"/>
    <n v="6"/>
    <x v="9"/>
    <x v="14"/>
    <x v="2"/>
    <x v="0"/>
    <x v="5"/>
    <x v="2"/>
    <s v="Decaf"/>
  </r>
  <r>
    <n v="33"/>
    <n v="71"/>
    <n v="120"/>
    <n v="49"/>
    <n v="38"/>
    <n v="15"/>
    <n v="310"/>
    <n v="60"/>
    <n v="30"/>
    <n v="60"/>
    <n v="90"/>
    <n v="801"/>
    <n v="8"/>
    <x v="9"/>
    <x v="15"/>
    <x v="3"/>
    <x v="1"/>
    <x v="6"/>
    <x v="3"/>
    <s v="Decaf"/>
  </r>
  <r>
    <n v="23"/>
    <n v="69"/>
    <n v="114"/>
    <n v="45"/>
    <n v="46"/>
    <n v="14"/>
    <n v="447"/>
    <n v="60"/>
    <n v="20"/>
    <n v="70"/>
    <n v="90"/>
    <n v="435"/>
    <n v="9"/>
    <x v="9"/>
    <x v="15"/>
    <x v="3"/>
    <x v="1"/>
    <x v="7"/>
    <x v="3"/>
    <s v="Decaf"/>
  </r>
  <r>
    <n v="-27"/>
    <n v="23"/>
    <n v="109"/>
    <n v="86"/>
    <n v="50"/>
    <n v="26"/>
    <n v="1698"/>
    <n v="0"/>
    <n v="60"/>
    <n v="20"/>
    <n v="80"/>
    <n v="435"/>
    <n v="10"/>
    <x v="9"/>
    <x v="15"/>
    <x v="3"/>
    <x v="1"/>
    <x v="8"/>
    <x v="3"/>
    <s v="Decaf"/>
  </r>
  <r>
    <n v="-6"/>
    <n v="64"/>
    <n v="109"/>
    <n v="45"/>
    <n v="70"/>
    <n v="41"/>
    <n v="320"/>
    <n v="20"/>
    <n v="10"/>
    <n v="40"/>
    <n v="50"/>
    <n v="801"/>
    <n v="11"/>
    <x v="9"/>
    <x v="15"/>
    <x v="3"/>
    <x v="1"/>
    <x v="9"/>
    <x v="1"/>
    <s v="Regular"/>
  </r>
  <r>
    <n v="14"/>
    <n v="53"/>
    <n v="92"/>
    <n v="39"/>
    <n v="39"/>
    <n v="12"/>
    <n v="244"/>
    <n v="20"/>
    <n v="10"/>
    <n v="30"/>
    <n v="40"/>
    <n v="435"/>
    <n v="12"/>
    <x v="9"/>
    <x v="15"/>
    <x v="3"/>
    <x v="1"/>
    <x v="10"/>
    <x v="1"/>
    <s v="Regular"/>
  </r>
  <r>
    <n v="-12"/>
    <n v="31"/>
    <n v="56"/>
    <n v="25"/>
    <n v="43"/>
    <n v="9"/>
    <n v="209"/>
    <n v="10"/>
    <n v="0"/>
    <n v="20"/>
    <n v="20"/>
    <n v="435"/>
    <n v="13"/>
    <x v="9"/>
    <x v="15"/>
    <x v="3"/>
    <x v="1"/>
    <x v="3"/>
    <x v="1"/>
    <s v="Regular"/>
  </r>
  <r>
    <n v="36"/>
    <n v="77"/>
    <n v="142"/>
    <n v="65"/>
    <n v="41"/>
    <n v="20"/>
    <n v="1053"/>
    <n v="90"/>
    <n v="90"/>
    <n v="110"/>
    <n v="200"/>
    <n v="435"/>
    <n v="1"/>
    <x v="9"/>
    <x v="15"/>
    <x v="3"/>
    <x v="1"/>
    <x v="0"/>
    <x v="0"/>
    <s v="Regular"/>
  </r>
  <r>
    <n v="22"/>
    <n v="64"/>
    <n v="111"/>
    <n v="47"/>
    <n v="42"/>
    <n v="15"/>
    <n v="375"/>
    <n v="80"/>
    <n v="50"/>
    <n v="100"/>
    <n v="150"/>
    <n v="435"/>
    <n v="2"/>
    <x v="9"/>
    <x v="15"/>
    <x v="3"/>
    <x v="1"/>
    <x v="1"/>
    <x v="0"/>
    <s v="Regular"/>
  </r>
  <r>
    <n v="34"/>
    <n v="98"/>
    <n v="177"/>
    <n v="79"/>
    <n v="64"/>
    <n v="30"/>
    <n v="593"/>
    <n v="120"/>
    <n v="78"/>
    <n v="160"/>
    <n v="260"/>
    <n v="435"/>
    <n v="3"/>
    <x v="9"/>
    <x v="15"/>
    <x v="3"/>
    <x v="1"/>
    <x v="2"/>
    <x v="0"/>
    <s v="Decaf"/>
  </r>
  <r>
    <n v="28"/>
    <n v="47"/>
    <n v="79"/>
    <n v="32"/>
    <n v="19"/>
    <n v="8"/>
    <n v="833"/>
    <n v="40"/>
    <n v="20"/>
    <n v="40"/>
    <n v="60"/>
    <n v="801"/>
    <n v="4"/>
    <x v="9"/>
    <x v="15"/>
    <x v="3"/>
    <x v="1"/>
    <x v="12"/>
    <x v="2"/>
    <s v="Regular"/>
  </r>
  <r>
    <n v="87"/>
    <n v="133"/>
    <n v="236"/>
    <n v="83"/>
    <n v="46"/>
    <n v="33"/>
    <n v="564"/>
    <n v="110"/>
    <n v="80"/>
    <n v="130"/>
    <n v="210"/>
    <n v="801"/>
    <n v="5"/>
    <x v="9"/>
    <x v="15"/>
    <x v="3"/>
    <x v="1"/>
    <x v="4"/>
    <x v="2"/>
    <s v="Regular"/>
  </r>
  <r>
    <n v="37"/>
    <n v="59"/>
    <n v="99"/>
    <n v="40"/>
    <n v="22"/>
    <n v="11"/>
    <n v="881"/>
    <n v="60"/>
    <n v="20"/>
    <n v="60"/>
    <n v="80"/>
    <n v="435"/>
    <n v="6"/>
    <x v="9"/>
    <x v="15"/>
    <x v="3"/>
    <x v="1"/>
    <x v="5"/>
    <x v="2"/>
    <s v="Decaf"/>
  </r>
  <r>
    <n v="115"/>
    <n v="157"/>
    <n v="265"/>
    <n v="181"/>
    <n v="42"/>
    <n v="30"/>
    <n v="971"/>
    <n v="120"/>
    <n v="80"/>
    <n v="130"/>
    <n v="210"/>
    <n v="661"/>
    <n v="8"/>
    <x v="9"/>
    <x v="16"/>
    <x v="3"/>
    <x v="0"/>
    <x v="6"/>
    <x v="3"/>
    <s v="Decaf"/>
  </r>
  <r>
    <n v="186"/>
    <n v="281"/>
    <n v="520"/>
    <n v="226"/>
    <n v="95"/>
    <n v="74"/>
    <n v="1246"/>
    <n v="170"/>
    <n v="158"/>
    <n v="220"/>
    <n v="410"/>
    <n v="562"/>
    <n v="9"/>
    <x v="9"/>
    <x v="16"/>
    <x v="3"/>
    <x v="0"/>
    <x v="7"/>
    <x v="3"/>
    <s v="Decaf"/>
  </r>
  <r>
    <n v="26"/>
    <n v="51"/>
    <n v="90"/>
    <n v="39"/>
    <n v="25"/>
    <n v="12"/>
    <n v="541"/>
    <n v="40"/>
    <n v="20"/>
    <n v="40"/>
    <n v="60"/>
    <n v="209"/>
    <n v="10"/>
    <x v="9"/>
    <x v="16"/>
    <x v="3"/>
    <x v="0"/>
    <x v="8"/>
    <x v="3"/>
    <s v="Decaf"/>
  </r>
  <r>
    <n v="134"/>
    <n v="179"/>
    <n v="302"/>
    <n v="92"/>
    <n v="45"/>
    <n v="34"/>
    <n v="915"/>
    <n v="80"/>
    <n v="50"/>
    <n v="90"/>
    <n v="140"/>
    <n v="562"/>
    <n v="11"/>
    <x v="9"/>
    <x v="16"/>
    <x v="3"/>
    <x v="0"/>
    <x v="9"/>
    <x v="1"/>
    <s v="Regular"/>
  </r>
  <r>
    <n v="79"/>
    <n v="111"/>
    <n v="187"/>
    <n v="76"/>
    <n v="32"/>
    <n v="21"/>
    <n v="580"/>
    <n v="50"/>
    <n v="30"/>
    <n v="50"/>
    <n v="80"/>
    <n v="209"/>
    <n v="12"/>
    <x v="9"/>
    <x v="16"/>
    <x v="3"/>
    <x v="0"/>
    <x v="10"/>
    <x v="1"/>
    <s v="Regular"/>
  </r>
  <r>
    <n v="56"/>
    <n v="110"/>
    <n v="182"/>
    <n v="72"/>
    <n v="54"/>
    <n v="23"/>
    <n v="650"/>
    <n v="50"/>
    <n v="20"/>
    <n v="60"/>
    <n v="80"/>
    <n v="562"/>
    <n v="13"/>
    <x v="9"/>
    <x v="16"/>
    <x v="3"/>
    <x v="0"/>
    <x v="3"/>
    <x v="1"/>
    <s v="Regular"/>
  </r>
  <r>
    <n v="-74"/>
    <n v="-13"/>
    <n v="109"/>
    <n v="147"/>
    <n v="61"/>
    <n v="39"/>
    <n v="2555"/>
    <n v="-60"/>
    <n v="212"/>
    <n v="-20"/>
    <n v="150"/>
    <n v="818"/>
    <n v="1"/>
    <x v="9"/>
    <x v="16"/>
    <x v="3"/>
    <x v="0"/>
    <x v="0"/>
    <x v="0"/>
    <s v="Regular"/>
  </r>
  <r>
    <n v="247"/>
    <n v="390"/>
    <n v="650"/>
    <n v="327"/>
    <n v="143"/>
    <n v="91"/>
    <n v="2548"/>
    <n v="470"/>
    <n v="374"/>
    <n v="580"/>
    <n v="960"/>
    <n v="626"/>
    <n v="2"/>
    <x v="9"/>
    <x v="16"/>
    <x v="3"/>
    <x v="0"/>
    <x v="1"/>
    <x v="0"/>
    <s v="Regular"/>
  </r>
  <r>
    <n v="-117"/>
    <n v="-24"/>
    <n v="130"/>
    <n v="121"/>
    <n v="93"/>
    <n v="50"/>
    <n v="3654"/>
    <n v="-100"/>
    <n v="303"/>
    <n v="-30"/>
    <n v="190"/>
    <n v="951"/>
    <n v="3"/>
    <x v="9"/>
    <x v="16"/>
    <x v="3"/>
    <x v="0"/>
    <x v="2"/>
    <x v="0"/>
    <s v="Decaf"/>
  </r>
  <r>
    <n v="149"/>
    <n v="239"/>
    <n v="478"/>
    <n v="279"/>
    <n v="90"/>
    <n v="66"/>
    <n v="1755"/>
    <n v="160"/>
    <n v="149"/>
    <n v="220"/>
    <n v="430"/>
    <n v="562"/>
    <n v="4"/>
    <x v="9"/>
    <x v="16"/>
    <x v="3"/>
    <x v="0"/>
    <x v="12"/>
    <x v="2"/>
    <s v="Regular"/>
  </r>
  <r>
    <n v="27"/>
    <n v="173"/>
    <n v="298"/>
    <n v="180"/>
    <n v="146"/>
    <n v="113"/>
    <n v="898"/>
    <n v="50"/>
    <n v="188"/>
    <n v="160"/>
    <n v="270"/>
    <n v="562"/>
    <n v="5"/>
    <x v="9"/>
    <x v="16"/>
    <x v="3"/>
    <x v="0"/>
    <x v="4"/>
    <x v="2"/>
    <s v="Regular"/>
  </r>
  <r>
    <n v="225"/>
    <n v="341"/>
    <n v="598"/>
    <n v="203"/>
    <n v="116"/>
    <n v="84"/>
    <n v="1662"/>
    <n v="240"/>
    <n v="229"/>
    <n v="320"/>
    <n v="550"/>
    <n v="714"/>
    <n v="6"/>
    <x v="9"/>
    <x v="16"/>
    <x v="3"/>
    <x v="0"/>
    <x v="5"/>
    <x v="2"/>
    <s v="Decaf"/>
  </r>
  <r>
    <n v="26"/>
    <n v="173"/>
    <n v="298"/>
    <n v="66"/>
    <n v="147"/>
    <n v="113"/>
    <n v="898"/>
    <n v="60"/>
    <n v="90"/>
    <n v="150"/>
    <n v="240"/>
    <n v="775"/>
    <n v="8"/>
    <x v="9"/>
    <x v="17"/>
    <x v="3"/>
    <x v="1"/>
    <x v="6"/>
    <x v="3"/>
    <s v="Decaf"/>
  </r>
  <r>
    <n v="120"/>
    <n v="213"/>
    <n v="367"/>
    <n v="184"/>
    <n v="93"/>
    <n v="50"/>
    <n v="1132"/>
    <n v="120"/>
    <n v="62"/>
    <n v="170"/>
    <n v="290"/>
    <n v="702"/>
    <n v="9"/>
    <x v="9"/>
    <x v="17"/>
    <x v="3"/>
    <x v="1"/>
    <x v="7"/>
    <x v="3"/>
    <s v="Decaf"/>
  </r>
  <r>
    <n v="114"/>
    <n v="176"/>
    <n v="298"/>
    <n v="141"/>
    <n v="62"/>
    <n v="39"/>
    <n v="789"/>
    <n v="130"/>
    <n v="90"/>
    <n v="150"/>
    <n v="240"/>
    <n v="702"/>
    <n v="10"/>
    <x v="9"/>
    <x v="17"/>
    <x v="3"/>
    <x v="1"/>
    <x v="8"/>
    <x v="3"/>
    <s v="Decaf"/>
  </r>
  <r>
    <n v="224"/>
    <n v="341"/>
    <n v="598"/>
    <n v="248"/>
    <n v="117"/>
    <n v="84"/>
    <n v="1662"/>
    <n v="130"/>
    <n v="72"/>
    <n v="180"/>
    <n v="290"/>
    <n v="702"/>
    <n v="11"/>
    <x v="9"/>
    <x v="17"/>
    <x v="3"/>
    <x v="1"/>
    <x v="9"/>
    <x v="1"/>
    <s v="Regular"/>
  </r>
  <r>
    <n v="149"/>
    <n v="239"/>
    <n v="478"/>
    <n v="250"/>
    <n v="90"/>
    <n v="66"/>
    <n v="1755"/>
    <n v="80"/>
    <n v="98"/>
    <n v="120"/>
    <n v="230"/>
    <n v="775"/>
    <n v="12"/>
    <x v="9"/>
    <x v="17"/>
    <x v="3"/>
    <x v="1"/>
    <x v="10"/>
    <x v="1"/>
    <s v="Regular"/>
  </r>
  <r>
    <n v="-363"/>
    <n v="-255"/>
    <n v="21"/>
    <n v="194"/>
    <n v="129"/>
    <n v="96"/>
    <n v="7058"/>
    <n v="-170"/>
    <n v="68"/>
    <n v="-110"/>
    <n v="0"/>
    <n v="702"/>
    <n v="13"/>
    <x v="9"/>
    <x v="17"/>
    <x v="3"/>
    <x v="1"/>
    <x v="3"/>
    <x v="1"/>
    <s v="Regular"/>
  </r>
  <r>
    <n v="-2"/>
    <n v="43"/>
    <n v="77"/>
    <n v="34"/>
    <n v="45"/>
    <n v="12"/>
    <n v="240"/>
    <n v="30"/>
    <n v="40"/>
    <n v="60"/>
    <n v="100"/>
    <n v="775"/>
    <n v="2"/>
    <x v="9"/>
    <x v="17"/>
    <x v="3"/>
    <x v="1"/>
    <x v="1"/>
    <x v="0"/>
    <s v="Regular"/>
  </r>
  <r>
    <n v="7"/>
    <n v="37"/>
    <n v="68"/>
    <n v="31"/>
    <n v="30"/>
    <n v="9"/>
    <n v="1000"/>
    <n v="50"/>
    <n v="30"/>
    <n v="60"/>
    <n v="90"/>
    <n v="775"/>
    <n v="3"/>
    <x v="9"/>
    <x v="17"/>
    <x v="3"/>
    <x v="1"/>
    <x v="2"/>
    <x v="0"/>
    <s v="Decaf"/>
  </r>
  <r>
    <n v="32"/>
    <n v="43"/>
    <n v="43"/>
    <n v="0"/>
    <n v="11"/>
    <n v="0"/>
    <n v="430"/>
    <n v="30"/>
    <n v="0"/>
    <n v="30"/>
    <n v="30"/>
    <n v="702"/>
    <n v="4"/>
    <x v="9"/>
    <x v="17"/>
    <x v="3"/>
    <x v="1"/>
    <x v="12"/>
    <x v="2"/>
    <s v="Regular"/>
  </r>
  <r>
    <n v="14"/>
    <n v="31"/>
    <n v="52"/>
    <n v="21"/>
    <n v="17"/>
    <n v="5"/>
    <n v="846"/>
    <n v="20"/>
    <n v="10"/>
    <n v="20"/>
    <n v="30"/>
    <n v="702"/>
    <n v="5"/>
    <x v="9"/>
    <x v="17"/>
    <x v="3"/>
    <x v="1"/>
    <x v="4"/>
    <x v="2"/>
    <s v="Regular"/>
  </r>
  <r>
    <n v="17"/>
    <n v="35"/>
    <n v="58"/>
    <n v="23"/>
    <n v="18"/>
    <n v="6"/>
    <n v="800"/>
    <n v="30"/>
    <n v="10"/>
    <n v="30"/>
    <n v="40"/>
    <n v="702"/>
    <n v="6"/>
    <x v="9"/>
    <x v="17"/>
    <x v="3"/>
    <x v="1"/>
    <x v="5"/>
    <x v="2"/>
    <s v="Decaf"/>
  </r>
  <r>
    <n v="17"/>
    <n v="36"/>
    <n v="61"/>
    <n v="25"/>
    <n v="19"/>
    <n v="7"/>
    <n v="820"/>
    <n v="30"/>
    <n v="10"/>
    <n v="30"/>
    <n v="40"/>
    <n v="971"/>
    <n v="8"/>
    <x v="9"/>
    <x v="18"/>
    <x v="3"/>
    <x v="1"/>
    <x v="6"/>
    <x v="3"/>
    <s v="Decaf"/>
  </r>
  <r>
    <n v="73"/>
    <n v="115"/>
    <n v="205"/>
    <n v="90"/>
    <n v="42"/>
    <n v="29"/>
    <n v="572"/>
    <n v="90"/>
    <n v="60"/>
    <n v="100"/>
    <n v="160"/>
    <n v="971"/>
    <n v="9"/>
    <x v="9"/>
    <x v="18"/>
    <x v="3"/>
    <x v="1"/>
    <x v="7"/>
    <x v="3"/>
    <s v="Decaf"/>
  </r>
  <r>
    <n v="16"/>
    <n v="32"/>
    <n v="53"/>
    <n v="21"/>
    <n v="16"/>
    <n v="5"/>
    <n v="480"/>
    <n v="20"/>
    <n v="0"/>
    <n v="20"/>
    <n v="20"/>
    <n v="541"/>
    <n v="11"/>
    <x v="9"/>
    <x v="18"/>
    <x v="3"/>
    <x v="1"/>
    <x v="9"/>
    <x v="1"/>
    <s v="Regular"/>
  </r>
  <r>
    <n v="64"/>
    <n v="123"/>
    <n v="205"/>
    <n v="82"/>
    <n v="59"/>
    <n v="27"/>
    <n v="788"/>
    <n v="50"/>
    <n v="30"/>
    <n v="60"/>
    <n v="90"/>
    <n v="971"/>
    <n v="12"/>
    <x v="9"/>
    <x v="18"/>
    <x v="3"/>
    <x v="1"/>
    <x v="10"/>
    <x v="1"/>
    <s v="Regular"/>
  </r>
  <r>
    <n v="76"/>
    <n v="127"/>
    <n v="218"/>
    <n v="91"/>
    <n v="51"/>
    <n v="28"/>
    <n v="656"/>
    <n v="50"/>
    <n v="40"/>
    <n v="60"/>
    <n v="100"/>
    <n v="971"/>
    <n v="13"/>
    <x v="9"/>
    <x v="18"/>
    <x v="3"/>
    <x v="1"/>
    <x v="3"/>
    <x v="1"/>
    <s v="Regular"/>
  </r>
  <r>
    <n v="-5"/>
    <n v="71"/>
    <n v="122"/>
    <n v="51"/>
    <n v="76"/>
    <n v="46"/>
    <n v="503"/>
    <n v="50"/>
    <n v="70"/>
    <n v="100"/>
    <n v="170"/>
    <n v="971"/>
    <n v="1"/>
    <x v="9"/>
    <x v="18"/>
    <x v="3"/>
    <x v="1"/>
    <x v="0"/>
    <x v="0"/>
    <s v="Regular"/>
  </r>
  <r>
    <n v="21"/>
    <n v="84"/>
    <n v="144"/>
    <n v="60"/>
    <n v="63"/>
    <n v="19"/>
    <n v="463"/>
    <n v="90"/>
    <n v="80"/>
    <n v="130"/>
    <n v="210"/>
    <n v="971"/>
    <n v="2"/>
    <x v="9"/>
    <x v="18"/>
    <x v="3"/>
    <x v="1"/>
    <x v="1"/>
    <x v="0"/>
    <s v="Regular"/>
  </r>
  <r>
    <n v="29"/>
    <n v="64"/>
    <n v="107"/>
    <n v="43"/>
    <n v="35"/>
    <n v="13"/>
    <n v="419"/>
    <n v="80"/>
    <n v="50"/>
    <n v="100"/>
    <n v="150"/>
    <n v="971"/>
    <n v="3"/>
    <x v="9"/>
    <x v="18"/>
    <x v="3"/>
    <x v="1"/>
    <x v="2"/>
    <x v="0"/>
    <s v="Decaf"/>
  </r>
  <r>
    <n v="12"/>
    <n v="66"/>
    <n v="120"/>
    <n v="54"/>
    <n v="54"/>
    <n v="20"/>
    <n v="404"/>
    <n v="40"/>
    <n v="40"/>
    <n v="60"/>
    <n v="100"/>
    <n v="503"/>
    <n v="4"/>
    <x v="9"/>
    <x v="18"/>
    <x v="3"/>
    <x v="1"/>
    <x v="12"/>
    <x v="2"/>
    <s v="Regular"/>
  </r>
  <r>
    <n v="27"/>
    <n v="71"/>
    <n v="123"/>
    <n v="52"/>
    <n v="44"/>
    <n v="17"/>
    <n v="405"/>
    <n v="60"/>
    <n v="30"/>
    <n v="70"/>
    <n v="100"/>
    <n v="971"/>
    <n v="5"/>
    <x v="9"/>
    <x v="18"/>
    <x v="3"/>
    <x v="1"/>
    <x v="4"/>
    <x v="2"/>
    <s v="Regular"/>
  </r>
  <r>
    <n v="91"/>
    <n v="161"/>
    <n v="322"/>
    <n v="110"/>
    <n v="70"/>
    <n v="45"/>
    <n v="1267"/>
    <n v="110"/>
    <n v="147"/>
    <n v="150"/>
    <n v="290"/>
    <n v="503"/>
    <n v="6"/>
    <x v="9"/>
    <x v="18"/>
    <x v="3"/>
    <x v="1"/>
    <x v="5"/>
    <x v="2"/>
    <s v="Decaf"/>
  </r>
  <r>
    <n v="115"/>
    <n v="188"/>
    <n v="313"/>
    <n v="142"/>
    <n v="73"/>
    <n v="41"/>
    <n v="1119"/>
    <n v="130"/>
    <n v="90"/>
    <n v="160"/>
    <n v="250"/>
    <n v="206"/>
    <n v="8"/>
    <x v="9"/>
    <x v="19"/>
    <x v="3"/>
    <x v="1"/>
    <x v="6"/>
    <x v="3"/>
    <s v="Decaf"/>
  </r>
  <r>
    <n v="47"/>
    <n v="71"/>
    <n v="119"/>
    <n v="48"/>
    <n v="24"/>
    <n v="13"/>
    <n v="829"/>
    <n v="60"/>
    <n v="30"/>
    <n v="60"/>
    <n v="90"/>
    <n v="425"/>
    <n v="9"/>
    <x v="9"/>
    <x v="19"/>
    <x v="3"/>
    <x v="1"/>
    <x v="7"/>
    <x v="3"/>
    <s v="Decaf"/>
  </r>
  <r>
    <n v="57"/>
    <n v="99"/>
    <n v="159"/>
    <n v="60"/>
    <n v="42"/>
    <n v="18"/>
    <n v="329"/>
    <n v="40"/>
    <n v="20"/>
    <n v="50"/>
    <n v="70"/>
    <n v="206"/>
    <n v="11"/>
    <x v="9"/>
    <x v="19"/>
    <x v="3"/>
    <x v="1"/>
    <x v="9"/>
    <x v="1"/>
    <s v="Regular"/>
  </r>
  <r>
    <n v="31"/>
    <n v="67"/>
    <n v="113"/>
    <n v="46"/>
    <n v="36"/>
    <n v="14"/>
    <n v="449"/>
    <n v="30"/>
    <n v="20"/>
    <n v="30"/>
    <n v="50"/>
    <n v="360"/>
    <n v="12"/>
    <x v="9"/>
    <x v="19"/>
    <x v="3"/>
    <x v="1"/>
    <x v="10"/>
    <x v="1"/>
    <s v="Regular"/>
  </r>
  <r>
    <n v="0"/>
    <n v="84"/>
    <n v="144"/>
    <n v="60"/>
    <n v="84"/>
    <n v="54"/>
    <n v="606"/>
    <n v="10"/>
    <n v="20"/>
    <n v="40"/>
    <n v="60"/>
    <n v="206"/>
    <n v="13"/>
    <x v="9"/>
    <x v="19"/>
    <x v="3"/>
    <x v="1"/>
    <x v="3"/>
    <x v="1"/>
    <s v="Regular"/>
  </r>
  <r>
    <n v="56"/>
    <n v="99"/>
    <n v="167"/>
    <n v="68"/>
    <n v="43"/>
    <n v="21"/>
    <n v="438"/>
    <n v="110"/>
    <n v="90"/>
    <n v="140"/>
    <n v="230"/>
    <n v="206"/>
    <n v="2"/>
    <x v="9"/>
    <x v="19"/>
    <x v="3"/>
    <x v="1"/>
    <x v="1"/>
    <x v="0"/>
    <s v="Regular"/>
  </r>
  <r>
    <n v="17"/>
    <n v="134"/>
    <n v="230"/>
    <n v="96"/>
    <n v="117"/>
    <n v="87"/>
    <n v="683"/>
    <n v="100"/>
    <n v="117"/>
    <n v="190"/>
    <n v="330"/>
    <n v="425"/>
    <n v="3"/>
    <x v="9"/>
    <x v="19"/>
    <x v="3"/>
    <x v="1"/>
    <x v="2"/>
    <x v="0"/>
    <s v="Decaf"/>
  </r>
  <r>
    <n v="10"/>
    <n v="29"/>
    <n v="51"/>
    <n v="22"/>
    <n v="19"/>
    <n v="7"/>
    <n v="573"/>
    <n v="20"/>
    <n v="10"/>
    <n v="20"/>
    <n v="30"/>
    <n v="206"/>
    <n v="4"/>
    <x v="9"/>
    <x v="19"/>
    <x v="3"/>
    <x v="1"/>
    <x v="12"/>
    <x v="2"/>
    <s v="Regular"/>
  </r>
  <r>
    <n v="16"/>
    <n v="70"/>
    <n v="126"/>
    <n v="56"/>
    <n v="54"/>
    <n v="21"/>
    <n v="385"/>
    <n v="50"/>
    <n v="40"/>
    <n v="70"/>
    <n v="110"/>
    <n v="253"/>
    <n v="5"/>
    <x v="9"/>
    <x v="19"/>
    <x v="3"/>
    <x v="1"/>
    <x v="4"/>
    <x v="2"/>
    <s v="Regular"/>
  </r>
  <r>
    <n v="48"/>
    <n v="94"/>
    <n v="174"/>
    <n v="80"/>
    <n v="46"/>
    <n v="24"/>
    <n v="1055"/>
    <n v="80"/>
    <n v="60"/>
    <n v="90"/>
    <n v="150"/>
    <n v="253"/>
    <n v="6"/>
    <x v="9"/>
    <x v="19"/>
    <x v="3"/>
    <x v="1"/>
    <x v="5"/>
    <x v="2"/>
    <s v="Decaf"/>
  </r>
  <r>
    <n v="70"/>
    <n v="112"/>
    <n v="200"/>
    <n v="88"/>
    <n v="42"/>
    <n v="29"/>
    <n v="561"/>
    <n v="60"/>
    <n v="70"/>
    <n v="90"/>
    <n v="160"/>
    <n v="719"/>
    <n v="13"/>
    <x v="10"/>
    <x v="0"/>
    <x v="0"/>
    <x v="0"/>
    <x v="3"/>
    <x v="1"/>
    <s v="Regular"/>
  </r>
  <r>
    <n v="107"/>
    <n v="182"/>
    <n v="363"/>
    <n v="225"/>
    <n v="75"/>
    <n v="50"/>
    <n v="1283"/>
    <n v="100"/>
    <n v="180"/>
    <n v="160"/>
    <n v="330"/>
    <n v="970"/>
    <n v="8"/>
    <x v="10"/>
    <x v="0"/>
    <x v="0"/>
    <x v="0"/>
    <x v="6"/>
    <x v="3"/>
    <s v="Decaf"/>
  </r>
  <r>
    <n v="-4"/>
    <n v="73"/>
    <n v="125"/>
    <n v="52"/>
    <n v="77"/>
    <n v="47"/>
    <n v="509"/>
    <n v="10"/>
    <n v="40"/>
    <n v="70"/>
    <n v="110"/>
    <n v="303"/>
    <n v="9"/>
    <x v="10"/>
    <x v="0"/>
    <x v="0"/>
    <x v="0"/>
    <x v="7"/>
    <x v="3"/>
    <s v="Decaf"/>
  </r>
  <r>
    <n v="32"/>
    <n v="79"/>
    <n v="138"/>
    <n v="59"/>
    <n v="47"/>
    <n v="19"/>
    <n v="411"/>
    <n v="40"/>
    <n v="50"/>
    <n v="70"/>
    <n v="120"/>
    <n v="720"/>
    <n v="10"/>
    <x v="10"/>
    <x v="0"/>
    <x v="0"/>
    <x v="0"/>
    <x v="8"/>
    <x v="3"/>
    <s v="Decaf"/>
  </r>
  <r>
    <n v="15"/>
    <n v="69"/>
    <n v="124"/>
    <n v="55"/>
    <n v="54"/>
    <n v="20"/>
    <n v="410"/>
    <n v="20"/>
    <n v="40"/>
    <n v="60"/>
    <n v="100"/>
    <n v="719"/>
    <n v="11"/>
    <x v="10"/>
    <x v="0"/>
    <x v="0"/>
    <x v="0"/>
    <x v="9"/>
    <x v="1"/>
    <s v="Regular"/>
  </r>
  <r>
    <n v="29"/>
    <n v="68"/>
    <n v="125"/>
    <n v="57"/>
    <n v="39"/>
    <n v="17"/>
    <n v="1042"/>
    <n v="30"/>
    <n v="40"/>
    <n v="60"/>
    <n v="100"/>
    <n v="719"/>
    <n v="12"/>
    <x v="10"/>
    <x v="0"/>
    <x v="0"/>
    <x v="0"/>
    <x v="10"/>
    <x v="1"/>
    <s v="Regular"/>
  </r>
  <r>
    <n v="58"/>
    <n v="114"/>
    <n v="189"/>
    <n v="75"/>
    <n v="56"/>
    <n v="24"/>
    <n v="659"/>
    <n v="100"/>
    <n v="90"/>
    <n v="150"/>
    <n v="240"/>
    <n v="303"/>
    <n v="6"/>
    <x v="10"/>
    <x v="0"/>
    <x v="0"/>
    <x v="0"/>
    <x v="5"/>
    <x v="2"/>
    <s v="Decaf"/>
  </r>
  <r>
    <n v="48"/>
    <n v="73"/>
    <n v="123"/>
    <n v="50"/>
    <n v="25"/>
    <n v="14"/>
    <n v="589"/>
    <n v="70"/>
    <n v="60"/>
    <n v="90"/>
    <n v="150"/>
    <n v="303"/>
    <n v="5"/>
    <x v="10"/>
    <x v="0"/>
    <x v="0"/>
    <x v="0"/>
    <x v="4"/>
    <x v="2"/>
    <s v="Regular"/>
  </r>
  <r>
    <n v="84"/>
    <n v="117"/>
    <n v="198"/>
    <n v="81"/>
    <n v="33"/>
    <n v="22"/>
    <n v="984"/>
    <n v="80"/>
    <n v="80"/>
    <n v="110"/>
    <n v="190"/>
    <n v="970"/>
    <n v="3"/>
    <x v="10"/>
    <x v="0"/>
    <x v="0"/>
    <x v="0"/>
    <x v="2"/>
    <x v="0"/>
    <s v="Decaf"/>
  </r>
  <r>
    <n v="128"/>
    <n v="172"/>
    <n v="290"/>
    <n v="62"/>
    <n v="44"/>
    <n v="33"/>
    <n v="930"/>
    <n v="130"/>
    <n v="163"/>
    <n v="170"/>
    <n v="280"/>
    <n v="970"/>
    <n v="1"/>
    <x v="10"/>
    <x v="0"/>
    <x v="0"/>
    <x v="0"/>
    <x v="0"/>
    <x v="0"/>
    <s v="Regular"/>
  </r>
  <r>
    <n v="27"/>
    <n v="52"/>
    <n v="92"/>
    <n v="40"/>
    <n v="25"/>
    <n v="13"/>
    <n v="536"/>
    <n v="40"/>
    <n v="30"/>
    <n v="60"/>
    <n v="90"/>
    <n v="970"/>
    <n v="2"/>
    <x v="10"/>
    <x v="0"/>
    <x v="0"/>
    <x v="0"/>
    <x v="1"/>
    <x v="0"/>
    <s v="Regular"/>
  </r>
  <r>
    <n v="127"/>
    <n v="172"/>
    <n v="290"/>
    <n v="103"/>
    <n v="45"/>
    <n v="33"/>
    <n v="930"/>
    <n v="110"/>
    <n v="96"/>
    <n v="150"/>
    <n v="260"/>
    <n v="312"/>
    <n v="8"/>
    <x v="10"/>
    <x v="1"/>
    <x v="0"/>
    <x v="0"/>
    <x v="6"/>
    <x v="3"/>
    <s v="Decaf"/>
  </r>
  <r>
    <n v="27"/>
    <n v="52"/>
    <n v="92"/>
    <n v="40"/>
    <n v="25"/>
    <n v="13"/>
    <n v="536"/>
    <n v="30"/>
    <n v="30"/>
    <n v="50"/>
    <n v="80"/>
    <n v="773"/>
    <n v="9"/>
    <x v="10"/>
    <x v="1"/>
    <x v="0"/>
    <x v="0"/>
    <x v="7"/>
    <x v="3"/>
    <s v="Decaf"/>
  </r>
  <r>
    <n v="84"/>
    <n v="117"/>
    <n v="198"/>
    <n v="81"/>
    <n v="33"/>
    <n v="22"/>
    <n v="984"/>
    <n v="80"/>
    <n v="70"/>
    <n v="110"/>
    <n v="180"/>
    <n v="630"/>
    <n v="10"/>
    <x v="10"/>
    <x v="1"/>
    <x v="0"/>
    <x v="0"/>
    <x v="8"/>
    <x v="3"/>
    <s v="Decaf"/>
  </r>
  <r>
    <n v="48"/>
    <n v="73"/>
    <n v="123"/>
    <n v="50"/>
    <n v="25"/>
    <n v="14"/>
    <n v="589"/>
    <n v="40"/>
    <n v="40"/>
    <n v="60"/>
    <n v="100"/>
    <n v="847"/>
    <n v="11"/>
    <x v="10"/>
    <x v="1"/>
    <x v="0"/>
    <x v="0"/>
    <x v="9"/>
    <x v="1"/>
    <s v="Regular"/>
  </r>
  <r>
    <n v="59"/>
    <n v="114"/>
    <n v="189"/>
    <n v="75"/>
    <n v="55"/>
    <n v="24"/>
    <n v="659"/>
    <n v="50"/>
    <n v="60"/>
    <n v="90"/>
    <n v="150"/>
    <n v="630"/>
    <n v="12"/>
    <x v="10"/>
    <x v="1"/>
    <x v="0"/>
    <x v="0"/>
    <x v="10"/>
    <x v="1"/>
    <s v="Regular"/>
  </r>
  <r>
    <n v="129"/>
    <n v="212"/>
    <n v="423"/>
    <n v="221"/>
    <n v="83"/>
    <n v="59"/>
    <n v="1778"/>
    <n v="200"/>
    <n v="279"/>
    <n v="270"/>
    <n v="540"/>
    <n v="847"/>
    <n v="6"/>
    <x v="10"/>
    <x v="1"/>
    <x v="0"/>
    <x v="0"/>
    <x v="5"/>
    <x v="2"/>
    <s v="Decaf"/>
  </r>
  <r>
    <n v="196"/>
    <n v="304"/>
    <n v="532"/>
    <n v="237"/>
    <n v="108"/>
    <n v="75"/>
    <n v="1691"/>
    <n v="290"/>
    <n v="292"/>
    <n v="390"/>
    <n v="680"/>
    <n v="224"/>
    <n v="5"/>
    <x v="10"/>
    <x v="1"/>
    <x v="0"/>
    <x v="0"/>
    <x v="4"/>
    <x v="2"/>
    <s v="Regular"/>
  </r>
  <r>
    <n v="106"/>
    <n v="165"/>
    <n v="278"/>
    <n v="64"/>
    <n v="59"/>
    <n v="36"/>
    <n v="803"/>
    <n v="110"/>
    <n v="133"/>
    <n v="160"/>
    <n v="270"/>
    <n v="815"/>
    <n v="3"/>
    <x v="10"/>
    <x v="1"/>
    <x v="0"/>
    <x v="0"/>
    <x v="2"/>
    <x v="0"/>
    <s v="Decaf"/>
  </r>
  <r>
    <n v="139"/>
    <n v="239"/>
    <n v="412"/>
    <n v="205"/>
    <n v="100"/>
    <n v="57"/>
    <n v="1150"/>
    <n v="140"/>
    <n v="131"/>
    <n v="230"/>
    <n v="400"/>
    <n v="815"/>
    <n v="2"/>
    <x v="10"/>
    <x v="1"/>
    <x v="0"/>
    <x v="0"/>
    <x v="1"/>
    <x v="0"/>
    <s v="Regular"/>
  </r>
  <r>
    <n v="196"/>
    <n v="304"/>
    <n v="532"/>
    <n v="162"/>
    <n v="108"/>
    <n v="75"/>
    <n v="1691"/>
    <n v="180"/>
    <n v="196"/>
    <n v="280"/>
    <n v="490"/>
    <n v="712"/>
    <n v="8"/>
    <x v="10"/>
    <x v="2"/>
    <x v="0"/>
    <x v="1"/>
    <x v="6"/>
    <x v="3"/>
    <s v="Decaf"/>
  </r>
  <r>
    <n v="107"/>
    <n v="165"/>
    <n v="278"/>
    <n v="95"/>
    <n v="58"/>
    <n v="36"/>
    <n v="803"/>
    <n v="100"/>
    <n v="53"/>
    <n v="150"/>
    <n v="250"/>
    <n v="712"/>
    <n v="9"/>
    <x v="10"/>
    <x v="2"/>
    <x v="0"/>
    <x v="1"/>
    <x v="7"/>
    <x v="3"/>
    <s v="Decaf"/>
  </r>
  <r>
    <n v="129"/>
    <n v="212"/>
    <n v="423"/>
    <n v="183"/>
    <n v="83"/>
    <n v="59"/>
    <n v="1778"/>
    <n v="110"/>
    <n v="177"/>
    <n v="180"/>
    <n v="350"/>
    <n v="712"/>
    <n v="11"/>
    <x v="10"/>
    <x v="2"/>
    <x v="0"/>
    <x v="1"/>
    <x v="9"/>
    <x v="1"/>
    <s v="Regular"/>
  </r>
  <r>
    <n v="173"/>
    <n v="300"/>
    <n v="545"/>
    <n v="252"/>
    <n v="127"/>
    <n v="93"/>
    <n v="1784"/>
    <n v="130"/>
    <n v="174"/>
    <n v="250"/>
    <n v="450"/>
    <n v="319"/>
    <n v="12"/>
    <x v="10"/>
    <x v="2"/>
    <x v="0"/>
    <x v="1"/>
    <x v="10"/>
    <x v="1"/>
    <s v="Regular"/>
  </r>
  <r>
    <n v="16"/>
    <n v="34"/>
    <n v="56"/>
    <n v="22"/>
    <n v="18"/>
    <n v="6"/>
    <n v="802"/>
    <n v="40"/>
    <n v="20"/>
    <n v="50"/>
    <n v="70"/>
    <n v="515"/>
    <n v="5"/>
    <x v="10"/>
    <x v="2"/>
    <x v="0"/>
    <x v="1"/>
    <x v="4"/>
    <x v="2"/>
    <s v="Regular"/>
  </r>
  <r>
    <n v="31"/>
    <n v="43"/>
    <n v="43"/>
    <n v="0"/>
    <n v="12"/>
    <n v="0"/>
    <n v="387"/>
    <n v="40"/>
    <n v="0"/>
    <n v="50"/>
    <n v="50"/>
    <n v="712"/>
    <n v="6"/>
    <x v="10"/>
    <x v="2"/>
    <x v="0"/>
    <x v="1"/>
    <x v="5"/>
    <x v="2"/>
    <s v="Decaf"/>
  </r>
  <r>
    <n v="-3"/>
    <n v="13"/>
    <n v="23"/>
    <n v="10"/>
    <n v="16"/>
    <n v="3"/>
    <n v="596"/>
    <n v="10"/>
    <n v="0"/>
    <n v="20"/>
    <n v="20"/>
    <n v="641"/>
    <n v="3"/>
    <x v="10"/>
    <x v="2"/>
    <x v="0"/>
    <x v="1"/>
    <x v="2"/>
    <x v="0"/>
    <s v="Decaf"/>
  </r>
  <r>
    <n v="8"/>
    <n v="24"/>
    <n v="39"/>
    <n v="15"/>
    <n v="16"/>
    <n v="4"/>
    <n v="848"/>
    <n v="10"/>
    <n v="10"/>
    <n v="20"/>
    <n v="30"/>
    <n v="563"/>
    <n v="1"/>
    <x v="10"/>
    <x v="2"/>
    <x v="0"/>
    <x v="1"/>
    <x v="0"/>
    <x v="0"/>
    <s v="Regular"/>
  </r>
  <r>
    <n v="5"/>
    <n v="35"/>
    <n v="64"/>
    <n v="29"/>
    <n v="30"/>
    <n v="8"/>
    <n v="1003"/>
    <n v="20"/>
    <n v="20"/>
    <n v="40"/>
    <n v="60"/>
    <n v="563"/>
    <n v="2"/>
    <x v="10"/>
    <x v="2"/>
    <x v="0"/>
    <x v="1"/>
    <x v="1"/>
    <x v="0"/>
    <s v="Regular"/>
  </r>
  <r>
    <n v="-4"/>
    <n v="41"/>
    <n v="74"/>
    <n v="33"/>
    <n v="45"/>
    <n v="12"/>
    <n v="243"/>
    <n v="0"/>
    <n v="20"/>
    <n v="40"/>
    <n v="60"/>
    <n v="314"/>
    <n v="13"/>
    <x v="10"/>
    <x v="3"/>
    <x v="0"/>
    <x v="1"/>
    <x v="3"/>
    <x v="1"/>
    <s v="Regular"/>
  </r>
  <r>
    <n v="-8"/>
    <n v="62"/>
    <n v="106"/>
    <n v="44"/>
    <n v="70"/>
    <n v="40"/>
    <n v="325"/>
    <n v="0"/>
    <n v="40"/>
    <n v="50"/>
    <n v="90"/>
    <n v="573"/>
    <n v="8"/>
    <x v="10"/>
    <x v="3"/>
    <x v="0"/>
    <x v="1"/>
    <x v="6"/>
    <x v="3"/>
    <s v="Decaf"/>
  </r>
  <r>
    <n v="-9"/>
    <n v="40"/>
    <n v="122"/>
    <n v="82"/>
    <n v="49"/>
    <n v="25"/>
    <n v="1804"/>
    <n v="0"/>
    <n v="70"/>
    <n v="40"/>
    <n v="110"/>
    <n v="573"/>
    <n v="9"/>
    <x v="10"/>
    <x v="3"/>
    <x v="0"/>
    <x v="1"/>
    <x v="7"/>
    <x v="3"/>
    <s v="Decaf"/>
  </r>
  <r>
    <n v="9"/>
    <n v="47"/>
    <n v="82"/>
    <n v="35"/>
    <n v="38"/>
    <n v="11"/>
    <n v="248"/>
    <n v="10"/>
    <n v="20"/>
    <n v="40"/>
    <n v="60"/>
    <n v="417"/>
    <n v="11"/>
    <x v="10"/>
    <x v="3"/>
    <x v="0"/>
    <x v="1"/>
    <x v="9"/>
    <x v="1"/>
    <s v="Regular"/>
  </r>
  <r>
    <n v="-3"/>
    <n v="42"/>
    <n v="76"/>
    <n v="34"/>
    <n v="45"/>
    <n v="12"/>
    <n v="211"/>
    <n v="0"/>
    <n v="20"/>
    <n v="40"/>
    <n v="60"/>
    <n v="636"/>
    <n v="12"/>
    <x v="10"/>
    <x v="3"/>
    <x v="0"/>
    <x v="1"/>
    <x v="10"/>
    <x v="1"/>
    <s v="Regular"/>
  </r>
  <r>
    <n v="51"/>
    <n v="78"/>
    <n v="132"/>
    <n v="54"/>
    <n v="27"/>
    <n v="15"/>
    <n v="885"/>
    <n v="80"/>
    <n v="60"/>
    <n v="100"/>
    <n v="160"/>
    <n v="314"/>
    <n v="5"/>
    <x v="10"/>
    <x v="3"/>
    <x v="0"/>
    <x v="1"/>
    <x v="4"/>
    <x v="2"/>
    <s v="Regular"/>
  </r>
  <r>
    <n v="27"/>
    <n v="48"/>
    <n v="81"/>
    <n v="33"/>
    <n v="21"/>
    <n v="9"/>
    <n v="836"/>
    <n v="50"/>
    <n v="40"/>
    <n v="60"/>
    <n v="100"/>
    <n v="314"/>
    <n v="6"/>
    <x v="10"/>
    <x v="3"/>
    <x v="0"/>
    <x v="1"/>
    <x v="5"/>
    <x v="2"/>
    <s v="Decaf"/>
  </r>
  <r>
    <n v="38"/>
    <n v="81"/>
    <n v="150"/>
    <n v="69"/>
    <n v="43"/>
    <n v="21"/>
    <n v="1060"/>
    <n v="40"/>
    <n v="60"/>
    <n v="80"/>
    <n v="140"/>
    <n v="314"/>
    <n v="3"/>
    <x v="10"/>
    <x v="3"/>
    <x v="0"/>
    <x v="1"/>
    <x v="2"/>
    <x v="0"/>
    <s v="Decaf"/>
  </r>
  <r>
    <n v="38"/>
    <n v="102"/>
    <n v="184"/>
    <n v="82"/>
    <n v="64"/>
    <n v="31"/>
    <n v="601"/>
    <n v="40"/>
    <n v="80"/>
    <n v="100"/>
    <n v="180"/>
    <n v="573"/>
    <n v="2"/>
    <x v="10"/>
    <x v="3"/>
    <x v="0"/>
    <x v="1"/>
    <x v="1"/>
    <x v="0"/>
    <s v="Regular"/>
  </r>
  <r>
    <n v="62"/>
    <n v="119"/>
    <n v="197"/>
    <n v="78"/>
    <n v="57"/>
    <n v="25"/>
    <n v="798"/>
    <n v="60"/>
    <n v="60"/>
    <n v="100"/>
    <n v="160"/>
    <n v="330"/>
    <n v="11"/>
    <x v="10"/>
    <x v="4"/>
    <x v="0"/>
    <x v="0"/>
    <x v="9"/>
    <x v="1"/>
    <s v="Regular"/>
  </r>
  <r>
    <n v="89"/>
    <n v="143"/>
    <n v="245"/>
    <n v="75"/>
    <n v="54"/>
    <n v="31"/>
    <n v="666"/>
    <n v="70"/>
    <n v="80"/>
    <n v="120"/>
    <n v="200"/>
    <n v="419"/>
    <n v="12"/>
    <x v="10"/>
    <x v="4"/>
    <x v="0"/>
    <x v="0"/>
    <x v="10"/>
    <x v="1"/>
    <s v="Regular"/>
  </r>
  <r>
    <n v="29"/>
    <n v="48"/>
    <n v="80"/>
    <n v="32"/>
    <n v="19"/>
    <n v="8"/>
    <n v="482"/>
    <n v="30"/>
    <n v="30"/>
    <n v="40"/>
    <n v="70"/>
    <n v="937"/>
    <n v="8"/>
    <x v="10"/>
    <x v="4"/>
    <x v="0"/>
    <x v="0"/>
    <x v="6"/>
    <x v="3"/>
    <s v="Decaf"/>
  </r>
  <r>
    <n v="30"/>
    <n v="52"/>
    <n v="88"/>
    <n v="36"/>
    <n v="22"/>
    <n v="10"/>
    <n v="862"/>
    <n v="40"/>
    <n v="30"/>
    <n v="50"/>
    <n v="80"/>
    <n v="614"/>
    <n v="9"/>
    <x v="10"/>
    <x v="4"/>
    <x v="0"/>
    <x v="0"/>
    <x v="7"/>
    <x v="3"/>
    <s v="Decaf"/>
  </r>
  <r>
    <n v="107"/>
    <n v="182"/>
    <n v="363"/>
    <n v="204"/>
    <n v="75"/>
    <n v="50"/>
    <n v="1283"/>
    <n v="170"/>
    <n v="239"/>
    <n v="230"/>
    <n v="460"/>
    <n v="440"/>
    <n v="5"/>
    <x v="10"/>
    <x v="4"/>
    <x v="0"/>
    <x v="0"/>
    <x v="4"/>
    <x v="2"/>
    <s v="Regular"/>
  </r>
  <r>
    <n v="16"/>
    <n v="69"/>
    <n v="124"/>
    <n v="55"/>
    <n v="53"/>
    <n v="20"/>
    <n v="410"/>
    <n v="40"/>
    <n v="70"/>
    <n v="80"/>
    <n v="150"/>
    <n v="419"/>
    <n v="6"/>
    <x v="10"/>
    <x v="4"/>
    <x v="0"/>
    <x v="0"/>
    <x v="5"/>
    <x v="2"/>
    <s v="Decaf"/>
  </r>
  <r>
    <n v="33"/>
    <n v="79"/>
    <n v="138"/>
    <n v="59"/>
    <n v="46"/>
    <n v="19"/>
    <n v="411"/>
    <n v="50"/>
    <n v="50"/>
    <n v="80"/>
    <n v="130"/>
    <n v="330"/>
    <n v="1"/>
    <x v="10"/>
    <x v="4"/>
    <x v="0"/>
    <x v="0"/>
    <x v="0"/>
    <x v="0"/>
    <s v="Regular"/>
  </r>
  <r>
    <n v="32"/>
    <n v="68"/>
    <n v="114"/>
    <n v="46"/>
    <n v="36"/>
    <n v="14"/>
    <n v="424"/>
    <n v="40"/>
    <n v="40"/>
    <n v="70"/>
    <n v="110"/>
    <n v="614"/>
    <n v="2"/>
    <x v="10"/>
    <x v="4"/>
    <x v="0"/>
    <x v="0"/>
    <x v="1"/>
    <x v="0"/>
    <s v="Regular"/>
  </r>
  <r>
    <n v="-3"/>
    <n v="73"/>
    <n v="125"/>
    <n v="52"/>
    <n v="76"/>
    <n v="47"/>
    <n v="509"/>
    <n v="10"/>
    <n v="50"/>
    <n v="70"/>
    <n v="120"/>
    <n v="567"/>
    <n v="3"/>
    <x v="10"/>
    <x v="4"/>
    <x v="0"/>
    <x v="0"/>
    <x v="2"/>
    <x v="0"/>
    <s v="Decaf"/>
  </r>
  <r>
    <n v="33"/>
    <n v="71"/>
    <n v="120"/>
    <n v="49"/>
    <n v="38"/>
    <n v="15"/>
    <n v="454"/>
    <n v="20"/>
    <n v="40"/>
    <n v="50"/>
    <n v="90"/>
    <n v="262"/>
    <n v="11"/>
    <x v="10"/>
    <x v="5"/>
    <x v="0"/>
    <x v="1"/>
    <x v="9"/>
    <x v="1"/>
    <s v="Regular"/>
  </r>
  <r>
    <n v="2"/>
    <n v="86"/>
    <n v="147"/>
    <n v="61"/>
    <n v="84"/>
    <n v="55"/>
    <n v="613"/>
    <n v="0"/>
    <n v="50"/>
    <n v="70"/>
    <n v="120"/>
    <n v="715"/>
    <n v="12"/>
    <x v="10"/>
    <x v="5"/>
    <x v="0"/>
    <x v="1"/>
    <x v="10"/>
    <x v="1"/>
    <s v="Regular"/>
  </r>
  <r>
    <n v="48"/>
    <n v="88"/>
    <n v="141"/>
    <n v="53"/>
    <n v="40"/>
    <n v="16"/>
    <n v="321"/>
    <n v="50"/>
    <n v="50"/>
    <n v="80"/>
    <n v="130"/>
    <n v="920"/>
    <n v="8"/>
    <x v="10"/>
    <x v="5"/>
    <x v="0"/>
    <x v="1"/>
    <x v="6"/>
    <x v="3"/>
    <s v="Decaf"/>
  </r>
  <r>
    <n v="27"/>
    <n v="47"/>
    <n v="78"/>
    <n v="31"/>
    <n v="20"/>
    <n v="8"/>
    <n v="856"/>
    <n v="40"/>
    <n v="20"/>
    <n v="50"/>
    <n v="70"/>
    <n v="262"/>
    <n v="9"/>
    <x v="10"/>
    <x v="5"/>
    <x v="0"/>
    <x v="1"/>
    <x v="7"/>
    <x v="3"/>
    <s v="Decaf"/>
  </r>
  <r>
    <n v="45"/>
    <n v="89"/>
    <n v="164"/>
    <n v="75"/>
    <n v="44"/>
    <n v="23"/>
    <n v="1063"/>
    <n v="70"/>
    <n v="90"/>
    <n v="110"/>
    <n v="200"/>
    <n v="920"/>
    <n v="5"/>
    <x v="10"/>
    <x v="5"/>
    <x v="0"/>
    <x v="1"/>
    <x v="4"/>
    <x v="2"/>
    <s v="Regular"/>
  </r>
  <r>
    <n v="11"/>
    <n v="30"/>
    <n v="52"/>
    <n v="22"/>
    <n v="19"/>
    <n v="7"/>
    <n v="570"/>
    <n v="30"/>
    <n v="20"/>
    <n v="40"/>
    <n v="60"/>
    <n v="715"/>
    <n v="6"/>
    <x v="10"/>
    <x v="5"/>
    <x v="0"/>
    <x v="1"/>
    <x v="5"/>
    <x v="2"/>
    <s v="Decaf"/>
  </r>
  <r>
    <n v="14"/>
    <n v="67"/>
    <n v="121"/>
    <n v="54"/>
    <n v="53"/>
    <n v="20"/>
    <n v="391"/>
    <n v="20"/>
    <n v="50"/>
    <n v="60"/>
    <n v="110"/>
    <n v="262"/>
    <n v="1"/>
    <x v="10"/>
    <x v="5"/>
    <x v="0"/>
    <x v="1"/>
    <x v="0"/>
    <x v="0"/>
    <s v="Regular"/>
  </r>
  <r>
    <n v="16"/>
    <n v="130"/>
    <n v="224"/>
    <n v="94"/>
    <n v="114"/>
    <n v="85"/>
    <n v="694"/>
    <n v="30"/>
    <n v="90"/>
    <n v="130"/>
    <n v="220"/>
    <n v="262"/>
    <n v="2"/>
    <x v="10"/>
    <x v="5"/>
    <x v="0"/>
    <x v="1"/>
    <x v="1"/>
    <x v="0"/>
    <s v="Regular"/>
  </r>
  <r>
    <n v="51"/>
    <n v="103"/>
    <n v="180"/>
    <n v="77"/>
    <n v="52"/>
    <n v="25"/>
    <n v="557"/>
    <n v="60"/>
    <n v="70"/>
    <n v="100"/>
    <n v="170"/>
    <n v="262"/>
    <n v="3"/>
    <x v="10"/>
    <x v="5"/>
    <x v="0"/>
    <x v="1"/>
    <x v="2"/>
    <x v="0"/>
    <s v="Decaf"/>
  </r>
  <r>
    <n v="51"/>
    <n v="78"/>
    <n v="132"/>
    <n v="54"/>
    <n v="27"/>
    <n v="15"/>
    <n v="885"/>
    <n v="60"/>
    <n v="50"/>
    <n v="80"/>
    <n v="130"/>
    <n v="959"/>
    <n v="11"/>
    <x v="10"/>
    <x v="6"/>
    <x v="1"/>
    <x v="1"/>
    <x v="9"/>
    <x v="1"/>
    <s v="Regular"/>
  </r>
  <r>
    <n v="33"/>
    <n v="54"/>
    <n v="90"/>
    <n v="36"/>
    <n v="21"/>
    <n v="10"/>
    <n v="809"/>
    <n v="40"/>
    <n v="30"/>
    <n v="60"/>
    <n v="90"/>
    <n v="203"/>
    <n v="13"/>
    <x v="10"/>
    <x v="6"/>
    <x v="1"/>
    <x v="1"/>
    <x v="3"/>
    <x v="1"/>
    <s v="Regular"/>
  </r>
  <r>
    <n v="38"/>
    <n v="102"/>
    <n v="184"/>
    <n v="82"/>
    <n v="64"/>
    <n v="31"/>
    <n v="601"/>
    <n v="30"/>
    <n v="60"/>
    <n v="70"/>
    <n v="130"/>
    <n v="860"/>
    <n v="9"/>
    <x v="10"/>
    <x v="6"/>
    <x v="1"/>
    <x v="1"/>
    <x v="7"/>
    <x v="3"/>
    <s v="Decaf"/>
  </r>
  <r>
    <n v="38"/>
    <n v="81"/>
    <n v="150"/>
    <n v="69"/>
    <n v="43"/>
    <n v="21"/>
    <n v="1060"/>
    <n v="30"/>
    <n v="50"/>
    <n v="50"/>
    <n v="100"/>
    <n v="475"/>
    <n v="10"/>
    <x v="10"/>
    <x v="6"/>
    <x v="1"/>
    <x v="1"/>
    <x v="8"/>
    <x v="3"/>
    <s v="Decaf"/>
  </r>
  <r>
    <n v="2"/>
    <n v="86"/>
    <n v="147"/>
    <n v="61"/>
    <n v="84"/>
    <n v="55"/>
    <n v="613"/>
    <n v="10"/>
    <n v="60"/>
    <n v="80"/>
    <n v="140"/>
    <n v="203"/>
    <n v="5"/>
    <x v="10"/>
    <x v="6"/>
    <x v="1"/>
    <x v="1"/>
    <x v="4"/>
    <x v="2"/>
    <s v="Regular"/>
  </r>
  <r>
    <n v="26"/>
    <n v="71"/>
    <n v="124"/>
    <n v="53"/>
    <n v="45"/>
    <n v="17"/>
    <n v="380"/>
    <n v="40"/>
    <n v="50"/>
    <n v="70"/>
    <n v="120"/>
    <n v="860"/>
    <n v="6"/>
    <x v="10"/>
    <x v="6"/>
    <x v="1"/>
    <x v="1"/>
    <x v="5"/>
    <x v="2"/>
    <s v="Decaf"/>
  </r>
  <r>
    <n v="122"/>
    <n v="195"/>
    <n v="325"/>
    <n v="148"/>
    <n v="73"/>
    <n v="42"/>
    <n v="1134"/>
    <n v="130"/>
    <n v="95"/>
    <n v="180"/>
    <n v="290"/>
    <n v="203"/>
    <n v="2"/>
    <x v="10"/>
    <x v="6"/>
    <x v="1"/>
    <x v="1"/>
    <x v="1"/>
    <x v="0"/>
    <s v="Regular"/>
  </r>
  <r>
    <n v="23"/>
    <n v="42"/>
    <n v="70"/>
    <n v="28"/>
    <n v="19"/>
    <n v="7"/>
    <n v="875"/>
    <n v="40"/>
    <n v="20"/>
    <n v="50"/>
    <n v="70"/>
    <n v="352"/>
    <n v="11"/>
    <x v="10"/>
    <x v="7"/>
    <x v="1"/>
    <x v="0"/>
    <x v="9"/>
    <x v="1"/>
    <s v="Regular"/>
  </r>
  <r>
    <n v="28"/>
    <n v="47"/>
    <n v="78"/>
    <n v="31"/>
    <n v="19"/>
    <n v="8"/>
    <n v="856"/>
    <n v="40"/>
    <n v="30"/>
    <n v="50"/>
    <n v="80"/>
    <n v="561"/>
    <n v="13"/>
    <x v="10"/>
    <x v="7"/>
    <x v="1"/>
    <x v="0"/>
    <x v="3"/>
    <x v="1"/>
    <s v="Regular"/>
  </r>
  <r>
    <n v="11"/>
    <n v="30"/>
    <n v="52"/>
    <n v="22"/>
    <n v="19"/>
    <n v="7"/>
    <n v="570"/>
    <n v="10"/>
    <n v="10"/>
    <n v="20"/>
    <n v="30"/>
    <n v="561"/>
    <n v="8"/>
    <x v="10"/>
    <x v="7"/>
    <x v="1"/>
    <x v="0"/>
    <x v="6"/>
    <x v="3"/>
    <s v="Decaf"/>
  </r>
  <r>
    <n v="13"/>
    <n v="67"/>
    <n v="121"/>
    <n v="54"/>
    <n v="54"/>
    <n v="20"/>
    <n v="391"/>
    <n v="10"/>
    <n v="40"/>
    <n v="40"/>
    <n v="80"/>
    <n v="407"/>
    <n v="9"/>
    <x v="10"/>
    <x v="7"/>
    <x v="1"/>
    <x v="0"/>
    <x v="7"/>
    <x v="3"/>
    <s v="Decaf"/>
  </r>
  <r>
    <n v="44"/>
    <n v="89"/>
    <n v="164"/>
    <n v="75"/>
    <n v="45"/>
    <n v="23"/>
    <n v="1063"/>
    <n v="30"/>
    <n v="50"/>
    <n v="60"/>
    <n v="110"/>
    <n v="954"/>
    <n v="10"/>
    <x v="10"/>
    <x v="7"/>
    <x v="1"/>
    <x v="0"/>
    <x v="8"/>
    <x v="3"/>
    <s v="Decaf"/>
  </r>
  <r>
    <n v="15"/>
    <n v="130"/>
    <n v="224"/>
    <n v="94"/>
    <n v="115"/>
    <n v="85"/>
    <n v="694"/>
    <n v="20"/>
    <n v="90"/>
    <n v="120"/>
    <n v="210"/>
    <n v="754"/>
    <n v="5"/>
    <x v="10"/>
    <x v="7"/>
    <x v="1"/>
    <x v="0"/>
    <x v="4"/>
    <x v="2"/>
    <s v="Regular"/>
  </r>
  <r>
    <n v="51"/>
    <n v="103"/>
    <n v="180"/>
    <n v="77"/>
    <n v="52"/>
    <n v="25"/>
    <n v="557"/>
    <n v="60"/>
    <n v="70"/>
    <n v="100"/>
    <n v="170"/>
    <n v="561"/>
    <n v="6"/>
    <x v="10"/>
    <x v="7"/>
    <x v="1"/>
    <x v="0"/>
    <x v="5"/>
    <x v="2"/>
    <s v="Decaf"/>
  </r>
  <r>
    <n v="63"/>
    <n v="119"/>
    <n v="197"/>
    <n v="78"/>
    <n v="56"/>
    <n v="25"/>
    <n v="798"/>
    <n v="60"/>
    <n v="70"/>
    <n v="100"/>
    <n v="170"/>
    <n v="754"/>
    <n v="2"/>
    <x v="10"/>
    <x v="7"/>
    <x v="1"/>
    <x v="0"/>
    <x v="1"/>
    <x v="0"/>
    <s v="Regular"/>
  </r>
  <r>
    <n v="89"/>
    <n v="143"/>
    <n v="245"/>
    <n v="98"/>
    <n v="54"/>
    <n v="31"/>
    <n v="666"/>
    <n v="90"/>
    <n v="90"/>
    <n v="130"/>
    <n v="220"/>
    <n v="772"/>
    <n v="3"/>
    <x v="10"/>
    <x v="7"/>
    <x v="1"/>
    <x v="0"/>
    <x v="2"/>
    <x v="0"/>
    <s v="Decaf"/>
  </r>
  <r>
    <n v="31"/>
    <n v="52"/>
    <n v="88"/>
    <n v="36"/>
    <n v="21"/>
    <n v="10"/>
    <n v="862"/>
    <n v="40"/>
    <n v="30"/>
    <n v="60"/>
    <n v="90"/>
    <n v="339"/>
    <n v="11"/>
    <x v="10"/>
    <x v="8"/>
    <x v="1"/>
    <x v="0"/>
    <x v="9"/>
    <x v="1"/>
    <s v="Regular"/>
  </r>
  <r>
    <n v="29"/>
    <n v="48"/>
    <n v="80"/>
    <n v="32"/>
    <n v="19"/>
    <n v="8"/>
    <n v="482"/>
    <n v="40"/>
    <n v="30"/>
    <n v="50"/>
    <n v="80"/>
    <n v="351"/>
    <n v="13"/>
    <x v="10"/>
    <x v="8"/>
    <x v="1"/>
    <x v="0"/>
    <x v="3"/>
    <x v="1"/>
    <s v="Regular"/>
  </r>
  <r>
    <n v="15"/>
    <n v="69"/>
    <n v="124"/>
    <n v="55"/>
    <n v="54"/>
    <n v="20"/>
    <n v="410"/>
    <n v="20"/>
    <n v="40"/>
    <n v="50"/>
    <n v="90"/>
    <n v="617"/>
    <n v="9"/>
    <x v="10"/>
    <x v="8"/>
    <x v="1"/>
    <x v="0"/>
    <x v="7"/>
    <x v="3"/>
    <s v="Decaf"/>
  </r>
  <r>
    <n v="-8"/>
    <n v="68"/>
    <n v="120"/>
    <n v="52"/>
    <n v="76"/>
    <n v="47"/>
    <n v="554"/>
    <n v="0"/>
    <n v="50"/>
    <n v="60"/>
    <n v="110"/>
    <n v="774"/>
    <n v="5"/>
    <x v="10"/>
    <x v="8"/>
    <x v="1"/>
    <x v="0"/>
    <x v="4"/>
    <x v="2"/>
    <s v="Regular"/>
  </r>
  <r>
    <n v="108"/>
    <n v="182"/>
    <n v="363"/>
    <n v="272"/>
    <n v="74"/>
    <n v="50"/>
    <n v="1283"/>
    <n v="120"/>
    <n v="186"/>
    <n v="180"/>
    <n v="350"/>
    <n v="508"/>
    <n v="7"/>
    <x v="10"/>
    <x v="8"/>
    <x v="1"/>
    <x v="0"/>
    <x v="11"/>
    <x v="2"/>
    <s v="Regular"/>
  </r>
  <r>
    <n v="324"/>
    <n v="379"/>
    <n v="454"/>
    <n v="75"/>
    <n v="55"/>
    <n v="24"/>
    <n v="-3287"/>
    <n v="300"/>
    <n v="60"/>
    <n v="340"/>
    <n v="400"/>
    <n v="978"/>
    <n v="2"/>
    <x v="10"/>
    <x v="8"/>
    <x v="1"/>
    <x v="0"/>
    <x v="1"/>
    <x v="0"/>
    <s v="Regular"/>
  </r>
  <r>
    <n v="8"/>
    <n v="24"/>
    <n v="39"/>
    <n v="15"/>
    <n v="16"/>
    <n v="4"/>
    <n v="848"/>
    <n v="20"/>
    <n v="10"/>
    <n v="30"/>
    <n v="40"/>
    <n v="603"/>
    <n v="11"/>
    <x v="10"/>
    <x v="9"/>
    <x v="1"/>
    <x v="1"/>
    <x v="9"/>
    <x v="1"/>
    <s v="Regular"/>
  </r>
  <r>
    <n v="32"/>
    <n v="43"/>
    <n v="43"/>
    <n v="0"/>
    <n v="11"/>
    <n v="0"/>
    <n v="387"/>
    <n v="30"/>
    <n v="0"/>
    <n v="40"/>
    <n v="40"/>
    <n v="603"/>
    <n v="13"/>
    <x v="10"/>
    <x v="9"/>
    <x v="1"/>
    <x v="1"/>
    <x v="3"/>
    <x v="1"/>
    <s v="Regular"/>
  </r>
  <r>
    <n v="-4"/>
    <n v="41"/>
    <n v="74"/>
    <n v="33"/>
    <n v="45"/>
    <n v="12"/>
    <n v="243"/>
    <n v="0"/>
    <n v="20"/>
    <n v="30"/>
    <n v="50"/>
    <n v="603"/>
    <n v="9"/>
    <x v="10"/>
    <x v="9"/>
    <x v="1"/>
    <x v="1"/>
    <x v="7"/>
    <x v="3"/>
    <s v="Decaf"/>
  </r>
  <r>
    <n v="-8"/>
    <n v="62"/>
    <n v="106"/>
    <n v="44"/>
    <n v="70"/>
    <n v="40"/>
    <n v="325"/>
    <n v="10"/>
    <n v="40"/>
    <n v="60"/>
    <n v="100"/>
    <n v="603"/>
    <n v="5"/>
    <x v="10"/>
    <x v="9"/>
    <x v="1"/>
    <x v="1"/>
    <x v="4"/>
    <x v="2"/>
    <s v="Regular"/>
  </r>
  <r>
    <n v="-3"/>
    <n v="42"/>
    <n v="76"/>
    <n v="34"/>
    <n v="45"/>
    <n v="12"/>
    <n v="211"/>
    <n v="0"/>
    <n v="30"/>
    <n v="40"/>
    <n v="70"/>
    <n v="603"/>
    <n v="7"/>
    <x v="10"/>
    <x v="9"/>
    <x v="1"/>
    <x v="1"/>
    <x v="11"/>
    <x v="2"/>
    <s v="Regular"/>
  </r>
  <r>
    <n v="20"/>
    <n v="66"/>
    <n v="109"/>
    <n v="43"/>
    <n v="46"/>
    <n v="14"/>
    <n v="452"/>
    <n v="30"/>
    <n v="30"/>
    <n v="60"/>
    <n v="90"/>
    <n v="603"/>
    <n v="2"/>
    <x v="10"/>
    <x v="9"/>
    <x v="1"/>
    <x v="1"/>
    <x v="1"/>
    <x v="0"/>
    <s v="Regular"/>
  </r>
  <r>
    <n v="30"/>
    <n v="67"/>
    <n v="113"/>
    <n v="46"/>
    <n v="37"/>
    <n v="14"/>
    <n v="316"/>
    <n v="40"/>
    <n v="40"/>
    <n v="60"/>
    <n v="100"/>
    <n v="603"/>
    <n v="1"/>
    <x v="10"/>
    <x v="9"/>
    <x v="1"/>
    <x v="1"/>
    <x v="0"/>
    <x v="0"/>
    <s v="Regular"/>
  </r>
  <r>
    <n v="84"/>
    <n v="117"/>
    <n v="198"/>
    <n v="81"/>
    <n v="33"/>
    <n v="22"/>
    <n v="984"/>
    <n v="90"/>
    <n v="80"/>
    <n v="120"/>
    <n v="200"/>
    <n v="518"/>
    <n v="11"/>
    <x v="10"/>
    <x v="10"/>
    <x v="1"/>
    <x v="0"/>
    <x v="9"/>
    <x v="1"/>
    <s v="Regular"/>
  </r>
  <r>
    <n v="127"/>
    <n v="172"/>
    <n v="290"/>
    <n v="90"/>
    <n v="45"/>
    <n v="33"/>
    <n v="930"/>
    <n v="130"/>
    <n v="86"/>
    <n v="170"/>
    <n v="290"/>
    <n v="315"/>
    <n v="12"/>
    <x v="10"/>
    <x v="10"/>
    <x v="1"/>
    <x v="0"/>
    <x v="10"/>
    <x v="1"/>
    <s v="Regular"/>
  </r>
  <r>
    <n v="47"/>
    <n v="73"/>
    <n v="123"/>
    <n v="50"/>
    <n v="26"/>
    <n v="14"/>
    <n v="589"/>
    <n v="50"/>
    <n v="50"/>
    <n v="70"/>
    <n v="120"/>
    <n v="718"/>
    <n v="13"/>
    <x v="10"/>
    <x v="10"/>
    <x v="1"/>
    <x v="0"/>
    <x v="3"/>
    <x v="1"/>
    <s v="Regular"/>
  </r>
  <r>
    <n v="204"/>
    <n v="331"/>
    <n v="576"/>
    <n v="275"/>
    <n v="127"/>
    <n v="93"/>
    <n v="1704"/>
    <n v="140"/>
    <n v="161"/>
    <n v="240"/>
    <n v="420"/>
    <n v="631"/>
    <n v="9"/>
    <x v="10"/>
    <x v="10"/>
    <x v="1"/>
    <x v="0"/>
    <x v="7"/>
    <x v="3"/>
    <s v="Decaf"/>
  </r>
  <r>
    <n v="-156"/>
    <n v="-65"/>
    <n v="160"/>
    <n v="264"/>
    <n v="91"/>
    <n v="69"/>
    <n v="4742"/>
    <n v="-120"/>
    <n v="253"/>
    <n v="-50"/>
    <n v="110"/>
    <n v="914"/>
    <n v="10"/>
    <x v="10"/>
    <x v="10"/>
    <x v="1"/>
    <x v="0"/>
    <x v="8"/>
    <x v="3"/>
    <s v="Decaf"/>
  </r>
  <r>
    <n v="-202"/>
    <n v="-60"/>
    <n v="61"/>
    <n v="83"/>
    <n v="142"/>
    <n v="109"/>
    <n v="3385"/>
    <n v="-190"/>
    <n v="65"/>
    <n v="-60"/>
    <n v="50"/>
    <n v="347"/>
    <n v="5"/>
    <x v="10"/>
    <x v="10"/>
    <x v="1"/>
    <x v="0"/>
    <x v="4"/>
    <x v="2"/>
    <s v="Regular"/>
  </r>
  <r>
    <n v="381"/>
    <n v="464"/>
    <n v="675"/>
    <n v="121"/>
    <n v="83"/>
    <n v="59"/>
    <n v="933"/>
    <n v="390"/>
    <n v="231"/>
    <n v="460"/>
    <n v="660"/>
    <n v="646"/>
    <n v="7"/>
    <x v="10"/>
    <x v="10"/>
    <x v="1"/>
    <x v="0"/>
    <x v="11"/>
    <x v="2"/>
    <s v="Regular"/>
  </r>
  <r>
    <n v="236"/>
    <n v="374"/>
    <n v="623"/>
    <n v="284"/>
    <n v="138"/>
    <n v="87"/>
    <n v="2580"/>
    <n v="230"/>
    <n v="169"/>
    <n v="340"/>
    <n v="560"/>
    <n v="347"/>
    <n v="2"/>
    <x v="10"/>
    <x v="10"/>
    <x v="1"/>
    <x v="0"/>
    <x v="1"/>
    <x v="0"/>
    <s v="Regular"/>
  </r>
  <r>
    <n v="44"/>
    <n v="68"/>
    <n v="115"/>
    <n v="47"/>
    <n v="24"/>
    <n v="13"/>
    <n v="834"/>
    <n v="60"/>
    <n v="50"/>
    <n v="80"/>
    <n v="130"/>
    <n v="225"/>
    <n v="2"/>
    <x v="10"/>
    <x v="11"/>
    <x v="2"/>
    <x v="1"/>
    <x v="1"/>
    <x v="0"/>
    <s v="Regular"/>
  </r>
  <r>
    <n v="28"/>
    <n v="47"/>
    <n v="78"/>
    <n v="31"/>
    <n v="19"/>
    <n v="8"/>
    <n v="856"/>
    <n v="50"/>
    <n v="30"/>
    <n v="60"/>
    <n v="90"/>
    <n v="504"/>
    <n v="3"/>
    <x v="10"/>
    <x v="11"/>
    <x v="2"/>
    <x v="1"/>
    <x v="2"/>
    <x v="0"/>
    <s v="Decaf"/>
  </r>
  <r>
    <n v="85"/>
    <n v="130"/>
    <n v="231"/>
    <n v="99"/>
    <n v="45"/>
    <n v="33"/>
    <n v="552"/>
    <n v="80"/>
    <n v="90"/>
    <n v="120"/>
    <n v="210"/>
    <n v="337"/>
    <n v="8"/>
    <x v="10"/>
    <x v="11"/>
    <x v="2"/>
    <x v="1"/>
    <x v="6"/>
    <x v="3"/>
    <s v="Decaf"/>
  </r>
  <r>
    <n v="38"/>
    <n v="102"/>
    <n v="184"/>
    <n v="82"/>
    <n v="64"/>
    <n v="31"/>
    <n v="601"/>
    <n v="40"/>
    <n v="70"/>
    <n v="100"/>
    <n v="170"/>
    <n v="337"/>
    <n v="9"/>
    <x v="10"/>
    <x v="11"/>
    <x v="2"/>
    <x v="1"/>
    <x v="7"/>
    <x v="3"/>
    <s v="Decaf"/>
  </r>
  <r>
    <n v="1"/>
    <n v="86"/>
    <n v="147"/>
    <n v="61"/>
    <n v="85"/>
    <n v="55"/>
    <n v="-906"/>
    <n v="10"/>
    <n v="40"/>
    <n v="70"/>
    <n v="110"/>
    <n v="504"/>
    <n v="4"/>
    <x v="10"/>
    <x v="11"/>
    <x v="2"/>
    <x v="1"/>
    <x v="12"/>
    <x v="2"/>
    <s v="Regular"/>
  </r>
  <r>
    <n v="49"/>
    <n v="88"/>
    <n v="141"/>
    <n v="53"/>
    <n v="39"/>
    <n v="16"/>
    <n v="321"/>
    <n v="30"/>
    <n v="40"/>
    <n v="60"/>
    <n v="100"/>
    <n v="225"/>
    <n v="5"/>
    <x v="10"/>
    <x v="11"/>
    <x v="2"/>
    <x v="1"/>
    <x v="4"/>
    <x v="2"/>
    <s v="Regular"/>
  </r>
  <r>
    <n v="34"/>
    <n v="71"/>
    <n v="120"/>
    <n v="49"/>
    <n v="37"/>
    <n v="15"/>
    <n v="454"/>
    <n v="30"/>
    <n v="30"/>
    <n v="60"/>
    <n v="90"/>
    <n v="225"/>
    <n v="6"/>
    <x v="10"/>
    <x v="11"/>
    <x v="2"/>
    <x v="1"/>
    <x v="5"/>
    <x v="2"/>
    <s v="Decaf"/>
  </r>
  <r>
    <n v="20"/>
    <n v="66"/>
    <n v="109"/>
    <n v="43"/>
    <n v="46"/>
    <n v="14"/>
    <n v="452"/>
    <n v="30"/>
    <n v="50"/>
    <n v="70"/>
    <n v="120"/>
    <n v="505"/>
    <n v="2"/>
    <x v="10"/>
    <x v="12"/>
    <x v="2"/>
    <x v="1"/>
    <x v="1"/>
    <x v="0"/>
    <s v="Regular"/>
  </r>
  <r>
    <n v="-8"/>
    <n v="40"/>
    <n v="122"/>
    <n v="82"/>
    <n v="48"/>
    <n v="25"/>
    <n v="1804"/>
    <n v="10"/>
    <n v="90"/>
    <n v="50"/>
    <n v="140"/>
    <n v="505"/>
    <n v="3"/>
    <x v="10"/>
    <x v="12"/>
    <x v="2"/>
    <x v="1"/>
    <x v="2"/>
    <x v="0"/>
    <s v="Decaf"/>
  </r>
  <r>
    <n v="9"/>
    <n v="24"/>
    <n v="39"/>
    <n v="15"/>
    <n v="15"/>
    <n v="4"/>
    <n v="848"/>
    <n v="10"/>
    <n v="10"/>
    <n v="20"/>
    <n v="30"/>
    <n v="505"/>
    <n v="8"/>
    <x v="10"/>
    <x v="12"/>
    <x v="2"/>
    <x v="1"/>
    <x v="6"/>
    <x v="3"/>
    <s v="Decaf"/>
  </r>
  <r>
    <n v="5"/>
    <n v="35"/>
    <n v="64"/>
    <n v="29"/>
    <n v="30"/>
    <n v="8"/>
    <n v="1003"/>
    <n v="10"/>
    <n v="20"/>
    <n v="30"/>
    <n v="50"/>
    <n v="505"/>
    <n v="9"/>
    <x v="10"/>
    <x v="12"/>
    <x v="2"/>
    <x v="1"/>
    <x v="7"/>
    <x v="3"/>
    <s v="Decaf"/>
  </r>
  <r>
    <n v="-4"/>
    <n v="42"/>
    <n v="76"/>
    <n v="34"/>
    <n v="46"/>
    <n v="12"/>
    <n v="-522"/>
    <n v="-10"/>
    <n v="20"/>
    <n v="30"/>
    <n v="50"/>
    <n v="505"/>
    <n v="4"/>
    <x v="10"/>
    <x v="12"/>
    <x v="2"/>
    <x v="1"/>
    <x v="12"/>
    <x v="2"/>
    <s v="Regular"/>
  </r>
  <r>
    <n v="-7"/>
    <n v="62"/>
    <n v="106"/>
    <n v="44"/>
    <n v="69"/>
    <n v="40"/>
    <n v="325"/>
    <n v="0"/>
    <n v="30"/>
    <n v="50"/>
    <n v="80"/>
    <n v="505"/>
    <n v="5"/>
    <x v="10"/>
    <x v="12"/>
    <x v="2"/>
    <x v="1"/>
    <x v="4"/>
    <x v="2"/>
    <s v="Regular"/>
  </r>
  <r>
    <n v="8"/>
    <n v="47"/>
    <n v="82"/>
    <n v="35"/>
    <n v="39"/>
    <n v="11"/>
    <n v="248"/>
    <n v="20"/>
    <n v="20"/>
    <n v="40"/>
    <n v="60"/>
    <n v="505"/>
    <n v="6"/>
    <x v="10"/>
    <x v="12"/>
    <x v="2"/>
    <x v="1"/>
    <x v="5"/>
    <x v="2"/>
    <s v="Decaf"/>
  </r>
  <r>
    <n v="71"/>
    <n v="112"/>
    <n v="200"/>
    <n v="88"/>
    <n v="41"/>
    <n v="29"/>
    <n v="561"/>
    <n v="90"/>
    <n v="90"/>
    <n v="130"/>
    <n v="230"/>
    <n v="918"/>
    <n v="2"/>
    <x v="10"/>
    <x v="13"/>
    <x v="2"/>
    <x v="1"/>
    <x v="1"/>
    <x v="0"/>
    <s v="Regular"/>
  </r>
  <r>
    <n v="30"/>
    <n v="52"/>
    <n v="88"/>
    <n v="36"/>
    <n v="22"/>
    <n v="10"/>
    <n v="862"/>
    <n v="40"/>
    <n v="40"/>
    <n v="60"/>
    <n v="100"/>
    <n v="580"/>
    <n v="3"/>
    <x v="10"/>
    <x v="13"/>
    <x v="2"/>
    <x v="1"/>
    <x v="2"/>
    <x v="0"/>
    <s v="Decaf"/>
  </r>
  <r>
    <n v="13"/>
    <n v="67"/>
    <n v="121"/>
    <n v="54"/>
    <n v="54"/>
    <n v="20"/>
    <n v="391"/>
    <n v="20"/>
    <n v="50"/>
    <n v="60"/>
    <n v="110"/>
    <n v="918"/>
    <n v="8"/>
    <x v="10"/>
    <x v="13"/>
    <x v="2"/>
    <x v="1"/>
    <x v="6"/>
    <x v="3"/>
    <s v="Decaf"/>
  </r>
  <r>
    <n v="15"/>
    <n v="130"/>
    <n v="224"/>
    <n v="94"/>
    <n v="115"/>
    <n v="85"/>
    <n v="694"/>
    <n v="20"/>
    <n v="80"/>
    <n v="120"/>
    <n v="200"/>
    <n v="580"/>
    <n v="9"/>
    <x v="10"/>
    <x v="13"/>
    <x v="2"/>
    <x v="1"/>
    <x v="7"/>
    <x v="3"/>
    <s v="Decaf"/>
  </r>
  <r>
    <n v="89"/>
    <n v="143"/>
    <n v="245"/>
    <n v="142"/>
    <n v="54"/>
    <n v="31"/>
    <n v="-2003"/>
    <n v="60"/>
    <n v="80"/>
    <n v="100"/>
    <n v="180"/>
    <n v="918"/>
    <n v="4"/>
    <x v="10"/>
    <x v="13"/>
    <x v="2"/>
    <x v="1"/>
    <x v="12"/>
    <x v="2"/>
    <s v="Regular"/>
  </r>
  <r>
    <n v="29"/>
    <n v="48"/>
    <n v="80"/>
    <n v="32"/>
    <n v="19"/>
    <n v="8"/>
    <n v="482"/>
    <n v="30"/>
    <n v="20"/>
    <n v="40"/>
    <n v="60"/>
    <n v="918"/>
    <n v="5"/>
    <x v="10"/>
    <x v="13"/>
    <x v="2"/>
    <x v="1"/>
    <x v="4"/>
    <x v="2"/>
    <s v="Regular"/>
  </r>
  <r>
    <n v="62"/>
    <n v="119"/>
    <n v="197"/>
    <n v="78"/>
    <n v="57"/>
    <n v="25"/>
    <n v="798"/>
    <n v="40"/>
    <n v="60"/>
    <n v="90"/>
    <n v="150"/>
    <n v="918"/>
    <n v="6"/>
    <x v="10"/>
    <x v="13"/>
    <x v="2"/>
    <x v="1"/>
    <x v="5"/>
    <x v="2"/>
    <s v="Decaf"/>
  </r>
  <r>
    <n v="174"/>
    <n v="265"/>
    <n v="490"/>
    <n v="179"/>
    <n v="91"/>
    <n v="69"/>
    <n v="1272"/>
    <n v="230"/>
    <n v="257"/>
    <n v="320"/>
    <n v="580"/>
    <n v="956"/>
    <n v="2"/>
    <x v="10"/>
    <x v="14"/>
    <x v="2"/>
    <x v="0"/>
    <x v="1"/>
    <x v="0"/>
    <s v="Regular"/>
  </r>
  <r>
    <n v="26"/>
    <n v="52"/>
    <n v="92"/>
    <n v="40"/>
    <n v="26"/>
    <n v="13"/>
    <n v="536"/>
    <n v="40"/>
    <n v="40"/>
    <n v="60"/>
    <n v="100"/>
    <n v="915"/>
    <n v="3"/>
    <x v="10"/>
    <x v="14"/>
    <x v="2"/>
    <x v="0"/>
    <x v="2"/>
    <x v="0"/>
    <s v="Decaf"/>
  </r>
  <r>
    <n v="32"/>
    <n v="79"/>
    <n v="138"/>
    <n v="59"/>
    <n v="47"/>
    <n v="19"/>
    <n v="411"/>
    <n v="40"/>
    <n v="50"/>
    <n v="70"/>
    <n v="120"/>
    <n v="713"/>
    <n v="8"/>
    <x v="10"/>
    <x v="14"/>
    <x v="2"/>
    <x v="0"/>
    <x v="6"/>
    <x v="3"/>
    <s v="Decaf"/>
  </r>
  <r>
    <n v="31"/>
    <n v="68"/>
    <n v="114"/>
    <n v="46"/>
    <n v="37"/>
    <n v="14"/>
    <n v="424"/>
    <n v="30"/>
    <n v="40"/>
    <n v="60"/>
    <n v="100"/>
    <n v="936"/>
    <n v="9"/>
    <x v="10"/>
    <x v="14"/>
    <x v="2"/>
    <x v="0"/>
    <x v="7"/>
    <x v="3"/>
    <s v="Decaf"/>
  </r>
  <r>
    <n v="59"/>
    <n v="114"/>
    <n v="189"/>
    <n v="75"/>
    <n v="55"/>
    <n v="24"/>
    <n v="-1050"/>
    <n v="40"/>
    <n v="50"/>
    <n v="90"/>
    <n v="140"/>
    <n v="817"/>
    <n v="4"/>
    <x v="10"/>
    <x v="14"/>
    <x v="2"/>
    <x v="0"/>
    <x v="12"/>
    <x v="2"/>
    <s v="Regular"/>
  </r>
  <r>
    <n v="127"/>
    <n v="172"/>
    <n v="290"/>
    <n v="99"/>
    <n v="45"/>
    <n v="33"/>
    <n v="930"/>
    <n v="100"/>
    <n v="90"/>
    <n v="130"/>
    <n v="220"/>
    <n v="409"/>
    <n v="5"/>
    <x v="10"/>
    <x v="14"/>
    <x v="2"/>
    <x v="0"/>
    <x v="4"/>
    <x v="2"/>
    <s v="Regular"/>
  </r>
  <r>
    <n v="48"/>
    <n v="73"/>
    <n v="123"/>
    <n v="50"/>
    <n v="25"/>
    <n v="14"/>
    <n v="589"/>
    <n v="40"/>
    <n v="30"/>
    <n v="60"/>
    <n v="90"/>
    <n v="210"/>
    <n v="6"/>
    <x v="10"/>
    <x v="14"/>
    <x v="2"/>
    <x v="0"/>
    <x v="5"/>
    <x v="2"/>
    <s v="Decaf"/>
  </r>
  <r>
    <n v="30"/>
    <n v="67"/>
    <n v="113"/>
    <n v="46"/>
    <n v="37"/>
    <n v="14"/>
    <n v="316"/>
    <n v="30"/>
    <n v="40"/>
    <n v="60"/>
    <n v="100"/>
    <n v="801"/>
    <n v="8"/>
    <x v="10"/>
    <x v="15"/>
    <x v="3"/>
    <x v="1"/>
    <x v="6"/>
    <x v="3"/>
    <s v="Decaf"/>
  </r>
  <r>
    <n v="20"/>
    <n v="66"/>
    <n v="109"/>
    <n v="43"/>
    <n v="46"/>
    <n v="14"/>
    <n v="452"/>
    <n v="30"/>
    <n v="40"/>
    <n v="60"/>
    <n v="100"/>
    <n v="435"/>
    <n v="9"/>
    <x v="10"/>
    <x v="15"/>
    <x v="3"/>
    <x v="1"/>
    <x v="7"/>
    <x v="3"/>
    <s v="Decaf"/>
  </r>
  <r>
    <n v="-8"/>
    <n v="40"/>
    <n v="122"/>
    <n v="82"/>
    <n v="48"/>
    <n v="25"/>
    <n v="1804"/>
    <n v="0"/>
    <n v="70"/>
    <n v="40"/>
    <n v="110"/>
    <n v="801"/>
    <n v="10"/>
    <x v="10"/>
    <x v="15"/>
    <x v="3"/>
    <x v="1"/>
    <x v="8"/>
    <x v="3"/>
    <s v="Decaf"/>
  </r>
  <r>
    <n v="-7"/>
    <n v="62"/>
    <n v="106"/>
    <n v="44"/>
    <n v="69"/>
    <n v="40"/>
    <n v="325"/>
    <n v="-10"/>
    <n v="30"/>
    <n v="40"/>
    <n v="70"/>
    <n v="435"/>
    <n v="11"/>
    <x v="10"/>
    <x v="15"/>
    <x v="3"/>
    <x v="1"/>
    <x v="9"/>
    <x v="1"/>
    <s v="Regular"/>
  </r>
  <r>
    <n v="9"/>
    <n v="47"/>
    <n v="82"/>
    <n v="35"/>
    <n v="38"/>
    <n v="11"/>
    <n v="248"/>
    <n v="10"/>
    <n v="20"/>
    <n v="30"/>
    <n v="50"/>
    <n v="435"/>
    <n v="12"/>
    <x v="10"/>
    <x v="15"/>
    <x v="3"/>
    <x v="1"/>
    <x v="10"/>
    <x v="1"/>
    <s v="Regular"/>
  </r>
  <r>
    <n v="-3"/>
    <n v="42"/>
    <n v="76"/>
    <n v="34"/>
    <n v="45"/>
    <n v="12"/>
    <n v="211"/>
    <n v="0"/>
    <n v="20"/>
    <n v="30"/>
    <n v="50"/>
    <n v="801"/>
    <n v="13"/>
    <x v="10"/>
    <x v="15"/>
    <x v="3"/>
    <x v="1"/>
    <x v="3"/>
    <x v="1"/>
    <s v="Regular"/>
  </r>
  <r>
    <n v="39"/>
    <n v="81"/>
    <n v="150"/>
    <n v="69"/>
    <n v="42"/>
    <n v="21"/>
    <n v="1060"/>
    <n v="50"/>
    <n v="80"/>
    <n v="90"/>
    <n v="170"/>
    <n v="801"/>
    <n v="1"/>
    <x v="10"/>
    <x v="15"/>
    <x v="3"/>
    <x v="1"/>
    <x v="0"/>
    <x v="0"/>
    <s v="Regular"/>
  </r>
  <r>
    <n v="27"/>
    <n v="71"/>
    <n v="124"/>
    <n v="53"/>
    <n v="44"/>
    <n v="17"/>
    <n v="380"/>
    <n v="50"/>
    <n v="60"/>
    <n v="80"/>
    <n v="140"/>
    <n v="435"/>
    <n v="2"/>
    <x v="10"/>
    <x v="15"/>
    <x v="3"/>
    <x v="1"/>
    <x v="1"/>
    <x v="0"/>
    <s v="Regular"/>
  </r>
  <r>
    <n v="38"/>
    <n v="102"/>
    <n v="184"/>
    <n v="82"/>
    <n v="64"/>
    <n v="31"/>
    <n v="601"/>
    <n v="60"/>
    <n v="90"/>
    <n v="120"/>
    <n v="210"/>
    <n v="801"/>
    <n v="3"/>
    <x v="10"/>
    <x v="15"/>
    <x v="3"/>
    <x v="1"/>
    <x v="2"/>
    <x v="0"/>
    <s v="Decaf"/>
  </r>
  <r>
    <n v="27"/>
    <n v="48"/>
    <n v="81"/>
    <n v="33"/>
    <n v="21"/>
    <n v="9"/>
    <n v="836"/>
    <n v="30"/>
    <n v="30"/>
    <n v="40"/>
    <n v="70"/>
    <n v="435"/>
    <n v="4"/>
    <x v="10"/>
    <x v="15"/>
    <x v="3"/>
    <x v="1"/>
    <x v="12"/>
    <x v="2"/>
    <s v="Regular"/>
  </r>
  <r>
    <n v="85"/>
    <n v="130"/>
    <n v="231"/>
    <n v="96"/>
    <n v="45"/>
    <n v="33"/>
    <n v="552"/>
    <n v="90"/>
    <n v="90"/>
    <n v="130"/>
    <n v="220"/>
    <n v="435"/>
    <n v="5"/>
    <x v="10"/>
    <x v="15"/>
    <x v="3"/>
    <x v="1"/>
    <x v="4"/>
    <x v="2"/>
    <s v="Regular"/>
  </r>
  <r>
    <n v="52"/>
    <n v="78"/>
    <n v="132"/>
    <n v="54"/>
    <n v="26"/>
    <n v="15"/>
    <n v="885"/>
    <n v="50"/>
    <n v="50"/>
    <n v="70"/>
    <n v="120"/>
    <n v="435"/>
    <n v="6"/>
    <x v="10"/>
    <x v="15"/>
    <x v="3"/>
    <x v="1"/>
    <x v="5"/>
    <x v="2"/>
    <s v="Decaf"/>
  </r>
  <r>
    <n v="84"/>
    <n v="117"/>
    <n v="198"/>
    <n v="81"/>
    <n v="33"/>
    <n v="22"/>
    <n v="984"/>
    <n v="80"/>
    <n v="70"/>
    <n v="110"/>
    <n v="180"/>
    <n v="213"/>
    <n v="8"/>
    <x v="10"/>
    <x v="16"/>
    <x v="3"/>
    <x v="0"/>
    <x v="6"/>
    <x v="3"/>
    <s v="Decaf"/>
  </r>
  <r>
    <n v="174"/>
    <n v="265"/>
    <n v="490"/>
    <n v="192"/>
    <n v="91"/>
    <n v="69"/>
    <n v="1272"/>
    <n v="160"/>
    <n v="226"/>
    <n v="240"/>
    <n v="450"/>
    <n v="213"/>
    <n v="9"/>
    <x v="10"/>
    <x v="16"/>
    <x v="3"/>
    <x v="0"/>
    <x v="7"/>
    <x v="3"/>
    <s v="Decaf"/>
  </r>
  <r>
    <n v="27"/>
    <n v="52"/>
    <n v="92"/>
    <n v="40"/>
    <n v="25"/>
    <n v="13"/>
    <n v="536"/>
    <n v="30"/>
    <n v="30"/>
    <n v="50"/>
    <n v="80"/>
    <n v="707"/>
    <n v="10"/>
    <x v="10"/>
    <x v="16"/>
    <x v="3"/>
    <x v="0"/>
    <x v="8"/>
    <x v="3"/>
    <s v="Decaf"/>
  </r>
  <r>
    <n v="128"/>
    <n v="172"/>
    <n v="290"/>
    <n v="200"/>
    <n v="44"/>
    <n v="33"/>
    <n v="930"/>
    <n v="110"/>
    <n v="80"/>
    <n v="130"/>
    <n v="210"/>
    <n v="213"/>
    <n v="11"/>
    <x v="10"/>
    <x v="16"/>
    <x v="3"/>
    <x v="0"/>
    <x v="9"/>
    <x v="1"/>
    <s v="Regular"/>
  </r>
  <r>
    <n v="47"/>
    <n v="73"/>
    <n v="123"/>
    <n v="50"/>
    <n v="26"/>
    <n v="14"/>
    <n v="589"/>
    <n v="40"/>
    <n v="30"/>
    <n v="50"/>
    <n v="80"/>
    <n v="650"/>
    <n v="12"/>
    <x v="10"/>
    <x v="16"/>
    <x v="3"/>
    <x v="0"/>
    <x v="10"/>
    <x v="1"/>
    <s v="Regular"/>
  </r>
  <r>
    <n v="59"/>
    <n v="114"/>
    <n v="189"/>
    <n v="75"/>
    <n v="55"/>
    <n v="24"/>
    <n v="659"/>
    <n v="40"/>
    <n v="50"/>
    <n v="80"/>
    <n v="130"/>
    <n v="650"/>
    <n v="13"/>
    <x v="10"/>
    <x v="16"/>
    <x v="3"/>
    <x v="0"/>
    <x v="3"/>
    <x v="1"/>
    <s v="Regular"/>
  </r>
  <r>
    <n v="-56"/>
    <n v="3"/>
    <n v="116"/>
    <n v="104"/>
    <n v="59"/>
    <n v="36"/>
    <n v="2758"/>
    <n v="-50"/>
    <n v="154"/>
    <n v="0"/>
    <n v="130"/>
    <n v="619"/>
    <n v="1"/>
    <x v="10"/>
    <x v="16"/>
    <x v="3"/>
    <x v="0"/>
    <x v="0"/>
    <x v="0"/>
    <s v="Regular"/>
  </r>
  <r>
    <n v="235"/>
    <n v="374"/>
    <n v="623"/>
    <n v="247"/>
    <n v="139"/>
    <n v="87"/>
    <n v="2580"/>
    <n v="310"/>
    <n v="349"/>
    <n v="450"/>
    <n v="740"/>
    <n v="951"/>
    <n v="2"/>
    <x v="10"/>
    <x v="16"/>
    <x v="3"/>
    <x v="0"/>
    <x v="1"/>
    <x v="0"/>
    <s v="Regular"/>
  </r>
  <r>
    <n v="-127"/>
    <n v="-27"/>
    <n v="146"/>
    <n v="168"/>
    <n v="100"/>
    <n v="57"/>
    <n v="3909"/>
    <n v="-130"/>
    <n v="152"/>
    <n v="-30"/>
    <n v="170"/>
    <n v="909"/>
    <n v="3"/>
    <x v="10"/>
    <x v="16"/>
    <x v="3"/>
    <x v="0"/>
    <x v="2"/>
    <x v="0"/>
    <s v="Decaf"/>
  </r>
  <r>
    <n v="129"/>
    <n v="212"/>
    <n v="423"/>
    <n v="259"/>
    <n v="83"/>
    <n v="59"/>
    <n v="1778"/>
    <n v="140"/>
    <n v="244"/>
    <n v="210"/>
    <n v="410"/>
    <n v="559"/>
    <n v="4"/>
    <x v="10"/>
    <x v="16"/>
    <x v="3"/>
    <x v="0"/>
    <x v="12"/>
    <x v="2"/>
    <s v="Regular"/>
  </r>
  <r>
    <n v="26"/>
    <n v="168"/>
    <n v="289"/>
    <n v="112"/>
    <n v="142"/>
    <n v="109"/>
    <n v="912"/>
    <n v="40"/>
    <n v="161"/>
    <n v="170"/>
    <n v="280"/>
    <n v="818"/>
    <n v="5"/>
    <x v="10"/>
    <x v="16"/>
    <x v="3"/>
    <x v="0"/>
    <x v="4"/>
    <x v="2"/>
    <s v="Regular"/>
  </r>
  <r>
    <n v="197"/>
    <n v="304"/>
    <n v="532"/>
    <n v="190"/>
    <n v="107"/>
    <n v="75"/>
    <n v="1691"/>
    <n v="190"/>
    <n v="170"/>
    <n v="290"/>
    <n v="510"/>
    <n v="707"/>
    <n v="6"/>
    <x v="10"/>
    <x v="16"/>
    <x v="3"/>
    <x v="0"/>
    <x v="5"/>
    <x v="2"/>
    <s v="Decaf"/>
  </r>
  <r>
    <n v="26"/>
    <n v="168"/>
    <n v="289"/>
    <n v="85"/>
    <n v="142"/>
    <n v="109"/>
    <n v="912"/>
    <n v="20"/>
    <n v="99"/>
    <n v="150"/>
    <n v="260"/>
    <n v="775"/>
    <n v="8"/>
    <x v="10"/>
    <x v="17"/>
    <x v="3"/>
    <x v="1"/>
    <x v="6"/>
    <x v="3"/>
    <s v="Decaf"/>
  </r>
  <r>
    <n v="138"/>
    <n v="239"/>
    <n v="412"/>
    <n v="235"/>
    <n v="101"/>
    <n v="57"/>
    <n v="1150"/>
    <n v="130"/>
    <n v="125"/>
    <n v="220"/>
    <n v="380"/>
    <n v="702"/>
    <n v="9"/>
    <x v="10"/>
    <x v="17"/>
    <x v="3"/>
    <x v="1"/>
    <x v="7"/>
    <x v="3"/>
    <s v="Decaf"/>
  </r>
  <r>
    <n v="107"/>
    <n v="165"/>
    <n v="278"/>
    <n v="98"/>
    <n v="58"/>
    <n v="36"/>
    <n v="803"/>
    <n v="100"/>
    <n v="143"/>
    <n v="150"/>
    <n v="250"/>
    <n v="702"/>
    <n v="10"/>
    <x v="10"/>
    <x v="17"/>
    <x v="3"/>
    <x v="1"/>
    <x v="8"/>
    <x v="3"/>
    <s v="Decaf"/>
  </r>
  <r>
    <n v="196"/>
    <n v="304"/>
    <n v="532"/>
    <n v="206"/>
    <n v="108"/>
    <n v="75"/>
    <n v="1691"/>
    <n v="140"/>
    <n v="114"/>
    <n v="220"/>
    <n v="380"/>
    <n v="702"/>
    <n v="11"/>
    <x v="10"/>
    <x v="17"/>
    <x v="3"/>
    <x v="1"/>
    <x v="9"/>
    <x v="1"/>
    <s v="Regular"/>
  </r>
  <r>
    <n v="128"/>
    <n v="212"/>
    <n v="423"/>
    <n v="203"/>
    <n v="84"/>
    <n v="59"/>
    <n v="1778"/>
    <n v="80"/>
    <n v="172"/>
    <n v="150"/>
    <n v="300"/>
    <n v="702"/>
    <n v="12"/>
    <x v="10"/>
    <x v="17"/>
    <x v="3"/>
    <x v="1"/>
    <x v="10"/>
    <x v="1"/>
    <s v="Regular"/>
  </r>
  <r>
    <n v="-340"/>
    <n v="-245"/>
    <n v="32"/>
    <n v="249"/>
    <n v="127"/>
    <n v="93"/>
    <n v="7653"/>
    <n v="-280"/>
    <n v="208"/>
    <n v="-180"/>
    <n v="0"/>
    <n v="702"/>
    <n v="13"/>
    <x v="10"/>
    <x v="17"/>
    <x v="3"/>
    <x v="1"/>
    <x v="3"/>
    <x v="1"/>
    <s v="Regular"/>
  </r>
  <r>
    <n v="-4"/>
    <n v="41"/>
    <n v="74"/>
    <n v="33"/>
    <n v="45"/>
    <n v="12"/>
    <n v="243"/>
    <n v="10"/>
    <n v="30"/>
    <n v="50"/>
    <n v="80"/>
    <n v="775"/>
    <n v="2"/>
    <x v="10"/>
    <x v="17"/>
    <x v="3"/>
    <x v="1"/>
    <x v="1"/>
    <x v="0"/>
    <s v="Regular"/>
  </r>
  <r>
    <n v="5"/>
    <n v="35"/>
    <n v="64"/>
    <n v="29"/>
    <n v="30"/>
    <n v="8"/>
    <n v="1003"/>
    <n v="20"/>
    <n v="30"/>
    <n v="40"/>
    <n v="70"/>
    <n v="775"/>
    <n v="3"/>
    <x v="10"/>
    <x v="17"/>
    <x v="3"/>
    <x v="1"/>
    <x v="2"/>
    <x v="0"/>
    <s v="Decaf"/>
  </r>
  <r>
    <n v="31"/>
    <n v="43"/>
    <n v="43"/>
    <n v="0"/>
    <n v="12"/>
    <n v="0"/>
    <n v="387"/>
    <n v="30"/>
    <n v="0"/>
    <n v="40"/>
    <n v="40"/>
    <n v="775"/>
    <n v="4"/>
    <x v="10"/>
    <x v="17"/>
    <x v="3"/>
    <x v="1"/>
    <x v="12"/>
    <x v="2"/>
    <s v="Regular"/>
  </r>
  <r>
    <n v="9"/>
    <n v="24"/>
    <n v="39"/>
    <n v="15"/>
    <n v="15"/>
    <n v="4"/>
    <n v="848"/>
    <n v="10"/>
    <n v="10"/>
    <n v="20"/>
    <n v="30"/>
    <n v="775"/>
    <n v="5"/>
    <x v="10"/>
    <x v="17"/>
    <x v="3"/>
    <x v="1"/>
    <x v="4"/>
    <x v="2"/>
    <s v="Regular"/>
  </r>
  <r>
    <n v="17"/>
    <n v="34"/>
    <n v="56"/>
    <n v="22"/>
    <n v="17"/>
    <n v="6"/>
    <n v="802"/>
    <n v="20"/>
    <n v="20"/>
    <n v="30"/>
    <n v="50"/>
    <n v="775"/>
    <n v="6"/>
    <x v="10"/>
    <x v="17"/>
    <x v="3"/>
    <x v="1"/>
    <x v="5"/>
    <x v="2"/>
    <s v="Decaf"/>
  </r>
  <r>
    <n v="19"/>
    <n v="38"/>
    <n v="63"/>
    <n v="25"/>
    <n v="19"/>
    <n v="7"/>
    <n v="823"/>
    <n v="20"/>
    <n v="20"/>
    <n v="30"/>
    <n v="50"/>
    <n v="503"/>
    <n v="8"/>
    <x v="10"/>
    <x v="18"/>
    <x v="3"/>
    <x v="1"/>
    <x v="6"/>
    <x v="3"/>
    <s v="Decaf"/>
  </r>
  <r>
    <n v="70"/>
    <n v="112"/>
    <n v="200"/>
    <n v="88"/>
    <n v="42"/>
    <n v="29"/>
    <n v="561"/>
    <n v="70"/>
    <n v="80"/>
    <n v="100"/>
    <n v="180"/>
    <n v="971"/>
    <n v="9"/>
    <x v="10"/>
    <x v="18"/>
    <x v="3"/>
    <x v="1"/>
    <x v="7"/>
    <x v="3"/>
    <s v="Decaf"/>
  </r>
  <r>
    <n v="28"/>
    <n v="48"/>
    <n v="80"/>
    <n v="32"/>
    <n v="20"/>
    <n v="8"/>
    <n v="482"/>
    <n v="30"/>
    <n v="20"/>
    <n v="30"/>
    <n v="50"/>
    <n v="541"/>
    <n v="11"/>
    <x v="10"/>
    <x v="18"/>
    <x v="3"/>
    <x v="1"/>
    <x v="9"/>
    <x v="1"/>
    <s v="Regular"/>
  </r>
  <r>
    <n v="62"/>
    <n v="119"/>
    <n v="197"/>
    <n v="78"/>
    <n v="57"/>
    <n v="25"/>
    <n v="798"/>
    <n v="50"/>
    <n v="50"/>
    <n v="90"/>
    <n v="140"/>
    <n v="971"/>
    <n v="12"/>
    <x v="10"/>
    <x v="18"/>
    <x v="3"/>
    <x v="1"/>
    <x v="10"/>
    <x v="1"/>
    <s v="Regular"/>
  </r>
  <r>
    <n v="89"/>
    <n v="143"/>
    <n v="245"/>
    <n v="87"/>
    <n v="54"/>
    <n v="31"/>
    <n v="666"/>
    <n v="70"/>
    <n v="70"/>
    <n v="100"/>
    <n v="170"/>
    <n v="971"/>
    <n v="13"/>
    <x v="10"/>
    <x v="18"/>
    <x v="3"/>
    <x v="1"/>
    <x v="3"/>
    <x v="1"/>
    <s v="Regular"/>
  </r>
  <r>
    <n v="-4"/>
    <n v="73"/>
    <n v="125"/>
    <n v="52"/>
    <n v="77"/>
    <n v="47"/>
    <n v="509"/>
    <n v="10"/>
    <n v="60"/>
    <n v="80"/>
    <n v="140"/>
    <n v="541"/>
    <n v="1"/>
    <x v="10"/>
    <x v="18"/>
    <x v="3"/>
    <x v="1"/>
    <x v="0"/>
    <x v="0"/>
    <s v="Regular"/>
  </r>
  <r>
    <n v="14"/>
    <n v="75"/>
    <n v="128"/>
    <n v="53"/>
    <n v="61"/>
    <n v="17"/>
    <n v="470"/>
    <n v="40"/>
    <n v="60"/>
    <n v="90"/>
    <n v="150"/>
    <n v="971"/>
    <n v="2"/>
    <x v="10"/>
    <x v="18"/>
    <x v="3"/>
    <x v="1"/>
    <x v="1"/>
    <x v="0"/>
    <s v="Regular"/>
  </r>
  <r>
    <n v="32"/>
    <n v="68"/>
    <n v="114"/>
    <n v="46"/>
    <n v="36"/>
    <n v="14"/>
    <n v="424"/>
    <n v="50"/>
    <n v="50"/>
    <n v="80"/>
    <n v="130"/>
    <n v="503"/>
    <n v="3"/>
    <x v="10"/>
    <x v="18"/>
    <x v="3"/>
    <x v="1"/>
    <x v="2"/>
    <x v="0"/>
    <s v="Decaf"/>
  </r>
  <r>
    <n v="16"/>
    <n v="69"/>
    <n v="124"/>
    <n v="55"/>
    <n v="53"/>
    <n v="20"/>
    <n v="410"/>
    <n v="30"/>
    <n v="50"/>
    <n v="70"/>
    <n v="120"/>
    <n v="541"/>
    <n v="4"/>
    <x v="10"/>
    <x v="18"/>
    <x v="3"/>
    <x v="1"/>
    <x v="12"/>
    <x v="2"/>
    <s v="Regular"/>
  </r>
  <r>
    <n v="33"/>
    <n v="79"/>
    <n v="138"/>
    <n v="59"/>
    <n v="46"/>
    <n v="19"/>
    <n v="411"/>
    <n v="50"/>
    <n v="50"/>
    <n v="80"/>
    <n v="130"/>
    <n v="503"/>
    <n v="5"/>
    <x v="10"/>
    <x v="18"/>
    <x v="3"/>
    <x v="1"/>
    <x v="4"/>
    <x v="2"/>
    <s v="Regular"/>
  </r>
  <r>
    <n v="108"/>
    <n v="182"/>
    <n v="363"/>
    <n v="202"/>
    <n v="74"/>
    <n v="50"/>
    <n v="1283"/>
    <n v="120"/>
    <n v="178"/>
    <n v="180"/>
    <n v="350"/>
    <n v="503"/>
    <n v="6"/>
    <x v="10"/>
    <x v="18"/>
    <x v="3"/>
    <x v="1"/>
    <x v="5"/>
    <x v="2"/>
    <s v="Decaf"/>
  </r>
  <r>
    <n v="122"/>
    <n v="195"/>
    <n v="325"/>
    <n v="129"/>
    <n v="73"/>
    <n v="42"/>
    <n v="1134"/>
    <n v="120"/>
    <n v="154"/>
    <n v="180"/>
    <n v="300"/>
    <n v="206"/>
    <n v="8"/>
    <x v="10"/>
    <x v="19"/>
    <x v="3"/>
    <x v="1"/>
    <x v="6"/>
    <x v="3"/>
    <s v="Decaf"/>
  </r>
  <r>
    <n v="44"/>
    <n v="68"/>
    <n v="115"/>
    <n v="47"/>
    <n v="24"/>
    <n v="13"/>
    <n v="834"/>
    <n v="40"/>
    <n v="40"/>
    <n v="60"/>
    <n v="100"/>
    <n v="509"/>
    <n v="9"/>
    <x v="10"/>
    <x v="19"/>
    <x v="3"/>
    <x v="1"/>
    <x v="7"/>
    <x v="3"/>
    <s v="Decaf"/>
  </r>
  <r>
    <n v="49"/>
    <n v="88"/>
    <n v="141"/>
    <n v="53"/>
    <n v="39"/>
    <n v="16"/>
    <n v="321"/>
    <n v="50"/>
    <n v="30"/>
    <n v="70"/>
    <n v="100"/>
    <n v="425"/>
    <n v="11"/>
    <x v="10"/>
    <x v="19"/>
    <x v="3"/>
    <x v="1"/>
    <x v="9"/>
    <x v="1"/>
    <s v="Regular"/>
  </r>
  <r>
    <n v="34"/>
    <n v="71"/>
    <n v="120"/>
    <n v="49"/>
    <n v="37"/>
    <n v="15"/>
    <n v="454"/>
    <n v="30"/>
    <n v="30"/>
    <n v="50"/>
    <n v="80"/>
    <n v="206"/>
    <n v="12"/>
    <x v="10"/>
    <x v="19"/>
    <x v="3"/>
    <x v="1"/>
    <x v="10"/>
    <x v="1"/>
    <s v="Regular"/>
  </r>
  <r>
    <n v="1"/>
    <n v="86"/>
    <n v="147"/>
    <n v="61"/>
    <n v="85"/>
    <n v="55"/>
    <n v="613"/>
    <n v="0"/>
    <n v="40"/>
    <n v="60"/>
    <n v="100"/>
    <n v="206"/>
    <n v="13"/>
    <x v="10"/>
    <x v="19"/>
    <x v="3"/>
    <x v="1"/>
    <x v="3"/>
    <x v="1"/>
    <s v="Regular"/>
  </r>
  <r>
    <n v="50"/>
    <n v="93"/>
    <n v="156"/>
    <n v="63"/>
    <n v="43"/>
    <n v="20"/>
    <n v="446"/>
    <n v="70"/>
    <n v="70"/>
    <n v="110"/>
    <n v="180"/>
    <n v="425"/>
    <n v="2"/>
    <x v="10"/>
    <x v="19"/>
    <x v="3"/>
    <x v="1"/>
    <x v="1"/>
    <x v="0"/>
    <s v="Regular"/>
  </r>
  <r>
    <n v="16"/>
    <n v="130"/>
    <n v="224"/>
    <n v="94"/>
    <n v="114"/>
    <n v="85"/>
    <n v="694"/>
    <n v="40"/>
    <n v="125"/>
    <n v="150"/>
    <n v="260"/>
    <n v="253"/>
    <n v="3"/>
    <x v="10"/>
    <x v="19"/>
    <x v="3"/>
    <x v="1"/>
    <x v="2"/>
    <x v="0"/>
    <s v="Decaf"/>
  </r>
  <r>
    <n v="11"/>
    <n v="30"/>
    <n v="52"/>
    <n v="22"/>
    <n v="19"/>
    <n v="7"/>
    <n v="570"/>
    <n v="20"/>
    <n v="20"/>
    <n v="30"/>
    <n v="50"/>
    <n v="253"/>
    <n v="4"/>
    <x v="10"/>
    <x v="19"/>
    <x v="3"/>
    <x v="1"/>
    <x v="12"/>
    <x v="2"/>
    <s v="Regular"/>
  </r>
  <r>
    <n v="13"/>
    <n v="67"/>
    <n v="121"/>
    <n v="54"/>
    <n v="54"/>
    <n v="20"/>
    <n v="391"/>
    <n v="20"/>
    <n v="50"/>
    <n v="60"/>
    <n v="110"/>
    <n v="425"/>
    <n v="5"/>
    <x v="10"/>
    <x v="19"/>
    <x v="3"/>
    <x v="1"/>
    <x v="4"/>
    <x v="2"/>
    <s v="Regular"/>
  </r>
  <r>
    <n v="45"/>
    <n v="89"/>
    <n v="164"/>
    <n v="75"/>
    <n v="44"/>
    <n v="23"/>
    <n v="1063"/>
    <n v="40"/>
    <n v="70"/>
    <n v="80"/>
    <n v="150"/>
    <n v="206"/>
    <n v="6"/>
    <x v="10"/>
    <x v="19"/>
    <x v="3"/>
    <x v="1"/>
    <x v="5"/>
    <x v="2"/>
    <s v="Decaf"/>
  </r>
  <r>
    <n v="6"/>
    <n v="57"/>
    <n v="103"/>
    <n v="46"/>
    <n v="51"/>
    <n v="17"/>
    <n v="422"/>
    <n v="10"/>
    <n v="30"/>
    <n v="50"/>
    <n v="80"/>
    <n v="303"/>
    <n v="11"/>
    <x v="11"/>
    <x v="0"/>
    <x v="0"/>
    <x v="0"/>
    <x v="9"/>
    <x v="1"/>
    <s v="Regular"/>
  </r>
  <r>
    <n v="26"/>
    <n v="63"/>
    <n v="116"/>
    <n v="53"/>
    <n v="37"/>
    <n v="16"/>
    <n v="1054"/>
    <n v="20"/>
    <n v="40"/>
    <n v="50"/>
    <n v="90"/>
    <n v="303"/>
    <n v="12"/>
    <x v="11"/>
    <x v="0"/>
    <x v="0"/>
    <x v="0"/>
    <x v="10"/>
    <x v="1"/>
    <s v="Regular"/>
  </r>
  <r>
    <n v="66"/>
    <n v="104"/>
    <n v="185"/>
    <n v="81"/>
    <n v="38"/>
    <n v="26"/>
    <n v="551"/>
    <n v="60"/>
    <n v="60"/>
    <n v="90"/>
    <n v="150"/>
    <n v="719"/>
    <n v="13"/>
    <x v="11"/>
    <x v="0"/>
    <x v="0"/>
    <x v="0"/>
    <x v="3"/>
    <x v="1"/>
    <s v="Regular"/>
  </r>
  <r>
    <n v="87"/>
    <n v="153"/>
    <n v="306"/>
    <n v="160"/>
    <n v="66"/>
    <n v="42"/>
    <n v="1319"/>
    <n v="80"/>
    <n v="164"/>
    <n v="140"/>
    <n v="280"/>
    <n v="303"/>
    <n v="8"/>
    <x v="11"/>
    <x v="0"/>
    <x v="0"/>
    <x v="0"/>
    <x v="6"/>
    <x v="3"/>
    <s v="Decaf"/>
  </r>
  <r>
    <n v="-6"/>
    <n v="65"/>
    <n v="112"/>
    <n v="47"/>
    <n v="71"/>
    <n v="42"/>
    <n v="521"/>
    <n v="0"/>
    <n v="40"/>
    <n v="60"/>
    <n v="100"/>
    <n v="970"/>
    <n v="9"/>
    <x v="11"/>
    <x v="0"/>
    <x v="0"/>
    <x v="0"/>
    <x v="7"/>
    <x v="3"/>
    <s v="Decaf"/>
  </r>
  <r>
    <n v="29"/>
    <n v="73"/>
    <n v="127"/>
    <n v="54"/>
    <n v="44"/>
    <n v="17"/>
    <n v="424"/>
    <n v="30"/>
    <n v="50"/>
    <n v="60"/>
    <n v="110"/>
    <n v="303"/>
    <n v="10"/>
    <x v="11"/>
    <x v="0"/>
    <x v="0"/>
    <x v="0"/>
    <x v="8"/>
    <x v="3"/>
    <s v="Decaf"/>
  </r>
  <r>
    <n v="53"/>
    <n v="79"/>
    <n v="133"/>
    <n v="54"/>
    <n v="26"/>
    <n v="15"/>
    <n v="601"/>
    <n v="90"/>
    <n v="60"/>
    <n v="110"/>
    <n v="170"/>
    <n v="970"/>
    <n v="5"/>
    <x v="11"/>
    <x v="0"/>
    <x v="0"/>
    <x v="0"/>
    <x v="4"/>
    <x v="2"/>
    <s v="Regular"/>
  </r>
  <r>
    <n v="47"/>
    <n v="101"/>
    <n v="168"/>
    <n v="67"/>
    <n v="54"/>
    <n v="22"/>
    <n v="677"/>
    <n v="80"/>
    <n v="80"/>
    <n v="130"/>
    <n v="210"/>
    <n v="970"/>
    <n v="6"/>
    <x v="11"/>
    <x v="0"/>
    <x v="0"/>
    <x v="0"/>
    <x v="5"/>
    <x v="2"/>
    <s v="Decaf"/>
  </r>
  <r>
    <n v="88"/>
    <n v="124"/>
    <n v="210"/>
    <n v="86"/>
    <n v="36"/>
    <n v="24"/>
    <n v="1003"/>
    <n v="90"/>
    <n v="80"/>
    <n v="120"/>
    <n v="200"/>
    <n v="720"/>
    <n v="3"/>
    <x v="11"/>
    <x v="0"/>
    <x v="0"/>
    <x v="0"/>
    <x v="2"/>
    <x v="0"/>
    <s v="Decaf"/>
  </r>
  <r>
    <n v="134"/>
    <n v="179"/>
    <n v="302"/>
    <n v="90"/>
    <n v="45"/>
    <n v="34"/>
    <n v="959"/>
    <n v="130"/>
    <n v="168"/>
    <n v="170"/>
    <n v="290"/>
    <n v="719"/>
    <n v="1"/>
    <x v="11"/>
    <x v="0"/>
    <x v="0"/>
    <x v="0"/>
    <x v="0"/>
    <x v="0"/>
    <s v="Regular"/>
  </r>
  <r>
    <n v="29"/>
    <n v="56"/>
    <n v="99"/>
    <n v="43"/>
    <n v="27"/>
    <n v="14"/>
    <n v="531"/>
    <n v="30"/>
    <n v="40"/>
    <n v="50"/>
    <n v="90"/>
    <n v="970"/>
    <n v="2"/>
    <x v="11"/>
    <x v="0"/>
    <x v="0"/>
    <x v="0"/>
    <x v="1"/>
    <x v="0"/>
    <s v="Regular"/>
  </r>
  <r>
    <n v="53"/>
    <n v="79"/>
    <n v="133"/>
    <n v="54"/>
    <n v="26"/>
    <n v="15"/>
    <n v="601"/>
    <n v="50"/>
    <n v="40"/>
    <n v="70"/>
    <n v="110"/>
    <n v="309"/>
    <n v="11"/>
    <x v="11"/>
    <x v="1"/>
    <x v="0"/>
    <x v="0"/>
    <x v="9"/>
    <x v="1"/>
    <s v="Regular"/>
  </r>
  <r>
    <n v="47"/>
    <n v="101"/>
    <n v="168"/>
    <n v="67"/>
    <n v="54"/>
    <n v="22"/>
    <n v="677"/>
    <n v="40"/>
    <n v="50"/>
    <n v="80"/>
    <n v="130"/>
    <n v="630"/>
    <n v="12"/>
    <x v="11"/>
    <x v="1"/>
    <x v="0"/>
    <x v="0"/>
    <x v="10"/>
    <x v="1"/>
    <s v="Regular"/>
  </r>
  <r>
    <n v="133"/>
    <n v="179"/>
    <n v="302"/>
    <n v="107"/>
    <n v="46"/>
    <n v="34"/>
    <n v="959"/>
    <n v="130"/>
    <n v="159"/>
    <n v="170"/>
    <n v="280"/>
    <n v="309"/>
    <n v="8"/>
    <x v="11"/>
    <x v="1"/>
    <x v="0"/>
    <x v="0"/>
    <x v="6"/>
    <x v="3"/>
    <s v="Decaf"/>
  </r>
  <r>
    <n v="29"/>
    <n v="56"/>
    <n v="99"/>
    <n v="43"/>
    <n v="27"/>
    <n v="14"/>
    <n v="531"/>
    <n v="30"/>
    <n v="40"/>
    <n v="50"/>
    <n v="90"/>
    <n v="773"/>
    <n v="9"/>
    <x v="11"/>
    <x v="1"/>
    <x v="0"/>
    <x v="0"/>
    <x v="7"/>
    <x v="3"/>
    <s v="Decaf"/>
  </r>
  <r>
    <n v="88"/>
    <n v="124"/>
    <n v="210"/>
    <n v="86"/>
    <n v="36"/>
    <n v="24"/>
    <n v="1003"/>
    <n v="80"/>
    <n v="80"/>
    <n v="110"/>
    <n v="190"/>
    <n v="630"/>
    <n v="10"/>
    <x v="11"/>
    <x v="1"/>
    <x v="0"/>
    <x v="0"/>
    <x v="8"/>
    <x v="3"/>
    <s v="Decaf"/>
  </r>
  <r>
    <n v="216"/>
    <n v="329"/>
    <n v="576"/>
    <n v="212"/>
    <n v="113"/>
    <n v="81"/>
    <n v="1744"/>
    <n v="320"/>
    <n v="325"/>
    <n v="420"/>
    <n v="730"/>
    <n v="815"/>
    <n v="5"/>
    <x v="11"/>
    <x v="1"/>
    <x v="0"/>
    <x v="0"/>
    <x v="4"/>
    <x v="2"/>
    <s v="Regular"/>
  </r>
  <r>
    <n v="157"/>
    <n v="251"/>
    <n v="501"/>
    <n v="153"/>
    <n v="94"/>
    <n v="70"/>
    <n v="1820"/>
    <n v="240"/>
    <n v="364"/>
    <n v="320"/>
    <n v="640"/>
    <n v="630"/>
    <n v="6"/>
    <x v="11"/>
    <x v="1"/>
    <x v="0"/>
    <x v="0"/>
    <x v="5"/>
    <x v="2"/>
    <s v="Decaf"/>
  </r>
  <r>
    <n v="122"/>
    <n v="185"/>
    <n v="312"/>
    <n v="129"/>
    <n v="63"/>
    <n v="40"/>
    <n v="830"/>
    <n v="130"/>
    <n v="158"/>
    <n v="180"/>
    <n v="300"/>
    <n v="630"/>
    <n v="3"/>
    <x v="11"/>
    <x v="1"/>
    <x v="0"/>
    <x v="0"/>
    <x v="2"/>
    <x v="0"/>
    <s v="Decaf"/>
  </r>
  <r>
    <n v="194"/>
    <n v="310"/>
    <n v="534"/>
    <n v="202"/>
    <n v="116"/>
    <n v="73"/>
    <n v="1191"/>
    <n v="190"/>
    <n v="165"/>
    <n v="300"/>
    <n v="520"/>
    <n v="847"/>
    <n v="2"/>
    <x v="11"/>
    <x v="1"/>
    <x v="0"/>
    <x v="0"/>
    <x v="1"/>
    <x v="0"/>
    <s v="Regular"/>
  </r>
  <r>
    <n v="156"/>
    <n v="251"/>
    <n v="501"/>
    <n v="274"/>
    <n v="95"/>
    <n v="70"/>
    <n v="1820"/>
    <n v="120"/>
    <n v="218"/>
    <n v="200"/>
    <n v="410"/>
    <n v="641"/>
    <n v="11"/>
    <x v="11"/>
    <x v="2"/>
    <x v="0"/>
    <x v="1"/>
    <x v="9"/>
    <x v="1"/>
    <s v="Regular"/>
  </r>
  <r>
    <n v="216"/>
    <n v="360"/>
    <n v="654"/>
    <n v="268"/>
    <n v="144"/>
    <n v="111"/>
    <n v="1838"/>
    <n v="170"/>
    <n v="319"/>
    <n v="300"/>
    <n v="540"/>
    <n v="641"/>
    <n v="12"/>
    <x v="11"/>
    <x v="2"/>
    <x v="0"/>
    <x v="1"/>
    <x v="10"/>
    <x v="1"/>
    <s v="Regular"/>
  </r>
  <r>
    <n v="216"/>
    <n v="329"/>
    <n v="576"/>
    <n v="167"/>
    <n v="113"/>
    <n v="81"/>
    <n v="1744"/>
    <n v="200"/>
    <n v="275"/>
    <n v="300"/>
    <n v="530"/>
    <n v="641"/>
    <n v="8"/>
    <x v="11"/>
    <x v="2"/>
    <x v="0"/>
    <x v="1"/>
    <x v="6"/>
    <x v="3"/>
    <s v="Decaf"/>
  </r>
  <r>
    <n v="123"/>
    <n v="185"/>
    <n v="312"/>
    <n v="79"/>
    <n v="62"/>
    <n v="40"/>
    <n v="830"/>
    <n v="120"/>
    <n v="82"/>
    <n v="170"/>
    <n v="290"/>
    <n v="319"/>
    <n v="9"/>
    <x v="11"/>
    <x v="2"/>
    <x v="0"/>
    <x v="1"/>
    <x v="7"/>
    <x v="3"/>
    <s v="Decaf"/>
  </r>
  <r>
    <n v="17"/>
    <n v="35"/>
    <n v="58"/>
    <n v="23"/>
    <n v="18"/>
    <n v="6"/>
    <n v="807"/>
    <n v="40"/>
    <n v="20"/>
    <n v="50"/>
    <n v="70"/>
    <n v="515"/>
    <n v="5"/>
    <x v="11"/>
    <x v="2"/>
    <x v="0"/>
    <x v="1"/>
    <x v="4"/>
    <x v="2"/>
    <s v="Regular"/>
  </r>
  <r>
    <n v="32"/>
    <n v="43"/>
    <n v="43"/>
    <n v="0"/>
    <n v="11"/>
    <n v="0"/>
    <n v="344"/>
    <n v="40"/>
    <n v="0"/>
    <n v="50"/>
    <n v="50"/>
    <n v="641"/>
    <n v="6"/>
    <x v="11"/>
    <x v="2"/>
    <x v="0"/>
    <x v="1"/>
    <x v="5"/>
    <x v="2"/>
    <s v="Decaf"/>
  </r>
  <r>
    <n v="-1"/>
    <n v="14"/>
    <n v="24"/>
    <n v="10"/>
    <n v="15"/>
    <n v="3"/>
    <n v="594"/>
    <n v="10"/>
    <n v="0"/>
    <n v="20"/>
    <n v="20"/>
    <n v="319"/>
    <n v="3"/>
    <x v="11"/>
    <x v="2"/>
    <x v="0"/>
    <x v="1"/>
    <x v="2"/>
    <x v="0"/>
    <s v="Decaf"/>
  </r>
  <r>
    <n v="10"/>
    <n v="25"/>
    <n v="41"/>
    <n v="16"/>
    <n v="15"/>
    <n v="4"/>
    <n v="851"/>
    <n v="20"/>
    <n v="10"/>
    <n v="30"/>
    <n v="40"/>
    <n v="641"/>
    <n v="1"/>
    <x v="11"/>
    <x v="2"/>
    <x v="0"/>
    <x v="1"/>
    <x v="0"/>
    <x v="0"/>
    <s v="Regular"/>
  </r>
  <r>
    <n v="8"/>
    <n v="38"/>
    <n v="69"/>
    <n v="31"/>
    <n v="30"/>
    <n v="9"/>
    <n v="1009"/>
    <n v="10"/>
    <n v="30"/>
    <n v="30"/>
    <n v="60"/>
    <n v="563"/>
    <n v="2"/>
    <x v="11"/>
    <x v="2"/>
    <x v="0"/>
    <x v="1"/>
    <x v="1"/>
    <x v="0"/>
    <s v="Regular"/>
  </r>
  <r>
    <n v="11"/>
    <n v="51"/>
    <n v="89"/>
    <n v="38"/>
    <n v="40"/>
    <n v="12"/>
    <n v="256"/>
    <n v="10"/>
    <n v="30"/>
    <n v="40"/>
    <n v="70"/>
    <n v="573"/>
    <n v="11"/>
    <x v="11"/>
    <x v="3"/>
    <x v="0"/>
    <x v="1"/>
    <x v="9"/>
    <x v="1"/>
    <s v="Regular"/>
  </r>
  <r>
    <n v="-16"/>
    <n v="25"/>
    <n v="45"/>
    <n v="20"/>
    <n v="41"/>
    <n v="7"/>
    <n v="218"/>
    <n v="-10"/>
    <n v="10"/>
    <n v="20"/>
    <n v="30"/>
    <n v="573"/>
    <n v="12"/>
    <x v="11"/>
    <x v="3"/>
    <x v="0"/>
    <x v="1"/>
    <x v="10"/>
    <x v="1"/>
    <s v="Regular"/>
  </r>
  <r>
    <n v="2"/>
    <n v="49"/>
    <n v="88"/>
    <n v="39"/>
    <n v="47"/>
    <n v="14"/>
    <n v="250"/>
    <n v="0"/>
    <n v="30"/>
    <n v="40"/>
    <n v="70"/>
    <n v="636"/>
    <n v="13"/>
    <x v="11"/>
    <x v="3"/>
    <x v="0"/>
    <x v="1"/>
    <x v="3"/>
    <x v="1"/>
    <s v="Regular"/>
  </r>
  <r>
    <n v="-5"/>
    <n v="69"/>
    <n v="118"/>
    <n v="49"/>
    <n v="74"/>
    <n v="44"/>
    <n v="335"/>
    <n v="0"/>
    <n v="40"/>
    <n v="60"/>
    <n v="100"/>
    <n v="417"/>
    <n v="8"/>
    <x v="11"/>
    <x v="3"/>
    <x v="0"/>
    <x v="1"/>
    <x v="6"/>
    <x v="3"/>
    <s v="Decaf"/>
  </r>
  <r>
    <n v="16"/>
    <n v="68"/>
    <n v="160"/>
    <n v="92"/>
    <n v="52"/>
    <n v="28"/>
    <n v="1898"/>
    <n v="20"/>
    <n v="80"/>
    <n v="60"/>
    <n v="140"/>
    <n v="573"/>
    <n v="9"/>
    <x v="11"/>
    <x v="3"/>
    <x v="0"/>
    <x v="1"/>
    <x v="7"/>
    <x v="3"/>
    <s v="Decaf"/>
  </r>
  <r>
    <n v="48"/>
    <n v="73"/>
    <n v="123"/>
    <n v="50"/>
    <n v="25"/>
    <n v="14"/>
    <n v="898"/>
    <n v="70"/>
    <n v="60"/>
    <n v="90"/>
    <n v="150"/>
    <n v="314"/>
    <n v="5"/>
    <x v="11"/>
    <x v="3"/>
    <x v="0"/>
    <x v="1"/>
    <x v="4"/>
    <x v="2"/>
    <s v="Regular"/>
  </r>
  <r>
    <n v="27"/>
    <n v="46"/>
    <n v="77"/>
    <n v="31"/>
    <n v="19"/>
    <n v="8"/>
    <n v="844"/>
    <n v="50"/>
    <n v="30"/>
    <n v="60"/>
    <n v="90"/>
    <n v="314"/>
    <n v="6"/>
    <x v="11"/>
    <x v="3"/>
    <x v="0"/>
    <x v="1"/>
    <x v="5"/>
    <x v="2"/>
    <s v="Decaf"/>
  </r>
  <r>
    <n v="36"/>
    <n v="76"/>
    <n v="139"/>
    <n v="63"/>
    <n v="40"/>
    <n v="19"/>
    <n v="1075"/>
    <n v="40"/>
    <n v="60"/>
    <n v="70"/>
    <n v="130"/>
    <n v="816"/>
    <n v="3"/>
    <x v="11"/>
    <x v="3"/>
    <x v="0"/>
    <x v="1"/>
    <x v="2"/>
    <x v="0"/>
    <s v="Decaf"/>
  </r>
  <r>
    <n v="26"/>
    <n v="85"/>
    <n v="153"/>
    <n v="68"/>
    <n v="59"/>
    <n v="25"/>
    <n v="619"/>
    <n v="40"/>
    <n v="60"/>
    <n v="90"/>
    <n v="150"/>
    <n v="573"/>
    <n v="2"/>
    <x v="11"/>
    <x v="3"/>
    <x v="0"/>
    <x v="1"/>
    <x v="1"/>
    <x v="0"/>
    <s v="Regular"/>
  </r>
  <r>
    <n v="72"/>
    <n v="133"/>
    <n v="221"/>
    <n v="88"/>
    <n v="61"/>
    <n v="29"/>
    <n v="817"/>
    <n v="70"/>
    <n v="70"/>
    <n v="110"/>
    <n v="180"/>
    <n v="513"/>
    <n v="11"/>
    <x v="11"/>
    <x v="4"/>
    <x v="0"/>
    <x v="0"/>
    <x v="9"/>
    <x v="1"/>
    <s v="Regular"/>
  </r>
  <r>
    <n v="121"/>
    <n v="186"/>
    <n v="320"/>
    <n v="136"/>
    <n v="65"/>
    <n v="41"/>
    <n v="690"/>
    <n v="90"/>
    <n v="137"/>
    <n v="150"/>
    <n v="260"/>
    <n v="740"/>
    <n v="12"/>
    <x v="11"/>
    <x v="4"/>
    <x v="0"/>
    <x v="0"/>
    <x v="10"/>
    <x v="1"/>
    <s v="Regular"/>
  </r>
  <r>
    <n v="25"/>
    <n v="44"/>
    <n v="73"/>
    <n v="29"/>
    <n v="19"/>
    <n v="8"/>
    <n v="490"/>
    <n v="30"/>
    <n v="20"/>
    <n v="40"/>
    <n v="60"/>
    <n v="937"/>
    <n v="8"/>
    <x v="11"/>
    <x v="4"/>
    <x v="0"/>
    <x v="0"/>
    <x v="6"/>
    <x v="3"/>
    <s v="Decaf"/>
  </r>
  <r>
    <n v="29"/>
    <n v="49"/>
    <n v="82"/>
    <n v="33"/>
    <n v="20"/>
    <n v="9"/>
    <n v="870"/>
    <n v="30"/>
    <n v="30"/>
    <n v="40"/>
    <n v="70"/>
    <n v="330"/>
    <n v="9"/>
    <x v="11"/>
    <x v="4"/>
    <x v="0"/>
    <x v="0"/>
    <x v="7"/>
    <x v="3"/>
    <s v="Decaf"/>
  </r>
  <r>
    <n v="87"/>
    <n v="153"/>
    <n v="306"/>
    <n v="103"/>
    <n v="66"/>
    <n v="42"/>
    <n v="1319"/>
    <n v="140"/>
    <n v="203"/>
    <n v="200"/>
    <n v="390"/>
    <n v="740"/>
    <n v="5"/>
    <x v="11"/>
    <x v="4"/>
    <x v="0"/>
    <x v="0"/>
    <x v="4"/>
    <x v="2"/>
    <s v="Regular"/>
  </r>
  <r>
    <n v="6"/>
    <n v="57"/>
    <n v="103"/>
    <n v="46"/>
    <n v="51"/>
    <n v="17"/>
    <n v="422"/>
    <n v="40"/>
    <n v="50"/>
    <n v="80"/>
    <n v="130"/>
    <n v="740"/>
    <n v="6"/>
    <x v="11"/>
    <x v="4"/>
    <x v="0"/>
    <x v="0"/>
    <x v="5"/>
    <x v="2"/>
    <s v="Decaf"/>
  </r>
  <r>
    <n v="29"/>
    <n v="73"/>
    <n v="127"/>
    <n v="54"/>
    <n v="44"/>
    <n v="17"/>
    <n v="424"/>
    <n v="40"/>
    <n v="50"/>
    <n v="70"/>
    <n v="120"/>
    <n v="513"/>
    <n v="1"/>
    <x v="11"/>
    <x v="4"/>
    <x v="0"/>
    <x v="0"/>
    <x v="0"/>
    <x v="0"/>
    <s v="Regular"/>
  </r>
  <r>
    <n v="24"/>
    <n v="60"/>
    <n v="101"/>
    <n v="41"/>
    <n v="36"/>
    <n v="13"/>
    <n v="435"/>
    <n v="20"/>
    <n v="40"/>
    <n v="50"/>
    <n v="90"/>
    <n v="614"/>
    <n v="2"/>
    <x v="11"/>
    <x v="4"/>
    <x v="0"/>
    <x v="0"/>
    <x v="1"/>
    <x v="0"/>
    <s v="Regular"/>
  </r>
  <r>
    <n v="-6"/>
    <n v="65"/>
    <n v="112"/>
    <n v="47"/>
    <n v="71"/>
    <n v="42"/>
    <n v="521"/>
    <n v="10"/>
    <n v="40"/>
    <n v="70"/>
    <n v="110"/>
    <n v="419"/>
    <n v="3"/>
    <x v="11"/>
    <x v="4"/>
    <x v="0"/>
    <x v="0"/>
    <x v="2"/>
    <x v="0"/>
    <s v="Decaf"/>
  </r>
  <r>
    <n v="28"/>
    <n v="63"/>
    <n v="106"/>
    <n v="43"/>
    <n v="35"/>
    <n v="13"/>
    <n v="466"/>
    <n v="20"/>
    <n v="30"/>
    <n v="50"/>
    <n v="80"/>
    <n v="262"/>
    <n v="11"/>
    <x v="11"/>
    <x v="5"/>
    <x v="0"/>
    <x v="1"/>
    <x v="9"/>
    <x v="1"/>
    <s v="Regular"/>
  </r>
  <r>
    <n v="-3"/>
    <n v="76"/>
    <n v="131"/>
    <n v="55"/>
    <n v="79"/>
    <n v="49"/>
    <n v="627"/>
    <n v="0"/>
    <n v="40"/>
    <n v="60"/>
    <n v="100"/>
    <n v="920"/>
    <n v="12"/>
    <x v="11"/>
    <x v="5"/>
    <x v="0"/>
    <x v="1"/>
    <x v="10"/>
    <x v="1"/>
    <s v="Regular"/>
  </r>
  <r>
    <n v="30"/>
    <n v="66"/>
    <n v="107"/>
    <n v="41"/>
    <n v="36"/>
    <n v="12"/>
    <n v="320"/>
    <n v="30"/>
    <n v="30"/>
    <n v="60"/>
    <n v="90"/>
    <n v="920"/>
    <n v="8"/>
    <x v="11"/>
    <x v="5"/>
    <x v="0"/>
    <x v="1"/>
    <x v="6"/>
    <x v="3"/>
    <s v="Decaf"/>
  </r>
  <r>
    <n v="30"/>
    <n v="51"/>
    <n v="85"/>
    <n v="34"/>
    <n v="21"/>
    <n v="9"/>
    <n v="863"/>
    <n v="30"/>
    <n v="30"/>
    <n v="40"/>
    <n v="70"/>
    <n v="715"/>
    <n v="9"/>
    <x v="11"/>
    <x v="5"/>
    <x v="0"/>
    <x v="1"/>
    <x v="7"/>
    <x v="3"/>
    <s v="Decaf"/>
  </r>
  <r>
    <n v="50"/>
    <n v="96"/>
    <n v="176"/>
    <n v="80"/>
    <n v="46"/>
    <n v="24"/>
    <n v="1079"/>
    <n v="80"/>
    <n v="79"/>
    <n v="120"/>
    <n v="220"/>
    <n v="715"/>
    <n v="5"/>
    <x v="11"/>
    <x v="5"/>
    <x v="0"/>
    <x v="1"/>
    <x v="4"/>
    <x v="2"/>
    <s v="Regular"/>
  </r>
  <r>
    <n v="13"/>
    <n v="32"/>
    <n v="56"/>
    <n v="24"/>
    <n v="19"/>
    <n v="7"/>
    <n v="567"/>
    <n v="30"/>
    <n v="30"/>
    <n v="40"/>
    <n v="70"/>
    <n v="262"/>
    <n v="6"/>
    <x v="11"/>
    <x v="5"/>
    <x v="0"/>
    <x v="1"/>
    <x v="5"/>
    <x v="2"/>
    <s v="Decaf"/>
  </r>
  <r>
    <n v="22"/>
    <n v="80"/>
    <n v="145"/>
    <n v="65"/>
    <n v="58"/>
    <n v="24"/>
    <n v="403"/>
    <n v="30"/>
    <n v="60"/>
    <n v="80"/>
    <n v="140"/>
    <n v="715"/>
    <n v="1"/>
    <x v="11"/>
    <x v="5"/>
    <x v="0"/>
    <x v="1"/>
    <x v="0"/>
    <x v="0"/>
    <s v="Regular"/>
  </r>
  <r>
    <n v="20"/>
    <n v="145"/>
    <n v="250"/>
    <n v="88"/>
    <n v="125"/>
    <n v="95"/>
    <n v="716"/>
    <n v="30"/>
    <n v="99"/>
    <n v="140"/>
    <n v="240"/>
    <n v="715"/>
    <n v="2"/>
    <x v="11"/>
    <x v="5"/>
    <x v="0"/>
    <x v="1"/>
    <x v="1"/>
    <x v="0"/>
    <s v="Regular"/>
  </r>
  <r>
    <n v="57"/>
    <n v="112"/>
    <n v="195"/>
    <n v="83"/>
    <n v="55"/>
    <n v="27"/>
    <n v="575"/>
    <n v="70"/>
    <n v="80"/>
    <n v="110"/>
    <n v="190"/>
    <n v="715"/>
    <n v="3"/>
    <x v="11"/>
    <x v="5"/>
    <x v="0"/>
    <x v="1"/>
    <x v="2"/>
    <x v="0"/>
    <s v="Decaf"/>
  </r>
  <r>
    <n v="47"/>
    <n v="73"/>
    <n v="123"/>
    <n v="50"/>
    <n v="26"/>
    <n v="14"/>
    <n v="898"/>
    <n v="50"/>
    <n v="50"/>
    <n v="70"/>
    <n v="120"/>
    <n v="860"/>
    <n v="11"/>
    <x v="11"/>
    <x v="6"/>
    <x v="1"/>
    <x v="1"/>
    <x v="9"/>
    <x v="1"/>
    <s v="Regular"/>
  </r>
  <r>
    <n v="28"/>
    <n v="49"/>
    <n v="82"/>
    <n v="33"/>
    <n v="21"/>
    <n v="9"/>
    <n v="818"/>
    <n v="40"/>
    <n v="30"/>
    <n v="50"/>
    <n v="80"/>
    <n v="959"/>
    <n v="13"/>
    <x v="11"/>
    <x v="6"/>
    <x v="1"/>
    <x v="1"/>
    <x v="3"/>
    <x v="1"/>
    <s v="Regular"/>
  </r>
  <r>
    <n v="27"/>
    <n v="85"/>
    <n v="153"/>
    <n v="68"/>
    <n v="58"/>
    <n v="25"/>
    <n v="619"/>
    <n v="20"/>
    <n v="50"/>
    <n v="60"/>
    <n v="110"/>
    <n v="475"/>
    <n v="9"/>
    <x v="11"/>
    <x v="6"/>
    <x v="1"/>
    <x v="1"/>
    <x v="7"/>
    <x v="3"/>
    <s v="Decaf"/>
  </r>
  <r>
    <n v="36"/>
    <n v="76"/>
    <n v="139"/>
    <n v="63"/>
    <n v="40"/>
    <n v="19"/>
    <n v="1075"/>
    <n v="40"/>
    <n v="40"/>
    <n v="60"/>
    <n v="100"/>
    <n v="475"/>
    <n v="10"/>
    <x v="11"/>
    <x v="6"/>
    <x v="1"/>
    <x v="1"/>
    <x v="8"/>
    <x v="3"/>
    <s v="Decaf"/>
  </r>
  <r>
    <n v="-2"/>
    <n v="76"/>
    <n v="131"/>
    <n v="55"/>
    <n v="78"/>
    <n v="49"/>
    <n v="627"/>
    <n v="10"/>
    <n v="50"/>
    <n v="70"/>
    <n v="120"/>
    <n v="475"/>
    <n v="5"/>
    <x v="11"/>
    <x v="6"/>
    <x v="1"/>
    <x v="1"/>
    <x v="4"/>
    <x v="2"/>
    <s v="Regular"/>
  </r>
  <r>
    <n v="21"/>
    <n v="65"/>
    <n v="114"/>
    <n v="49"/>
    <n v="44"/>
    <n v="16"/>
    <n v="392"/>
    <n v="40"/>
    <n v="40"/>
    <n v="70"/>
    <n v="110"/>
    <n v="959"/>
    <n v="6"/>
    <x v="11"/>
    <x v="6"/>
    <x v="1"/>
    <x v="1"/>
    <x v="5"/>
    <x v="2"/>
    <s v="Decaf"/>
  </r>
  <r>
    <n v="105"/>
    <n v="174"/>
    <n v="289"/>
    <n v="167"/>
    <n v="69"/>
    <n v="37"/>
    <n v="1166"/>
    <n v="110"/>
    <n v="127"/>
    <n v="160"/>
    <n v="260"/>
    <n v="203"/>
    <n v="2"/>
    <x v="11"/>
    <x v="6"/>
    <x v="1"/>
    <x v="1"/>
    <x v="1"/>
    <x v="0"/>
    <s v="Regular"/>
  </r>
  <r>
    <n v="26"/>
    <n v="45"/>
    <n v="75"/>
    <n v="30"/>
    <n v="19"/>
    <n v="8"/>
    <n v="882"/>
    <n v="30"/>
    <n v="30"/>
    <n v="40"/>
    <n v="70"/>
    <n v="813"/>
    <n v="11"/>
    <x v="11"/>
    <x v="7"/>
    <x v="1"/>
    <x v="0"/>
    <x v="9"/>
    <x v="1"/>
    <s v="Regular"/>
  </r>
  <r>
    <n v="30"/>
    <n v="51"/>
    <n v="85"/>
    <n v="34"/>
    <n v="21"/>
    <n v="9"/>
    <n v="863"/>
    <n v="40"/>
    <n v="30"/>
    <n v="50"/>
    <n v="80"/>
    <n v="863"/>
    <n v="13"/>
    <x v="11"/>
    <x v="7"/>
    <x v="1"/>
    <x v="0"/>
    <x v="3"/>
    <x v="1"/>
    <s v="Regular"/>
  </r>
  <r>
    <n v="12"/>
    <n v="32"/>
    <n v="56"/>
    <n v="24"/>
    <n v="20"/>
    <n v="7"/>
    <n v="567"/>
    <n v="20"/>
    <n v="10"/>
    <n v="30"/>
    <n v="40"/>
    <n v="772"/>
    <n v="8"/>
    <x v="11"/>
    <x v="7"/>
    <x v="1"/>
    <x v="0"/>
    <x v="6"/>
    <x v="3"/>
    <s v="Decaf"/>
  </r>
  <r>
    <n v="23"/>
    <n v="80"/>
    <n v="145"/>
    <n v="65"/>
    <n v="57"/>
    <n v="24"/>
    <n v="403"/>
    <n v="20"/>
    <n v="40"/>
    <n v="60"/>
    <n v="100"/>
    <n v="954"/>
    <n v="9"/>
    <x v="11"/>
    <x v="7"/>
    <x v="1"/>
    <x v="0"/>
    <x v="7"/>
    <x v="3"/>
    <s v="Decaf"/>
  </r>
  <r>
    <n v="50"/>
    <n v="96"/>
    <n v="176"/>
    <n v="80"/>
    <n v="46"/>
    <n v="24"/>
    <n v="1079"/>
    <n v="30"/>
    <n v="60"/>
    <n v="60"/>
    <n v="120"/>
    <n v="561"/>
    <n v="10"/>
    <x v="11"/>
    <x v="7"/>
    <x v="1"/>
    <x v="0"/>
    <x v="8"/>
    <x v="3"/>
    <s v="Decaf"/>
  </r>
  <r>
    <n v="21"/>
    <n v="145"/>
    <n v="250"/>
    <n v="147"/>
    <n v="124"/>
    <n v="95"/>
    <n v="716"/>
    <n v="30"/>
    <n v="61"/>
    <n v="140"/>
    <n v="240"/>
    <n v="305"/>
    <n v="5"/>
    <x v="11"/>
    <x v="7"/>
    <x v="1"/>
    <x v="0"/>
    <x v="4"/>
    <x v="2"/>
    <s v="Regular"/>
  </r>
  <r>
    <n v="58"/>
    <n v="112"/>
    <n v="195"/>
    <n v="83"/>
    <n v="54"/>
    <n v="27"/>
    <n v="575"/>
    <n v="70"/>
    <n v="80"/>
    <n v="110"/>
    <n v="190"/>
    <n v="407"/>
    <n v="6"/>
    <x v="11"/>
    <x v="7"/>
    <x v="1"/>
    <x v="0"/>
    <x v="5"/>
    <x v="2"/>
    <s v="Decaf"/>
  </r>
  <r>
    <n v="73"/>
    <n v="133"/>
    <n v="221"/>
    <n v="88"/>
    <n v="60"/>
    <n v="29"/>
    <n v="817"/>
    <n v="80"/>
    <n v="70"/>
    <n v="120"/>
    <n v="190"/>
    <n v="754"/>
    <n v="2"/>
    <x v="11"/>
    <x v="7"/>
    <x v="1"/>
    <x v="0"/>
    <x v="1"/>
    <x v="0"/>
    <s v="Regular"/>
  </r>
  <r>
    <n v="122"/>
    <n v="186"/>
    <n v="320"/>
    <n v="163"/>
    <n v="64"/>
    <n v="41"/>
    <n v="690"/>
    <n v="110"/>
    <n v="153"/>
    <n v="160"/>
    <n v="280"/>
    <n v="813"/>
    <n v="3"/>
    <x v="11"/>
    <x v="7"/>
    <x v="1"/>
    <x v="0"/>
    <x v="2"/>
    <x v="0"/>
    <s v="Decaf"/>
  </r>
  <r>
    <n v="29"/>
    <n v="49"/>
    <n v="82"/>
    <n v="33"/>
    <n v="20"/>
    <n v="9"/>
    <n v="870"/>
    <n v="40"/>
    <n v="30"/>
    <n v="50"/>
    <n v="80"/>
    <n v="617"/>
    <n v="11"/>
    <x v="11"/>
    <x v="8"/>
    <x v="1"/>
    <x v="0"/>
    <x v="9"/>
    <x v="1"/>
    <s v="Regular"/>
  </r>
  <r>
    <n v="25"/>
    <n v="44"/>
    <n v="73"/>
    <n v="29"/>
    <n v="19"/>
    <n v="8"/>
    <n v="490"/>
    <n v="30"/>
    <n v="30"/>
    <n v="40"/>
    <n v="70"/>
    <n v="857"/>
    <n v="13"/>
    <x v="11"/>
    <x v="8"/>
    <x v="1"/>
    <x v="0"/>
    <x v="3"/>
    <x v="1"/>
    <s v="Regular"/>
  </r>
  <r>
    <n v="7"/>
    <n v="57"/>
    <n v="103"/>
    <n v="46"/>
    <n v="50"/>
    <n v="17"/>
    <n v="422"/>
    <n v="10"/>
    <n v="30"/>
    <n v="40"/>
    <n v="70"/>
    <n v="508"/>
    <n v="9"/>
    <x v="11"/>
    <x v="8"/>
    <x v="1"/>
    <x v="0"/>
    <x v="7"/>
    <x v="3"/>
    <s v="Decaf"/>
  </r>
  <r>
    <n v="-20"/>
    <n v="52"/>
    <n v="99"/>
    <n v="47"/>
    <n v="72"/>
    <n v="42"/>
    <n v="571"/>
    <n v="-10"/>
    <n v="40"/>
    <n v="50"/>
    <n v="90"/>
    <n v="339"/>
    <n v="5"/>
    <x v="11"/>
    <x v="8"/>
    <x v="1"/>
    <x v="0"/>
    <x v="4"/>
    <x v="2"/>
    <s v="Regular"/>
  </r>
  <r>
    <n v="87"/>
    <n v="153"/>
    <n v="306"/>
    <n v="140"/>
    <n v="66"/>
    <n v="42"/>
    <n v="1319"/>
    <n v="80"/>
    <n v="202"/>
    <n v="140"/>
    <n v="290"/>
    <n v="351"/>
    <n v="7"/>
    <x v="11"/>
    <x v="8"/>
    <x v="1"/>
    <x v="0"/>
    <x v="11"/>
    <x v="2"/>
    <s v="Regular"/>
  </r>
  <r>
    <n v="390"/>
    <n v="443"/>
    <n v="510"/>
    <n v="67"/>
    <n v="53"/>
    <n v="22"/>
    <n v="-3534"/>
    <n v="360"/>
    <n v="60"/>
    <n v="390"/>
    <n v="450"/>
    <n v="351"/>
    <n v="2"/>
    <x v="11"/>
    <x v="8"/>
    <x v="1"/>
    <x v="0"/>
    <x v="1"/>
    <x v="0"/>
    <s v="Regular"/>
  </r>
  <r>
    <n v="10"/>
    <n v="25"/>
    <n v="41"/>
    <n v="16"/>
    <n v="15"/>
    <n v="4"/>
    <n v="851"/>
    <n v="20"/>
    <n v="10"/>
    <n v="30"/>
    <n v="40"/>
    <n v="603"/>
    <n v="11"/>
    <x v="11"/>
    <x v="9"/>
    <x v="1"/>
    <x v="1"/>
    <x v="9"/>
    <x v="1"/>
    <s v="Regular"/>
  </r>
  <r>
    <n v="32"/>
    <n v="43"/>
    <n v="43"/>
    <n v="0"/>
    <n v="11"/>
    <n v="0"/>
    <n v="344"/>
    <n v="30"/>
    <n v="0"/>
    <n v="40"/>
    <n v="40"/>
    <n v="603"/>
    <n v="13"/>
    <x v="11"/>
    <x v="9"/>
    <x v="1"/>
    <x v="1"/>
    <x v="3"/>
    <x v="1"/>
    <s v="Regular"/>
  </r>
  <r>
    <n v="2"/>
    <n v="49"/>
    <n v="88"/>
    <n v="39"/>
    <n v="47"/>
    <n v="14"/>
    <n v="250"/>
    <n v="10"/>
    <n v="20"/>
    <n v="40"/>
    <n v="60"/>
    <n v="603"/>
    <n v="9"/>
    <x v="11"/>
    <x v="9"/>
    <x v="1"/>
    <x v="1"/>
    <x v="7"/>
    <x v="3"/>
    <s v="Decaf"/>
  </r>
  <r>
    <n v="-4"/>
    <n v="69"/>
    <n v="118"/>
    <n v="49"/>
    <n v="73"/>
    <n v="44"/>
    <n v="335"/>
    <n v="10"/>
    <n v="40"/>
    <n v="70"/>
    <n v="110"/>
    <n v="603"/>
    <n v="5"/>
    <x v="11"/>
    <x v="9"/>
    <x v="1"/>
    <x v="1"/>
    <x v="4"/>
    <x v="2"/>
    <s v="Regular"/>
  </r>
  <r>
    <n v="-16"/>
    <n v="25"/>
    <n v="45"/>
    <n v="20"/>
    <n v="41"/>
    <n v="7"/>
    <n v="218"/>
    <n v="0"/>
    <n v="10"/>
    <n v="30"/>
    <n v="40"/>
    <n v="603"/>
    <n v="7"/>
    <x v="11"/>
    <x v="9"/>
    <x v="1"/>
    <x v="1"/>
    <x v="11"/>
    <x v="2"/>
    <s v="Regular"/>
  </r>
  <r>
    <n v="37"/>
    <n v="75"/>
    <n v="127"/>
    <n v="52"/>
    <n v="38"/>
    <n v="16"/>
    <n v="327"/>
    <n v="50"/>
    <n v="40"/>
    <n v="70"/>
    <n v="110"/>
    <n v="603"/>
    <n v="1"/>
    <x v="11"/>
    <x v="9"/>
    <x v="1"/>
    <x v="1"/>
    <x v="0"/>
    <x v="0"/>
    <s v="Regular"/>
  </r>
  <r>
    <n v="28"/>
    <n v="74"/>
    <n v="122"/>
    <n v="48"/>
    <n v="46"/>
    <n v="15"/>
    <n v="462"/>
    <n v="30"/>
    <n v="40"/>
    <n v="60"/>
    <n v="100"/>
    <n v="603"/>
    <n v="2"/>
    <x v="11"/>
    <x v="9"/>
    <x v="1"/>
    <x v="1"/>
    <x v="1"/>
    <x v="0"/>
    <s v="Regular"/>
  </r>
  <r>
    <n v="89"/>
    <n v="124"/>
    <n v="210"/>
    <n v="86"/>
    <n v="35"/>
    <n v="24"/>
    <n v="1003"/>
    <n v="90"/>
    <n v="90"/>
    <n v="120"/>
    <n v="210"/>
    <n v="716"/>
    <n v="11"/>
    <x v="11"/>
    <x v="10"/>
    <x v="1"/>
    <x v="0"/>
    <x v="9"/>
    <x v="1"/>
    <s v="Regular"/>
  </r>
  <r>
    <n v="133"/>
    <n v="179"/>
    <n v="302"/>
    <n v="203"/>
    <n v="46"/>
    <n v="34"/>
    <n v="959"/>
    <n v="150"/>
    <n v="130"/>
    <n v="190"/>
    <n v="310"/>
    <n v="718"/>
    <n v="12"/>
    <x v="11"/>
    <x v="10"/>
    <x v="1"/>
    <x v="0"/>
    <x v="10"/>
    <x v="1"/>
    <s v="Regular"/>
  </r>
  <r>
    <n v="52"/>
    <n v="79"/>
    <n v="133"/>
    <n v="54"/>
    <n v="27"/>
    <n v="15"/>
    <n v="601"/>
    <n v="60"/>
    <n v="50"/>
    <n v="80"/>
    <n v="130"/>
    <n v="518"/>
    <n v="13"/>
    <x v="11"/>
    <x v="10"/>
    <x v="1"/>
    <x v="0"/>
    <x v="3"/>
    <x v="1"/>
    <s v="Regular"/>
  </r>
  <r>
    <n v="309"/>
    <n v="453"/>
    <n v="747"/>
    <n v="295"/>
    <n v="144"/>
    <n v="111"/>
    <n v="1727"/>
    <n v="210"/>
    <n v="206"/>
    <n v="320"/>
    <n v="540"/>
    <n v="607"/>
    <n v="9"/>
    <x v="11"/>
    <x v="10"/>
    <x v="1"/>
    <x v="0"/>
    <x v="7"/>
    <x v="3"/>
    <s v="Decaf"/>
  </r>
  <r>
    <n v="-189"/>
    <n v="-93"/>
    <n v="148"/>
    <n v="263"/>
    <n v="96"/>
    <n v="74"/>
    <n v="5121"/>
    <n v="-150"/>
    <n v="162"/>
    <n v="-80"/>
    <n v="100"/>
    <n v="716"/>
    <n v="10"/>
    <x v="11"/>
    <x v="10"/>
    <x v="1"/>
    <x v="0"/>
    <x v="8"/>
    <x v="3"/>
    <s v="Decaf"/>
  </r>
  <r>
    <n v="-224"/>
    <n v="-69"/>
    <n v="66"/>
    <n v="210"/>
    <n v="155"/>
    <n v="122"/>
    <n v="3641"/>
    <n v="-210"/>
    <n v="83"/>
    <n v="-70"/>
    <n v="60"/>
    <n v="212"/>
    <n v="5"/>
    <x v="11"/>
    <x v="10"/>
    <x v="1"/>
    <x v="0"/>
    <x v="4"/>
    <x v="2"/>
    <s v="Regular"/>
  </r>
  <r>
    <n v="312"/>
    <n v="407"/>
    <n v="657"/>
    <n v="163"/>
    <n v="95"/>
    <n v="70"/>
    <n v="723"/>
    <n v="320"/>
    <n v="278"/>
    <n v="400"/>
    <n v="640"/>
    <n v="718"/>
    <n v="7"/>
    <x v="11"/>
    <x v="10"/>
    <x v="1"/>
    <x v="0"/>
    <x v="11"/>
    <x v="2"/>
    <s v="Regular"/>
  </r>
  <r>
    <n v="271"/>
    <n v="420"/>
    <n v="699"/>
    <n v="352"/>
    <n v="149"/>
    <n v="97"/>
    <n v="2642"/>
    <n v="250"/>
    <n v="245"/>
    <n v="370"/>
    <n v="620"/>
    <n v="845"/>
    <n v="2"/>
    <x v="11"/>
    <x v="10"/>
    <x v="1"/>
    <x v="0"/>
    <x v="1"/>
    <x v="0"/>
    <s v="Regular"/>
  </r>
  <r>
    <n v="46"/>
    <n v="71"/>
    <n v="120"/>
    <n v="49"/>
    <n v="25"/>
    <n v="13"/>
    <n v="845"/>
    <n v="70"/>
    <n v="50"/>
    <n v="90"/>
    <n v="140"/>
    <n v="318"/>
    <n v="2"/>
    <x v="11"/>
    <x v="11"/>
    <x v="2"/>
    <x v="1"/>
    <x v="1"/>
    <x v="0"/>
    <s v="Regular"/>
  </r>
  <r>
    <n v="31"/>
    <n v="51"/>
    <n v="85"/>
    <n v="34"/>
    <n v="20"/>
    <n v="9"/>
    <n v="863"/>
    <n v="50"/>
    <n v="40"/>
    <n v="60"/>
    <n v="100"/>
    <n v="225"/>
    <n v="3"/>
    <x v="11"/>
    <x v="11"/>
    <x v="2"/>
    <x v="1"/>
    <x v="2"/>
    <x v="0"/>
    <s v="Decaf"/>
  </r>
  <r>
    <n v="77"/>
    <n v="120"/>
    <n v="214"/>
    <n v="94"/>
    <n v="43"/>
    <n v="31"/>
    <n v="540"/>
    <n v="70"/>
    <n v="80"/>
    <n v="110"/>
    <n v="190"/>
    <n v="225"/>
    <n v="8"/>
    <x v="11"/>
    <x v="11"/>
    <x v="2"/>
    <x v="1"/>
    <x v="6"/>
    <x v="3"/>
    <s v="Decaf"/>
  </r>
  <r>
    <n v="26"/>
    <n v="85"/>
    <n v="153"/>
    <n v="68"/>
    <n v="59"/>
    <n v="25"/>
    <n v="619"/>
    <n v="30"/>
    <n v="60"/>
    <n v="80"/>
    <n v="140"/>
    <n v="985"/>
    <n v="9"/>
    <x v="11"/>
    <x v="11"/>
    <x v="2"/>
    <x v="1"/>
    <x v="7"/>
    <x v="3"/>
    <s v="Decaf"/>
  </r>
  <r>
    <n v="-3"/>
    <n v="76"/>
    <n v="131"/>
    <n v="55"/>
    <n v="79"/>
    <n v="49"/>
    <n v="-1053"/>
    <n v="0"/>
    <n v="40"/>
    <n v="60"/>
    <n v="100"/>
    <n v="985"/>
    <n v="4"/>
    <x v="11"/>
    <x v="11"/>
    <x v="2"/>
    <x v="1"/>
    <x v="12"/>
    <x v="2"/>
    <s v="Regular"/>
  </r>
  <r>
    <n v="31"/>
    <n v="66"/>
    <n v="107"/>
    <n v="41"/>
    <n v="35"/>
    <n v="12"/>
    <n v="320"/>
    <n v="20"/>
    <n v="30"/>
    <n v="50"/>
    <n v="80"/>
    <n v="985"/>
    <n v="5"/>
    <x v="11"/>
    <x v="11"/>
    <x v="2"/>
    <x v="1"/>
    <x v="4"/>
    <x v="2"/>
    <s v="Regular"/>
  </r>
  <r>
    <n v="27"/>
    <n v="63"/>
    <n v="106"/>
    <n v="43"/>
    <n v="36"/>
    <n v="13"/>
    <n v="466"/>
    <n v="20"/>
    <n v="30"/>
    <n v="50"/>
    <n v="80"/>
    <n v="225"/>
    <n v="6"/>
    <x v="11"/>
    <x v="11"/>
    <x v="2"/>
    <x v="1"/>
    <x v="5"/>
    <x v="2"/>
    <s v="Decaf"/>
  </r>
  <r>
    <n v="27"/>
    <n v="74"/>
    <n v="122"/>
    <n v="48"/>
    <n v="47"/>
    <n v="15"/>
    <n v="462"/>
    <n v="50"/>
    <n v="50"/>
    <n v="90"/>
    <n v="140"/>
    <n v="505"/>
    <n v="2"/>
    <x v="11"/>
    <x v="12"/>
    <x v="2"/>
    <x v="1"/>
    <x v="1"/>
    <x v="0"/>
    <s v="Regular"/>
  </r>
  <r>
    <n v="16"/>
    <n v="68"/>
    <n v="160"/>
    <n v="92"/>
    <n v="52"/>
    <n v="28"/>
    <n v="1898"/>
    <n v="40"/>
    <n v="182"/>
    <n v="90"/>
    <n v="190"/>
    <n v="505"/>
    <n v="3"/>
    <x v="11"/>
    <x v="12"/>
    <x v="2"/>
    <x v="1"/>
    <x v="2"/>
    <x v="0"/>
    <s v="Decaf"/>
  </r>
  <r>
    <n v="9"/>
    <n v="25"/>
    <n v="41"/>
    <n v="16"/>
    <n v="16"/>
    <n v="4"/>
    <n v="851"/>
    <n v="10"/>
    <n v="10"/>
    <n v="20"/>
    <n v="30"/>
    <n v="505"/>
    <n v="8"/>
    <x v="11"/>
    <x v="12"/>
    <x v="2"/>
    <x v="1"/>
    <x v="6"/>
    <x v="3"/>
    <s v="Decaf"/>
  </r>
  <r>
    <n v="7"/>
    <n v="38"/>
    <n v="69"/>
    <n v="31"/>
    <n v="31"/>
    <n v="9"/>
    <n v="1009"/>
    <n v="20"/>
    <n v="20"/>
    <n v="40"/>
    <n v="60"/>
    <n v="505"/>
    <n v="9"/>
    <x v="11"/>
    <x v="12"/>
    <x v="2"/>
    <x v="1"/>
    <x v="7"/>
    <x v="3"/>
    <s v="Decaf"/>
  </r>
  <r>
    <n v="-15"/>
    <n v="25"/>
    <n v="45"/>
    <n v="20"/>
    <n v="40"/>
    <n v="7"/>
    <n v="-598"/>
    <n v="-10"/>
    <n v="10"/>
    <n v="20"/>
    <n v="30"/>
    <n v="505"/>
    <n v="4"/>
    <x v="11"/>
    <x v="12"/>
    <x v="2"/>
    <x v="1"/>
    <x v="12"/>
    <x v="2"/>
    <s v="Regular"/>
  </r>
  <r>
    <n v="-5"/>
    <n v="69"/>
    <n v="118"/>
    <n v="49"/>
    <n v="74"/>
    <n v="44"/>
    <n v="335"/>
    <n v="10"/>
    <n v="30"/>
    <n v="60"/>
    <n v="90"/>
    <n v="505"/>
    <n v="5"/>
    <x v="11"/>
    <x v="12"/>
    <x v="2"/>
    <x v="1"/>
    <x v="4"/>
    <x v="2"/>
    <s v="Regular"/>
  </r>
  <r>
    <n v="12"/>
    <n v="51"/>
    <n v="89"/>
    <n v="38"/>
    <n v="39"/>
    <n v="12"/>
    <n v="256"/>
    <n v="0"/>
    <n v="30"/>
    <n v="30"/>
    <n v="60"/>
    <n v="505"/>
    <n v="6"/>
    <x v="11"/>
    <x v="12"/>
    <x v="2"/>
    <x v="1"/>
    <x v="5"/>
    <x v="2"/>
    <s v="Decaf"/>
  </r>
  <r>
    <n v="66"/>
    <n v="104"/>
    <n v="185"/>
    <n v="81"/>
    <n v="38"/>
    <n v="26"/>
    <n v="551"/>
    <n v="100"/>
    <n v="90"/>
    <n v="130"/>
    <n v="220"/>
    <n v="405"/>
    <n v="2"/>
    <x v="11"/>
    <x v="13"/>
    <x v="2"/>
    <x v="1"/>
    <x v="1"/>
    <x v="0"/>
    <s v="Regular"/>
  </r>
  <r>
    <n v="28"/>
    <n v="49"/>
    <n v="82"/>
    <n v="33"/>
    <n v="21"/>
    <n v="9"/>
    <n v="870"/>
    <n v="50"/>
    <n v="30"/>
    <n v="60"/>
    <n v="90"/>
    <n v="580"/>
    <n v="3"/>
    <x v="11"/>
    <x v="13"/>
    <x v="2"/>
    <x v="1"/>
    <x v="2"/>
    <x v="0"/>
    <s v="Decaf"/>
  </r>
  <r>
    <n v="22"/>
    <n v="80"/>
    <n v="145"/>
    <n v="65"/>
    <n v="58"/>
    <n v="24"/>
    <n v="403"/>
    <n v="20"/>
    <n v="60"/>
    <n v="70"/>
    <n v="130"/>
    <n v="405"/>
    <n v="8"/>
    <x v="11"/>
    <x v="13"/>
    <x v="2"/>
    <x v="1"/>
    <x v="6"/>
    <x v="3"/>
    <s v="Decaf"/>
  </r>
  <r>
    <n v="20"/>
    <n v="145"/>
    <n v="250"/>
    <n v="94"/>
    <n v="125"/>
    <n v="95"/>
    <n v="716"/>
    <n v="30"/>
    <n v="90"/>
    <n v="140"/>
    <n v="230"/>
    <n v="580"/>
    <n v="9"/>
    <x v="11"/>
    <x v="13"/>
    <x v="2"/>
    <x v="1"/>
    <x v="7"/>
    <x v="3"/>
    <s v="Decaf"/>
  </r>
  <r>
    <n v="121"/>
    <n v="186"/>
    <n v="320"/>
    <n v="67"/>
    <n v="65"/>
    <n v="41"/>
    <n v="-2248"/>
    <n v="90"/>
    <n v="83"/>
    <n v="140"/>
    <n v="240"/>
    <n v="918"/>
    <n v="4"/>
    <x v="11"/>
    <x v="13"/>
    <x v="2"/>
    <x v="1"/>
    <x v="12"/>
    <x v="2"/>
    <s v="Regular"/>
  </r>
  <r>
    <n v="24"/>
    <n v="44"/>
    <n v="73"/>
    <n v="29"/>
    <n v="20"/>
    <n v="8"/>
    <n v="490"/>
    <n v="20"/>
    <n v="20"/>
    <n v="30"/>
    <n v="50"/>
    <n v="580"/>
    <n v="5"/>
    <x v="11"/>
    <x v="13"/>
    <x v="2"/>
    <x v="1"/>
    <x v="4"/>
    <x v="2"/>
    <s v="Regular"/>
  </r>
  <r>
    <n v="72"/>
    <n v="133"/>
    <n v="221"/>
    <n v="88"/>
    <n v="61"/>
    <n v="29"/>
    <n v="817"/>
    <n v="60"/>
    <n v="60"/>
    <n v="110"/>
    <n v="170"/>
    <n v="405"/>
    <n v="6"/>
    <x v="11"/>
    <x v="13"/>
    <x v="2"/>
    <x v="1"/>
    <x v="5"/>
    <x v="2"/>
    <s v="Decaf"/>
  </r>
  <r>
    <n v="188"/>
    <n v="284"/>
    <n v="525"/>
    <n v="276"/>
    <n v="96"/>
    <n v="74"/>
    <n v="1321"/>
    <n v="240"/>
    <n v="302"/>
    <n v="340"/>
    <n v="620"/>
    <n v="972"/>
    <n v="2"/>
    <x v="11"/>
    <x v="14"/>
    <x v="2"/>
    <x v="0"/>
    <x v="1"/>
    <x v="0"/>
    <s v="Regular"/>
  </r>
  <r>
    <n v="30"/>
    <n v="56"/>
    <n v="99"/>
    <n v="43"/>
    <n v="26"/>
    <n v="14"/>
    <n v="531"/>
    <n v="40"/>
    <n v="50"/>
    <n v="60"/>
    <n v="110"/>
    <n v="682"/>
    <n v="3"/>
    <x v="11"/>
    <x v="14"/>
    <x v="2"/>
    <x v="0"/>
    <x v="2"/>
    <x v="0"/>
    <s v="Decaf"/>
  </r>
  <r>
    <n v="28"/>
    <n v="73"/>
    <n v="127"/>
    <n v="54"/>
    <n v="45"/>
    <n v="17"/>
    <n v="424"/>
    <n v="30"/>
    <n v="50"/>
    <n v="60"/>
    <n v="110"/>
    <n v="469"/>
    <n v="8"/>
    <x v="11"/>
    <x v="14"/>
    <x v="2"/>
    <x v="0"/>
    <x v="6"/>
    <x v="3"/>
    <s v="Decaf"/>
  </r>
  <r>
    <n v="24"/>
    <n v="60"/>
    <n v="101"/>
    <n v="41"/>
    <n v="36"/>
    <n v="13"/>
    <n v="435"/>
    <n v="30"/>
    <n v="30"/>
    <n v="60"/>
    <n v="90"/>
    <n v="214"/>
    <n v="9"/>
    <x v="11"/>
    <x v="14"/>
    <x v="2"/>
    <x v="0"/>
    <x v="7"/>
    <x v="3"/>
    <s v="Decaf"/>
  </r>
  <r>
    <n v="47"/>
    <n v="101"/>
    <n v="168"/>
    <n v="67"/>
    <n v="54"/>
    <n v="22"/>
    <n v="-1239"/>
    <n v="30"/>
    <n v="50"/>
    <n v="70"/>
    <n v="120"/>
    <n v="512"/>
    <n v="4"/>
    <x v="11"/>
    <x v="14"/>
    <x v="2"/>
    <x v="0"/>
    <x v="12"/>
    <x v="2"/>
    <s v="Regular"/>
  </r>
  <r>
    <n v="133"/>
    <n v="179"/>
    <n v="302"/>
    <n v="150"/>
    <n v="46"/>
    <n v="34"/>
    <n v="959"/>
    <n v="110"/>
    <n v="90"/>
    <n v="140"/>
    <n v="230"/>
    <n v="972"/>
    <n v="5"/>
    <x v="11"/>
    <x v="14"/>
    <x v="2"/>
    <x v="0"/>
    <x v="4"/>
    <x v="2"/>
    <s v="Regular"/>
  </r>
  <r>
    <n v="52"/>
    <n v="79"/>
    <n v="133"/>
    <n v="54"/>
    <n v="27"/>
    <n v="15"/>
    <n v="601"/>
    <n v="40"/>
    <n v="40"/>
    <n v="60"/>
    <n v="100"/>
    <n v="214"/>
    <n v="6"/>
    <x v="11"/>
    <x v="14"/>
    <x v="2"/>
    <x v="0"/>
    <x v="5"/>
    <x v="2"/>
    <s v="Decaf"/>
  </r>
  <r>
    <n v="36"/>
    <n v="75"/>
    <n v="127"/>
    <n v="52"/>
    <n v="39"/>
    <n v="16"/>
    <n v="327"/>
    <n v="40"/>
    <n v="40"/>
    <n v="70"/>
    <n v="110"/>
    <n v="435"/>
    <n v="8"/>
    <x v="11"/>
    <x v="15"/>
    <x v="3"/>
    <x v="1"/>
    <x v="6"/>
    <x v="3"/>
    <s v="Decaf"/>
  </r>
  <r>
    <n v="28"/>
    <n v="74"/>
    <n v="122"/>
    <n v="48"/>
    <n v="46"/>
    <n v="15"/>
    <n v="462"/>
    <n v="40"/>
    <n v="40"/>
    <n v="70"/>
    <n v="110"/>
    <n v="801"/>
    <n v="9"/>
    <x v="11"/>
    <x v="15"/>
    <x v="3"/>
    <x v="1"/>
    <x v="7"/>
    <x v="3"/>
    <s v="Decaf"/>
  </r>
  <r>
    <n v="17"/>
    <n v="68"/>
    <n v="160"/>
    <n v="92"/>
    <n v="51"/>
    <n v="28"/>
    <n v="1898"/>
    <n v="20"/>
    <n v="80"/>
    <n v="60"/>
    <n v="140"/>
    <n v="435"/>
    <n v="10"/>
    <x v="11"/>
    <x v="15"/>
    <x v="3"/>
    <x v="1"/>
    <x v="8"/>
    <x v="3"/>
    <s v="Decaf"/>
  </r>
  <r>
    <n v="-4"/>
    <n v="69"/>
    <n v="118"/>
    <n v="49"/>
    <n v="73"/>
    <n v="44"/>
    <n v="335"/>
    <n v="0"/>
    <n v="30"/>
    <n v="50"/>
    <n v="80"/>
    <n v="435"/>
    <n v="11"/>
    <x v="11"/>
    <x v="15"/>
    <x v="3"/>
    <x v="1"/>
    <x v="9"/>
    <x v="1"/>
    <s v="Regular"/>
  </r>
  <r>
    <n v="12"/>
    <n v="51"/>
    <n v="89"/>
    <n v="38"/>
    <n v="39"/>
    <n v="12"/>
    <n v="256"/>
    <n v="10"/>
    <n v="20"/>
    <n v="40"/>
    <n v="60"/>
    <n v="801"/>
    <n v="12"/>
    <x v="11"/>
    <x v="15"/>
    <x v="3"/>
    <x v="1"/>
    <x v="10"/>
    <x v="1"/>
    <s v="Regular"/>
  </r>
  <r>
    <n v="-15"/>
    <n v="25"/>
    <n v="45"/>
    <n v="20"/>
    <n v="40"/>
    <n v="7"/>
    <n v="218"/>
    <n v="0"/>
    <n v="10"/>
    <n v="20"/>
    <n v="30"/>
    <n v="435"/>
    <n v="13"/>
    <x v="11"/>
    <x v="15"/>
    <x v="3"/>
    <x v="1"/>
    <x v="3"/>
    <x v="1"/>
    <s v="Regular"/>
  </r>
  <r>
    <n v="36"/>
    <n v="76"/>
    <n v="139"/>
    <n v="63"/>
    <n v="40"/>
    <n v="19"/>
    <n v="1075"/>
    <n v="50"/>
    <n v="70"/>
    <n v="90"/>
    <n v="160"/>
    <n v="435"/>
    <n v="1"/>
    <x v="11"/>
    <x v="15"/>
    <x v="3"/>
    <x v="1"/>
    <x v="0"/>
    <x v="0"/>
    <s v="Regular"/>
  </r>
  <r>
    <n v="21"/>
    <n v="65"/>
    <n v="114"/>
    <n v="49"/>
    <n v="44"/>
    <n v="16"/>
    <n v="392"/>
    <n v="50"/>
    <n v="50"/>
    <n v="80"/>
    <n v="130"/>
    <n v="801"/>
    <n v="2"/>
    <x v="11"/>
    <x v="15"/>
    <x v="3"/>
    <x v="1"/>
    <x v="1"/>
    <x v="0"/>
    <s v="Regular"/>
  </r>
  <r>
    <n v="26"/>
    <n v="85"/>
    <n v="153"/>
    <n v="68"/>
    <n v="59"/>
    <n v="25"/>
    <n v="619"/>
    <n v="50"/>
    <n v="80"/>
    <n v="100"/>
    <n v="180"/>
    <n v="435"/>
    <n v="3"/>
    <x v="11"/>
    <x v="15"/>
    <x v="3"/>
    <x v="1"/>
    <x v="2"/>
    <x v="0"/>
    <s v="Decaf"/>
  </r>
  <r>
    <n v="26"/>
    <n v="46"/>
    <n v="77"/>
    <n v="31"/>
    <n v="20"/>
    <n v="8"/>
    <n v="844"/>
    <n v="30"/>
    <n v="30"/>
    <n v="40"/>
    <n v="70"/>
    <n v="435"/>
    <n v="4"/>
    <x v="11"/>
    <x v="15"/>
    <x v="3"/>
    <x v="1"/>
    <x v="12"/>
    <x v="2"/>
    <s v="Regular"/>
  </r>
  <r>
    <n v="77"/>
    <n v="120"/>
    <n v="214"/>
    <n v="94"/>
    <n v="43"/>
    <n v="31"/>
    <n v="540"/>
    <n v="70"/>
    <n v="90"/>
    <n v="110"/>
    <n v="200"/>
    <n v="435"/>
    <n v="5"/>
    <x v="11"/>
    <x v="15"/>
    <x v="3"/>
    <x v="1"/>
    <x v="4"/>
    <x v="2"/>
    <s v="Regular"/>
  </r>
  <r>
    <n v="47"/>
    <n v="73"/>
    <n v="123"/>
    <n v="50"/>
    <n v="26"/>
    <n v="14"/>
    <n v="898"/>
    <n v="50"/>
    <n v="40"/>
    <n v="70"/>
    <n v="110"/>
    <n v="435"/>
    <n v="6"/>
    <x v="11"/>
    <x v="15"/>
    <x v="3"/>
    <x v="1"/>
    <x v="5"/>
    <x v="2"/>
    <s v="Decaf"/>
  </r>
  <r>
    <n v="89"/>
    <n v="124"/>
    <n v="210"/>
    <n v="86"/>
    <n v="35"/>
    <n v="24"/>
    <n v="1003"/>
    <n v="80"/>
    <n v="80"/>
    <n v="110"/>
    <n v="190"/>
    <n v="626"/>
    <n v="8"/>
    <x v="11"/>
    <x v="16"/>
    <x v="3"/>
    <x v="0"/>
    <x v="6"/>
    <x v="3"/>
    <s v="Decaf"/>
  </r>
  <r>
    <n v="188"/>
    <n v="284"/>
    <n v="525"/>
    <n v="207"/>
    <n v="96"/>
    <n v="74"/>
    <n v="1321"/>
    <n v="170"/>
    <n v="175"/>
    <n v="260"/>
    <n v="480"/>
    <n v="415"/>
    <n v="9"/>
    <x v="11"/>
    <x v="16"/>
    <x v="3"/>
    <x v="0"/>
    <x v="7"/>
    <x v="3"/>
    <s v="Decaf"/>
  </r>
  <r>
    <n v="29"/>
    <n v="56"/>
    <n v="99"/>
    <n v="43"/>
    <n v="27"/>
    <n v="14"/>
    <n v="531"/>
    <n v="30"/>
    <n v="40"/>
    <n v="50"/>
    <n v="90"/>
    <n v="805"/>
    <n v="10"/>
    <x v="11"/>
    <x v="16"/>
    <x v="3"/>
    <x v="0"/>
    <x v="8"/>
    <x v="3"/>
    <s v="Decaf"/>
  </r>
  <r>
    <n v="134"/>
    <n v="179"/>
    <n v="302"/>
    <n v="123"/>
    <n v="45"/>
    <n v="34"/>
    <n v="959"/>
    <n v="110"/>
    <n v="90"/>
    <n v="130"/>
    <n v="220"/>
    <n v="916"/>
    <n v="11"/>
    <x v="11"/>
    <x v="16"/>
    <x v="3"/>
    <x v="0"/>
    <x v="9"/>
    <x v="1"/>
    <s v="Regular"/>
  </r>
  <r>
    <n v="53"/>
    <n v="79"/>
    <n v="133"/>
    <n v="54"/>
    <n v="26"/>
    <n v="15"/>
    <n v="601"/>
    <n v="50"/>
    <n v="30"/>
    <n v="60"/>
    <n v="90"/>
    <n v="619"/>
    <n v="12"/>
    <x v="11"/>
    <x v="16"/>
    <x v="3"/>
    <x v="0"/>
    <x v="10"/>
    <x v="1"/>
    <s v="Regular"/>
  </r>
  <r>
    <n v="47"/>
    <n v="101"/>
    <n v="168"/>
    <n v="67"/>
    <n v="54"/>
    <n v="22"/>
    <n v="677"/>
    <n v="50"/>
    <n v="40"/>
    <n v="80"/>
    <n v="120"/>
    <n v="213"/>
    <n v="13"/>
    <x v="11"/>
    <x v="16"/>
    <x v="3"/>
    <x v="0"/>
    <x v="3"/>
    <x v="1"/>
    <s v="Regular"/>
  </r>
  <r>
    <n v="-88"/>
    <n v="-25"/>
    <n v="102"/>
    <n v="88"/>
    <n v="63"/>
    <n v="40"/>
    <n v="2947"/>
    <n v="-90"/>
    <n v="164"/>
    <n v="-30"/>
    <n v="120"/>
    <n v="951"/>
    <n v="1"/>
    <x v="11"/>
    <x v="16"/>
    <x v="3"/>
    <x v="0"/>
    <x v="0"/>
    <x v="0"/>
    <s v="Regular"/>
  </r>
  <r>
    <n v="271"/>
    <n v="420"/>
    <n v="699"/>
    <n v="278"/>
    <n v="149"/>
    <n v="97"/>
    <n v="2642"/>
    <n v="350"/>
    <n v="303"/>
    <n v="500"/>
    <n v="830"/>
    <n v="707"/>
    <n v="2"/>
    <x v="11"/>
    <x v="16"/>
    <x v="3"/>
    <x v="0"/>
    <x v="1"/>
    <x v="0"/>
    <s v="Regular"/>
  </r>
  <r>
    <n v="-149"/>
    <n v="-32"/>
    <n v="192"/>
    <n v="200"/>
    <n v="117"/>
    <n v="73"/>
    <n v="4216"/>
    <n v="-150"/>
    <n v="299"/>
    <n v="-40"/>
    <n v="220"/>
    <n v="714"/>
    <n v="3"/>
    <x v="11"/>
    <x v="16"/>
    <x v="3"/>
    <x v="0"/>
    <x v="2"/>
    <x v="0"/>
    <s v="Decaf"/>
  </r>
  <r>
    <n v="157"/>
    <n v="251"/>
    <n v="501"/>
    <n v="305"/>
    <n v="94"/>
    <n v="70"/>
    <n v="1820"/>
    <n v="160"/>
    <n v="248"/>
    <n v="240"/>
    <n v="480"/>
    <n v="916"/>
    <n v="4"/>
    <x v="11"/>
    <x v="16"/>
    <x v="3"/>
    <x v="0"/>
    <x v="12"/>
    <x v="2"/>
    <s v="Regular"/>
  </r>
  <r>
    <n v="31"/>
    <n v="187"/>
    <n v="322"/>
    <n v="128"/>
    <n v="156"/>
    <n v="122"/>
    <n v="940"/>
    <n v="40"/>
    <n v="70"/>
    <n v="180"/>
    <n v="310"/>
    <n v="530"/>
    <n v="5"/>
    <x v="11"/>
    <x v="16"/>
    <x v="3"/>
    <x v="0"/>
    <x v="4"/>
    <x v="2"/>
    <s v="Regular"/>
  </r>
  <r>
    <n v="216"/>
    <n v="329"/>
    <n v="576"/>
    <n v="209"/>
    <n v="113"/>
    <n v="81"/>
    <n v="1744"/>
    <n v="210"/>
    <n v="212"/>
    <n v="310"/>
    <n v="550"/>
    <n v="209"/>
    <n v="6"/>
    <x v="11"/>
    <x v="16"/>
    <x v="3"/>
    <x v="0"/>
    <x v="5"/>
    <x v="2"/>
    <s v="Decaf"/>
  </r>
  <r>
    <n v="32"/>
    <n v="187"/>
    <n v="322"/>
    <n v="181"/>
    <n v="155"/>
    <n v="122"/>
    <n v="940"/>
    <n v="30"/>
    <n v="155"/>
    <n v="170"/>
    <n v="290"/>
    <n v="702"/>
    <n v="8"/>
    <x v="11"/>
    <x v="17"/>
    <x v="3"/>
    <x v="1"/>
    <x v="6"/>
    <x v="3"/>
    <s v="Decaf"/>
  </r>
  <r>
    <n v="194"/>
    <n v="310"/>
    <n v="534"/>
    <n v="195"/>
    <n v="116"/>
    <n v="73"/>
    <n v="1191"/>
    <n v="170"/>
    <n v="123"/>
    <n v="280"/>
    <n v="490"/>
    <n v="775"/>
    <n v="9"/>
    <x v="11"/>
    <x v="17"/>
    <x v="3"/>
    <x v="1"/>
    <x v="7"/>
    <x v="3"/>
    <s v="Decaf"/>
  </r>
  <r>
    <n v="122"/>
    <n v="185"/>
    <n v="312"/>
    <n v="96"/>
    <n v="63"/>
    <n v="40"/>
    <n v="830"/>
    <n v="120"/>
    <n v="109"/>
    <n v="170"/>
    <n v="290"/>
    <n v="775"/>
    <n v="10"/>
    <x v="11"/>
    <x v="17"/>
    <x v="3"/>
    <x v="1"/>
    <x v="8"/>
    <x v="3"/>
    <s v="Decaf"/>
  </r>
  <r>
    <n v="215"/>
    <n v="329"/>
    <n v="576"/>
    <n v="275"/>
    <n v="114"/>
    <n v="81"/>
    <n v="1744"/>
    <n v="150"/>
    <n v="213"/>
    <n v="240"/>
    <n v="420"/>
    <n v="702"/>
    <n v="11"/>
    <x v="11"/>
    <x v="17"/>
    <x v="3"/>
    <x v="1"/>
    <x v="9"/>
    <x v="1"/>
    <s v="Regular"/>
  </r>
  <r>
    <n v="157"/>
    <n v="251"/>
    <n v="501"/>
    <n v="313"/>
    <n v="94"/>
    <n v="70"/>
    <n v="1820"/>
    <n v="100"/>
    <n v="144"/>
    <n v="180"/>
    <n v="360"/>
    <n v="702"/>
    <n v="12"/>
    <x v="11"/>
    <x v="17"/>
    <x v="3"/>
    <x v="1"/>
    <x v="10"/>
    <x v="1"/>
    <s v="Regular"/>
  </r>
  <r>
    <n v="-408"/>
    <n v="-294"/>
    <n v="31"/>
    <n v="294"/>
    <n v="145"/>
    <n v="111"/>
    <n v="8252"/>
    <n v="-320"/>
    <n v="101"/>
    <n v="-210"/>
    <n v="0"/>
    <n v="775"/>
    <n v="13"/>
    <x v="11"/>
    <x v="17"/>
    <x v="3"/>
    <x v="1"/>
    <x v="3"/>
    <x v="1"/>
    <s v="Regular"/>
  </r>
  <r>
    <n v="1"/>
    <n v="49"/>
    <n v="88"/>
    <n v="39"/>
    <n v="48"/>
    <n v="14"/>
    <n v="250"/>
    <n v="20"/>
    <n v="40"/>
    <n v="60"/>
    <n v="100"/>
    <n v="775"/>
    <n v="2"/>
    <x v="11"/>
    <x v="17"/>
    <x v="3"/>
    <x v="1"/>
    <x v="1"/>
    <x v="0"/>
    <s v="Regular"/>
  </r>
  <r>
    <n v="8"/>
    <n v="38"/>
    <n v="69"/>
    <n v="31"/>
    <n v="30"/>
    <n v="9"/>
    <n v="1009"/>
    <n v="30"/>
    <n v="30"/>
    <n v="50"/>
    <n v="80"/>
    <n v="702"/>
    <n v="3"/>
    <x v="11"/>
    <x v="17"/>
    <x v="3"/>
    <x v="1"/>
    <x v="2"/>
    <x v="0"/>
    <s v="Decaf"/>
  </r>
  <r>
    <n v="31"/>
    <n v="43"/>
    <n v="43"/>
    <n v="0"/>
    <n v="12"/>
    <n v="0"/>
    <n v="344"/>
    <n v="30"/>
    <n v="0"/>
    <n v="40"/>
    <n v="40"/>
    <n v="702"/>
    <n v="4"/>
    <x v="11"/>
    <x v="17"/>
    <x v="3"/>
    <x v="1"/>
    <x v="12"/>
    <x v="2"/>
    <s v="Regular"/>
  </r>
  <r>
    <n v="10"/>
    <n v="25"/>
    <n v="41"/>
    <n v="16"/>
    <n v="15"/>
    <n v="4"/>
    <n v="851"/>
    <n v="10"/>
    <n v="10"/>
    <n v="20"/>
    <n v="30"/>
    <n v="775"/>
    <n v="5"/>
    <x v="11"/>
    <x v="17"/>
    <x v="3"/>
    <x v="1"/>
    <x v="4"/>
    <x v="2"/>
    <s v="Regular"/>
  </r>
  <r>
    <n v="17"/>
    <n v="35"/>
    <n v="58"/>
    <n v="23"/>
    <n v="18"/>
    <n v="6"/>
    <n v="807"/>
    <n v="20"/>
    <n v="20"/>
    <n v="30"/>
    <n v="50"/>
    <n v="702"/>
    <n v="6"/>
    <x v="11"/>
    <x v="17"/>
    <x v="3"/>
    <x v="1"/>
    <x v="5"/>
    <x v="2"/>
    <s v="Decaf"/>
  </r>
  <r>
    <n v="19"/>
    <n v="36"/>
    <n v="60"/>
    <n v="24"/>
    <n v="17"/>
    <n v="6"/>
    <n v="829"/>
    <n v="20"/>
    <n v="20"/>
    <n v="30"/>
    <n v="50"/>
    <n v="541"/>
    <n v="8"/>
    <x v="11"/>
    <x v="18"/>
    <x v="3"/>
    <x v="1"/>
    <x v="6"/>
    <x v="3"/>
    <s v="Decaf"/>
  </r>
  <r>
    <n v="66"/>
    <n v="104"/>
    <n v="185"/>
    <n v="81"/>
    <n v="38"/>
    <n v="26"/>
    <n v="551"/>
    <n v="70"/>
    <n v="70"/>
    <n v="100"/>
    <n v="170"/>
    <n v="541"/>
    <n v="9"/>
    <x v="11"/>
    <x v="18"/>
    <x v="3"/>
    <x v="1"/>
    <x v="7"/>
    <x v="3"/>
    <s v="Decaf"/>
  </r>
  <r>
    <n v="25"/>
    <n v="44"/>
    <n v="73"/>
    <n v="29"/>
    <n v="19"/>
    <n v="8"/>
    <n v="490"/>
    <n v="30"/>
    <n v="20"/>
    <n v="30"/>
    <n v="50"/>
    <n v="971"/>
    <n v="11"/>
    <x v="11"/>
    <x v="18"/>
    <x v="3"/>
    <x v="1"/>
    <x v="9"/>
    <x v="1"/>
    <s v="Regular"/>
  </r>
  <r>
    <n v="73"/>
    <n v="133"/>
    <n v="221"/>
    <n v="88"/>
    <n v="60"/>
    <n v="29"/>
    <n v="817"/>
    <n v="60"/>
    <n v="60"/>
    <n v="100"/>
    <n v="160"/>
    <n v="971"/>
    <n v="12"/>
    <x v="11"/>
    <x v="18"/>
    <x v="3"/>
    <x v="1"/>
    <x v="10"/>
    <x v="1"/>
    <s v="Regular"/>
  </r>
  <r>
    <n v="121"/>
    <n v="186"/>
    <n v="320"/>
    <n v="119"/>
    <n v="65"/>
    <n v="41"/>
    <n v="690"/>
    <n v="100"/>
    <n v="90"/>
    <n v="140"/>
    <n v="230"/>
    <n v="503"/>
    <n v="13"/>
    <x v="11"/>
    <x v="18"/>
    <x v="3"/>
    <x v="1"/>
    <x v="3"/>
    <x v="1"/>
    <s v="Regular"/>
  </r>
  <r>
    <n v="-7"/>
    <n v="65"/>
    <n v="112"/>
    <n v="47"/>
    <n v="72"/>
    <n v="42"/>
    <n v="521"/>
    <n v="20"/>
    <n v="50"/>
    <n v="80"/>
    <n v="130"/>
    <n v="503"/>
    <n v="1"/>
    <x v="11"/>
    <x v="18"/>
    <x v="3"/>
    <x v="1"/>
    <x v="0"/>
    <x v="0"/>
    <s v="Regular"/>
  </r>
  <r>
    <n v="1"/>
    <n v="57"/>
    <n v="98"/>
    <n v="41"/>
    <n v="56"/>
    <n v="13"/>
    <n v="482"/>
    <n v="20"/>
    <n v="40"/>
    <n v="70"/>
    <n v="110"/>
    <n v="503"/>
    <n v="2"/>
    <x v="11"/>
    <x v="18"/>
    <x v="3"/>
    <x v="1"/>
    <x v="1"/>
    <x v="0"/>
    <s v="Regular"/>
  </r>
  <r>
    <n v="25"/>
    <n v="60"/>
    <n v="101"/>
    <n v="41"/>
    <n v="35"/>
    <n v="13"/>
    <n v="435"/>
    <n v="50"/>
    <n v="40"/>
    <n v="80"/>
    <n v="120"/>
    <n v="503"/>
    <n v="3"/>
    <x v="11"/>
    <x v="18"/>
    <x v="3"/>
    <x v="1"/>
    <x v="2"/>
    <x v="0"/>
    <s v="Decaf"/>
  </r>
  <r>
    <n v="6"/>
    <n v="57"/>
    <n v="103"/>
    <n v="46"/>
    <n v="51"/>
    <n v="17"/>
    <n v="422"/>
    <n v="10"/>
    <n v="40"/>
    <n v="50"/>
    <n v="90"/>
    <n v="971"/>
    <n v="4"/>
    <x v="11"/>
    <x v="18"/>
    <x v="3"/>
    <x v="1"/>
    <x v="12"/>
    <x v="2"/>
    <s v="Regular"/>
  </r>
  <r>
    <n v="28"/>
    <n v="73"/>
    <n v="127"/>
    <n v="54"/>
    <n v="45"/>
    <n v="17"/>
    <n v="424"/>
    <n v="40"/>
    <n v="50"/>
    <n v="70"/>
    <n v="120"/>
    <n v="503"/>
    <n v="5"/>
    <x v="11"/>
    <x v="18"/>
    <x v="3"/>
    <x v="1"/>
    <x v="4"/>
    <x v="2"/>
    <s v="Regular"/>
  </r>
  <r>
    <n v="87"/>
    <n v="153"/>
    <n v="306"/>
    <n v="219"/>
    <n v="66"/>
    <n v="42"/>
    <n v="1319"/>
    <n v="80"/>
    <n v="73"/>
    <n v="140"/>
    <n v="290"/>
    <n v="971"/>
    <n v="6"/>
    <x v="11"/>
    <x v="18"/>
    <x v="3"/>
    <x v="1"/>
    <x v="5"/>
    <x v="2"/>
    <s v="Decaf"/>
  </r>
  <r>
    <n v="105"/>
    <n v="174"/>
    <n v="289"/>
    <n v="131"/>
    <n v="69"/>
    <n v="37"/>
    <n v="1166"/>
    <n v="110"/>
    <n v="143"/>
    <n v="160"/>
    <n v="260"/>
    <n v="509"/>
    <n v="8"/>
    <x v="11"/>
    <x v="19"/>
    <x v="3"/>
    <x v="1"/>
    <x v="6"/>
    <x v="3"/>
    <s v="Decaf"/>
  </r>
  <r>
    <n v="46"/>
    <n v="71"/>
    <n v="120"/>
    <n v="49"/>
    <n v="25"/>
    <n v="13"/>
    <n v="845"/>
    <n v="50"/>
    <n v="40"/>
    <n v="70"/>
    <n v="110"/>
    <n v="425"/>
    <n v="9"/>
    <x v="11"/>
    <x v="19"/>
    <x v="3"/>
    <x v="1"/>
    <x v="7"/>
    <x v="3"/>
    <s v="Decaf"/>
  </r>
  <r>
    <n v="30"/>
    <n v="66"/>
    <n v="107"/>
    <n v="41"/>
    <n v="36"/>
    <n v="12"/>
    <n v="320"/>
    <n v="20"/>
    <n v="30"/>
    <n v="40"/>
    <n v="70"/>
    <n v="509"/>
    <n v="11"/>
    <x v="11"/>
    <x v="19"/>
    <x v="3"/>
    <x v="1"/>
    <x v="9"/>
    <x v="1"/>
    <s v="Regular"/>
  </r>
  <r>
    <n v="28"/>
    <n v="63"/>
    <n v="106"/>
    <n v="43"/>
    <n v="35"/>
    <n v="13"/>
    <n v="466"/>
    <n v="20"/>
    <n v="30"/>
    <n v="40"/>
    <n v="70"/>
    <n v="509"/>
    <n v="12"/>
    <x v="11"/>
    <x v="19"/>
    <x v="3"/>
    <x v="1"/>
    <x v="10"/>
    <x v="1"/>
    <s v="Regular"/>
  </r>
  <r>
    <n v="-3"/>
    <n v="76"/>
    <n v="131"/>
    <n v="55"/>
    <n v="79"/>
    <n v="49"/>
    <n v="627"/>
    <n v="-10"/>
    <n v="40"/>
    <n v="50"/>
    <n v="90"/>
    <n v="360"/>
    <n v="13"/>
    <x v="11"/>
    <x v="19"/>
    <x v="3"/>
    <x v="1"/>
    <x v="3"/>
    <x v="1"/>
    <s v="Regular"/>
  </r>
  <r>
    <n v="58"/>
    <n v="104"/>
    <n v="176"/>
    <n v="72"/>
    <n v="46"/>
    <n v="23"/>
    <n v="461"/>
    <n v="80"/>
    <n v="80"/>
    <n v="120"/>
    <n v="200"/>
    <n v="253"/>
    <n v="2"/>
    <x v="11"/>
    <x v="19"/>
    <x v="3"/>
    <x v="1"/>
    <x v="1"/>
    <x v="0"/>
    <s v="Regular"/>
  </r>
  <r>
    <n v="20"/>
    <n v="145"/>
    <n v="250"/>
    <n v="90"/>
    <n v="125"/>
    <n v="95"/>
    <n v="716"/>
    <n v="50"/>
    <n v="127"/>
    <n v="170"/>
    <n v="290"/>
    <n v="509"/>
    <n v="3"/>
    <x v="11"/>
    <x v="19"/>
    <x v="3"/>
    <x v="1"/>
    <x v="2"/>
    <x v="0"/>
    <s v="Decaf"/>
  </r>
  <r>
    <n v="13"/>
    <n v="32"/>
    <n v="56"/>
    <n v="24"/>
    <n v="19"/>
    <n v="7"/>
    <n v="567"/>
    <n v="20"/>
    <n v="20"/>
    <n v="30"/>
    <n v="50"/>
    <n v="253"/>
    <n v="4"/>
    <x v="11"/>
    <x v="19"/>
    <x v="3"/>
    <x v="1"/>
    <x v="12"/>
    <x v="2"/>
    <s v="Regular"/>
  </r>
  <r>
    <n v="23"/>
    <n v="80"/>
    <n v="145"/>
    <n v="65"/>
    <n v="57"/>
    <n v="24"/>
    <n v="403"/>
    <n v="30"/>
    <n v="60"/>
    <n v="80"/>
    <n v="140"/>
    <n v="509"/>
    <n v="5"/>
    <x v="11"/>
    <x v="19"/>
    <x v="3"/>
    <x v="1"/>
    <x v="4"/>
    <x v="2"/>
    <s v="Regular"/>
  </r>
  <r>
    <n v="51"/>
    <n v="96"/>
    <n v="176"/>
    <n v="80"/>
    <n v="45"/>
    <n v="24"/>
    <n v="1079"/>
    <n v="60"/>
    <n v="70"/>
    <n v="100"/>
    <n v="170"/>
    <n v="253"/>
    <n v="6"/>
    <x v="11"/>
    <x v="19"/>
    <x v="3"/>
    <x v="1"/>
    <x v="5"/>
    <x v="2"/>
    <s v="Decaf"/>
  </r>
  <r>
    <n v="154"/>
    <n v="171"/>
    <n v="382"/>
    <n v="232"/>
    <n v="76"/>
    <n v="47"/>
    <n v="1091"/>
    <n v="110"/>
    <n v="151"/>
    <n v="160"/>
    <n v="300"/>
    <n v="720"/>
    <n v="8"/>
    <x v="12"/>
    <x v="0"/>
    <x v="0"/>
    <x v="0"/>
    <x v="6"/>
    <x v="3"/>
    <s v="Decaf"/>
  </r>
  <r>
    <n v="0"/>
    <n v="87"/>
    <n v="168"/>
    <n v="63"/>
    <n v="91"/>
    <n v="57"/>
    <n v="435"/>
    <n v="20"/>
    <n v="50"/>
    <n v="80"/>
    <n v="130"/>
    <n v="720"/>
    <n v="9"/>
    <x v="12"/>
    <x v="0"/>
    <x v="0"/>
    <x v="0"/>
    <x v="7"/>
    <x v="3"/>
    <s v="Decaf"/>
  </r>
  <r>
    <n v="51"/>
    <n v="80"/>
    <n v="157"/>
    <n v="60"/>
    <n v="49"/>
    <n v="19"/>
    <n v="336"/>
    <n v="40"/>
    <n v="50"/>
    <n v="70"/>
    <n v="120"/>
    <n v="970"/>
    <n v="10"/>
    <x v="12"/>
    <x v="0"/>
    <x v="0"/>
    <x v="0"/>
    <x v="8"/>
    <x v="3"/>
    <s v="Decaf"/>
  </r>
  <r>
    <n v="26"/>
    <n v="72"/>
    <n v="145"/>
    <n v="58"/>
    <n v="58"/>
    <n v="22"/>
    <n v="338"/>
    <n v="20"/>
    <n v="40"/>
    <n v="70"/>
    <n v="110"/>
    <n v="719"/>
    <n v="11"/>
    <x v="12"/>
    <x v="0"/>
    <x v="0"/>
    <x v="0"/>
    <x v="9"/>
    <x v="1"/>
    <s v="Regular"/>
  </r>
  <r>
    <n v="56"/>
    <n v="76"/>
    <n v="157"/>
    <n v="64"/>
    <n v="42"/>
    <n v="19"/>
    <n v="965"/>
    <n v="40"/>
    <n v="50"/>
    <n v="70"/>
    <n v="120"/>
    <n v="719"/>
    <n v="12"/>
    <x v="12"/>
    <x v="0"/>
    <x v="0"/>
    <x v="0"/>
    <x v="10"/>
    <x v="1"/>
    <s v="Regular"/>
  </r>
  <r>
    <n v="47"/>
    <n v="56"/>
    <n v="112"/>
    <n v="44"/>
    <n v="27"/>
    <n v="14"/>
    <n v="623"/>
    <n v="30"/>
    <n v="30"/>
    <n v="50"/>
    <n v="80"/>
    <n v="303"/>
    <n v="13"/>
    <x v="12"/>
    <x v="0"/>
    <x v="0"/>
    <x v="0"/>
    <x v="3"/>
    <x v="1"/>
    <s v="Regular"/>
  </r>
  <r>
    <n v="84"/>
    <n v="80"/>
    <n v="150"/>
    <n v="54"/>
    <n v="27"/>
    <n v="15"/>
    <n v="456"/>
    <n v="70"/>
    <n v="60"/>
    <n v="90"/>
    <n v="150"/>
    <n v="720"/>
    <n v="5"/>
    <x v="12"/>
    <x v="0"/>
    <x v="0"/>
    <x v="0"/>
    <x v="4"/>
    <x v="2"/>
    <s v="Regular"/>
  </r>
  <r>
    <n v="83"/>
    <n v="108"/>
    <n v="201"/>
    <n v="72"/>
    <n v="58"/>
    <n v="23"/>
    <n v="558"/>
    <n v="80"/>
    <n v="80"/>
    <n v="130"/>
    <n v="210"/>
    <n v="719"/>
    <n v="6"/>
    <x v="12"/>
    <x v="0"/>
    <x v="0"/>
    <x v="0"/>
    <x v="5"/>
    <x v="2"/>
    <s v="Decaf"/>
  </r>
  <r>
    <n v="146"/>
    <n v="130"/>
    <n v="245"/>
    <n v="89"/>
    <n v="38"/>
    <n v="24"/>
    <n v="777"/>
    <n v="100"/>
    <n v="90"/>
    <n v="130"/>
    <n v="220"/>
    <n v="719"/>
    <n v="1"/>
    <x v="12"/>
    <x v="0"/>
    <x v="0"/>
    <x v="0"/>
    <x v="0"/>
    <x v="0"/>
    <s v="Regular"/>
  </r>
  <r>
    <n v="106"/>
    <n v="107"/>
    <n v="213"/>
    <n v="83"/>
    <n v="41"/>
    <n v="27"/>
    <n v="623"/>
    <n v="80"/>
    <n v="80"/>
    <n v="110"/>
    <n v="190"/>
    <n v="720"/>
    <n v="2"/>
    <x v="12"/>
    <x v="0"/>
    <x v="0"/>
    <x v="0"/>
    <x v="1"/>
    <x v="0"/>
    <s v="Regular"/>
  </r>
  <r>
    <n v="157"/>
    <n v="139"/>
    <n v="262"/>
    <n v="95"/>
    <n v="40"/>
    <n v="26"/>
    <n v="821"/>
    <n v="110"/>
    <n v="80"/>
    <n v="140"/>
    <n v="240"/>
    <n v="719"/>
    <n v="3"/>
    <x v="12"/>
    <x v="0"/>
    <x v="0"/>
    <x v="0"/>
    <x v="2"/>
    <x v="0"/>
    <s v="Decaf"/>
  </r>
  <r>
    <n v="148"/>
    <n v="130"/>
    <n v="245"/>
    <n v="89"/>
    <n v="37"/>
    <n v="24"/>
    <n v="777"/>
    <n v="100"/>
    <n v="70"/>
    <n v="120"/>
    <n v="190"/>
    <n v="773"/>
    <n v="8"/>
    <x v="12"/>
    <x v="1"/>
    <x v="0"/>
    <x v="0"/>
    <x v="6"/>
    <x v="3"/>
    <s v="Decaf"/>
  </r>
  <r>
    <n v="106"/>
    <n v="107"/>
    <n v="213"/>
    <n v="83"/>
    <n v="41"/>
    <n v="27"/>
    <n v="623"/>
    <n v="60"/>
    <n v="70"/>
    <n v="90"/>
    <n v="160"/>
    <n v="773"/>
    <n v="9"/>
    <x v="12"/>
    <x v="1"/>
    <x v="0"/>
    <x v="0"/>
    <x v="7"/>
    <x v="3"/>
    <s v="Decaf"/>
  </r>
  <r>
    <n v="157"/>
    <n v="139"/>
    <n v="262"/>
    <n v="95"/>
    <n v="40"/>
    <n v="26"/>
    <n v="821"/>
    <n v="100"/>
    <n v="80"/>
    <n v="120"/>
    <n v="200"/>
    <n v="224"/>
    <n v="10"/>
    <x v="12"/>
    <x v="1"/>
    <x v="0"/>
    <x v="0"/>
    <x v="8"/>
    <x v="3"/>
    <s v="Decaf"/>
  </r>
  <r>
    <n v="83"/>
    <n v="80"/>
    <n v="150"/>
    <n v="54"/>
    <n v="28"/>
    <n v="15"/>
    <n v="456"/>
    <n v="50"/>
    <n v="40"/>
    <n v="70"/>
    <n v="110"/>
    <n v="217"/>
    <n v="11"/>
    <x v="12"/>
    <x v="1"/>
    <x v="0"/>
    <x v="0"/>
    <x v="9"/>
    <x v="1"/>
    <s v="Regular"/>
  </r>
  <r>
    <n v="84"/>
    <n v="108"/>
    <n v="201"/>
    <n v="72"/>
    <n v="57"/>
    <n v="23"/>
    <n v="558"/>
    <n v="40"/>
    <n v="60"/>
    <n v="90"/>
    <n v="150"/>
    <n v="815"/>
    <n v="12"/>
    <x v="12"/>
    <x v="1"/>
    <x v="0"/>
    <x v="0"/>
    <x v="10"/>
    <x v="1"/>
    <s v="Regular"/>
  </r>
  <r>
    <n v="316"/>
    <n v="312"/>
    <n v="611"/>
    <n v="201"/>
    <n v="114"/>
    <n v="77"/>
    <n v="1310"/>
    <n v="260"/>
    <n v="245"/>
    <n v="370"/>
    <n v="640"/>
    <n v="312"/>
    <n v="5"/>
    <x v="12"/>
    <x v="1"/>
    <x v="0"/>
    <x v="0"/>
    <x v="4"/>
    <x v="2"/>
    <s v="Regular"/>
  </r>
  <r>
    <n v="218"/>
    <n v="228"/>
    <n v="510"/>
    <n v="202"/>
    <n v="92"/>
    <n v="63"/>
    <n v="1459"/>
    <n v="180"/>
    <n v="211"/>
    <n v="270"/>
    <n v="530"/>
    <n v="773"/>
    <n v="6"/>
    <x v="12"/>
    <x v="1"/>
    <x v="0"/>
    <x v="0"/>
    <x v="5"/>
    <x v="2"/>
    <s v="Decaf"/>
  </r>
  <r>
    <n v="173"/>
    <n v="201"/>
    <n v="386"/>
    <n v="77"/>
    <n v="94"/>
    <n v="47"/>
    <n v="862"/>
    <n v="130"/>
    <n v="178"/>
    <n v="210"/>
    <n v="360"/>
    <n v="815"/>
    <n v="2"/>
    <x v="12"/>
    <x v="1"/>
    <x v="0"/>
    <x v="0"/>
    <x v="1"/>
    <x v="0"/>
    <s v="Regular"/>
  </r>
  <r>
    <n v="136"/>
    <n v="139"/>
    <n v="262"/>
    <n v="95"/>
    <n v="55"/>
    <n v="30"/>
    <n v="608"/>
    <n v="100"/>
    <n v="98"/>
    <n v="140"/>
    <n v="240"/>
    <n v="217"/>
    <n v="3"/>
    <x v="12"/>
    <x v="1"/>
    <x v="0"/>
    <x v="0"/>
    <x v="2"/>
    <x v="0"/>
    <s v="Decaf"/>
  </r>
  <r>
    <n v="315"/>
    <n v="312"/>
    <n v="611"/>
    <n v="260"/>
    <n v="116"/>
    <n v="77"/>
    <n v="1310"/>
    <n v="200"/>
    <n v="181"/>
    <n v="280"/>
    <n v="480"/>
    <n v="641"/>
    <n v="8"/>
    <x v="12"/>
    <x v="2"/>
    <x v="0"/>
    <x v="1"/>
    <x v="6"/>
    <x v="3"/>
    <s v="Decaf"/>
  </r>
  <r>
    <n v="134"/>
    <n v="139"/>
    <n v="262"/>
    <n v="95"/>
    <n v="56"/>
    <n v="30"/>
    <n v="608"/>
    <n v="90"/>
    <n v="80"/>
    <n v="120"/>
    <n v="200"/>
    <n v="641"/>
    <n v="9"/>
    <x v="12"/>
    <x v="2"/>
    <x v="0"/>
    <x v="1"/>
    <x v="7"/>
    <x v="3"/>
    <s v="Decaf"/>
  </r>
  <r>
    <n v="220"/>
    <n v="228"/>
    <n v="510"/>
    <n v="216"/>
    <n v="91"/>
    <n v="63"/>
    <n v="1459"/>
    <n v="140"/>
    <n v="163"/>
    <n v="210"/>
    <n v="400"/>
    <n v="319"/>
    <n v="11"/>
    <x v="12"/>
    <x v="2"/>
    <x v="0"/>
    <x v="1"/>
    <x v="9"/>
    <x v="1"/>
    <s v="Regular"/>
  </r>
  <r>
    <n v="273"/>
    <n v="301"/>
    <n v="611"/>
    <n v="236"/>
    <n v="132"/>
    <n v="93"/>
    <n v="1419"/>
    <n v="160"/>
    <n v="176"/>
    <n v="270"/>
    <n v="480"/>
    <n v="641"/>
    <n v="12"/>
    <x v="12"/>
    <x v="2"/>
    <x v="0"/>
    <x v="1"/>
    <x v="10"/>
    <x v="1"/>
    <s v="Regular"/>
  </r>
  <r>
    <n v="17"/>
    <n v="26"/>
    <n v="48"/>
    <n v="17"/>
    <n v="16"/>
    <n v="4"/>
    <n v="777"/>
    <n v="30"/>
    <n v="10"/>
    <n v="40"/>
    <n v="50"/>
    <n v="563"/>
    <n v="5"/>
    <x v="12"/>
    <x v="2"/>
    <x v="0"/>
    <x v="1"/>
    <x v="4"/>
    <x v="2"/>
    <s v="Regular"/>
  </r>
  <r>
    <n v="16"/>
    <n v="26"/>
    <n v="48"/>
    <n v="17"/>
    <n v="17"/>
    <n v="4"/>
    <n v="777"/>
    <n v="30"/>
    <n v="10"/>
    <n v="40"/>
    <n v="50"/>
    <n v="515"/>
    <n v="6"/>
    <x v="12"/>
    <x v="2"/>
    <x v="0"/>
    <x v="1"/>
    <x v="5"/>
    <x v="2"/>
    <s v="Decaf"/>
  </r>
  <r>
    <n v="17"/>
    <n v="27"/>
    <n v="50"/>
    <n v="18"/>
    <n v="17"/>
    <n v="5"/>
    <n v="821"/>
    <n v="20"/>
    <n v="10"/>
    <n v="30"/>
    <n v="40"/>
    <n v="563"/>
    <n v="1"/>
    <x v="12"/>
    <x v="2"/>
    <x v="0"/>
    <x v="1"/>
    <x v="0"/>
    <x v="0"/>
    <s v="Regular"/>
  </r>
  <r>
    <n v="8"/>
    <n v="34"/>
    <n v="69"/>
    <n v="28"/>
    <n v="30"/>
    <n v="8"/>
    <n v="965"/>
    <n v="20"/>
    <n v="20"/>
    <n v="40"/>
    <n v="60"/>
    <n v="641"/>
    <n v="2"/>
    <x v="12"/>
    <x v="2"/>
    <x v="0"/>
    <x v="1"/>
    <x v="1"/>
    <x v="0"/>
    <s v="Regular"/>
  </r>
  <r>
    <n v="19"/>
    <n v="31"/>
    <n v="60"/>
    <n v="23"/>
    <n v="20"/>
    <n v="7"/>
    <n v="623"/>
    <n v="20"/>
    <n v="20"/>
    <n v="30"/>
    <n v="50"/>
    <n v="515"/>
    <n v="3"/>
    <x v="12"/>
    <x v="2"/>
    <x v="0"/>
    <x v="1"/>
    <x v="2"/>
    <x v="0"/>
    <s v="Decaf"/>
  </r>
  <r>
    <n v="-17"/>
    <n v="53"/>
    <n v="101"/>
    <n v="37"/>
    <n v="67"/>
    <n v="34"/>
    <n v="261"/>
    <n v="0"/>
    <n v="30"/>
    <n v="40"/>
    <n v="70"/>
    <n v="573"/>
    <n v="8"/>
    <x v="12"/>
    <x v="3"/>
    <x v="0"/>
    <x v="1"/>
    <x v="6"/>
    <x v="3"/>
    <s v="Decaf"/>
  </r>
  <r>
    <n v="-61"/>
    <n v="11"/>
    <n v="111"/>
    <n v="88"/>
    <n v="52"/>
    <n v="27"/>
    <n v="525"/>
    <n v="-20"/>
    <n v="70"/>
    <n v="10"/>
    <n v="80"/>
    <n v="314"/>
    <n v="9"/>
    <x v="12"/>
    <x v="3"/>
    <x v="0"/>
    <x v="1"/>
    <x v="7"/>
    <x v="3"/>
    <s v="Decaf"/>
  </r>
  <r>
    <n v="14"/>
    <n v="47"/>
    <n v="92"/>
    <n v="35"/>
    <n v="40"/>
    <n v="11"/>
    <n v="196"/>
    <n v="10"/>
    <n v="30"/>
    <n v="40"/>
    <n v="70"/>
    <n v="573"/>
    <n v="11"/>
    <x v="12"/>
    <x v="3"/>
    <x v="0"/>
    <x v="1"/>
    <x v="9"/>
    <x v="1"/>
    <s v="Regular"/>
  </r>
  <r>
    <n v="-14"/>
    <n v="36"/>
    <n v="73"/>
    <n v="29"/>
    <n v="47"/>
    <n v="11"/>
    <n v="169"/>
    <n v="-10"/>
    <n v="20"/>
    <n v="30"/>
    <n v="50"/>
    <n v="660"/>
    <n v="12"/>
    <x v="12"/>
    <x v="3"/>
    <x v="0"/>
    <x v="1"/>
    <x v="10"/>
    <x v="1"/>
    <s v="Regular"/>
  </r>
  <r>
    <n v="-6"/>
    <n v="42"/>
    <n v="85"/>
    <n v="34"/>
    <n v="48"/>
    <n v="12"/>
    <n v="197"/>
    <n v="0"/>
    <n v="20"/>
    <n v="40"/>
    <n v="60"/>
    <n v="816"/>
    <n v="13"/>
    <x v="12"/>
    <x v="3"/>
    <x v="0"/>
    <x v="1"/>
    <x v="3"/>
    <x v="1"/>
    <s v="Regular"/>
  </r>
  <r>
    <n v="75"/>
    <n v="73"/>
    <n v="138"/>
    <n v="50"/>
    <n v="26"/>
    <n v="14"/>
    <n v="821"/>
    <n v="70"/>
    <n v="50"/>
    <n v="90"/>
    <n v="140"/>
    <n v="573"/>
    <n v="5"/>
    <x v="12"/>
    <x v="3"/>
    <x v="0"/>
    <x v="1"/>
    <x v="4"/>
    <x v="2"/>
    <s v="Regular"/>
  </r>
  <r>
    <n v="70"/>
    <n v="68"/>
    <n v="128"/>
    <n v="46"/>
    <n v="24"/>
    <n v="12"/>
    <n v="777"/>
    <n v="60"/>
    <n v="50"/>
    <n v="80"/>
    <n v="130"/>
    <n v="573"/>
    <n v="6"/>
    <x v="12"/>
    <x v="3"/>
    <x v="0"/>
    <x v="1"/>
    <x v="5"/>
    <x v="2"/>
    <s v="Decaf"/>
  </r>
  <r>
    <n v="61"/>
    <n v="105"/>
    <n v="213"/>
    <n v="85"/>
    <n v="69"/>
    <n v="32"/>
    <n v="494"/>
    <n v="40"/>
    <n v="90"/>
    <n v="100"/>
    <n v="190"/>
    <n v="314"/>
    <n v="2"/>
    <x v="12"/>
    <x v="3"/>
    <x v="0"/>
    <x v="1"/>
    <x v="1"/>
    <x v="0"/>
    <s v="Regular"/>
  </r>
  <r>
    <n v="73"/>
    <n v="92"/>
    <n v="190"/>
    <n v="78"/>
    <n v="47"/>
    <n v="24"/>
    <n v="965"/>
    <n v="50"/>
    <n v="80"/>
    <n v="90"/>
    <n v="170"/>
    <n v="314"/>
    <n v="3"/>
    <x v="12"/>
    <x v="3"/>
    <x v="0"/>
    <x v="1"/>
    <x v="2"/>
    <x v="0"/>
    <s v="Decaf"/>
  </r>
  <r>
    <n v="45"/>
    <n v="48"/>
    <n v="90"/>
    <n v="32"/>
    <n v="20"/>
    <n v="8"/>
    <n v="456"/>
    <n v="50"/>
    <n v="20"/>
    <n v="50"/>
    <n v="70"/>
    <n v="567"/>
    <n v="8"/>
    <x v="12"/>
    <x v="4"/>
    <x v="0"/>
    <x v="0"/>
    <x v="6"/>
    <x v="3"/>
    <s v="Decaf"/>
  </r>
  <r>
    <n v="45"/>
    <n v="48"/>
    <n v="90"/>
    <n v="32"/>
    <n v="20"/>
    <n v="8"/>
    <n v="821"/>
    <n v="50"/>
    <n v="20"/>
    <n v="50"/>
    <n v="70"/>
    <n v="614"/>
    <n v="9"/>
    <x v="12"/>
    <x v="4"/>
    <x v="0"/>
    <x v="0"/>
    <x v="7"/>
    <x v="3"/>
    <s v="Decaf"/>
  </r>
  <r>
    <n v="106"/>
    <n v="126"/>
    <n v="235"/>
    <n v="84"/>
    <n v="61"/>
    <n v="27"/>
    <n v="651"/>
    <n v="60"/>
    <n v="70"/>
    <n v="110"/>
    <n v="180"/>
    <n v="513"/>
    <n v="11"/>
    <x v="12"/>
    <x v="4"/>
    <x v="0"/>
    <x v="0"/>
    <x v="9"/>
    <x v="1"/>
    <s v="Regular"/>
  </r>
  <r>
    <n v="104"/>
    <n v="116"/>
    <n v="224"/>
    <n v="84"/>
    <n v="51"/>
    <n v="26"/>
    <n v="500"/>
    <n v="60"/>
    <n v="70"/>
    <n v="100"/>
    <n v="170"/>
    <n v="567"/>
    <n v="12"/>
    <x v="12"/>
    <x v="4"/>
    <x v="0"/>
    <x v="0"/>
    <x v="10"/>
    <x v="1"/>
    <s v="Regular"/>
  </r>
  <r>
    <n v="154"/>
    <n v="171"/>
    <n v="382"/>
    <n v="209"/>
    <n v="76"/>
    <n v="47"/>
    <n v="1091"/>
    <n v="140"/>
    <n v="155"/>
    <n v="210"/>
    <n v="400"/>
    <n v="234"/>
    <n v="5"/>
    <x v="12"/>
    <x v="4"/>
    <x v="0"/>
    <x v="0"/>
    <x v="4"/>
    <x v="2"/>
    <s v="Regular"/>
  </r>
  <r>
    <n v="25"/>
    <n v="72"/>
    <n v="145"/>
    <n v="58"/>
    <n v="59"/>
    <n v="22"/>
    <n v="338"/>
    <n v="40"/>
    <n v="60"/>
    <n v="90"/>
    <n v="150"/>
    <n v="937"/>
    <n v="6"/>
    <x v="12"/>
    <x v="4"/>
    <x v="0"/>
    <x v="0"/>
    <x v="5"/>
    <x v="2"/>
    <s v="Decaf"/>
  </r>
  <r>
    <n v="53"/>
    <n v="80"/>
    <n v="157"/>
    <n v="60"/>
    <n v="48"/>
    <n v="19"/>
    <n v="336"/>
    <n v="50"/>
    <n v="60"/>
    <n v="80"/>
    <n v="140"/>
    <n v="330"/>
    <n v="1"/>
    <x v="12"/>
    <x v="4"/>
    <x v="0"/>
    <x v="0"/>
    <x v="0"/>
    <x v="0"/>
    <s v="Regular"/>
  </r>
  <r>
    <n v="65"/>
    <n v="83"/>
    <n v="157"/>
    <n v="57"/>
    <n v="43"/>
    <n v="18"/>
    <n v="364"/>
    <n v="50"/>
    <n v="60"/>
    <n v="80"/>
    <n v="140"/>
    <n v="614"/>
    <n v="2"/>
    <x v="12"/>
    <x v="4"/>
    <x v="0"/>
    <x v="0"/>
    <x v="1"/>
    <x v="0"/>
    <s v="Regular"/>
  </r>
  <r>
    <n v="0"/>
    <n v="87"/>
    <n v="168"/>
    <n v="63"/>
    <n v="91"/>
    <n v="57"/>
    <n v="435"/>
    <n v="20"/>
    <n v="60"/>
    <n v="90"/>
    <n v="150"/>
    <n v="513"/>
    <n v="3"/>
    <x v="12"/>
    <x v="4"/>
    <x v="0"/>
    <x v="0"/>
    <x v="2"/>
    <x v="0"/>
    <s v="Decaf"/>
  </r>
  <r>
    <n v="109"/>
    <n v="113"/>
    <n v="201"/>
    <n v="67"/>
    <n v="45"/>
    <n v="20"/>
    <n v="400"/>
    <n v="80"/>
    <n v="50"/>
    <n v="100"/>
    <n v="150"/>
    <n v="715"/>
    <n v="8"/>
    <x v="12"/>
    <x v="5"/>
    <x v="0"/>
    <x v="1"/>
    <x v="6"/>
    <x v="3"/>
    <s v="Decaf"/>
  </r>
  <r>
    <n v="44"/>
    <n v="48"/>
    <n v="91"/>
    <n v="33"/>
    <n v="21"/>
    <n v="9"/>
    <n v="777"/>
    <n v="50"/>
    <n v="20"/>
    <n v="50"/>
    <n v="70"/>
    <n v="608"/>
    <n v="9"/>
    <x v="12"/>
    <x v="5"/>
    <x v="0"/>
    <x v="1"/>
    <x v="7"/>
    <x v="3"/>
    <s v="Decaf"/>
  </r>
  <r>
    <n v="73"/>
    <n v="89"/>
    <n v="168"/>
    <n v="61"/>
    <n v="44"/>
    <n v="19"/>
    <n v="390"/>
    <n v="50"/>
    <n v="50"/>
    <n v="80"/>
    <n v="130"/>
    <n v="608"/>
    <n v="11"/>
    <x v="12"/>
    <x v="5"/>
    <x v="0"/>
    <x v="1"/>
    <x v="9"/>
    <x v="1"/>
    <s v="Regular"/>
  </r>
  <r>
    <n v="11"/>
    <n v="105"/>
    <n v="201"/>
    <n v="75"/>
    <n v="103"/>
    <n v="68"/>
    <n v="522"/>
    <n v="10"/>
    <n v="60"/>
    <n v="90"/>
    <n v="150"/>
    <n v="262"/>
    <n v="12"/>
    <x v="12"/>
    <x v="5"/>
    <x v="0"/>
    <x v="1"/>
    <x v="10"/>
    <x v="1"/>
    <s v="Regular"/>
  </r>
  <r>
    <n v="59"/>
    <n v="81"/>
    <n v="168"/>
    <n v="69"/>
    <n v="45"/>
    <n v="21"/>
    <n v="965"/>
    <n v="50"/>
    <n v="80"/>
    <n v="90"/>
    <n v="170"/>
    <n v="262"/>
    <n v="5"/>
    <x v="12"/>
    <x v="5"/>
    <x v="0"/>
    <x v="1"/>
    <x v="4"/>
    <x v="2"/>
    <s v="Regular"/>
  </r>
  <r>
    <n v="53"/>
    <n v="62"/>
    <n v="123"/>
    <n v="48"/>
    <n v="29"/>
    <n v="15"/>
    <n v="623"/>
    <n v="50"/>
    <n v="50"/>
    <n v="70"/>
    <n v="120"/>
    <n v="715"/>
    <n v="6"/>
    <x v="12"/>
    <x v="5"/>
    <x v="0"/>
    <x v="1"/>
    <x v="5"/>
    <x v="2"/>
    <s v="Decaf"/>
  </r>
  <r>
    <n v="20"/>
    <n v="66"/>
    <n v="134"/>
    <n v="54"/>
    <n v="56"/>
    <n v="20"/>
    <n v="312"/>
    <n v="30"/>
    <n v="50"/>
    <n v="70"/>
    <n v="120"/>
    <n v="608"/>
    <n v="1"/>
    <x v="12"/>
    <x v="5"/>
    <x v="0"/>
    <x v="1"/>
    <x v="0"/>
    <x v="0"/>
    <s v="Regular"/>
  </r>
  <r>
    <n v="14"/>
    <n v="111"/>
    <n v="213"/>
    <n v="79"/>
    <n v="107"/>
    <n v="72"/>
    <n v="551"/>
    <n v="20"/>
    <n v="80"/>
    <n v="110"/>
    <n v="190"/>
    <n v="715"/>
    <n v="2"/>
    <x v="12"/>
    <x v="5"/>
    <x v="0"/>
    <x v="1"/>
    <x v="1"/>
    <x v="0"/>
    <s v="Regular"/>
  </r>
  <r>
    <n v="79"/>
    <n v="103"/>
    <n v="201"/>
    <n v="77"/>
    <n v="55"/>
    <n v="25"/>
    <n v="432"/>
    <n v="60"/>
    <n v="80"/>
    <n v="100"/>
    <n v="180"/>
    <n v="414"/>
    <n v="3"/>
    <x v="12"/>
    <x v="5"/>
    <x v="0"/>
    <x v="1"/>
    <x v="2"/>
    <x v="0"/>
    <s v="Decaf"/>
  </r>
  <r>
    <n v="62"/>
    <n v="105"/>
    <n v="213"/>
    <n v="85"/>
    <n v="68"/>
    <n v="32"/>
    <n v="494"/>
    <n v="40"/>
    <n v="60"/>
    <n v="80"/>
    <n v="140"/>
    <n v="860"/>
    <n v="9"/>
    <x v="12"/>
    <x v="6"/>
    <x v="1"/>
    <x v="1"/>
    <x v="7"/>
    <x v="3"/>
    <s v="Decaf"/>
  </r>
  <r>
    <n v="73"/>
    <n v="92"/>
    <n v="190"/>
    <n v="78"/>
    <n v="47"/>
    <n v="24"/>
    <n v="965"/>
    <n v="50"/>
    <n v="50"/>
    <n v="80"/>
    <n v="130"/>
    <n v="860"/>
    <n v="10"/>
    <x v="12"/>
    <x v="6"/>
    <x v="1"/>
    <x v="1"/>
    <x v="8"/>
    <x v="3"/>
    <s v="Decaf"/>
  </r>
  <r>
    <n v="73"/>
    <n v="73"/>
    <n v="138"/>
    <n v="50"/>
    <n v="27"/>
    <n v="14"/>
    <n v="821"/>
    <n v="60"/>
    <n v="50"/>
    <n v="80"/>
    <n v="130"/>
    <n v="959"/>
    <n v="11"/>
    <x v="12"/>
    <x v="6"/>
    <x v="1"/>
    <x v="1"/>
    <x v="9"/>
    <x v="1"/>
    <s v="Regular"/>
  </r>
  <r>
    <n v="55"/>
    <n v="56"/>
    <n v="105"/>
    <n v="38"/>
    <n v="22"/>
    <n v="10"/>
    <n v="777"/>
    <n v="40"/>
    <n v="40"/>
    <n v="60"/>
    <n v="100"/>
    <n v="475"/>
    <n v="13"/>
    <x v="12"/>
    <x v="6"/>
    <x v="1"/>
    <x v="1"/>
    <x v="3"/>
    <x v="1"/>
    <s v="Regular"/>
  </r>
  <r>
    <n v="11"/>
    <n v="105"/>
    <n v="201"/>
    <n v="75"/>
    <n v="103"/>
    <n v="68"/>
    <n v="522"/>
    <n v="20"/>
    <n v="70"/>
    <n v="100"/>
    <n v="170"/>
    <n v="203"/>
    <n v="5"/>
    <x v="12"/>
    <x v="6"/>
    <x v="1"/>
    <x v="1"/>
    <x v="4"/>
    <x v="2"/>
    <s v="Regular"/>
  </r>
  <r>
    <n v="47"/>
    <n v="75"/>
    <n v="145"/>
    <n v="55"/>
    <n v="47"/>
    <n v="18"/>
    <n v="312"/>
    <n v="40"/>
    <n v="50"/>
    <n v="70"/>
    <n v="120"/>
    <n v="203"/>
    <n v="6"/>
    <x v="12"/>
    <x v="6"/>
    <x v="1"/>
    <x v="1"/>
    <x v="5"/>
    <x v="2"/>
    <s v="Decaf"/>
  </r>
  <r>
    <n v="179"/>
    <n v="186"/>
    <n v="347"/>
    <n v="150"/>
    <n v="75"/>
    <n v="40"/>
    <n v="961"/>
    <n v="130"/>
    <n v="122"/>
    <n v="180"/>
    <n v="290"/>
    <n v="959"/>
    <n v="2"/>
    <x v="12"/>
    <x v="6"/>
    <x v="1"/>
    <x v="1"/>
    <x v="1"/>
    <x v="0"/>
    <s v="Regular"/>
  </r>
  <r>
    <n v="53"/>
    <n v="62"/>
    <n v="123"/>
    <n v="48"/>
    <n v="29"/>
    <n v="15"/>
    <n v="623"/>
    <n v="30"/>
    <n v="30"/>
    <n v="50"/>
    <n v="80"/>
    <n v="850"/>
    <n v="8"/>
    <x v="12"/>
    <x v="7"/>
    <x v="1"/>
    <x v="0"/>
    <x v="6"/>
    <x v="3"/>
    <s v="Decaf"/>
  </r>
  <r>
    <n v="20"/>
    <n v="66"/>
    <n v="134"/>
    <n v="54"/>
    <n v="56"/>
    <n v="20"/>
    <n v="312"/>
    <n v="20"/>
    <n v="40"/>
    <n v="50"/>
    <n v="90"/>
    <n v="904"/>
    <n v="9"/>
    <x v="12"/>
    <x v="7"/>
    <x v="1"/>
    <x v="0"/>
    <x v="7"/>
    <x v="3"/>
    <s v="Decaf"/>
  </r>
  <r>
    <n v="61"/>
    <n v="81"/>
    <n v="168"/>
    <n v="69"/>
    <n v="44"/>
    <n v="21"/>
    <n v="965"/>
    <n v="40"/>
    <n v="50"/>
    <n v="60"/>
    <n v="110"/>
    <n v="321"/>
    <n v="10"/>
    <x v="12"/>
    <x v="7"/>
    <x v="1"/>
    <x v="0"/>
    <x v="8"/>
    <x v="3"/>
    <s v="Decaf"/>
  </r>
  <r>
    <n v="44"/>
    <n v="48"/>
    <n v="90"/>
    <n v="32"/>
    <n v="21"/>
    <n v="8"/>
    <n v="821"/>
    <n v="40"/>
    <n v="30"/>
    <n v="50"/>
    <n v="80"/>
    <n v="239"/>
    <n v="11"/>
    <x v="12"/>
    <x v="7"/>
    <x v="1"/>
    <x v="0"/>
    <x v="9"/>
    <x v="1"/>
    <s v="Regular"/>
  </r>
  <r>
    <n v="44"/>
    <n v="48"/>
    <n v="91"/>
    <n v="33"/>
    <n v="21"/>
    <n v="9"/>
    <n v="777"/>
    <n v="40"/>
    <n v="30"/>
    <n v="50"/>
    <n v="80"/>
    <n v="239"/>
    <n v="13"/>
    <x v="12"/>
    <x v="7"/>
    <x v="1"/>
    <x v="0"/>
    <x v="3"/>
    <x v="1"/>
    <s v="Regular"/>
  </r>
  <r>
    <n v="14"/>
    <n v="111"/>
    <n v="213"/>
    <n v="79"/>
    <n v="107"/>
    <n v="72"/>
    <n v="551"/>
    <n v="30"/>
    <n v="70"/>
    <n v="110"/>
    <n v="180"/>
    <n v="239"/>
    <n v="5"/>
    <x v="12"/>
    <x v="7"/>
    <x v="1"/>
    <x v="0"/>
    <x v="4"/>
    <x v="2"/>
    <s v="Regular"/>
  </r>
  <r>
    <n v="78"/>
    <n v="103"/>
    <n v="201"/>
    <n v="77"/>
    <n v="56"/>
    <n v="25"/>
    <n v="432"/>
    <n v="60"/>
    <n v="70"/>
    <n v="100"/>
    <n v="170"/>
    <n v="305"/>
    <n v="6"/>
    <x v="12"/>
    <x v="7"/>
    <x v="1"/>
    <x v="0"/>
    <x v="5"/>
    <x v="2"/>
    <s v="Decaf"/>
  </r>
  <r>
    <n v="106"/>
    <n v="126"/>
    <n v="235"/>
    <n v="84"/>
    <n v="61"/>
    <n v="27"/>
    <n v="651"/>
    <n v="70"/>
    <n v="80"/>
    <n v="110"/>
    <n v="190"/>
    <n v="813"/>
    <n v="2"/>
    <x v="12"/>
    <x v="7"/>
    <x v="1"/>
    <x v="0"/>
    <x v="1"/>
    <x v="0"/>
    <s v="Regular"/>
  </r>
  <r>
    <n v="104"/>
    <n v="116"/>
    <n v="224"/>
    <n v="84"/>
    <n v="51"/>
    <n v="26"/>
    <n v="500"/>
    <n v="70"/>
    <n v="80"/>
    <n v="110"/>
    <n v="190"/>
    <n v="386"/>
    <n v="3"/>
    <x v="12"/>
    <x v="7"/>
    <x v="1"/>
    <x v="0"/>
    <x v="2"/>
    <x v="0"/>
    <s v="Decaf"/>
  </r>
  <r>
    <n v="26"/>
    <n v="72"/>
    <n v="145"/>
    <n v="58"/>
    <n v="58"/>
    <n v="22"/>
    <n v="338"/>
    <n v="30"/>
    <n v="40"/>
    <n v="60"/>
    <n v="100"/>
    <n v="781"/>
    <n v="9"/>
    <x v="12"/>
    <x v="8"/>
    <x v="1"/>
    <x v="0"/>
    <x v="7"/>
    <x v="3"/>
    <s v="Decaf"/>
  </r>
  <r>
    <n v="45"/>
    <n v="48"/>
    <n v="90"/>
    <n v="32"/>
    <n v="20"/>
    <n v="8"/>
    <n v="821"/>
    <n v="40"/>
    <n v="30"/>
    <n v="50"/>
    <n v="80"/>
    <n v="781"/>
    <n v="11"/>
    <x v="12"/>
    <x v="8"/>
    <x v="1"/>
    <x v="0"/>
    <x v="9"/>
    <x v="1"/>
    <s v="Regular"/>
  </r>
  <r>
    <n v="45"/>
    <n v="48"/>
    <n v="90"/>
    <n v="32"/>
    <n v="20"/>
    <n v="8"/>
    <n v="456"/>
    <n v="40"/>
    <n v="30"/>
    <n v="50"/>
    <n v="80"/>
    <n v="978"/>
    <n v="13"/>
    <x v="12"/>
    <x v="8"/>
    <x v="1"/>
    <x v="0"/>
    <x v="3"/>
    <x v="1"/>
    <s v="Regular"/>
  </r>
  <r>
    <n v="-36"/>
    <n v="63"/>
    <n v="141"/>
    <n v="63"/>
    <n v="90"/>
    <n v="57"/>
    <n v="435"/>
    <n v="-10"/>
    <n v="60"/>
    <n v="60"/>
    <n v="120"/>
    <n v="617"/>
    <n v="5"/>
    <x v="12"/>
    <x v="8"/>
    <x v="1"/>
    <x v="0"/>
    <x v="4"/>
    <x v="2"/>
    <s v="Regular"/>
  </r>
  <r>
    <n v="156"/>
    <n v="171"/>
    <n v="382"/>
    <n v="151"/>
    <n v="75"/>
    <n v="47"/>
    <n v="1091"/>
    <n v="110"/>
    <n v="149"/>
    <n v="170"/>
    <n v="330"/>
    <n v="617"/>
    <n v="7"/>
    <x v="12"/>
    <x v="8"/>
    <x v="1"/>
    <x v="0"/>
    <x v="11"/>
    <x v="2"/>
    <s v="Regular"/>
  </r>
  <r>
    <n v="572"/>
    <n v="422"/>
    <n v="553"/>
    <n v="72"/>
    <n v="58"/>
    <n v="23"/>
    <n v="558"/>
    <n v="360"/>
    <n v="60"/>
    <n v="400"/>
    <n v="460"/>
    <n v="413"/>
    <n v="2"/>
    <x v="12"/>
    <x v="8"/>
    <x v="1"/>
    <x v="0"/>
    <x v="1"/>
    <x v="0"/>
    <s v="Regular"/>
  </r>
  <r>
    <n v="-6"/>
    <n v="42"/>
    <n v="85"/>
    <n v="34"/>
    <n v="48"/>
    <n v="12"/>
    <n v="197"/>
    <n v="0"/>
    <n v="20"/>
    <n v="30"/>
    <n v="50"/>
    <n v="603"/>
    <n v="9"/>
    <x v="12"/>
    <x v="9"/>
    <x v="1"/>
    <x v="1"/>
    <x v="7"/>
    <x v="3"/>
    <s v="Decaf"/>
  </r>
  <r>
    <n v="16"/>
    <n v="27"/>
    <n v="50"/>
    <n v="18"/>
    <n v="18"/>
    <n v="5"/>
    <n v="821"/>
    <n v="20"/>
    <n v="10"/>
    <n v="30"/>
    <n v="40"/>
    <n v="603"/>
    <n v="11"/>
    <x v="12"/>
    <x v="9"/>
    <x v="1"/>
    <x v="1"/>
    <x v="9"/>
    <x v="1"/>
    <s v="Regular"/>
  </r>
  <r>
    <n v="17"/>
    <n v="26"/>
    <n v="48"/>
    <n v="17"/>
    <n v="16"/>
    <n v="4"/>
    <n v="777"/>
    <n v="20"/>
    <n v="10"/>
    <n v="30"/>
    <n v="40"/>
    <n v="603"/>
    <n v="13"/>
    <x v="12"/>
    <x v="9"/>
    <x v="1"/>
    <x v="1"/>
    <x v="3"/>
    <x v="1"/>
    <s v="Regular"/>
  </r>
  <r>
    <n v="-16"/>
    <n v="53"/>
    <n v="101"/>
    <n v="37"/>
    <n v="66"/>
    <n v="34"/>
    <n v="261"/>
    <n v="0"/>
    <n v="30"/>
    <n v="50"/>
    <n v="80"/>
    <n v="603"/>
    <n v="5"/>
    <x v="12"/>
    <x v="9"/>
    <x v="1"/>
    <x v="1"/>
    <x v="4"/>
    <x v="2"/>
    <s v="Regular"/>
  </r>
  <r>
    <n v="-12"/>
    <n v="36"/>
    <n v="73"/>
    <n v="29"/>
    <n v="46"/>
    <n v="11"/>
    <n v="169"/>
    <n v="0"/>
    <n v="20"/>
    <n v="40"/>
    <n v="60"/>
    <n v="603"/>
    <n v="7"/>
    <x v="12"/>
    <x v="9"/>
    <x v="1"/>
    <x v="1"/>
    <x v="11"/>
    <x v="2"/>
    <s v="Regular"/>
  </r>
  <r>
    <n v="31"/>
    <n v="55"/>
    <n v="104"/>
    <n v="38"/>
    <n v="37"/>
    <n v="12"/>
    <n v="241"/>
    <n v="30"/>
    <n v="30"/>
    <n v="50"/>
    <n v="80"/>
    <n v="603"/>
    <n v="1"/>
    <x v="12"/>
    <x v="9"/>
    <x v="1"/>
    <x v="1"/>
    <x v="0"/>
    <x v="0"/>
    <s v="Regular"/>
  </r>
  <r>
    <n v="39"/>
    <n v="72"/>
    <n v="134"/>
    <n v="48"/>
    <n v="49"/>
    <n v="15"/>
    <n v="372"/>
    <n v="40"/>
    <n v="40"/>
    <n v="70"/>
    <n v="110"/>
    <n v="603"/>
    <n v="2"/>
    <x v="12"/>
    <x v="9"/>
    <x v="1"/>
    <x v="1"/>
    <x v="1"/>
    <x v="0"/>
    <s v="Regular"/>
  </r>
  <r>
    <n v="173"/>
    <n v="238"/>
    <n v="540"/>
    <n v="231"/>
    <n v="133"/>
    <n v="93"/>
    <n v="1419"/>
    <n v="100"/>
    <n v="166"/>
    <n v="190"/>
    <n v="370"/>
    <n v="516"/>
    <n v="9"/>
    <x v="12"/>
    <x v="10"/>
    <x v="1"/>
    <x v="0"/>
    <x v="7"/>
    <x v="3"/>
    <s v="Decaf"/>
  </r>
  <r>
    <n v="-176"/>
    <n v="-27"/>
    <n v="201"/>
    <n v="235"/>
    <n v="90"/>
    <n v="64"/>
    <n v="965"/>
    <n v="-70"/>
    <n v="93"/>
    <n v="-10"/>
    <n v="140"/>
    <n v="516"/>
    <n v="10"/>
    <x v="12"/>
    <x v="10"/>
    <x v="1"/>
    <x v="0"/>
    <x v="8"/>
    <x v="3"/>
    <s v="Decaf"/>
  </r>
  <r>
    <n v="157"/>
    <n v="139"/>
    <n v="262"/>
    <n v="95"/>
    <n v="40"/>
    <n v="26"/>
    <n v="821"/>
    <n v="120"/>
    <n v="132"/>
    <n v="150"/>
    <n v="250"/>
    <n v="607"/>
    <n v="11"/>
    <x v="12"/>
    <x v="10"/>
    <x v="1"/>
    <x v="0"/>
    <x v="9"/>
    <x v="1"/>
    <s v="Regular"/>
  </r>
  <r>
    <n v="146"/>
    <n v="130"/>
    <n v="245"/>
    <n v="89"/>
    <n v="38"/>
    <n v="24"/>
    <n v="777"/>
    <n v="110"/>
    <n v="90"/>
    <n v="140"/>
    <n v="230"/>
    <n v="716"/>
    <n v="12"/>
    <x v="12"/>
    <x v="10"/>
    <x v="1"/>
    <x v="0"/>
    <x v="10"/>
    <x v="1"/>
    <s v="Regular"/>
  </r>
  <r>
    <n v="84"/>
    <n v="80"/>
    <n v="150"/>
    <n v="54"/>
    <n v="27"/>
    <n v="15"/>
    <n v="456"/>
    <n v="70"/>
    <n v="50"/>
    <n v="90"/>
    <n v="140"/>
    <n v="212"/>
    <n v="13"/>
    <x v="12"/>
    <x v="10"/>
    <x v="1"/>
    <x v="0"/>
    <x v="3"/>
    <x v="1"/>
    <s v="Regular"/>
  </r>
  <r>
    <n v="-268"/>
    <n v="-44"/>
    <n v="68"/>
    <n v="138"/>
    <n v="134"/>
    <n v="95"/>
    <n v="725"/>
    <n v="-170"/>
    <n v="98"/>
    <n v="-50"/>
    <n v="50"/>
    <n v="516"/>
    <n v="5"/>
    <x v="12"/>
    <x v="10"/>
    <x v="1"/>
    <x v="0"/>
    <x v="4"/>
    <x v="2"/>
    <s v="Regular"/>
  </r>
  <r>
    <n v="273"/>
    <n v="262"/>
    <n v="548"/>
    <n v="245"/>
    <n v="91"/>
    <n v="63"/>
    <n v="1459"/>
    <n v="200"/>
    <n v="193"/>
    <n v="270"/>
    <n v="480"/>
    <n v="516"/>
    <n v="7"/>
    <x v="12"/>
    <x v="10"/>
    <x v="1"/>
    <x v="0"/>
    <x v="11"/>
    <x v="2"/>
    <s v="Regular"/>
  </r>
  <r>
    <n v="408"/>
    <n v="407"/>
    <n v="759"/>
    <n v="265"/>
    <n v="152"/>
    <n v="94"/>
    <n v="2101"/>
    <n v="260"/>
    <n v="215"/>
    <n v="380"/>
    <n v="640"/>
    <n v="518"/>
    <n v="2"/>
    <x v="12"/>
    <x v="10"/>
    <x v="1"/>
    <x v="0"/>
    <x v="1"/>
    <x v="0"/>
    <s v="Regular"/>
  </r>
  <r>
    <n v="55"/>
    <n v="63"/>
    <n v="125"/>
    <n v="49"/>
    <n v="29"/>
    <n v="16"/>
    <n v="623"/>
    <n v="40"/>
    <n v="40"/>
    <n v="60"/>
    <n v="100"/>
    <n v="318"/>
    <n v="8"/>
    <x v="12"/>
    <x v="11"/>
    <x v="2"/>
    <x v="1"/>
    <x v="6"/>
    <x v="3"/>
    <s v="Decaf"/>
  </r>
  <r>
    <n v="62"/>
    <n v="105"/>
    <n v="213"/>
    <n v="85"/>
    <n v="68"/>
    <n v="32"/>
    <n v="494"/>
    <n v="40"/>
    <n v="80"/>
    <n v="100"/>
    <n v="180"/>
    <n v="318"/>
    <n v="9"/>
    <x v="12"/>
    <x v="11"/>
    <x v="2"/>
    <x v="1"/>
    <x v="7"/>
    <x v="3"/>
    <s v="Decaf"/>
  </r>
  <r>
    <n v="47"/>
    <n v="51"/>
    <n v="95"/>
    <n v="34"/>
    <n v="22"/>
    <n v="9"/>
    <n v="777"/>
    <n v="50"/>
    <n v="40"/>
    <n v="60"/>
    <n v="100"/>
    <n v="337"/>
    <n v="2"/>
    <x v="12"/>
    <x v="11"/>
    <x v="2"/>
    <x v="1"/>
    <x v="1"/>
    <x v="0"/>
    <s v="Regular"/>
  </r>
  <r>
    <n v="44"/>
    <n v="48"/>
    <n v="91"/>
    <n v="33"/>
    <n v="21"/>
    <n v="9"/>
    <n v="777"/>
    <n v="50"/>
    <n v="40"/>
    <n v="60"/>
    <n v="100"/>
    <n v="318"/>
    <n v="3"/>
    <x v="12"/>
    <x v="11"/>
    <x v="2"/>
    <x v="1"/>
    <x v="2"/>
    <x v="0"/>
    <s v="Decaf"/>
  </r>
  <r>
    <n v="12"/>
    <n v="105"/>
    <n v="201"/>
    <n v="75"/>
    <n v="102"/>
    <n v="68"/>
    <n v="522"/>
    <n v="10"/>
    <n v="60"/>
    <n v="90"/>
    <n v="150"/>
    <n v="504"/>
    <n v="4"/>
    <x v="12"/>
    <x v="11"/>
    <x v="2"/>
    <x v="1"/>
    <x v="12"/>
    <x v="2"/>
    <s v="Regular"/>
  </r>
  <r>
    <n v="109"/>
    <n v="113"/>
    <n v="201"/>
    <n v="67"/>
    <n v="45"/>
    <n v="20"/>
    <n v="400"/>
    <n v="80"/>
    <n v="50"/>
    <n v="100"/>
    <n v="150"/>
    <n v="225"/>
    <n v="5"/>
    <x v="12"/>
    <x v="11"/>
    <x v="2"/>
    <x v="1"/>
    <x v="4"/>
    <x v="2"/>
    <s v="Regular"/>
  </r>
  <r>
    <n v="75"/>
    <n v="89"/>
    <n v="168"/>
    <n v="61"/>
    <n v="43"/>
    <n v="19"/>
    <n v="390"/>
    <n v="50"/>
    <n v="50"/>
    <n v="70"/>
    <n v="120"/>
    <n v="337"/>
    <n v="6"/>
    <x v="12"/>
    <x v="11"/>
    <x v="2"/>
    <x v="1"/>
    <x v="5"/>
    <x v="2"/>
    <s v="Decaf"/>
  </r>
  <r>
    <n v="17"/>
    <n v="27"/>
    <n v="50"/>
    <n v="18"/>
    <n v="17"/>
    <n v="5"/>
    <n v="821"/>
    <n v="20"/>
    <n v="10"/>
    <n v="30"/>
    <n v="40"/>
    <n v="505"/>
    <n v="8"/>
    <x v="12"/>
    <x v="12"/>
    <x v="2"/>
    <x v="1"/>
    <x v="6"/>
    <x v="3"/>
    <s v="Decaf"/>
  </r>
  <r>
    <n v="6"/>
    <n v="34"/>
    <n v="69"/>
    <n v="28"/>
    <n v="32"/>
    <n v="8"/>
    <n v="965"/>
    <n v="20"/>
    <n v="20"/>
    <n v="40"/>
    <n v="60"/>
    <n v="505"/>
    <n v="9"/>
    <x v="12"/>
    <x v="12"/>
    <x v="2"/>
    <x v="1"/>
    <x v="7"/>
    <x v="3"/>
    <s v="Decaf"/>
  </r>
  <r>
    <n v="41"/>
    <n v="72"/>
    <n v="134"/>
    <n v="48"/>
    <n v="48"/>
    <n v="15"/>
    <n v="372"/>
    <n v="50"/>
    <n v="60"/>
    <n v="90"/>
    <n v="150"/>
    <n v="505"/>
    <n v="2"/>
    <x v="12"/>
    <x v="12"/>
    <x v="2"/>
    <x v="1"/>
    <x v="1"/>
    <x v="0"/>
    <s v="Regular"/>
  </r>
  <r>
    <n v="-61"/>
    <n v="11"/>
    <n v="111"/>
    <n v="88"/>
    <n v="52"/>
    <n v="27"/>
    <n v="525"/>
    <n v="-30"/>
    <n v="141"/>
    <n v="10"/>
    <n v="120"/>
    <n v="505"/>
    <n v="3"/>
    <x v="12"/>
    <x v="12"/>
    <x v="2"/>
    <x v="1"/>
    <x v="2"/>
    <x v="0"/>
    <s v="Decaf"/>
  </r>
  <r>
    <n v="-12"/>
    <n v="36"/>
    <n v="73"/>
    <n v="29"/>
    <n v="46"/>
    <n v="11"/>
    <n v="169"/>
    <n v="0"/>
    <n v="20"/>
    <n v="30"/>
    <n v="50"/>
    <n v="505"/>
    <n v="4"/>
    <x v="12"/>
    <x v="12"/>
    <x v="2"/>
    <x v="1"/>
    <x v="12"/>
    <x v="2"/>
    <s v="Regular"/>
  </r>
  <r>
    <n v="-16"/>
    <n v="53"/>
    <n v="101"/>
    <n v="37"/>
    <n v="66"/>
    <n v="34"/>
    <n v="261"/>
    <n v="-10"/>
    <n v="30"/>
    <n v="40"/>
    <n v="70"/>
    <n v="505"/>
    <n v="5"/>
    <x v="12"/>
    <x v="12"/>
    <x v="2"/>
    <x v="1"/>
    <x v="4"/>
    <x v="2"/>
    <s v="Regular"/>
  </r>
  <r>
    <n v="14"/>
    <n v="47"/>
    <n v="92"/>
    <n v="35"/>
    <n v="40"/>
    <n v="11"/>
    <n v="196"/>
    <n v="10"/>
    <n v="30"/>
    <n v="40"/>
    <n v="70"/>
    <n v="505"/>
    <n v="6"/>
    <x v="12"/>
    <x v="12"/>
    <x v="2"/>
    <x v="1"/>
    <x v="5"/>
    <x v="2"/>
    <s v="Decaf"/>
  </r>
  <r>
    <n v="20"/>
    <n v="66"/>
    <n v="134"/>
    <n v="54"/>
    <n v="56"/>
    <n v="20"/>
    <n v="312"/>
    <n v="20"/>
    <n v="50"/>
    <n v="60"/>
    <n v="110"/>
    <n v="918"/>
    <n v="8"/>
    <x v="12"/>
    <x v="13"/>
    <x v="2"/>
    <x v="1"/>
    <x v="6"/>
    <x v="3"/>
    <s v="Decaf"/>
  </r>
  <r>
    <n v="16"/>
    <n v="111"/>
    <n v="213"/>
    <n v="79"/>
    <n v="106"/>
    <n v="72"/>
    <n v="551"/>
    <n v="30"/>
    <n v="70"/>
    <n v="110"/>
    <n v="180"/>
    <n v="405"/>
    <n v="9"/>
    <x v="12"/>
    <x v="13"/>
    <x v="2"/>
    <x v="1"/>
    <x v="7"/>
    <x v="3"/>
    <s v="Decaf"/>
  </r>
  <r>
    <n v="45"/>
    <n v="56"/>
    <n v="112"/>
    <n v="44"/>
    <n v="28"/>
    <n v="14"/>
    <n v="623"/>
    <n v="50"/>
    <n v="50"/>
    <n v="70"/>
    <n v="120"/>
    <n v="580"/>
    <n v="2"/>
    <x v="12"/>
    <x v="13"/>
    <x v="2"/>
    <x v="1"/>
    <x v="1"/>
    <x v="0"/>
    <s v="Regular"/>
  </r>
  <r>
    <n v="44"/>
    <n v="48"/>
    <n v="90"/>
    <n v="32"/>
    <n v="21"/>
    <n v="8"/>
    <n v="821"/>
    <n v="50"/>
    <n v="40"/>
    <n v="60"/>
    <n v="100"/>
    <n v="918"/>
    <n v="3"/>
    <x v="12"/>
    <x v="13"/>
    <x v="2"/>
    <x v="1"/>
    <x v="2"/>
    <x v="0"/>
    <s v="Decaf"/>
  </r>
  <r>
    <n v="103"/>
    <n v="116"/>
    <n v="224"/>
    <n v="84"/>
    <n v="52"/>
    <n v="26"/>
    <n v="500"/>
    <n v="70"/>
    <n v="70"/>
    <n v="100"/>
    <n v="170"/>
    <n v="405"/>
    <n v="4"/>
    <x v="12"/>
    <x v="13"/>
    <x v="2"/>
    <x v="1"/>
    <x v="12"/>
    <x v="2"/>
    <s v="Regular"/>
  </r>
  <r>
    <n v="44"/>
    <n v="48"/>
    <n v="90"/>
    <n v="32"/>
    <n v="21"/>
    <n v="8"/>
    <n v="456"/>
    <n v="40"/>
    <n v="20"/>
    <n v="40"/>
    <n v="60"/>
    <n v="580"/>
    <n v="5"/>
    <x v="12"/>
    <x v="13"/>
    <x v="2"/>
    <x v="1"/>
    <x v="4"/>
    <x v="2"/>
    <s v="Regular"/>
  </r>
  <r>
    <n v="104"/>
    <n v="126"/>
    <n v="235"/>
    <n v="84"/>
    <n v="62"/>
    <n v="27"/>
    <n v="651"/>
    <n v="70"/>
    <n v="70"/>
    <n v="110"/>
    <n v="180"/>
    <n v="405"/>
    <n v="6"/>
    <x v="12"/>
    <x v="13"/>
    <x v="2"/>
    <x v="1"/>
    <x v="5"/>
    <x v="2"/>
    <s v="Decaf"/>
  </r>
  <r>
    <n v="51"/>
    <n v="80"/>
    <n v="157"/>
    <n v="60"/>
    <n v="49"/>
    <n v="19"/>
    <n v="336"/>
    <n v="50"/>
    <n v="50"/>
    <n v="80"/>
    <n v="130"/>
    <n v="281"/>
    <n v="8"/>
    <x v="12"/>
    <x v="14"/>
    <x v="2"/>
    <x v="0"/>
    <x v="6"/>
    <x v="3"/>
    <s v="Decaf"/>
  </r>
  <r>
    <n v="65"/>
    <n v="83"/>
    <n v="157"/>
    <n v="57"/>
    <n v="43"/>
    <n v="18"/>
    <n v="364"/>
    <n v="50"/>
    <n v="50"/>
    <n v="80"/>
    <n v="130"/>
    <n v="254"/>
    <n v="9"/>
    <x v="12"/>
    <x v="14"/>
    <x v="2"/>
    <x v="0"/>
    <x v="7"/>
    <x v="3"/>
    <s v="Decaf"/>
  </r>
  <r>
    <n v="248"/>
    <n v="245"/>
    <n v="506"/>
    <n v="243"/>
    <n v="90"/>
    <n v="64"/>
    <n v="965"/>
    <n v="220"/>
    <n v="202"/>
    <n v="300"/>
    <n v="560"/>
    <n v="682"/>
    <n v="2"/>
    <x v="12"/>
    <x v="14"/>
    <x v="2"/>
    <x v="0"/>
    <x v="1"/>
    <x v="0"/>
    <s v="Regular"/>
  </r>
  <r>
    <n v="106"/>
    <n v="107"/>
    <n v="213"/>
    <n v="83"/>
    <n v="41"/>
    <n v="27"/>
    <n v="623"/>
    <n v="100"/>
    <n v="91"/>
    <n v="130"/>
    <n v="230"/>
    <n v="361"/>
    <n v="3"/>
    <x v="12"/>
    <x v="14"/>
    <x v="2"/>
    <x v="0"/>
    <x v="2"/>
    <x v="0"/>
    <s v="Decaf"/>
  </r>
  <r>
    <n v="83"/>
    <n v="108"/>
    <n v="201"/>
    <n v="72"/>
    <n v="58"/>
    <n v="23"/>
    <n v="558"/>
    <n v="50"/>
    <n v="60"/>
    <n v="90"/>
    <n v="150"/>
    <n v="806"/>
    <n v="4"/>
    <x v="12"/>
    <x v="14"/>
    <x v="2"/>
    <x v="0"/>
    <x v="12"/>
    <x v="2"/>
    <s v="Regular"/>
  </r>
  <r>
    <n v="148"/>
    <n v="130"/>
    <n v="245"/>
    <n v="89"/>
    <n v="37"/>
    <n v="24"/>
    <n v="777"/>
    <n v="90"/>
    <n v="70"/>
    <n v="110"/>
    <n v="180"/>
    <n v="512"/>
    <n v="5"/>
    <x v="12"/>
    <x v="14"/>
    <x v="2"/>
    <x v="0"/>
    <x v="4"/>
    <x v="2"/>
    <s v="Regular"/>
  </r>
  <r>
    <n v="84"/>
    <n v="80"/>
    <n v="150"/>
    <n v="54"/>
    <n v="27"/>
    <n v="15"/>
    <n v="456"/>
    <n v="60"/>
    <n v="40"/>
    <n v="70"/>
    <n v="110"/>
    <n v="409"/>
    <n v="6"/>
    <x v="12"/>
    <x v="14"/>
    <x v="2"/>
    <x v="0"/>
    <x v="5"/>
    <x v="2"/>
    <s v="Decaf"/>
  </r>
  <r>
    <n v="33"/>
    <n v="55"/>
    <n v="104"/>
    <n v="38"/>
    <n v="36"/>
    <n v="12"/>
    <n v="241"/>
    <n v="30"/>
    <n v="30"/>
    <n v="50"/>
    <n v="80"/>
    <n v="435"/>
    <n v="8"/>
    <x v="12"/>
    <x v="15"/>
    <x v="3"/>
    <x v="1"/>
    <x v="6"/>
    <x v="3"/>
    <s v="Decaf"/>
  </r>
  <r>
    <n v="39"/>
    <n v="72"/>
    <n v="134"/>
    <n v="48"/>
    <n v="49"/>
    <n v="15"/>
    <n v="372"/>
    <n v="30"/>
    <n v="40"/>
    <n v="60"/>
    <n v="100"/>
    <n v="435"/>
    <n v="9"/>
    <x v="12"/>
    <x v="15"/>
    <x v="3"/>
    <x v="1"/>
    <x v="7"/>
    <x v="3"/>
    <s v="Decaf"/>
  </r>
  <r>
    <n v="-62"/>
    <n v="11"/>
    <n v="111"/>
    <n v="88"/>
    <n v="54"/>
    <n v="27"/>
    <n v="525"/>
    <n v="-30"/>
    <n v="70"/>
    <n v="10"/>
    <n v="80"/>
    <n v="435"/>
    <n v="10"/>
    <x v="12"/>
    <x v="15"/>
    <x v="3"/>
    <x v="1"/>
    <x v="8"/>
    <x v="3"/>
    <s v="Decaf"/>
  </r>
  <r>
    <n v="-16"/>
    <n v="53"/>
    <n v="101"/>
    <n v="37"/>
    <n v="66"/>
    <n v="34"/>
    <n v="261"/>
    <n v="0"/>
    <n v="20"/>
    <n v="40"/>
    <n v="60"/>
    <n v="435"/>
    <n v="11"/>
    <x v="12"/>
    <x v="15"/>
    <x v="3"/>
    <x v="1"/>
    <x v="9"/>
    <x v="1"/>
    <s v="Regular"/>
  </r>
  <r>
    <n v="14"/>
    <n v="47"/>
    <n v="92"/>
    <n v="35"/>
    <n v="40"/>
    <n v="11"/>
    <n v="196"/>
    <n v="10"/>
    <n v="20"/>
    <n v="30"/>
    <n v="50"/>
    <n v="801"/>
    <n v="12"/>
    <x v="12"/>
    <x v="15"/>
    <x v="3"/>
    <x v="1"/>
    <x v="10"/>
    <x v="1"/>
    <s v="Regular"/>
  </r>
  <r>
    <n v="-14"/>
    <n v="36"/>
    <n v="73"/>
    <n v="29"/>
    <n v="47"/>
    <n v="11"/>
    <n v="169"/>
    <n v="10"/>
    <n v="10"/>
    <n v="30"/>
    <n v="40"/>
    <n v="435"/>
    <n v="13"/>
    <x v="12"/>
    <x v="15"/>
    <x v="3"/>
    <x v="1"/>
    <x v="3"/>
    <x v="1"/>
    <s v="Regular"/>
  </r>
  <r>
    <n v="73"/>
    <n v="73"/>
    <n v="138"/>
    <n v="50"/>
    <n v="27"/>
    <n v="14"/>
    <n v="821"/>
    <n v="50"/>
    <n v="40"/>
    <n v="70"/>
    <n v="110"/>
    <n v="435"/>
    <n v="6"/>
    <x v="12"/>
    <x v="15"/>
    <x v="3"/>
    <x v="1"/>
    <x v="5"/>
    <x v="2"/>
    <s v="Decaf"/>
  </r>
  <r>
    <n v="73"/>
    <n v="92"/>
    <n v="190"/>
    <n v="78"/>
    <n v="47"/>
    <n v="24"/>
    <n v="965"/>
    <n v="80"/>
    <n v="90"/>
    <n v="120"/>
    <n v="210"/>
    <n v="801"/>
    <n v="1"/>
    <x v="12"/>
    <x v="15"/>
    <x v="3"/>
    <x v="1"/>
    <x v="0"/>
    <x v="0"/>
    <s v="Regular"/>
  </r>
  <r>
    <n v="47"/>
    <n v="75"/>
    <n v="145"/>
    <n v="55"/>
    <n v="47"/>
    <n v="18"/>
    <n v="312"/>
    <n v="70"/>
    <n v="60"/>
    <n v="100"/>
    <n v="160"/>
    <n v="435"/>
    <n v="2"/>
    <x v="12"/>
    <x v="15"/>
    <x v="3"/>
    <x v="1"/>
    <x v="1"/>
    <x v="0"/>
    <s v="Regular"/>
  </r>
  <r>
    <n v="61"/>
    <n v="105"/>
    <n v="213"/>
    <n v="85"/>
    <n v="69"/>
    <n v="32"/>
    <n v="494"/>
    <n v="70"/>
    <n v="116"/>
    <n v="130"/>
    <n v="230"/>
    <n v="801"/>
    <n v="3"/>
    <x v="12"/>
    <x v="15"/>
    <x v="3"/>
    <x v="1"/>
    <x v="2"/>
    <x v="0"/>
    <s v="Decaf"/>
  </r>
  <r>
    <n v="69"/>
    <n v="68"/>
    <n v="128"/>
    <n v="46"/>
    <n v="25"/>
    <n v="12"/>
    <n v="777"/>
    <n v="40"/>
    <n v="40"/>
    <n v="60"/>
    <n v="100"/>
    <n v="435"/>
    <n v="4"/>
    <x v="12"/>
    <x v="15"/>
    <x v="3"/>
    <x v="1"/>
    <x v="12"/>
    <x v="2"/>
    <s v="Regular"/>
  </r>
  <r>
    <n v="53"/>
    <n v="63"/>
    <n v="125"/>
    <n v="49"/>
    <n v="30"/>
    <n v="16"/>
    <n v="623"/>
    <n v="40"/>
    <n v="40"/>
    <n v="60"/>
    <n v="100"/>
    <n v="435"/>
    <n v="5"/>
    <x v="12"/>
    <x v="15"/>
    <x v="3"/>
    <x v="1"/>
    <x v="4"/>
    <x v="2"/>
    <s v="Regular"/>
  </r>
  <r>
    <n v="159"/>
    <n v="139"/>
    <n v="262"/>
    <n v="95"/>
    <n v="39"/>
    <n v="26"/>
    <n v="821"/>
    <n v="100"/>
    <n v="80"/>
    <n v="120"/>
    <n v="200"/>
    <n v="650"/>
    <n v="8"/>
    <x v="12"/>
    <x v="16"/>
    <x v="3"/>
    <x v="0"/>
    <x v="6"/>
    <x v="3"/>
    <s v="Decaf"/>
  </r>
  <r>
    <n v="249"/>
    <n v="245"/>
    <n v="506"/>
    <n v="194"/>
    <n v="89"/>
    <n v="64"/>
    <n v="965"/>
    <n v="160"/>
    <n v="140"/>
    <n v="220"/>
    <n v="390"/>
    <n v="530"/>
    <n v="9"/>
    <x v="12"/>
    <x v="16"/>
    <x v="3"/>
    <x v="0"/>
    <x v="7"/>
    <x v="3"/>
    <s v="Decaf"/>
  </r>
  <r>
    <n v="104"/>
    <n v="107"/>
    <n v="213"/>
    <n v="83"/>
    <n v="42"/>
    <n v="27"/>
    <n v="623"/>
    <n v="60"/>
    <n v="70"/>
    <n v="90"/>
    <n v="160"/>
    <n v="650"/>
    <n v="10"/>
    <x v="12"/>
    <x v="16"/>
    <x v="3"/>
    <x v="0"/>
    <x v="8"/>
    <x v="3"/>
    <s v="Decaf"/>
  </r>
  <r>
    <n v="146"/>
    <n v="130"/>
    <n v="245"/>
    <n v="89"/>
    <n v="38"/>
    <n v="24"/>
    <n v="777"/>
    <n v="80"/>
    <n v="50"/>
    <n v="90"/>
    <n v="140"/>
    <n v="562"/>
    <n v="11"/>
    <x v="12"/>
    <x v="16"/>
    <x v="3"/>
    <x v="0"/>
    <x v="9"/>
    <x v="1"/>
    <s v="Regular"/>
  </r>
  <r>
    <n v="84"/>
    <n v="80"/>
    <n v="150"/>
    <n v="54"/>
    <n v="27"/>
    <n v="15"/>
    <n v="456"/>
    <n v="60"/>
    <n v="30"/>
    <n v="60"/>
    <n v="90"/>
    <n v="707"/>
    <n v="12"/>
    <x v="12"/>
    <x v="16"/>
    <x v="3"/>
    <x v="0"/>
    <x v="10"/>
    <x v="1"/>
    <s v="Regular"/>
  </r>
  <r>
    <n v="84"/>
    <n v="108"/>
    <n v="201"/>
    <n v="72"/>
    <n v="57"/>
    <n v="23"/>
    <n v="558"/>
    <n v="50"/>
    <n v="40"/>
    <n v="80"/>
    <n v="120"/>
    <n v="650"/>
    <n v="13"/>
    <x v="12"/>
    <x v="16"/>
    <x v="3"/>
    <x v="0"/>
    <x v="3"/>
    <x v="1"/>
    <s v="Regular"/>
  </r>
  <r>
    <n v="316"/>
    <n v="312"/>
    <n v="611"/>
    <n v="202"/>
    <n v="114"/>
    <n v="77"/>
    <n v="1310"/>
    <n v="200"/>
    <n v="188"/>
    <n v="300"/>
    <n v="520"/>
    <n v="951"/>
    <n v="6"/>
    <x v="12"/>
    <x v="16"/>
    <x v="3"/>
    <x v="0"/>
    <x v="5"/>
    <x v="2"/>
    <s v="Decaf"/>
  </r>
  <r>
    <n v="-3"/>
    <n v="50"/>
    <n v="162"/>
    <n v="95"/>
    <n v="55"/>
    <n v="30"/>
    <n v="608"/>
    <n v="30"/>
    <n v="104"/>
    <n v="70"/>
    <n v="180"/>
    <n v="209"/>
    <n v="1"/>
    <x v="12"/>
    <x v="16"/>
    <x v="3"/>
    <x v="0"/>
    <x v="0"/>
    <x v="0"/>
    <s v="Regular"/>
  </r>
  <r>
    <n v="408"/>
    <n v="407"/>
    <n v="759"/>
    <n v="262"/>
    <n v="152"/>
    <n v="94"/>
    <n v="2101"/>
    <n v="370"/>
    <n v="308"/>
    <n v="500"/>
    <n v="840"/>
    <n v="949"/>
    <n v="2"/>
    <x v="12"/>
    <x v="16"/>
    <x v="3"/>
    <x v="0"/>
    <x v="1"/>
    <x v="0"/>
    <s v="Regular"/>
  </r>
  <r>
    <n v="-182"/>
    <n v="-26"/>
    <n v="132"/>
    <n v="172"/>
    <n v="96"/>
    <n v="47"/>
    <n v="862"/>
    <n v="-120"/>
    <n v="161"/>
    <n v="-40"/>
    <n v="140"/>
    <n v="310"/>
    <n v="3"/>
    <x v="12"/>
    <x v="16"/>
    <x v="3"/>
    <x v="0"/>
    <x v="2"/>
    <x v="0"/>
    <s v="Decaf"/>
  </r>
  <r>
    <n v="218"/>
    <n v="228"/>
    <n v="510"/>
    <n v="272"/>
    <n v="92"/>
    <n v="63"/>
    <n v="1459"/>
    <n v="150"/>
    <n v="187"/>
    <n v="220"/>
    <n v="430"/>
    <n v="323"/>
    <n v="4"/>
    <x v="12"/>
    <x v="16"/>
    <x v="3"/>
    <x v="0"/>
    <x v="12"/>
    <x v="2"/>
    <s v="Regular"/>
  </r>
  <r>
    <n v="26"/>
    <n v="145"/>
    <n v="280"/>
    <n v="94"/>
    <n v="134"/>
    <n v="95"/>
    <n v="725"/>
    <n v="20"/>
    <n v="98"/>
    <n v="140"/>
    <n v="240"/>
    <n v="530"/>
    <n v="5"/>
    <x v="12"/>
    <x v="16"/>
    <x v="3"/>
    <x v="0"/>
    <x v="4"/>
    <x v="2"/>
    <s v="Regular"/>
  </r>
  <r>
    <n v="25"/>
    <n v="145"/>
    <n v="280"/>
    <n v="104"/>
    <n v="135"/>
    <n v="95"/>
    <n v="725"/>
    <n v="30"/>
    <n v="90"/>
    <n v="130"/>
    <n v="220"/>
    <n v="775"/>
    <n v="8"/>
    <x v="12"/>
    <x v="17"/>
    <x v="3"/>
    <x v="1"/>
    <x v="6"/>
    <x v="3"/>
    <s v="Decaf"/>
  </r>
  <r>
    <n v="173"/>
    <n v="201"/>
    <n v="386"/>
    <n v="143"/>
    <n v="94"/>
    <n v="47"/>
    <n v="862"/>
    <n v="120"/>
    <n v="148"/>
    <n v="180"/>
    <n v="300"/>
    <n v="775"/>
    <n v="9"/>
    <x v="12"/>
    <x v="17"/>
    <x v="3"/>
    <x v="1"/>
    <x v="7"/>
    <x v="3"/>
    <s v="Decaf"/>
  </r>
  <r>
    <n v="134"/>
    <n v="139"/>
    <n v="262"/>
    <n v="95"/>
    <n v="56"/>
    <n v="30"/>
    <n v="608"/>
    <n v="90"/>
    <n v="80"/>
    <n v="120"/>
    <n v="200"/>
    <n v="775"/>
    <n v="10"/>
    <x v="12"/>
    <x v="17"/>
    <x v="3"/>
    <x v="1"/>
    <x v="8"/>
    <x v="3"/>
    <s v="Decaf"/>
  </r>
  <r>
    <n v="316"/>
    <n v="312"/>
    <n v="611"/>
    <n v="270"/>
    <n v="114"/>
    <n v="77"/>
    <n v="1310"/>
    <n v="150"/>
    <n v="126"/>
    <n v="220"/>
    <n v="370"/>
    <n v="702"/>
    <n v="11"/>
    <x v="12"/>
    <x v="17"/>
    <x v="3"/>
    <x v="1"/>
    <x v="9"/>
    <x v="1"/>
    <s v="Regular"/>
  </r>
  <r>
    <n v="220"/>
    <n v="228"/>
    <n v="510"/>
    <n v="218"/>
    <n v="91"/>
    <n v="63"/>
    <n v="1459"/>
    <n v="100"/>
    <n v="134"/>
    <n v="160"/>
    <n v="310"/>
    <n v="775"/>
    <n v="12"/>
    <x v="12"/>
    <x v="17"/>
    <x v="3"/>
    <x v="1"/>
    <x v="10"/>
    <x v="1"/>
    <s v="Regular"/>
  </r>
  <r>
    <n v="-552"/>
    <n v="-245"/>
    <n v="19"/>
    <n v="248"/>
    <n v="132"/>
    <n v="93"/>
    <n v="1419"/>
    <n v="-240"/>
    <n v="171"/>
    <n v="-160"/>
    <n v="0"/>
    <n v="775"/>
    <n v="13"/>
    <x v="12"/>
    <x v="17"/>
    <x v="3"/>
    <x v="1"/>
    <x v="3"/>
    <x v="1"/>
    <s v="Regular"/>
  </r>
  <r>
    <n v="17"/>
    <n v="26"/>
    <n v="48"/>
    <n v="17"/>
    <n v="16"/>
    <n v="4"/>
    <n v="777"/>
    <n v="20"/>
    <n v="10"/>
    <n v="30"/>
    <n v="40"/>
    <n v="702"/>
    <n v="6"/>
    <x v="12"/>
    <x v="17"/>
    <x v="3"/>
    <x v="1"/>
    <x v="5"/>
    <x v="2"/>
    <s v="Decaf"/>
  </r>
  <r>
    <n v="-5"/>
    <n v="42"/>
    <n v="85"/>
    <n v="34"/>
    <n v="47"/>
    <n v="12"/>
    <n v="197"/>
    <n v="10"/>
    <n v="40"/>
    <n v="50"/>
    <n v="90"/>
    <n v="775"/>
    <n v="2"/>
    <x v="12"/>
    <x v="17"/>
    <x v="3"/>
    <x v="1"/>
    <x v="1"/>
    <x v="0"/>
    <s v="Regular"/>
  </r>
  <r>
    <n v="6"/>
    <n v="34"/>
    <n v="69"/>
    <n v="28"/>
    <n v="32"/>
    <n v="8"/>
    <n v="965"/>
    <n v="20"/>
    <n v="30"/>
    <n v="40"/>
    <n v="70"/>
    <n v="702"/>
    <n v="3"/>
    <x v="12"/>
    <x v="17"/>
    <x v="3"/>
    <x v="1"/>
    <x v="2"/>
    <x v="0"/>
    <s v="Decaf"/>
  </r>
  <r>
    <n v="17"/>
    <n v="26"/>
    <n v="48"/>
    <n v="17"/>
    <n v="16"/>
    <n v="4"/>
    <n v="777"/>
    <n v="20"/>
    <n v="10"/>
    <n v="30"/>
    <n v="40"/>
    <n v="702"/>
    <n v="4"/>
    <x v="12"/>
    <x v="17"/>
    <x v="3"/>
    <x v="1"/>
    <x v="12"/>
    <x v="2"/>
    <s v="Regular"/>
  </r>
  <r>
    <n v="16"/>
    <n v="27"/>
    <n v="50"/>
    <n v="18"/>
    <n v="18"/>
    <n v="5"/>
    <n v="821"/>
    <n v="20"/>
    <n v="10"/>
    <n v="30"/>
    <n v="40"/>
    <n v="775"/>
    <n v="5"/>
    <x v="12"/>
    <x v="17"/>
    <x v="3"/>
    <x v="1"/>
    <x v="4"/>
    <x v="2"/>
    <s v="Regular"/>
  </r>
  <r>
    <n v="51"/>
    <n v="54"/>
    <n v="101"/>
    <n v="36"/>
    <n v="22"/>
    <n v="10"/>
    <n v="777"/>
    <n v="40"/>
    <n v="30"/>
    <n v="40"/>
    <n v="70"/>
    <n v="503"/>
    <n v="8"/>
    <x v="12"/>
    <x v="18"/>
    <x v="3"/>
    <x v="1"/>
    <x v="6"/>
    <x v="3"/>
    <s v="Decaf"/>
  </r>
  <r>
    <n v="45"/>
    <n v="56"/>
    <n v="112"/>
    <n v="44"/>
    <n v="28"/>
    <n v="14"/>
    <n v="623"/>
    <n v="30"/>
    <n v="30"/>
    <n v="50"/>
    <n v="80"/>
    <n v="503"/>
    <n v="9"/>
    <x v="12"/>
    <x v="18"/>
    <x v="3"/>
    <x v="1"/>
    <x v="7"/>
    <x v="3"/>
    <s v="Decaf"/>
  </r>
  <r>
    <n v="44"/>
    <n v="48"/>
    <n v="90"/>
    <n v="32"/>
    <n v="21"/>
    <n v="8"/>
    <n v="456"/>
    <n v="30"/>
    <n v="20"/>
    <n v="30"/>
    <n v="50"/>
    <n v="541"/>
    <n v="11"/>
    <x v="12"/>
    <x v="18"/>
    <x v="3"/>
    <x v="1"/>
    <x v="9"/>
    <x v="1"/>
    <s v="Regular"/>
  </r>
  <r>
    <n v="106"/>
    <n v="126"/>
    <n v="235"/>
    <n v="84"/>
    <n v="61"/>
    <n v="27"/>
    <n v="651"/>
    <n v="60"/>
    <n v="50"/>
    <n v="90"/>
    <n v="140"/>
    <n v="503"/>
    <n v="12"/>
    <x v="12"/>
    <x v="18"/>
    <x v="3"/>
    <x v="1"/>
    <x v="10"/>
    <x v="1"/>
    <s v="Regular"/>
  </r>
  <r>
    <n v="104"/>
    <n v="116"/>
    <n v="224"/>
    <n v="84"/>
    <n v="51"/>
    <n v="26"/>
    <n v="500"/>
    <n v="50"/>
    <n v="50"/>
    <n v="80"/>
    <n v="130"/>
    <n v="541"/>
    <n v="13"/>
    <x v="12"/>
    <x v="18"/>
    <x v="3"/>
    <x v="1"/>
    <x v="3"/>
    <x v="1"/>
    <s v="Regular"/>
  </r>
  <r>
    <n v="154"/>
    <n v="171"/>
    <n v="382"/>
    <n v="183"/>
    <n v="76"/>
    <n v="47"/>
    <n v="1091"/>
    <n v="100"/>
    <n v="183"/>
    <n v="160"/>
    <n v="320"/>
    <n v="971"/>
    <n v="6"/>
    <x v="12"/>
    <x v="18"/>
    <x v="3"/>
    <x v="1"/>
    <x v="5"/>
    <x v="2"/>
    <s v="Decaf"/>
  </r>
  <r>
    <n v="2"/>
    <n v="87"/>
    <n v="168"/>
    <n v="63"/>
    <n v="90"/>
    <n v="57"/>
    <n v="435"/>
    <n v="40"/>
    <n v="70"/>
    <n v="110"/>
    <n v="180"/>
    <n v="503"/>
    <n v="1"/>
    <x v="12"/>
    <x v="18"/>
    <x v="3"/>
    <x v="1"/>
    <x v="0"/>
    <x v="0"/>
    <s v="Regular"/>
  </r>
  <r>
    <n v="44"/>
    <n v="93"/>
    <n v="179"/>
    <n v="67"/>
    <n v="68"/>
    <n v="22"/>
    <n v="400"/>
    <n v="60"/>
    <n v="80"/>
    <n v="120"/>
    <n v="200"/>
    <n v="503"/>
    <n v="2"/>
    <x v="12"/>
    <x v="18"/>
    <x v="3"/>
    <x v="1"/>
    <x v="1"/>
    <x v="0"/>
    <s v="Regular"/>
  </r>
  <r>
    <n v="65"/>
    <n v="83"/>
    <n v="157"/>
    <n v="57"/>
    <n v="43"/>
    <n v="18"/>
    <n v="364"/>
    <n v="70"/>
    <n v="70"/>
    <n v="100"/>
    <n v="170"/>
    <n v="971"/>
    <n v="3"/>
    <x v="12"/>
    <x v="18"/>
    <x v="3"/>
    <x v="1"/>
    <x v="2"/>
    <x v="0"/>
    <s v="Decaf"/>
  </r>
  <r>
    <n v="25"/>
    <n v="72"/>
    <n v="145"/>
    <n v="58"/>
    <n v="59"/>
    <n v="22"/>
    <n v="338"/>
    <n v="20"/>
    <n v="50"/>
    <n v="70"/>
    <n v="120"/>
    <n v="503"/>
    <n v="4"/>
    <x v="12"/>
    <x v="18"/>
    <x v="3"/>
    <x v="1"/>
    <x v="12"/>
    <x v="2"/>
    <s v="Regular"/>
  </r>
  <r>
    <n v="51"/>
    <n v="80"/>
    <n v="157"/>
    <n v="60"/>
    <n v="49"/>
    <n v="19"/>
    <n v="336"/>
    <n v="50"/>
    <n v="50"/>
    <n v="80"/>
    <n v="130"/>
    <n v="503"/>
    <n v="5"/>
    <x v="12"/>
    <x v="18"/>
    <x v="3"/>
    <x v="1"/>
    <x v="4"/>
    <x v="2"/>
    <s v="Regular"/>
  </r>
  <r>
    <n v="179"/>
    <n v="186"/>
    <n v="347"/>
    <n v="135"/>
    <n v="75"/>
    <n v="40"/>
    <n v="961"/>
    <n v="120"/>
    <n v="81"/>
    <n v="170"/>
    <n v="270"/>
    <n v="509"/>
    <n v="8"/>
    <x v="12"/>
    <x v="19"/>
    <x v="3"/>
    <x v="1"/>
    <x v="6"/>
    <x v="3"/>
    <s v="Decaf"/>
  </r>
  <r>
    <n v="47"/>
    <n v="51"/>
    <n v="95"/>
    <n v="34"/>
    <n v="22"/>
    <n v="9"/>
    <n v="777"/>
    <n v="50"/>
    <n v="20"/>
    <n v="50"/>
    <n v="70"/>
    <n v="360"/>
    <n v="9"/>
    <x v="12"/>
    <x v="19"/>
    <x v="3"/>
    <x v="1"/>
    <x v="7"/>
    <x v="3"/>
    <s v="Decaf"/>
  </r>
  <r>
    <n v="109"/>
    <n v="113"/>
    <n v="201"/>
    <n v="67"/>
    <n v="45"/>
    <n v="20"/>
    <n v="400"/>
    <n v="50"/>
    <n v="40"/>
    <n v="80"/>
    <n v="120"/>
    <n v="253"/>
    <n v="11"/>
    <x v="12"/>
    <x v="19"/>
    <x v="3"/>
    <x v="1"/>
    <x v="9"/>
    <x v="1"/>
    <s v="Regular"/>
  </r>
  <r>
    <n v="75"/>
    <n v="89"/>
    <n v="168"/>
    <n v="61"/>
    <n v="43"/>
    <n v="19"/>
    <n v="390"/>
    <n v="40"/>
    <n v="40"/>
    <n v="60"/>
    <n v="100"/>
    <n v="206"/>
    <n v="12"/>
    <x v="12"/>
    <x v="19"/>
    <x v="3"/>
    <x v="1"/>
    <x v="10"/>
    <x v="1"/>
    <s v="Regular"/>
  </r>
  <r>
    <n v="12"/>
    <n v="105"/>
    <n v="201"/>
    <n v="75"/>
    <n v="102"/>
    <n v="68"/>
    <n v="522"/>
    <n v="20"/>
    <n v="40"/>
    <n v="80"/>
    <n v="120"/>
    <n v="425"/>
    <n v="13"/>
    <x v="12"/>
    <x v="19"/>
    <x v="3"/>
    <x v="1"/>
    <x v="3"/>
    <x v="1"/>
    <s v="Regular"/>
  </r>
  <r>
    <n v="55"/>
    <n v="62"/>
    <n v="123"/>
    <n v="48"/>
    <n v="28"/>
    <n v="15"/>
    <n v="623"/>
    <n v="40"/>
    <n v="40"/>
    <n v="60"/>
    <n v="100"/>
    <n v="206"/>
    <n v="4"/>
    <x v="12"/>
    <x v="19"/>
    <x v="3"/>
    <x v="1"/>
    <x v="12"/>
    <x v="2"/>
    <s v="Regular"/>
  </r>
  <r>
    <n v="20"/>
    <n v="66"/>
    <n v="134"/>
    <n v="54"/>
    <n v="56"/>
    <n v="20"/>
    <n v="312"/>
    <n v="20"/>
    <n v="50"/>
    <n v="60"/>
    <n v="110"/>
    <n v="206"/>
    <n v="5"/>
    <x v="12"/>
    <x v="19"/>
    <x v="3"/>
    <x v="1"/>
    <x v="4"/>
    <x v="2"/>
    <s v="Regular"/>
  </r>
  <r>
    <n v="61"/>
    <n v="81"/>
    <n v="168"/>
    <n v="69"/>
    <n v="44"/>
    <n v="21"/>
    <n v="965"/>
    <n v="60"/>
    <n v="60"/>
    <n v="80"/>
    <n v="140"/>
    <n v="425"/>
    <n v="6"/>
    <x v="12"/>
    <x v="19"/>
    <x v="3"/>
    <x v="1"/>
    <x v="5"/>
    <x v="2"/>
    <s v="Decaf"/>
  </r>
  <r>
    <n v="59"/>
    <n v="77"/>
    <n v="145"/>
    <n v="53"/>
    <n v="41"/>
    <n v="16"/>
    <n v="338"/>
    <n v="70"/>
    <n v="60"/>
    <n v="100"/>
    <n v="160"/>
    <n v="206"/>
    <n v="2"/>
    <x v="12"/>
    <x v="19"/>
    <x v="3"/>
    <x v="1"/>
    <x v="1"/>
    <x v="0"/>
    <s v="Regular"/>
  </r>
  <r>
    <n v="14"/>
    <n v="111"/>
    <n v="213"/>
    <n v="79"/>
    <n v="107"/>
    <n v="72"/>
    <n v="551"/>
    <n v="60"/>
    <n v="90"/>
    <n v="140"/>
    <n v="230"/>
    <n v="509"/>
    <n v="3"/>
    <x v="12"/>
    <x v="19"/>
    <x v="3"/>
    <x v="1"/>
    <x v="2"/>
    <x v="0"/>
    <s v="Decaf"/>
  </r>
  <r>
    <n v="147"/>
    <n v="170"/>
    <n v="362"/>
    <n v="168"/>
    <n v="71"/>
    <n v="47"/>
    <n v="1073"/>
    <n v="100"/>
    <n v="137"/>
    <n v="150"/>
    <n v="290"/>
    <n v="970"/>
    <n v="8"/>
    <x v="13"/>
    <x v="0"/>
    <x v="0"/>
    <x v="0"/>
    <x v="6"/>
    <x v="3"/>
    <s v="Decaf"/>
  </r>
  <r>
    <n v="-4"/>
    <n v="75"/>
    <n v="137"/>
    <n v="54"/>
    <n v="78"/>
    <n v="49"/>
    <n v="427"/>
    <n v="10"/>
    <n v="40"/>
    <n v="70"/>
    <n v="110"/>
    <n v="970"/>
    <n v="9"/>
    <x v="13"/>
    <x v="0"/>
    <x v="0"/>
    <x v="0"/>
    <x v="7"/>
    <x v="3"/>
    <s v="Decaf"/>
  </r>
  <r>
    <n v="49"/>
    <n v="80"/>
    <n v="149"/>
    <n v="60"/>
    <n v="47"/>
    <n v="19"/>
    <n v="329"/>
    <n v="40"/>
    <n v="50"/>
    <n v="70"/>
    <n v="120"/>
    <n v="719"/>
    <n v="10"/>
    <x v="13"/>
    <x v="0"/>
    <x v="0"/>
    <x v="0"/>
    <x v="8"/>
    <x v="3"/>
    <s v="Decaf"/>
  </r>
  <r>
    <n v="27"/>
    <n v="73"/>
    <n v="141"/>
    <n v="59"/>
    <n v="55"/>
    <n v="22"/>
    <n v="331"/>
    <n v="10"/>
    <n v="50"/>
    <n v="60"/>
    <n v="110"/>
    <n v="970"/>
    <n v="11"/>
    <x v="13"/>
    <x v="0"/>
    <x v="0"/>
    <x v="0"/>
    <x v="9"/>
    <x v="1"/>
    <s v="Regular"/>
  </r>
  <r>
    <n v="50"/>
    <n v="74"/>
    <n v="145"/>
    <n v="62"/>
    <n v="40"/>
    <n v="19"/>
    <n v="958"/>
    <n v="30"/>
    <n v="50"/>
    <n v="60"/>
    <n v="110"/>
    <n v="970"/>
    <n v="12"/>
    <x v="13"/>
    <x v="0"/>
    <x v="0"/>
    <x v="0"/>
    <x v="10"/>
    <x v="1"/>
    <s v="Regular"/>
  </r>
  <r>
    <n v="45"/>
    <n v="56"/>
    <n v="107"/>
    <n v="44"/>
    <n v="26"/>
    <n v="14"/>
    <n v="618"/>
    <n v="30"/>
    <n v="30"/>
    <n v="50"/>
    <n v="80"/>
    <n v="970"/>
    <n v="13"/>
    <x v="13"/>
    <x v="0"/>
    <x v="0"/>
    <x v="0"/>
    <x v="3"/>
    <x v="1"/>
    <s v="Regular"/>
  </r>
  <r>
    <n v="119"/>
    <n v="112"/>
    <n v="201"/>
    <n v="77"/>
    <n v="32"/>
    <n v="21"/>
    <n v="449"/>
    <n v="110"/>
    <n v="80"/>
    <n v="140"/>
    <n v="220"/>
    <n v="303"/>
    <n v="5"/>
    <x v="13"/>
    <x v="0"/>
    <x v="0"/>
    <x v="0"/>
    <x v="4"/>
    <x v="2"/>
    <s v="Regular"/>
  </r>
  <r>
    <n v="88"/>
    <n v="114"/>
    <n v="201"/>
    <n v="75"/>
    <n v="55"/>
    <n v="24"/>
    <n v="549"/>
    <n v="90"/>
    <n v="80"/>
    <n v="140"/>
    <n v="220"/>
    <n v="970"/>
    <n v="6"/>
    <x v="13"/>
    <x v="0"/>
    <x v="0"/>
    <x v="0"/>
    <x v="5"/>
    <x v="2"/>
    <s v="Decaf"/>
  </r>
  <r>
    <n v="156"/>
    <n v="144"/>
    <n v="259"/>
    <n v="99"/>
    <n v="39"/>
    <n v="27"/>
    <n v="766"/>
    <n v="120"/>
    <n v="152"/>
    <n v="150"/>
    <n v="250"/>
    <n v="720"/>
    <n v="1"/>
    <x v="13"/>
    <x v="0"/>
    <x v="0"/>
    <x v="0"/>
    <x v="0"/>
    <x v="0"/>
    <s v="Regular"/>
  </r>
  <r>
    <n v="101"/>
    <n v="107"/>
    <n v="202"/>
    <n v="83"/>
    <n v="39"/>
    <n v="27"/>
    <n v="613"/>
    <n v="80"/>
    <n v="80"/>
    <n v="110"/>
    <n v="190"/>
    <n v="303"/>
    <n v="2"/>
    <x v="13"/>
    <x v="0"/>
    <x v="0"/>
    <x v="0"/>
    <x v="1"/>
    <x v="0"/>
    <s v="Regular"/>
  </r>
  <r>
    <n v="147"/>
    <n v="137"/>
    <n v="247"/>
    <n v="95"/>
    <n v="38"/>
    <n v="26"/>
    <n v="809"/>
    <n v="110"/>
    <n v="89"/>
    <n v="140"/>
    <n v="240"/>
    <n v="303"/>
    <n v="3"/>
    <x v="13"/>
    <x v="0"/>
    <x v="0"/>
    <x v="0"/>
    <x v="2"/>
    <x v="0"/>
    <s v="Decaf"/>
  </r>
  <r>
    <n v="156"/>
    <n v="144"/>
    <n v="259"/>
    <n v="99"/>
    <n v="39"/>
    <n v="27"/>
    <n v="766"/>
    <n v="110"/>
    <n v="80"/>
    <n v="130"/>
    <n v="210"/>
    <n v="630"/>
    <n v="8"/>
    <x v="13"/>
    <x v="1"/>
    <x v="0"/>
    <x v="0"/>
    <x v="6"/>
    <x v="3"/>
    <s v="Decaf"/>
  </r>
  <r>
    <n v="101"/>
    <n v="107"/>
    <n v="202"/>
    <n v="83"/>
    <n v="39"/>
    <n v="27"/>
    <n v="613"/>
    <n v="60"/>
    <n v="70"/>
    <n v="90"/>
    <n v="160"/>
    <n v="773"/>
    <n v="9"/>
    <x v="13"/>
    <x v="1"/>
    <x v="0"/>
    <x v="0"/>
    <x v="7"/>
    <x v="3"/>
    <s v="Decaf"/>
  </r>
  <r>
    <n v="147"/>
    <n v="137"/>
    <n v="247"/>
    <n v="95"/>
    <n v="38"/>
    <n v="26"/>
    <n v="809"/>
    <n v="100"/>
    <n v="80"/>
    <n v="120"/>
    <n v="200"/>
    <n v="815"/>
    <n v="10"/>
    <x v="13"/>
    <x v="1"/>
    <x v="0"/>
    <x v="0"/>
    <x v="8"/>
    <x v="3"/>
    <s v="Decaf"/>
  </r>
  <r>
    <n v="117"/>
    <n v="112"/>
    <n v="201"/>
    <n v="77"/>
    <n v="33"/>
    <n v="21"/>
    <n v="449"/>
    <n v="80"/>
    <n v="60"/>
    <n v="100"/>
    <n v="160"/>
    <n v="708"/>
    <n v="11"/>
    <x v="13"/>
    <x v="1"/>
    <x v="0"/>
    <x v="0"/>
    <x v="9"/>
    <x v="1"/>
    <s v="Regular"/>
  </r>
  <r>
    <n v="88"/>
    <n v="114"/>
    <n v="201"/>
    <n v="75"/>
    <n v="55"/>
    <n v="24"/>
    <n v="549"/>
    <n v="50"/>
    <n v="60"/>
    <n v="100"/>
    <n v="160"/>
    <n v="708"/>
    <n v="12"/>
    <x v="13"/>
    <x v="1"/>
    <x v="0"/>
    <x v="0"/>
    <x v="10"/>
    <x v="1"/>
    <s v="Regular"/>
  </r>
  <r>
    <n v="298"/>
    <n v="311"/>
    <n v="581"/>
    <n v="263"/>
    <n v="110"/>
    <n v="77"/>
    <n v="1282"/>
    <n v="260"/>
    <n v="239"/>
    <n v="370"/>
    <n v="640"/>
    <n v="815"/>
    <n v="5"/>
    <x v="13"/>
    <x v="1"/>
    <x v="0"/>
    <x v="0"/>
    <x v="4"/>
    <x v="2"/>
    <s v="Regular"/>
  </r>
  <r>
    <n v="211"/>
    <n v="229"/>
    <n v="487"/>
    <n v="200"/>
    <n v="87"/>
    <n v="63"/>
    <n v="1436"/>
    <n v="180"/>
    <n v="199"/>
    <n v="270"/>
    <n v="530"/>
    <n v="630"/>
    <n v="6"/>
    <x v="13"/>
    <x v="1"/>
    <x v="0"/>
    <x v="0"/>
    <x v="5"/>
    <x v="2"/>
    <s v="Decaf"/>
  </r>
  <r>
    <n v="171"/>
    <n v="206"/>
    <n v="377"/>
    <n v="159"/>
    <n v="91"/>
    <n v="48"/>
    <n v="844"/>
    <n v="140"/>
    <n v="190"/>
    <n v="220"/>
    <n v="370"/>
    <n v="312"/>
    <n v="2"/>
    <x v="13"/>
    <x v="1"/>
    <x v="0"/>
    <x v="0"/>
    <x v="1"/>
    <x v="0"/>
    <s v="Regular"/>
  </r>
  <r>
    <n v="141"/>
    <n v="150"/>
    <n v="271"/>
    <n v="87"/>
    <n v="55"/>
    <n v="33"/>
    <n v="596"/>
    <n v="100"/>
    <n v="102"/>
    <n v="150"/>
    <n v="260"/>
    <n v="773"/>
    <n v="3"/>
    <x v="13"/>
    <x v="1"/>
    <x v="0"/>
    <x v="0"/>
    <x v="2"/>
    <x v="0"/>
    <s v="Decaf"/>
  </r>
  <r>
    <n v="298"/>
    <n v="311"/>
    <n v="581"/>
    <n v="294"/>
    <n v="110"/>
    <n v="77"/>
    <n v="1282"/>
    <n v="190"/>
    <n v="170"/>
    <n v="270"/>
    <n v="470"/>
    <n v="563"/>
    <n v="8"/>
    <x v="13"/>
    <x v="2"/>
    <x v="0"/>
    <x v="1"/>
    <x v="6"/>
    <x v="3"/>
    <s v="Decaf"/>
  </r>
  <r>
    <n v="141"/>
    <n v="150"/>
    <n v="271"/>
    <n v="95"/>
    <n v="55"/>
    <n v="33"/>
    <n v="596"/>
    <n v="110"/>
    <n v="80"/>
    <n v="140"/>
    <n v="220"/>
    <n v="712"/>
    <n v="9"/>
    <x v="13"/>
    <x v="2"/>
    <x v="0"/>
    <x v="1"/>
    <x v="7"/>
    <x v="3"/>
    <s v="Decaf"/>
  </r>
  <r>
    <n v="209"/>
    <n v="229"/>
    <n v="487"/>
    <n v="224"/>
    <n v="88"/>
    <n v="63"/>
    <n v="1436"/>
    <n v="140"/>
    <n v="151"/>
    <n v="210"/>
    <n v="400"/>
    <n v="641"/>
    <n v="11"/>
    <x v="13"/>
    <x v="2"/>
    <x v="0"/>
    <x v="1"/>
    <x v="9"/>
    <x v="1"/>
    <s v="Regular"/>
  </r>
  <r>
    <n v="251"/>
    <n v="294"/>
    <n v="569"/>
    <n v="268"/>
    <n v="125"/>
    <n v="91"/>
    <n v="1391"/>
    <n v="150"/>
    <n v="198"/>
    <n v="260"/>
    <n v="460"/>
    <n v="641"/>
    <n v="12"/>
    <x v="13"/>
    <x v="2"/>
    <x v="0"/>
    <x v="1"/>
    <x v="10"/>
    <x v="1"/>
    <s v="Regular"/>
  </r>
  <r>
    <n v="16"/>
    <n v="28"/>
    <n v="50"/>
    <n v="19"/>
    <n v="17"/>
    <n v="5"/>
    <n v="774"/>
    <n v="20"/>
    <n v="20"/>
    <n v="30"/>
    <n v="50"/>
    <n v="712"/>
    <n v="5"/>
    <x v="13"/>
    <x v="2"/>
    <x v="0"/>
    <x v="1"/>
    <x v="4"/>
    <x v="2"/>
    <s v="Regular"/>
  </r>
  <r>
    <n v="47"/>
    <n v="43"/>
    <n v="46"/>
    <n v="0"/>
    <n v="11"/>
    <n v="0"/>
    <n v="774"/>
    <n v="40"/>
    <n v="0"/>
    <n v="50"/>
    <n v="50"/>
    <n v="319"/>
    <n v="6"/>
    <x v="13"/>
    <x v="2"/>
    <x v="0"/>
    <x v="1"/>
    <x v="5"/>
    <x v="2"/>
    <s v="Decaf"/>
  </r>
  <r>
    <n v="15"/>
    <n v="27"/>
    <n v="48"/>
    <n v="18"/>
    <n v="17"/>
    <n v="5"/>
    <n v="818"/>
    <n v="20"/>
    <n v="10"/>
    <n v="30"/>
    <n v="40"/>
    <n v="319"/>
    <n v="1"/>
    <x v="13"/>
    <x v="2"/>
    <x v="0"/>
    <x v="1"/>
    <x v="0"/>
    <x v="0"/>
    <s v="Regular"/>
  </r>
  <r>
    <n v="9"/>
    <n v="35"/>
    <n v="67"/>
    <n v="28"/>
    <n v="29"/>
    <n v="8"/>
    <n v="961"/>
    <n v="20"/>
    <n v="20"/>
    <n v="40"/>
    <n v="60"/>
    <n v="641"/>
    <n v="2"/>
    <x v="13"/>
    <x v="2"/>
    <x v="0"/>
    <x v="1"/>
    <x v="1"/>
    <x v="0"/>
    <s v="Regular"/>
  </r>
  <r>
    <n v="18"/>
    <n v="31"/>
    <n v="58"/>
    <n v="23"/>
    <n v="19"/>
    <n v="7"/>
    <n v="620"/>
    <n v="20"/>
    <n v="20"/>
    <n v="30"/>
    <n v="50"/>
    <n v="641"/>
    <n v="3"/>
    <x v="13"/>
    <x v="2"/>
    <x v="0"/>
    <x v="1"/>
    <x v="2"/>
    <x v="0"/>
    <s v="Decaf"/>
  </r>
  <r>
    <n v="-12"/>
    <n v="61"/>
    <n v="111"/>
    <n v="43"/>
    <n v="69"/>
    <n v="39"/>
    <n v="256"/>
    <n v="10"/>
    <n v="30"/>
    <n v="60"/>
    <n v="90"/>
    <n v="573"/>
    <n v="8"/>
    <x v="13"/>
    <x v="3"/>
    <x v="0"/>
    <x v="1"/>
    <x v="6"/>
    <x v="3"/>
    <s v="Decaf"/>
  </r>
  <r>
    <n v="-47"/>
    <n v="18"/>
    <n v="109"/>
    <n v="84"/>
    <n v="50"/>
    <n v="26"/>
    <n v="625"/>
    <n v="-20"/>
    <n v="70"/>
    <n v="10"/>
    <n v="80"/>
    <n v="573"/>
    <n v="9"/>
    <x v="13"/>
    <x v="3"/>
    <x v="0"/>
    <x v="1"/>
    <x v="7"/>
    <x v="3"/>
    <s v="Decaf"/>
  </r>
  <r>
    <n v="13"/>
    <n v="47"/>
    <n v="87"/>
    <n v="35"/>
    <n v="38"/>
    <n v="11"/>
    <n v="191"/>
    <n v="10"/>
    <n v="30"/>
    <n v="40"/>
    <n v="70"/>
    <n v="417"/>
    <n v="11"/>
    <x v="13"/>
    <x v="3"/>
    <x v="0"/>
    <x v="1"/>
    <x v="9"/>
    <x v="1"/>
    <s v="Regular"/>
  </r>
  <r>
    <n v="-10"/>
    <n v="38"/>
    <n v="72"/>
    <n v="30"/>
    <n v="45"/>
    <n v="11"/>
    <n v="165"/>
    <n v="-10"/>
    <n v="20"/>
    <n v="30"/>
    <n v="50"/>
    <n v="573"/>
    <n v="12"/>
    <x v="13"/>
    <x v="3"/>
    <x v="0"/>
    <x v="1"/>
    <x v="10"/>
    <x v="1"/>
    <s v="Regular"/>
  </r>
  <r>
    <n v="-6"/>
    <n v="41"/>
    <n v="79"/>
    <n v="33"/>
    <n v="45"/>
    <n v="12"/>
    <n v="193"/>
    <n v="0"/>
    <n v="20"/>
    <n v="40"/>
    <n v="60"/>
    <n v="573"/>
    <n v="13"/>
    <x v="13"/>
    <x v="3"/>
    <x v="0"/>
    <x v="1"/>
    <x v="3"/>
    <x v="1"/>
    <s v="Regular"/>
  </r>
  <r>
    <n v="71"/>
    <n v="73"/>
    <n v="131"/>
    <n v="50"/>
    <n v="25"/>
    <n v="14"/>
    <n v="814"/>
    <n v="70"/>
    <n v="50"/>
    <n v="90"/>
    <n v="140"/>
    <n v="314"/>
    <n v="5"/>
    <x v="13"/>
    <x v="3"/>
    <x v="0"/>
    <x v="1"/>
    <x v="4"/>
    <x v="2"/>
    <s v="Regular"/>
  </r>
  <r>
    <n v="56"/>
    <n v="61"/>
    <n v="110"/>
    <n v="42"/>
    <n v="23"/>
    <n v="11"/>
    <n v="771"/>
    <n v="60"/>
    <n v="40"/>
    <n v="80"/>
    <n v="120"/>
    <n v="636"/>
    <n v="6"/>
    <x v="13"/>
    <x v="3"/>
    <x v="0"/>
    <x v="1"/>
    <x v="5"/>
    <x v="2"/>
    <s v="Decaf"/>
  </r>
  <r>
    <n v="62"/>
    <n v="107"/>
    <n v="206"/>
    <n v="86"/>
    <n v="65"/>
    <n v="32"/>
    <n v="484"/>
    <n v="50"/>
    <n v="90"/>
    <n v="110"/>
    <n v="200"/>
    <n v="573"/>
    <n v="2"/>
    <x v="13"/>
    <x v="3"/>
    <x v="0"/>
    <x v="1"/>
    <x v="1"/>
    <x v="0"/>
    <s v="Regular"/>
  </r>
  <r>
    <n v="68"/>
    <n v="90"/>
    <n v="176"/>
    <n v="75"/>
    <n v="44"/>
    <n v="23"/>
    <n v="956"/>
    <n v="60"/>
    <n v="70"/>
    <n v="100"/>
    <n v="170"/>
    <n v="636"/>
    <n v="3"/>
    <x v="13"/>
    <x v="3"/>
    <x v="0"/>
    <x v="1"/>
    <x v="2"/>
    <x v="0"/>
    <s v="Decaf"/>
  </r>
  <r>
    <n v="25"/>
    <n v="34"/>
    <n v="60"/>
    <n v="22"/>
    <n v="17"/>
    <n v="6"/>
    <n v="452"/>
    <n v="30"/>
    <n v="10"/>
    <n v="30"/>
    <n v="40"/>
    <n v="419"/>
    <n v="8"/>
    <x v="13"/>
    <x v="4"/>
    <x v="0"/>
    <x v="0"/>
    <x v="6"/>
    <x v="3"/>
    <s v="Decaf"/>
  </r>
  <r>
    <n v="42"/>
    <n v="48"/>
    <n v="85"/>
    <n v="32"/>
    <n v="20"/>
    <n v="8"/>
    <n v="817"/>
    <n v="50"/>
    <n v="20"/>
    <n v="50"/>
    <n v="70"/>
    <n v="513"/>
    <n v="9"/>
    <x v="13"/>
    <x v="4"/>
    <x v="0"/>
    <x v="0"/>
    <x v="7"/>
    <x v="3"/>
    <s v="Decaf"/>
  </r>
  <r>
    <n v="92"/>
    <n v="120"/>
    <n v="213"/>
    <n v="80"/>
    <n v="58"/>
    <n v="26"/>
    <n v="640"/>
    <n v="60"/>
    <n v="60"/>
    <n v="110"/>
    <n v="170"/>
    <n v="614"/>
    <n v="11"/>
    <x v="13"/>
    <x v="4"/>
    <x v="0"/>
    <x v="0"/>
    <x v="9"/>
    <x v="1"/>
    <s v="Regular"/>
  </r>
  <r>
    <n v="105"/>
    <n v="120"/>
    <n v="220"/>
    <n v="86"/>
    <n v="49"/>
    <n v="26"/>
    <n v="490"/>
    <n v="70"/>
    <n v="70"/>
    <n v="110"/>
    <n v="180"/>
    <n v="740"/>
    <n v="12"/>
    <x v="13"/>
    <x v="4"/>
    <x v="0"/>
    <x v="0"/>
    <x v="10"/>
    <x v="1"/>
    <s v="Regular"/>
  </r>
  <r>
    <n v="145"/>
    <n v="170"/>
    <n v="362"/>
    <n v="142"/>
    <n v="72"/>
    <n v="47"/>
    <n v="1073"/>
    <n v="140"/>
    <n v="197"/>
    <n v="210"/>
    <n v="400"/>
    <n v="513"/>
    <n v="5"/>
    <x v="13"/>
    <x v="4"/>
    <x v="0"/>
    <x v="0"/>
    <x v="4"/>
    <x v="2"/>
    <s v="Regular"/>
  </r>
  <r>
    <n v="27"/>
    <n v="73"/>
    <n v="141"/>
    <n v="59"/>
    <n v="55"/>
    <n v="22"/>
    <n v="331"/>
    <n v="40"/>
    <n v="60"/>
    <n v="90"/>
    <n v="150"/>
    <n v="513"/>
    <n v="6"/>
    <x v="13"/>
    <x v="4"/>
    <x v="0"/>
    <x v="0"/>
    <x v="5"/>
    <x v="2"/>
    <s v="Decaf"/>
  </r>
  <r>
    <n v="49"/>
    <n v="80"/>
    <n v="149"/>
    <n v="60"/>
    <n v="47"/>
    <n v="19"/>
    <n v="329"/>
    <n v="50"/>
    <n v="60"/>
    <n v="80"/>
    <n v="140"/>
    <n v="330"/>
    <n v="1"/>
    <x v="13"/>
    <x v="4"/>
    <x v="0"/>
    <x v="0"/>
    <x v="0"/>
    <x v="0"/>
    <s v="Regular"/>
  </r>
  <r>
    <n v="56"/>
    <n v="76"/>
    <n v="136"/>
    <n v="52"/>
    <n v="38"/>
    <n v="16"/>
    <n v="357"/>
    <n v="50"/>
    <n v="50"/>
    <n v="80"/>
    <n v="130"/>
    <n v="330"/>
    <n v="2"/>
    <x v="13"/>
    <x v="4"/>
    <x v="0"/>
    <x v="0"/>
    <x v="1"/>
    <x v="0"/>
    <s v="Regular"/>
  </r>
  <r>
    <n v="-4"/>
    <n v="75"/>
    <n v="137"/>
    <n v="54"/>
    <n v="78"/>
    <n v="49"/>
    <n v="427"/>
    <n v="20"/>
    <n v="50"/>
    <n v="80"/>
    <n v="130"/>
    <n v="513"/>
    <n v="3"/>
    <x v="13"/>
    <x v="4"/>
    <x v="0"/>
    <x v="0"/>
    <x v="2"/>
    <x v="0"/>
    <s v="Decaf"/>
  </r>
  <r>
    <n v="98"/>
    <n v="109"/>
    <n v="185"/>
    <n v="65"/>
    <n v="43"/>
    <n v="20"/>
    <n v="372"/>
    <n v="80"/>
    <n v="50"/>
    <n v="100"/>
    <n v="150"/>
    <n v="715"/>
    <n v="8"/>
    <x v="13"/>
    <x v="5"/>
    <x v="0"/>
    <x v="1"/>
    <x v="6"/>
    <x v="3"/>
    <s v="Decaf"/>
  </r>
  <r>
    <n v="64"/>
    <n v="68"/>
    <n v="123"/>
    <n v="47"/>
    <n v="25"/>
    <n v="13"/>
    <n v="772"/>
    <n v="50"/>
    <n v="40"/>
    <n v="60"/>
    <n v="100"/>
    <n v="920"/>
    <n v="9"/>
    <x v="13"/>
    <x v="5"/>
    <x v="0"/>
    <x v="1"/>
    <x v="7"/>
    <x v="3"/>
    <s v="Decaf"/>
  </r>
  <r>
    <n v="61"/>
    <n v="81"/>
    <n v="146"/>
    <n v="56"/>
    <n v="40"/>
    <n v="17"/>
    <n v="382"/>
    <n v="50"/>
    <n v="40"/>
    <n v="80"/>
    <n v="120"/>
    <n v="715"/>
    <n v="11"/>
    <x v="13"/>
    <x v="5"/>
    <x v="0"/>
    <x v="1"/>
    <x v="9"/>
    <x v="1"/>
    <s v="Regular"/>
  </r>
  <r>
    <n v="4"/>
    <n v="90"/>
    <n v="165"/>
    <n v="65"/>
    <n v="87"/>
    <n v="58"/>
    <n v="513"/>
    <n v="10"/>
    <n v="50"/>
    <n v="80"/>
    <n v="130"/>
    <n v="920"/>
    <n v="12"/>
    <x v="13"/>
    <x v="5"/>
    <x v="0"/>
    <x v="1"/>
    <x v="10"/>
    <x v="1"/>
    <s v="Regular"/>
  </r>
  <r>
    <n v="62"/>
    <n v="84"/>
    <n v="164"/>
    <n v="70"/>
    <n v="42"/>
    <n v="21"/>
    <n v="957"/>
    <n v="60"/>
    <n v="80"/>
    <n v="100"/>
    <n v="180"/>
    <n v="262"/>
    <n v="5"/>
    <x v="13"/>
    <x v="5"/>
    <x v="0"/>
    <x v="1"/>
    <x v="4"/>
    <x v="2"/>
    <s v="Regular"/>
  </r>
  <r>
    <n v="52"/>
    <n v="62"/>
    <n v="117"/>
    <n v="48"/>
    <n v="27"/>
    <n v="15"/>
    <n v="617"/>
    <n v="50"/>
    <n v="50"/>
    <n v="70"/>
    <n v="120"/>
    <n v="715"/>
    <n v="6"/>
    <x v="13"/>
    <x v="5"/>
    <x v="0"/>
    <x v="1"/>
    <x v="5"/>
    <x v="2"/>
    <s v="Decaf"/>
  </r>
  <r>
    <n v="18"/>
    <n v="65"/>
    <n v="126"/>
    <n v="53"/>
    <n v="53"/>
    <n v="20"/>
    <n v="306"/>
    <n v="30"/>
    <n v="50"/>
    <n v="70"/>
    <n v="120"/>
    <n v="715"/>
    <n v="1"/>
    <x v="13"/>
    <x v="5"/>
    <x v="0"/>
    <x v="1"/>
    <x v="0"/>
    <x v="0"/>
    <s v="Regular"/>
  </r>
  <r>
    <n v="22"/>
    <n v="128"/>
    <n v="234"/>
    <n v="92"/>
    <n v="113"/>
    <n v="83"/>
    <n v="541"/>
    <n v="40"/>
    <n v="90"/>
    <n v="140"/>
    <n v="230"/>
    <n v="715"/>
    <n v="2"/>
    <x v="13"/>
    <x v="5"/>
    <x v="0"/>
    <x v="1"/>
    <x v="1"/>
    <x v="0"/>
    <s v="Regular"/>
  </r>
  <r>
    <n v="74"/>
    <n v="103"/>
    <n v="192"/>
    <n v="77"/>
    <n v="53"/>
    <n v="25"/>
    <n v="423"/>
    <n v="60"/>
    <n v="80"/>
    <n v="100"/>
    <n v="180"/>
    <n v="262"/>
    <n v="3"/>
    <x v="13"/>
    <x v="5"/>
    <x v="0"/>
    <x v="1"/>
    <x v="2"/>
    <x v="0"/>
    <s v="Decaf"/>
  </r>
  <r>
    <n v="61"/>
    <n v="107"/>
    <n v="206"/>
    <n v="86"/>
    <n v="66"/>
    <n v="32"/>
    <n v="484"/>
    <n v="50"/>
    <n v="60"/>
    <n v="90"/>
    <n v="150"/>
    <n v="475"/>
    <n v="9"/>
    <x v="13"/>
    <x v="6"/>
    <x v="1"/>
    <x v="1"/>
    <x v="7"/>
    <x v="3"/>
    <s v="Decaf"/>
  </r>
  <r>
    <n v="68"/>
    <n v="90"/>
    <n v="176"/>
    <n v="75"/>
    <n v="44"/>
    <n v="23"/>
    <n v="956"/>
    <n v="50"/>
    <n v="50"/>
    <n v="70"/>
    <n v="120"/>
    <n v="203"/>
    <n v="10"/>
    <x v="13"/>
    <x v="6"/>
    <x v="1"/>
    <x v="1"/>
    <x v="8"/>
    <x v="3"/>
    <s v="Decaf"/>
  </r>
  <r>
    <n v="71"/>
    <n v="73"/>
    <n v="131"/>
    <n v="50"/>
    <n v="25"/>
    <n v="14"/>
    <n v="814"/>
    <n v="60"/>
    <n v="50"/>
    <n v="80"/>
    <n v="130"/>
    <n v="475"/>
    <n v="11"/>
    <x v="13"/>
    <x v="6"/>
    <x v="1"/>
    <x v="1"/>
    <x v="9"/>
    <x v="1"/>
    <s v="Regular"/>
  </r>
  <r>
    <n v="31"/>
    <n v="39"/>
    <n v="70"/>
    <n v="27"/>
    <n v="18"/>
    <n v="7"/>
    <n v="772"/>
    <n v="40"/>
    <n v="20"/>
    <n v="50"/>
    <n v="70"/>
    <n v="959"/>
    <n v="13"/>
    <x v="13"/>
    <x v="6"/>
    <x v="1"/>
    <x v="1"/>
    <x v="3"/>
    <x v="1"/>
    <s v="Regular"/>
  </r>
  <r>
    <n v="4"/>
    <n v="90"/>
    <n v="165"/>
    <n v="65"/>
    <n v="87"/>
    <n v="58"/>
    <n v="513"/>
    <n v="20"/>
    <n v="60"/>
    <n v="90"/>
    <n v="150"/>
    <n v="203"/>
    <n v="5"/>
    <x v="13"/>
    <x v="6"/>
    <x v="1"/>
    <x v="1"/>
    <x v="4"/>
    <x v="2"/>
    <s v="Regular"/>
  </r>
  <r>
    <n v="43"/>
    <n v="75"/>
    <n v="139"/>
    <n v="55"/>
    <n v="46"/>
    <n v="18"/>
    <n v="305"/>
    <n v="40"/>
    <n v="50"/>
    <n v="70"/>
    <n v="120"/>
    <n v="959"/>
    <n v="6"/>
    <x v="13"/>
    <x v="6"/>
    <x v="1"/>
    <x v="1"/>
    <x v="5"/>
    <x v="2"/>
    <s v="Decaf"/>
  </r>
  <r>
    <n v="180"/>
    <n v="195"/>
    <n v="346"/>
    <n v="149"/>
    <n v="74"/>
    <n v="42"/>
    <n v="945"/>
    <n v="130"/>
    <n v="77"/>
    <n v="180"/>
    <n v="300"/>
    <n v="860"/>
    <n v="2"/>
    <x v="13"/>
    <x v="6"/>
    <x v="1"/>
    <x v="1"/>
    <x v="1"/>
    <x v="0"/>
    <s v="Regular"/>
  </r>
  <r>
    <n v="50"/>
    <n v="62"/>
    <n v="117"/>
    <n v="48"/>
    <n v="28"/>
    <n v="15"/>
    <n v="617"/>
    <n v="30"/>
    <n v="30"/>
    <n v="50"/>
    <n v="80"/>
    <n v="754"/>
    <n v="8"/>
    <x v="13"/>
    <x v="7"/>
    <x v="1"/>
    <x v="0"/>
    <x v="6"/>
    <x v="3"/>
    <s v="Decaf"/>
  </r>
  <r>
    <n v="18"/>
    <n v="65"/>
    <n v="126"/>
    <n v="53"/>
    <n v="53"/>
    <n v="20"/>
    <n v="306"/>
    <n v="20"/>
    <n v="40"/>
    <n v="50"/>
    <n v="90"/>
    <n v="904"/>
    <n v="9"/>
    <x v="13"/>
    <x v="7"/>
    <x v="1"/>
    <x v="0"/>
    <x v="7"/>
    <x v="3"/>
    <s v="Decaf"/>
  </r>
  <r>
    <n v="62"/>
    <n v="84"/>
    <n v="164"/>
    <n v="70"/>
    <n v="42"/>
    <n v="21"/>
    <n v="957"/>
    <n v="50"/>
    <n v="50"/>
    <n v="70"/>
    <n v="120"/>
    <n v="352"/>
    <n v="10"/>
    <x v="13"/>
    <x v="7"/>
    <x v="1"/>
    <x v="0"/>
    <x v="8"/>
    <x v="3"/>
    <s v="Decaf"/>
  </r>
  <r>
    <n v="42"/>
    <n v="48"/>
    <n v="85"/>
    <n v="32"/>
    <n v="20"/>
    <n v="8"/>
    <n v="817"/>
    <n v="40"/>
    <n v="30"/>
    <n v="50"/>
    <n v="80"/>
    <n v="850"/>
    <n v="11"/>
    <x v="13"/>
    <x v="7"/>
    <x v="1"/>
    <x v="0"/>
    <x v="9"/>
    <x v="1"/>
    <s v="Regular"/>
  </r>
  <r>
    <n v="65"/>
    <n v="68"/>
    <n v="123"/>
    <n v="47"/>
    <n v="24"/>
    <n v="13"/>
    <n v="772"/>
    <n v="60"/>
    <n v="40"/>
    <n v="80"/>
    <n v="120"/>
    <n v="850"/>
    <n v="13"/>
    <x v="13"/>
    <x v="7"/>
    <x v="1"/>
    <x v="0"/>
    <x v="3"/>
    <x v="1"/>
    <s v="Regular"/>
  </r>
  <r>
    <n v="24"/>
    <n v="128"/>
    <n v="234"/>
    <n v="92"/>
    <n v="112"/>
    <n v="83"/>
    <n v="541"/>
    <n v="40"/>
    <n v="80"/>
    <n v="130"/>
    <n v="210"/>
    <n v="850"/>
    <n v="5"/>
    <x v="13"/>
    <x v="7"/>
    <x v="1"/>
    <x v="0"/>
    <x v="4"/>
    <x v="2"/>
    <s v="Regular"/>
  </r>
  <r>
    <n v="76"/>
    <n v="103"/>
    <n v="192"/>
    <n v="77"/>
    <n v="52"/>
    <n v="25"/>
    <n v="423"/>
    <n v="60"/>
    <n v="70"/>
    <n v="100"/>
    <n v="170"/>
    <n v="352"/>
    <n v="6"/>
    <x v="13"/>
    <x v="7"/>
    <x v="1"/>
    <x v="0"/>
    <x v="5"/>
    <x v="2"/>
    <s v="Decaf"/>
  </r>
  <r>
    <n v="93"/>
    <n v="120"/>
    <n v="213"/>
    <n v="80"/>
    <n v="57"/>
    <n v="26"/>
    <n v="640"/>
    <n v="80"/>
    <n v="70"/>
    <n v="120"/>
    <n v="190"/>
    <n v="561"/>
    <n v="2"/>
    <x v="13"/>
    <x v="7"/>
    <x v="1"/>
    <x v="0"/>
    <x v="1"/>
    <x v="0"/>
    <s v="Regular"/>
  </r>
  <r>
    <n v="105"/>
    <n v="120"/>
    <n v="220"/>
    <n v="86"/>
    <n v="49"/>
    <n v="26"/>
    <n v="490"/>
    <n v="70"/>
    <n v="80"/>
    <n v="110"/>
    <n v="190"/>
    <n v="352"/>
    <n v="3"/>
    <x v="13"/>
    <x v="7"/>
    <x v="1"/>
    <x v="0"/>
    <x v="2"/>
    <x v="0"/>
    <s v="Decaf"/>
  </r>
  <r>
    <n v="27"/>
    <n v="73"/>
    <n v="141"/>
    <n v="59"/>
    <n v="55"/>
    <n v="22"/>
    <n v="331"/>
    <n v="30"/>
    <n v="40"/>
    <n v="60"/>
    <n v="100"/>
    <n v="508"/>
    <n v="9"/>
    <x v="13"/>
    <x v="8"/>
    <x v="1"/>
    <x v="0"/>
    <x v="7"/>
    <x v="3"/>
    <s v="Decaf"/>
  </r>
  <r>
    <n v="42"/>
    <n v="48"/>
    <n v="85"/>
    <n v="32"/>
    <n v="20"/>
    <n v="8"/>
    <n v="817"/>
    <n v="40"/>
    <n v="30"/>
    <n v="50"/>
    <n v="80"/>
    <n v="508"/>
    <n v="11"/>
    <x v="13"/>
    <x v="8"/>
    <x v="1"/>
    <x v="0"/>
    <x v="9"/>
    <x v="1"/>
    <s v="Regular"/>
  </r>
  <r>
    <n v="25"/>
    <n v="34"/>
    <n v="60"/>
    <n v="22"/>
    <n v="17"/>
    <n v="6"/>
    <n v="452"/>
    <n v="30"/>
    <n v="20"/>
    <n v="40"/>
    <n v="60"/>
    <n v="978"/>
    <n v="13"/>
    <x v="13"/>
    <x v="8"/>
    <x v="1"/>
    <x v="0"/>
    <x v="3"/>
    <x v="1"/>
    <s v="Regular"/>
  </r>
  <r>
    <n v="-6"/>
    <n v="74"/>
    <n v="136"/>
    <n v="54"/>
    <n v="78"/>
    <n v="49"/>
    <n v="451"/>
    <n v="10"/>
    <n v="50"/>
    <n v="70"/>
    <n v="120"/>
    <n v="774"/>
    <n v="5"/>
    <x v="13"/>
    <x v="8"/>
    <x v="1"/>
    <x v="0"/>
    <x v="4"/>
    <x v="2"/>
    <s v="Regular"/>
  </r>
  <r>
    <n v="147"/>
    <n v="170"/>
    <n v="362"/>
    <n v="136"/>
    <n v="71"/>
    <n v="47"/>
    <n v="1073"/>
    <n v="110"/>
    <n v="149"/>
    <n v="170"/>
    <n v="330"/>
    <n v="774"/>
    <n v="7"/>
    <x v="13"/>
    <x v="8"/>
    <x v="1"/>
    <x v="0"/>
    <x v="11"/>
    <x v="2"/>
    <s v="Regular"/>
  </r>
  <r>
    <n v="505"/>
    <n v="395"/>
    <n v="501"/>
    <n v="75"/>
    <n v="55"/>
    <n v="24"/>
    <n v="235"/>
    <n v="330"/>
    <n v="70"/>
    <n v="370"/>
    <n v="440"/>
    <n v="857"/>
    <n v="2"/>
    <x v="13"/>
    <x v="8"/>
    <x v="1"/>
    <x v="0"/>
    <x v="1"/>
    <x v="0"/>
    <s v="Regular"/>
  </r>
  <r>
    <n v="-6"/>
    <n v="41"/>
    <n v="79"/>
    <n v="33"/>
    <n v="45"/>
    <n v="12"/>
    <n v="193"/>
    <n v="0"/>
    <n v="20"/>
    <n v="30"/>
    <n v="50"/>
    <n v="603"/>
    <n v="9"/>
    <x v="13"/>
    <x v="9"/>
    <x v="1"/>
    <x v="1"/>
    <x v="7"/>
    <x v="3"/>
    <s v="Decaf"/>
  </r>
  <r>
    <n v="16"/>
    <n v="27"/>
    <n v="48"/>
    <n v="18"/>
    <n v="16"/>
    <n v="5"/>
    <n v="818"/>
    <n v="20"/>
    <n v="10"/>
    <n v="30"/>
    <n v="40"/>
    <n v="603"/>
    <n v="11"/>
    <x v="13"/>
    <x v="9"/>
    <x v="1"/>
    <x v="1"/>
    <x v="9"/>
    <x v="1"/>
    <s v="Regular"/>
  </r>
  <r>
    <n v="47"/>
    <n v="43"/>
    <n v="46"/>
    <n v="0"/>
    <n v="11"/>
    <n v="0"/>
    <n v="774"/>
    <n v="30"/>
    <n v="0"/>
    <n v="40"/>
    <n v="40"/>
    <n v="603"/>
    <n v="13"/>
    <x v="13"/>
    <x v="9"/>
    <x v="1"/>
    <x v="1"/>
    <x v="3"/>
    <x v="1"/>
    <s v="Regular"/>
  </r>
  <r>
    <n v="-10"/>
    <n v="61"/>
    <n v="111"/>
    <n v="43"/>
    <n v="68"/>
    <n v="39"/>
    <n v="256"/>
    <n v="10"/>
    <n v="40"/>
    <n v="60"/>
    <n v="100"/>
    <n v="603"/>
    <n v="5"/>
    <x v="13"/>
    <x v="9"/>
    <x v="1"/>
    <x v="1"/>
    <x v="4"/>
    <x v="2"/>
    <s v="Regular"/>
  </r>
  <r>
    <n v="-9"/>
    <n v="38"/>
    <n v="72"/>
    <n v="30"/>
    <n v="44"/>
    <n v="11"/>
    <n v="165"/>
    <n v="0"/>
    <n v="20"/>
    <n v="40"/>
    <n v="60"/>
    <n v="603"/>
    <n v="7"/>
    <x v="13"/>
    <x v="9"/>
    <x v="1"/>
    <x v="1"/>
    <x v="11"/>
    <x v="2"/>
    <s v="Regular"/>
  </r>
  <r>
    <n v="37"/>
    <n v="60"/>
    <n v="108"/>
    <n v="41"/>
    <n v="35"/>
    <n v="13"/>
    <n v="236"/>
    <n v="40"/>
    <n v="30"/>
    <n v="60"/>
    <n v="90"/>
    <n v="603"/>
    <n v="1"/>
    <x v="13"/>
    <x v="9"/>
    <x v="1"/>
    <x v="1"/>
    <x v="0"/>
    <x v="0"/>
    <s v="Regular"/>
  </r>
  <r>
    <n v="34"/>
    <n v="69"/>
    <n v="121"/>
    <n v="45"/>
    <n v="46"/>
    <n v="14"/>
    <n v="366"/>
    <n v="30"/>
    <n v="40"/>
    <n v="60"/>
    <n v="100"/>
    <n v="603"/>
    <n v="2"/>
    <x v="13"/>
    <x v="9"/>
    <x v="1"/>
    <x v="1"/>
    <x v="1"/>
    <x v="0"/>
    <s v="Regular"/>
  </r>
  <r>
    <n v="194"/>
    <n v="255"/>
    <n v="528"/>
    <n v="266"/>
    <n v="124"/>
    <n v="91"/>
    <n v="1454"/>
    <n v="110"/>
    <n v="153"/>
    <n v="200"/>
    <n v="380"/>
    <n v="518"/>
    <n v="9"/>
    <x v="13"/>
    <x v="10"/>
    <x v="1"/>
    <x v="0"/>
    <x v="7"/>
    <x v="3"/>
    <s v="Decaf"/>
  </r>
  <r>
    <n v="-178"/>
    <n v="-33"/>
    <n v="192"/>
    <n v="258"/>
    <n v="87"/>
    <n v="66"/>
    <n v="1214"/>
    <n v="-80"/>
    <n v="110"/>
    <n v="-20"/>
    <n v="140"/>
    <n v="845"/>
    <n v="10"/>
    <x v="13"/>
    <x v="10"/>
    <x v="1"/>
    <x v="0"/>
    <x v="8"/>
    <x v="3"/>
    <s v="Decaf"/>
  </r>
  <r>
    <n v="148"/>
    <n v="137"/>
    <n v="247"/>
    <n v="95"/>
    <n v="37"/>
    <n v="26"/>
    <n v="809"/>
    <n v="120"/>
    <n v="90"/>
    <n v="150"/>
    <n v="250"/>
    <n v="347"/>
    <n v="11"/>
    <x v="13"/>
    <x v="10"/>
    <x v="1"/>
    <x v="0"/>
    <x v="9"/>
    <x v="1"/>
    <s v="Regular"/>
  </r>
  <r>
    <n v="156"/>
    <n v="144"/>
    <n v="259"/>
    <n v="99"/>
    <n v="39"/>
    <n v="27"/>
    <n v="766"/>
    <n v="130"/>
    <n v="127"/>
    <n v="160"/>
    <n v="260"/>
    <n v="631"/>
    <n v="12"/>
    <x v="13"/>
    <x v="10"/>
    <x v="1"/>
    <x v="0"/>
    <x v="10"/>
    <x v="1"/>
    <s v="Regular"/>
  </r>
  <r>
    <n v="117"/>
    <n v="112"/>
    <n v="201"/>
    <n v="77"/>
    <n v="33"/>
    <n v="21"/>
    <n v="449"/>
    <n v="90"/>
    <n v="80"/>
    <n v="120"/>
    <n v="200"/>
    <n v="347"/>
    <n v="13"/>
    <x v="13"/>
    <x v="10"/>
    <x v="1"/>
    <x v="0"/>
    <x v="3"/>
    <x v="1"/>
    <s v="Regular"/>
  </r>
  <r>
    <n v="-301"/>
    <n v="-60"/>
    <n v="65"/>
    <n v="146"/>
    <n v="143"/>
    <n v="110"/>
    <n v="901"/>
    <n v="-190"/>
    <n v="141"/>
    <n v="-60"/>
    <n v="50"/>
    <n v="585"/>
    <n v="5"/>
    <x v="13"/>
    <x v="10"/>
    <x v="1"/>
    <x v="0"/>
    <x v="4"/>
    <x v="2"/>
    <s v="Regular"/>
  </r>
  <r>
    <n v="392"/>
    <n v="352"/>
    <n v="618"/>
    <n v="236"/>
    <n v="88"/>
    <n v="63"/>
    <n v="1402"/>
    <n v="280"/>
    <n v="200"/>
    <n v="350"/>
    <n v="560"/>
    <n v="917"/>
    <n v="7"/>
    <x v="13"/>
    <x v="10"/>
    <x v="1"/>
    <x v="0"/>
    <x v="11"/>
    <x v="2"/>
    <s v="Regular"/>
  </r>
  <r>
    <n v="364"/>
    <n v="387"/>
    <n v="687"/>
    <n v="306"/>
    <n v="142"/>
    <n v="90"/>
    <n v="2067"/>
    <n v="250"/>
    <n v="163"/>
    <n v="370"/>
    <n v="610"/>
    <n v="718"/>
    <n v="2"/>
    <x v="13"/>
    <x v="10"/>
    <x v="1"/>
    <x v="0"/>
    <x v="1"/>
    <x v="0"/>
    <s v="Regular"/>
  </r>
  <r>
    <n v="52"/>
    <n v="63"/>
    <n v="119"/>
    <n v="49"/>
    <n v="28"/>
    <n v="16"/>
    <n v="617"/>
    <n v="40"/>
    <n v="40"/>
    <n v="60"/>
    <n v="100"/>
    <n v="318"/>
    <n v="8"/>
    <x v="13"/>
    <x v="11"/>
    <x v="2"/>
    <x v="1"/>
    <x v="6"/>
    <x v="3"/>
    <s v="Decaf"/>
  </r>
  <r>
    <n v="62"/>
    <n v="107"/>
    <n v="206"/>
    <n v="86"/>
    <n v="65"/>
    <n v="32"/>
    <n v="484"/>
    <n v="40"/>
    <n v="80"/>
    <n v="100"/>
    <n v="180"/>
    <n v="985"/>
    <n v="9"/>
    <x v="13"/>
    <x v="11"/>
    <x v="2"/>
    <x v="1"/>
    <x v="7"/>
    <x v="3"/>
    <s v="Decaf"/>
  </r>
  <r>
    <n v="50"/>
    <n v="56"/>
    <n v="100"/>
    <n v="38"/>
    <n v="22"/>
    <n v="10"/>
    <n v="772"/>
    <n v="60"/>
    <n v="40"/>
    <n v="70"/>
    <n v="110"/>
    <n v="504"/>
    <n v="2"/>
    <x v="13"/>
    <x v="11"/>
    <x v="2"/>
    <x v="1"/>
    <x v="1"/>
    <x v="0"/>
    <s v="Regular"/>
  </r>
  <r>
    <n v="65"/>
    <n v="68"/>
    <n v="123"/>
    <n v="47"/>
    <n v="24"/>
    <n v="13"/>
    <n v="772"/>
    <n v="70"/>
    <n v="50"/>
    <n v="90"/>
    <n v="140"/>
    <n v="504"/>
    <n v="3"/>
    <x v="13"/>
    <x v="11"/>
    <x v="2"/>
    <x v="1"/>
    <x v="2"/>
    <x v="0"/>
    <s v="Decaf"/>
  </r>
  <r>
    <n v="3"/>
    <n v="90"/>
    <n v="165"/>
    <n v="65"/>
    <n v="88"/>
    <n v="58"/>
    <n v="342"/>
    <n v="10"/>
    <n v="50"/>
    <n v="80"/>
    <n v="130"/>
    <n v="318"/>
    <n v="4"/>
    <x v="13"/>
    <x v="11"/>
    <x v="2"/>
    <x v="1"/>
    <x v="12"/>
    <x v="2"/>
    <s v="Regular"/>
  </r>
  <r>
    <n v="96"/>
    <n v="109"/>
    <n v="185"/>
    <n v="65"/>
    <n v="44"/>
    <n v="20"/>
    <n v="372"/>
    <n v="70"/>
    <n v="50"/>
    <n v="90"/>
    <n v="140"/>
    <n v="225"/>
    <n v="5"/>
    <x v="13"/>
    <x v="11"/>
    <x v="2"/>
    <x v="1"/>
    <x v="4"/>
    <x v="2"/>
    <s v="Regular"/>
  </r>
  <r>
    <n v="61"/>
    <n v="81"/>
    <n v="146"/>
    <n v="56"/>
    <n v="40"/>
    <n v="17"/>
    <n v="382"/>
    <n v="50"/>
    <n v="40"/>
    <n v="70"/>
    <n v="110"/>
    <n v="985"/>
    <n v="6"/>
    <x v="13"/>
    <x v="11"/>
    <x v="2"/>
    <x v="1"/>
    <x v="5"/>
    <x v="2"/>
    <s v="Decaf"/>
  </r>
  <r>
    <n v="15"/>
    <n v="27"/>
    <n v="48"/>
    <n v="18"/>
    <n v="17"/>
    <n v="5"/>
    <n v="818"/>
    <n v="20"/>
    <n v="10"/>
    <n v="30"/>
    <n v="40"/>
    <n v="505"/>
    <n v="8"/>
    <x v="13"/>
    <x v="12"/>
    <x v="2"/>
    <x v="1"/>
    <x v="6"/>
    <x v="3"/>
    <s v="Decaf"/>
  </r>
  <r>
    <n v="7"/>
    <n v="35"/>
    <n v="67"/>
    <n v="28"/>
    <n v="30"/>
    <n v="8"/>
    <n v="961"/>
    <n v="20"/>
    <n v="20"/>
    <n v="40"/>
    <n v="60"/>
    <n v="505"/>
    <n v="9"/>
    <x v="13"/>
    <x v="12"/>
    <x v="2"/>
    <x v="1"/>
    <x v="7"/>
    <x v="3"/>
    <s v="Decaf"/>
  </r>
  <r>
    <n v="36"/>
    <n v="69"/>
    <n v="121"/>
    <n v="45"/>
    <n v="45"/>
    <n v="14"/>
    <n v="366"/>
    <n v="50"/>
    <n v="50"/>
    <n v="90"/>
    <n v="140"/>
    <n v="505"/>
    <n v="2"/>
    <x v="13"/>
    <x v="12"/>
    <x v="2"/>
    <x v="1"/>
    <x v="1"/>
    <x v="0"/>
    <s v="Regular"/>
  </r>
  <r>
    <n v="-46"/>
    <n v="18"/>
    <n v="109"/>
    <n v="84"/>
    <n v="49"/>
    <n v="26"/>
    <n v="625"/>
    <n v="-20"/>
    <n v="98"/>
    <n v="20"/>
    <n v="120"/>
    <n v="505"/>
    <n v="3"/>
    <x v="13"/>
    <x v="12"/>
    <x v="2"/>
    <x v="1"/>
    <x v="2"/>
    <x v="0"/>
    <s v="Decaf"/>
  </r>
  <r>
    <n v="-10"/>
    <n v="38"/>
    <n v="72"/>
    <n v="30"/>
    <n v="45"/>
    <n v="11"/>
    <n v="104"/>
    <n v="0"/>
    <n v="20"/>
    <n v="30"/>
    <n v="50"/>
    <n v="505"/>
    <n v="4"/>
    <x v="13"/>
    <x v="12"/>
    <x v="2"/>
    <x v="1"/>
    <x v="12"/>
    <x v="2"/>
    <s v="Regular"/>
  </r>
  <r>
    <n v="-10"/>
    <n v="61"/>
    <n v="111"/>
    <n v="43"/>
    <n v="68"/>
    <n v="39"/>
    <n v="256"/>
    <n v="0"/>
    <n v="30"/>
    <n v="50"/>
    <n v="80"/>
    <n v="505"/>
    <n v="5"/>
    <x v="13"/>
    <x v="12"/>
    <x v="2"/>
    <x v="1"/>
    <x v="4"/>
    <x v="2"/>
    <s v="Regular"/>
  </r>
  <r>
    <n v="12"/>
    <n v="47"/>
    <n v="87"/>
    <n v="35"/>
    <n v="39"/>
    <n v="11"/>
    <n v="191"/>
    <n v="10"/>
    <n v="30"/>
    <n v="40"/>
    <n v="70"/>
    <n v="505"/>
    <n v="6"/>
    <x v="13"/>
    <x v="12"/>
    <x v="2"/>
    <x v="1"/>
    <x v="5"/>
    <x v="2"/>
    <s v="Decaf"/>
  </r>
  <r>
    <n v="16"/>
    <n v="65"/>
    <n v="126"/>
    <n v="53"/>
    <n v="54"/>
    <n v="20"/>
    <n v="306"/>
    <n v="20"/>
    <n v="50"/>
    <n v="60"/>
    <n v="110"/>
    <n v="580"/>
    <n v="8"/>
    <x v="13"/>
    <x v="13"/>
    <x v="2"/>
    <x v="1"/>
    <x v="6"/>
    <x v="3"/>
    <s v="Decaf"/>
  </r>
  <r>
    <n v="22"/>
    <n v="128"/>
    <n v="234"/>
    <n v="92"/>
    <n v="113"/>
    <n v="83"/>
    <n v="541"/>
    <n v="40"/>
    <n v="80"/>
    <n v="130"/>
    <n v="210"/>
    <n v="405"/>
    <n v="9"/>
    <x v="13"/>
    <x v="13"/>
    <x v="2"/>
    <x v="1"/>
    <x v="7"/>
    <x v="3"/>
    <s v="Decaf"/>
  </r>
  <r>
    <n v="43"/>
    <n v="56"/>
    <n v="107"/>
    <n v="44"/>
    <n v="27"/>
    <n v="14"/>
    <n v="618"/>
    <n v="50"/>
    <n v="50"/>
    <n v="70"/>
    <n v="120"/>
    <n v="405"/>
    <n v="2"/>
    <x v="13"/>
    <x v="13"/>
    <x v="2"/>
    <x v="1"/>
    <x v="1"/>
    <x v="0"/>
    <s v="Regular"/>
  </r>
  <r>
    <n v="43"/>
    <n v="48"/>
    <n v="85"/>
    <n v="32"/>
    <n v="19"/>
    <n v="8"/>
    <n v="817"/>
    <n v="50"/>
    <n v="40"/>
    <n v="60"/>
    <n v="100"/>
    <n v="580"/>
    <n v="3"/>
    <x v="13"/>
    <x v="13"/>
    <x v="2"/>
    <x v="1"/>
    <x v="2"/>
    <x v="0"/>
    <s v="Decaf"/>
  </r>
  <r>
    <n v="104"/>
    <n v="120"/>
    <n v="220"/>
    <n v="86"/>
    <n v="50"/>
    <n v="26"/>
    <n v="300"/>
    <n v="70"/>
    <n v="70"/>
    <n v="100"/>
    <n v="170"/>
    <n v="580"/>
    <n v="4"/>
    <x v="13"/>
    <x v="13"/>
    <x v="2"/>
    <x v="1"/>
    <x v="12"/>
    <x v="2"/>
    <s v="Regular"/>
  </r>
  <r>
    <n v="25"/>
    <n v="34"/>
    <n v="60"/>
    <n v="22"/>
    <n v="17"/>
    <n v="6"/>
    <n v="452"/>
    <n v="30"/>
    <n v="10"/>
    <n v="30"/>
    <n v="40"/>
    <n v="580"/>
    <n v="5"/>
    <x v="13"/>
    <x v="13"/>
    <x v="2"/>
    <x v="1"/>
    <x v="4"/>
    <x v="2"/>
    <s v="Regular"/>
  </r>
  <r>
    <n v="93"/>
    <n v="120"/>
    <n v="213"/>
    <n v="80"/>
    <n v="57"/>
    <n v="26"/>
    <n v="640"/>
    <n v="70"/>
    <n v="60"/>
    <n v="110"/>
    <n v="170"/>
    <n v="405"/>
    <n v="6"/>
    <x v="13"/>
    <x v="13"/>
    <x v="2"/>
    <x v="1"/>
    <x v="5"/>
    <x v="2"/>
    <s v="Decaf"/>
  </r>
  <r>
    <n v="49"/>
    <n v="80"/>
    <n v="149"/>
    <n v="60"/>
    <n v="47"/>
    <n v="19"/>
    <n v="329"/>
    <n v="50"/>
    <n v="50"/>
    <n v="80"/>
    <n v="130"/>
    <n v="915"/>
    <n v="8"/>
    <x v="13"/>
    <x v="14"/>
    <x v="2"/>
    <x v="0"/>
    <x v="6"/>
    <x v="3"/>
    <s v="Decaf"/>
  </r>
  <r>
    <n v="56"/>
    <n v="76"/>
    <n v="136"/>
    <n v="52"/>
    <n v="38"/>
    <n v="16"/>
    <n v="357"/>
    <n v="50"/>
    <n v="40"/>
    <n v="80"/>
    <n v="120"/>
    <n v="325"/>
    <n v="9"/>
    <x v="13"/>
    <x v="14"/>
    <x v="2"/>
    <x v="0"/>
    <x v="7"/>
    <x v="3"/>
    <s v="Decaf"/>
  </r>
  <r>
    <n v="243"/>
    <n v="252"/>
    <n v="496"/>
    <n v="180"/>
    <n v="88"/>
    <n v="66"/>
    <n v="942"/>
    <n v="240"/>
    <n v="259"/>
    <n v="320"/>
    <n v="580"/>
    <n v="430"/>
    <n v="2"/>
    <x v="13"/>
    <x v="14"/>
    <x v="2"/>
    <x v="0"/>
    <x v="1"/>
    <x v="0"/>
    <s v="Regular"/>
  </r>
  <r>
    <n v="101"/>
    <n v="107"/>
    <n v="202"/>
    <n v="83"/>
    <n v="39"/>
    <n v="27"/>
    <n v="613"/>
    <n v="100"/>
    <n v="86"/>
    <n v="130"/>
    <n v="230"/>
    <n v="430"/>
    <n v="3"/>
    <x v="13"/>
    <x v="14"/>
    <x v="2"/>
    <x v="0"/>
    <x v="2"/>
    <x v="0"/>
    <s v="Decaf"/>
  </r>
  <r>
    <n v="86"/>
    <n v="114"/>
    <n v="201"/>
    <n v="75"/>
    <n v="56"/>
    <n v="24"/>
    <n v="378"/>
    <n v="60"/>
    <n v="60"/>
    <n v="100"/>
    <n v="160"/>
    <n v="956"/>
    <n v="4"/>
    <x v="13"/>
    <x v="14"/>
    <x v="2"/>
    <x v="0"/>
    <x v="12"/>
    <x v="2"/>
    <s v="Regular"/>
  </r>
  <r>
    <n v="157"/>
    <n v="144"/>
    <n v="259"/>
    <n v="99"/>
    <n v="38"/>
    <n v="27"/>
    <n v="766"/>
    <n v="100"/>
    <n v="80"/>
    <n v="120"/>
    <n v="200"/>
    <n v="409"/>
    <n v="5"/>
    <x v="13"/>
    <x v="14"/>
    <x v="2"/>
    <x v="0"/>
    <x v="4"/>
    <x v="2"/>
    <s v="Regular"/>
  </r>
  <r>
    <n v="119"/>
    <n v="112"/>
    <n v="201"/>
    <n v="77"/>
    <n v="32"/>
    <n v="21"/>
    <n v="449"/>
    <n v="90"/>
    <n v="60"/>
    <n v="100"/>
    <n v="160"/>
    <n v="214"/>
    <n v="6"/>
    <x v="13"/>
    <x v="14"/>
    <x v="2"/>
    <x v="0"/>
    <x v="5"/>
    <x v="2"/>
    <s v="Decaf"/>
  </r>
  <r>
    <n v="36"/>
    <n v="60"/>
    <n v="108"/>
    <n v="41"/>
    <n v="36"/>
    <n v="13"/>
    <n v="236"/>
    <n v="30"/>
    <n v="30"/>
    <n v="50"/>
    <n v="80"/>
    <n v="435"/>
    <n v="8"/>
    <x v="13"/>
    <x v="15"/>
    <x v="3"/>
    <x v="1"/>
    <x v="6"/>
    <x v="3"/>
    <s v="Decaf"/>
  </r>
  <r>
    <n v="36"/>
    <n v="69"/>
    <n v="121"/>
    <n v="45"/>
    <n v="45"/>
    <n v="14"/>
    <n v="366"/>
    <n v="40"/>
    <n v="30"/>
    <n v="70"/>
    <n v="100"/>
    <n v="435"/>
    <n v="9"/>
    <x v="13"/>
    <x v="15"/>
    <x v="3"/>
    <x v="1"/>
    <x v="7"/>
    <x v="3"/>
    <s v="Decaf"/>
  </r>
  <r>
    <n v="-46"/>
    <n v="18"/>
    <n v="109"/>
    <n v="84"/>
    <n v="49"/>
    <n v="26"/>
    <n v="625"/>
    <n v="-30"/>
    <n v="70"/>
    <n v="10"/>
    <n v="80"/>
    <n v="435"/>
    <n v="10"/>
    <x v="13"/>
    <x v="15"/>
    <x v="3"/>
    <x v="1"/>
    <x v="8"/>
    <x v="3"/>
    <s v="Decaf"/>
  </r>
  <r>
    <n v="-10"/>
    <n v="61"/>
    <n v="111"/>
    <n v="43"/>
    <n v="68"/>
    <n v="39"/>
    <n v="256"/>
    <n v="10"/>
    <n v="20"/>
    <n v="50"/>
    <n v="70"/>
    <n v="801"/>
    <n v="11"/>
    <x v="13"/>
    <x v="15"/>
    <x v="3"/>
    <x v="1"/>
    <x v="9"/>
    <x v="1"/>
    <s v="Regular"/>
  </r>
  <r>
    <n v="13"/>
    <n v="47"/>
    <n v="87"/>
    <n v="35"/>
    <n v="38"/>
    <n v="11"/>
    <n v="191"/>
    <n v="10"/>
    <n v="20"/>
    <n v="30"/>
    <n v="50"/>
    <n v="801"/>
    <n v="12"/>
    <x v="13"/>
    <x v="15"/>
    <x v="3"/>
    <x v="1"/>
    <x v="10"/>
    <x v="1"/>
    <s v="Regular"/>
  </r>
  <r>
    <n v="-9"/>
    <n v="38"/>
    <n v="72"/>
    <n v="30"/>
    <n v="44"/>
    <n v="11"/>
    <n v="165"/>
    <n v="10"/>
    <n v="10"/>
    <n v="30"/>
    <n v="40"/>
    <n v="435"/>
    <n v="13"/>
    <x v="13"/>
    <x v="15"/>
    <x v="3"/>
    <x v="1"/>
    <x v="3"/>
    <x v="1"/>
    <s v="Regular"/>
  </r>
  <r>
    <n v="71"/>
    <n v="73"/>
    <n v="131"/>
    <n v="50"/>
    <n v="25"/>
    <n v="14"/>
    <n v="814"/>
    <n v="50"/>
    <n v="40"/>
    <n v="70"/>
    <n v="110"/>
    <n v="435"/>
    <n v="6"/>
    <x v="13"/>
    <x v="15"/>
    <x v="3"/>
    <x v="1"/>
    <x v="5"/>
    <x v="2"/>
    <s v="Decaf"/>
  </r>
  <r>
    <n v="68"/>
    <n v="90"/>
    <n v="176"/>
    <n v="75"/>
    <n v="44"/>
    <n v="23"/>
    <n v="956"/>
    <n v="70"/>
    <n v="90"/>
    <n v="110"/>
    <n v="200"/>
    <n v="801"/>
    <n v="1"/>
    <x v="13"/>
    <x v="15"/>
    <x v="3"/>
    <x v="1"/>
    <x v="0"/>
    <x v="0"/>
    <s v="Regular"/>
  </r>
  <r>
    <n v="45"/>
    <n v="75"/>
    <n v="139"/>
    <n v="55"/>
    <n v="45"/>
    <n v="18"/>
    <n v="305"/>
    <n v="70"/>
    <n v="60"/>
    <n v="100"/>
    <n v="160"/>
    <n v="435"/>
    <n v="2"/>
    <x v="13"/>
    <x v="15"/>
    <x v="3"/>
    <x v="1"/>
    <x v="1"/>
    <x v="0"/>
    <s v="Regular"/>
  </r>
  <r>
    <n v="61"/>
    <n v="107"/>
    <n v="206"/>
    <n v="86"/>
    <n v="66"/>
    <n v="32"/>
    <n v="484"/>
    <n v="80"/>
    <n v="99"/>
    <n v="140"/>
    <n v="240"/>
    <n v="435"/>
    <n v="3"/>
    <x v="13"/>
    <x v="15"/>
    <x v="3"/>
    <x v="1"/>
    <x v="2"/>
    <x v="0"/>
    <s v="Decaf"/>
  </r>
  <r>
    <n v="56"/>
    <n v="61"/>
    <n v="110"/>
    <n v="42"/>
    <n v="23"/>
    <n v="11"/>
    <n v="771"/>
    <n v="30"/>
    <n v="40"/>
    <n v="50"/>
    <n v="90"/>
    <n v="435"/>
    <n v="4"/>
    <x v="13"/>
    <x v="15"/>
    <x v="3"/>
    <x v="1"/>
    <x v="12"/>
    <x v="2"/>
    <s v="Regular"/>
  </r>
  <r>
    <n v="52"/>
    <n v="63"/>
    <n v="119"/>
    <n v="49"/>
    <n v="28"/>
    <n v="16"/>
    <n v="617"/>
    <n v="40"/>
    <n v="40"/>
    <n v="60"/>
    <n v="100"/>
    <n v="435"/>
    <n v="5"/>
    <x v="13"/>
    <x v="15"/>
    <x v="3"/>
    <x v="1"/>
    <x v="4"/>
    <x v="2"/>
    <s v="Regular"/>
  </r>
  <r>
    <n v="148"/>
    <n v="137"/>
    <n v="247"/>
    <n v="95"/>
    <n v="37"/>
    <n v="26"/>
    <n v="809"/>
    <n v="100"/>
    <n v="80"/>
    <n v="120"/>
    <n v="200"/>
    <n v="209"/>
    <n v="8"/>
    <x v="13"/>
    <x v="16"/>
    <x v="3"/>
    <x v="0"/>
    <x v="6"/>
    <x v="3"/>
    <s v="Decaf"/>
  </r>
  <r>
    <n v="243"/>
    <n v="252"/>
    <n v="496"/>
    <n v="257"/>
    <n v="88"/>
    <n v="66"/>
    <n v="942"/>
    <n v="160"/>
    <n v="178"/>
    <n v="220"/>
    <n v="400"/>
    <n v="559"/>
    <n v="9"/>
    <x v="13"/>
    <x v="16"/>
    <x v="3"/>
    <x v="0"/>
    <x v="7"/>
    <x v="3"/>
    <s v="Decaf"/>
  </r>
  <r>
    <n v="101"/>
    <n v="107"/>
    <n v="202"/>
    <n v="83"/>
    <n v="39"/>
    <n v="27"/>
    <n v="613"/>
    <n v="60"/>
    <n v="70"/>
    <n v="90"/>
    <n v="160"/>
    <n v="408"/>
    <n v="10"/>
    <x v="13"/>
    <x v="16"/>
    <x v="3"/>
    <x v="0"/>
    <x v="8"/>
    <x v="3"/>
    <s v="Decaf"/>
  </r>
  <r>
    <n v="157"/>
    <n v="144"/>
    <n v="259"/>
    <n v="99"/>
    <n v="38"/>
    <n v="27"/>
    <n v="766"/>
    <n v="90"/>
    <n v="60"/>
    <n v="100"/>
    <n v="160"/>
    <n v="805"/>
    <n v="11"/>
    <x v="13"/>
    <x v="16"/>
    <x v="3"/>
    <x v="0"/>
    <x v="9"/>
    <x v="1"/>
    <s v="Regular"/>
  </r>
  <r>
    <n v="119"/>
    <n v="112"/>
    <n v="201"/>
    <n v="77"/>
    <n v="32"/>
    <n v="21"/>
    <n v="449"/>
    <n v="60"/>
    <n v="50"/>
    <n v="70"/>
    <n v="120"/>
    <n v="707"/>
    <n v="12"/>
    <x v="13"/>
    <x v="16"/>
    <x v="3"/>
    <x v="0"/>
    <x v="10"/>
    <x v="1"/>
    <s v="Regular"/>
  </r>
  <r>
    <n v="86"/>
    <n v="114"/>
    <n v="201"/>
    <n v="75"/>
    <n v="56"/>
    <n v="24"/>
    <n v="549"/>
    <n v="50"/>
    <n v="40"/>
    <n v="80"/>
    <n v="120"/>
    <n v="530"/>
    <n v="13"/>
    <x v="13"/>
    <x v="16"/>
    <x v="3"/>
    <x v="0"/>
    <x v="3"/>
    <x v="1"/>
    <s v="Regular"/>
  </r>
  <r>
    <n v="300"/>
    <n v="311"/>
    <n v="581"/>
    <n v="203"/>
    <n v="109"/>
    <n v="77"/>
    <n v="1282"/>
    <n v="200"/>
    <n v="202"/>
    <n v="300"/>
    <n v="520"/>
    <n v="707"/>
    <n v="6"/>
    <x v="13"/>
    <x v="16"/>
    <x v="3"/>
    <x v="0"/>
    <x v="5"/>
    <x v="2"/>
    <s v="Decaf"/>
  </r>
  <r>
    <n v="-40"/>
    <n v="28"/>
    <n v="141"/>
    <n v="150"/>
    <n v="55"/>
    <n v="33"/>
    <n v="685"/>
    <n v="-20"/>
    <n v="130"/>
    <n v="30"/>
    <n v="160"/>
    <n v="626"/>
    <n v="1"/>
    <x v="13"/>
    <x v="16"/>
    <x v="3"/>
    <x v="0"/>
    <x v="0"/>
    <x v="0"/>
    <s v="Regular"/>
  </r>
  <r>
    <n v="364"/>
    <n v="387"/>
    <n v="687"/>
    <n v="274"/>
    <n v="142"/>
    <n v="90"/>
    <n v="2067"/>
    <n v="360"/>
    <n v="252"/>
    <n v="480"/>
    <n v="800"/>
    <n v="213"/>
    <n v="2"/>
    <x v="13"/>
    <x v="16"/>
    <x v="3"/>
    <x v="0"/>
    <x v="1"/>
    <x v="0"/>
    <s v="Regular"/>
  </r>
  <r>
    <n v="-174"/>
    <n v="-26"/>
    <n v="130"/>
    <n v="109"/>
    <n v="91"/>
    <n v="48"/>
    <n v="1071"/>
    <n v="-110"/>
    <n v="162"/>
    <n v="-30"/>
    <n v="150"/>
    <n v="925"/>
    <n v="3"/>
    <x v="13"/>
    <x v="16"/>
    <x v="3"/>
    <x v="0"/>
    <x v="2"/>
    <x v="0"/>
    <s v="Decaf"/>
  </r>
  <r>
    <n v="211"/>
    <n v="229"/>
    <n v="487"/>
    <n v="214"/>
    <n v="87"/>
    <n v="63"/>
    <n v="1436"/>
    <n v="150"/>
    <n v="162"/>
    <n v="220"/>
    <n v="430"/>
    <n v="619"/>
    <n v="4"/>
    <x v="13"/>
    <x v="16"/>
    <x v="3"/>
    <x v="0"/>
    <x v="12"/>
    <x v="2"/>
    <s v="Regular"/>
  </r>
  <r>
    <n v="39"/>
    <n v="169"/>
    <n v="309"/>
    <n v="155"/>
    <n v="143"/>
    <n v="110"/>
    <n v="712"/>
    <n v="30"/>
    <n v="91"/>
    <n v="160"/>
    <n v="270"/>
    <n v="916"/>
    <n v="5"/>
    <x v="13"/>
    <x v="16"/>
    <x v="3"/>
    <x v="0"/>
    <x v="4"/>
    <x v="2"/>
    <s v="Regular"/>
  </r>
  <r>
    <n v="39"/>
    <n v="169"/>
    <n v="309"/>
    <n v="99"/>
    <n v="143"/>
    <n v="110"/>
    <n v="712"/>
    <n v="40"/>
    <n v="139"/>
    <n v="150"/>
    <n v="250"/>
    <n v="702"/>
    <n v="8"/>
    <x v="13"/>
    <x v="17"/>
    <x v="3"/>
    <x v="1"/>
    <x v="6"/>
    <x v="3"/>
    <s v="Decaf"/>
  </r>
  <r>
    <n v="171"/>
    <n v="206"/>
    <n v="377"/>
    <n v="119"/>
    <n v="91"/>
    <n v="48"/>
    <n v="844"/>
    <n v="120"/>
    <n v="103"/>
    <n v="190"/>
    <n v="310"/>
    <n v="775"/>
    <n v="9"/>
    <x v="13"/>
    <x v="17"/>
    <x v="3"/>
    <x v="1"/>
    <x v="7"/>
    <x v="3"/>
    <s v="Decaf"/>
  </r>
  <r>
    <n v="140"/>
    <n v="150"/>
    <n v="271"/>
    <n v="95"/>
    <n v="56"/>
    <n v="33"/>
    <n v="596"/>
    <n v="110"/>
    <n v="80"/>
    <n v="140"/>
    <n v="220"/>
    <n v="775"/>
    <n v="10"/>
    <x v="13"/>
    <x v="17"/>
    <x v="3"/>
    <x v="1"/>
    <x v="8"/>
    <x v="3"/>
    <s v="Decaf"/>
  </r>
  <r>
    <n v="300"/>
    <n v="311"/>
    <n v="581"/>
    <n v="247"/>
    <n v="109"/>
    <n v="77"/>
    <n v="1282"/>
    <n v="150"/>
    <n v="171"/>
    <n v="220"/>
    <n v="370"/>
    <n v="702"/>
    <n v="11"/>
    <x v="13"/>
    <x v="17"/>
    <x v="3"/>
    <x v="1"/>
    <x v="9"/>
    <x v="1"/>
    <s v="Regular"/>
  </r>
  <r>
    <n v="211"/>
    <n v="229"/>
    <n v="487"/>
    <n v="235"/>
    <n v="87"/>
    <n v="63"/>
    <n v="1436"/>
    <n v="100"/>
    <n v="126"/>
    <n v="160"/>
    <n v="310"/>
    <n v="775"/>
    <n v="12"/>
    <x v="13"/>
    <x v="17"/>
    <x v="3"/>
    <x v="1"/>
    <x v="10"/>
    <x v="1"/>
    <s v="Regular"/>
  </r>
  <r>
    <n v="-508"/>
    <n v="-240"/>
    <n v="25"/>
    <n v="208"/>
    <n v="125"/>
    <n v="91"/>
    <n v="1937"/>
    <n v="-220"/>
    <n v="113"/>
    <n v="-150"/>
    <n v="0"/>
    <n v="775"/>
    <n v="13"/>
    <x v="13"/>
    <x v="17"/>
    <x v="3"/>
    <x v="1"/>
    <x v="3"/>
    <x v="1"/>
    <s v="Regular"/>
  </r>
  <r>
    <n v="16"/>
    <n v="28"/>
    <n v="50"/>
    <n v="19"/>
    <n v="17"/>
    <n v="5"/>
    <n v="774"/>
    <n v="20"/>
    <n v="10"/>
    <n v="30"/>
    <n v="40"/>
    <n v="702"/>
    <n v="6"/>
    <x v="13"/>
    <x v="17"/>
    <x v="3"/>
    <x v="1"/>
    <x v="5"/>
    <x v="2"/>
    <s v="Decaf"/>
  </r>
  <r>
    <n v="-7"/>
    <n v="41"/>
    <n v="79"/>
    <n v="33"/>
    <n v="46"/>
    <n v="12"/>
    <n v="193"/>
    <n v="10"/>
    <n v="40"/>
    <n v="50"/>
    <n v="90"/>
    <n v="702"/>
    <n v="2"/>
    <x v="13"/>
    <x v="17"/>
    <x v="3"/>
    <x v="1"/>
    <x v="1"/>
    <x v="0"/>
    <s v="Regular"/>
  </r>
  <r>
    <n v="9"/>
    <n v="35"/>
    <n v="67"/>
    <n v="28"/>
    <n v="29"/>
    <n v="8"/>
    <n v="961"/>
    <n v="20"/>
    <n v="30"/>
    <n v="40"/>
    <n v="70"/>
    <n v="775"/>
    <n v="3"/>
    <x v="13"/>
    <x v="17"/>
    <x v="3"/>
    <x v="1"/>
    <x v="2"/>
    <x v="0"/>
    <s v="Decaf"/>
  </r>
  <r>
    <n v="46"/>
    <n v="43"/>
    <n v="46"/>
    <n v="0"/>
    <n v="12"/>
    <n v="0"/>
    <n v="774"/>
    <n v="30"/>
    <n v="0"/>
    <n v="40"/>
    <n v="40"/>
    <n v="775"/>
    <n v="4"/>
    <x v="13"/>
    <x v="17"/>
    <x v="3"/>
    <x v="1"/>
    <x v="12"/>
    <x v="2"/>
    <s v="Regular"/>
  </r>
  <r>
    <n v="15"/>
    <n v="27"/>
    <n v="48"/>
    <n v="18"/>
    <n v="17"/>
    <n v="5"/>
    <n v="818"/>
    <n v="20"/>
    <n v="10"/>
    <n v="30"/>
    <n v="40"/>
    <n v="775"/>
    <n v="5"/>
    <x v="13"/>
    <x v="17"/>
    <x v="3"/>
    <x v="1"/>
    <x v="4"/>
    <x v="2"/>
    <s v="Regular"/>
  </r>
  <r>
    <n v="42"/>
    <n v="48"/>
    <n v="86"/>
    <n v="33"/>
    <n v="20"/>
    <n v="9"/>
    <n v="772"/>
    <n v="50"/>
    <n v="20"/>
    <n v="50"/>
    <n v="70"/>
    <n v="503"/>
    <n v="8"/>
    <x v="13"/>
    <x v="18"/>
    <x v="3"/>
    <x v="1"/>
    <x v="6"/>
    <x v="3"/>
    <s v="Decaf"/>
  </r>
  <r>
    <n v="45"/>
    <n v="56"/>
    <n v="107"/>
    <n v="44"/>
    <n v="26"/>
    <n v="14"/>
    <n v="618"/>
    <n v="30"/>
    <n v="30"/>
    <n v="50"/>
    <n v="80"/>
    <n v="503"/>
    <n v="9"/>
    <x v="13"/>
    <x v="18"/>
    <x v="3"/>
    <x v="1"/>
    <x v="7"/>
    <x v="3"/>
    <s v="Decaf"/>
  </r>
  <r>
    <n v="25"/>
    <n v="34"/>
    <n v="60"/>
    <n v="22"/>
    <n v="17"/>
    <n v="6"/>
    <n v="452"/>
    <n v="20"/>
    <n v="10"/>
    <n v="20"/>
    <n v="30"/>
    <n v="503"/>
    <n v="11"/>
    <x v="13"/>
    <x v="18"/>
    <x v="3"/>
    <x v="1"/>
    <x v="9"/>
    <x v="1"/>
    <s v="Regular"/>
  </r>
  <r>
    <n v="92"/>
    <n v="120"/>
    <n v="213"/>
    <n v="80"/>
    <n v="58"/>
    <n v="26"/>
    <n v="640"/>
    <n v="50"/>
    <n v="50"/>
    <n v="80"/>
    <n v="130"/>
    <n v="503"/>
    <n v="12"/>
    <x v="13"/>
    <x v="18"/>
    <x v="3"/>
    <x v="1"/>
    <x v="10"/>
    <x v="1"/>
    <s v="Regular"/>
  </r>
  <r>
    <n v="105"/>
    <n v="120"/>
    <n v="220"/>
    <n v="86"/>
    <n v="49"/>
    <n v="26"/>
    <n v="490"/>
    <n v="60"/>
    <n v="50"/>
    <n v="90"/>
    <n v="140"/>
    <n v="971"/>
    <n v="13"/>
    <x v="13"/>
    <x v="18"/>
    <x v="3"/>
    <x v="1"/>
    <x v="3"/>
    <x v="1"/>
    <s v="Regular"/>
  </r>
  <r>
    <n v="147"/>
    <n v="170"/>
    <n v="362"/>
    <n v="148"/>
    <n v="71"/>
    <n v="47"/>
    <n v="1073"/>
    <n v="100"/>
    <n v="115"/>
    <n v="160"/>
    <n v="320"/>
    <n v="503"/>
    <n v="6"/>
    <x v="13"/>
    <x v="18"/>
    <x v="3"/>
    <x v="1"/>
    <x v="5"/>
    <x v="2"/>
    <s v="Decaf"/>
  </r>
  <r>
    <n v="-6"/>
    <n v="75"/>
    <n v="137"/>
    <n v="54"/>
    <n v="79"/>
    <n v="49"/>
    <n v="427"/>
    <n v="40"/>
    <n v="60"/>
    <n v="100"/>
    <n v="160"/>
    <n v="541"/>
    <n v="1"/>
    <x v="13"/>
    <x v="18"/>
    <x v="3"/>
    <x v="1"/>
    <x v="0"/>
    <x v="0"/>
    <s v="Regular"/>
  </r>
  <r>
    <n v="37"/>
    <n v="90"/>
    <n v="165"/>
    <n v="65"/>
    <n v="65"/>
    <n v="21"/>
    <n v="392"/>
    <n v="50"/>
    <n v="80"/>
    <n v="110"/>
    <n v="190"/>
    <n v="503"/>
    <n v="2"/>
    <x v="13"/>
    <x v="18"/>
    <x v="3"/>
    <x v="1"/>
    <x v="1"/>
    <x v="0"/>
    <s v="Regular"/>
  </r>
  <r>
    <n v="56"/>
    <n v="76"/>
    <n v="136"/>
    <n v="52"/>
    <n v="38"/>
    <n v="16"/>
    <n v="357"/>
    <n v="70"/>
    <n v="60"/>
    <n v="100"/>
    <n v="160"/>
    <n v="971"/>
    <n v="3"/>
    <x v="13"/>
    <x v="18"/>
    <x v="3"/>
    <x v="1"/>
    <x v="2"/>
    <x v="0"/>
    <s v="Decaf"/>
  </r>
  <r>
    <n v="27"/>
    <n v="73"/>
    <n v="141"/>
    <n v="59"/>
    <n v="55"/>
    <n v="22"/>
    <n v="331"/>
    <n v="20"/>
    <n v="50"/>
    <n v="70"/>
    <n v="120"/>
    <n v="541"/>
    <n v="4"/>
    <x v="13"/>
    <x v="18"/>
    <x v="3"/>
    <x v="1"/>
    <x v="12"/>
    <x v="2"/>
    <s v="Regular"/>
  </r>
  <r>
    <n v="49"/>
    <n v="80"/>
    <n v="149"/>
    <n v="60"/>
    <n v="47"/>
    <n v="19"/>
    <n v="329"/>
    <n v="50"/>
    <n v="50"/>
    <n v="80"/>
    <n v="130"/>
    <n v="541"/>
    <n v="5"/>
    <x v="13"/>
    <x v="18"/>
    <x v="3"/>
    <x v="1"/>
    <x v="4"/>
    <x v="2"/>
    <s v="Regular"/>
  </r>
  <r>
    <n v="180"/>
    <n v="195"/>
    <n v="346"/>
    <n v="82"/>
    <n v="74"/>
    <n v="42"/>
    <n v="945"/>
    <n v="120"/>
    <n v="126"/>
    <n v="170"/>
    <n v="280"/>
    <n v="206"/>
    <n v="8"/>
    <x v="13"/>
    <x v="19"/>
    <x v="3"/>
    <x v="1"/>
    <x v="6"/>
    <x v="3"/>
    <s v="Decaf"/>
  </r>
  <r>
    <n v="50"/>
    <n v="56"/>
    <n v="100"/>
    <n v="38"/>
    <n v="22"/>
    <n v="10"/>
    <n v="772"/>
    <n v="50"/>
    <n v="30"/>
    <n v="50"/>
    <n v="80"/>
    <n v="509"/>
    <n v="9"/>
    <x v="13"/>
    <x v="19"/>
    <x v="3"/>
    <x v="1"/>
    <x v="7"/>
    <x v="3"/>
    <s v="Decaf"/>
  </r>
  <r>
    <n v="98"/>
    <n v="109"/>
    <n v="185"/>
    <n v="65"/>
    <n v="43"/>
    <n v="20"/>
    <n v="372"/>
    <n v="40"/>
    <n v="40"/>
    <n v="70"/>
    <n v="110"/>
    <n v="206"/>
    <n v="11"/>
    <x v="13"/>
    <x v="19"/>
    <x v="3"/>
    <x v="1"/>
    <x v="9"/>
    <x v="1"/>
    <s v="Regular"/>
  </r>
  <r>
    <n v="61"/>
    <n v="81"/>
    <n v="146"/>
    <n v="56"/>
    <n v="40"/>
    <n v="17"/>
    <n v="382"/>
    <n v="40"/>
    <n v="30"/>
    <n v="60"/>
    <n v="90"/>
    <n v="425"/>
    <n v="12"/>
    <x v="13"/>
    <x v="19"/>
    <x v="3"/>
    <x v="1"/>
    <x v="10"/>
    <x v="1"/>
    <s v="Regular"/>
  </r>
  <r>
    <n v="4"/>
    <n v="90"/>
    <n v="165"/>
    <n v="65"/>
    <n v="87"/>
    <n v="58"/>
    <n v="513"/>
    <n v="10"/>
    <n v="40"/>
    <n v="60"/>
    <n v="100"/>
    <n v="425"/>
    <n v="13"/>
    <x v="13"/>
    <x v="19"/>
    <x v="3"/>
    <x v="1"/>
    <x v="3"/>
    <x v="1"/>
    <s v="Regular"/>
  </r>
  <r>
    <n v="52"/>
    <n v="62"/>
    <n v="117"/>
    <n v="48"/>
    <n v="27"/>
    <n v="15"/>
    <n v="617"/>
    <n v="40"/>
    <n v="40"/>
    <n v="60"/>
    <n v="100"/>
    <n v="253"/>
    <n v="4"/>
    <x v="13"/>
    <x v="19"/>
    <x v="3"/>
    <x v="1"/>
    <x v="12"/>
    <x v="2"/>
    <s v="Regular"/>
  </r>
  <r>
    <n v="18"/>
    <n v="65"/>
    <n v="126"/>
    <n v="53"/>
    <n v="53"/>
    <n v="20"/>
    <n v="306"/>
    <n v="20"/>
    <n v="50"/>
    <n v="60"/>
    <n v="110"/>
    <n v="206"/>
    <n v="5"/>
    <x v="13"/>
    <x v="19"/>
    <x v="3"/>
    <x v="1"/>
    <x v="4"/>
    <x v="2"/>
    <s v="Regular"/>
  </r>
  <r>
    <n v="61"/>
    <n v="84"/>
    <n v="164"/>
    <n v="70"/>
    <n v="43"/>
    <n v="21"/>
    <n v="957"/>
    <n v="60"/>
    <n v="60"/>
    <n v="80"/>
    <n v="140"/>
    <n v="425"/>
    <n v="6"/>
    <x v="13"/>
    <x v="19"/>
    <x v="3"/>
    <x v="1"/>
    <x v="5"/>
    <x v="2"/>
    <s v="Decaf"/>
  </r>
  <r>
    <n v="65"/>
    <n v="84"/>
    <n v="151"/>
    <n v="58"/>
    <n v="40"/>
    <n v="18"/>
    <n v="331"/>
    <n v="70"/>
    <n v="70"/>
    <n v="100"/>
    <n v="170"/>
    <n v="360"/>
    <n v="2"/>
    <x v="13"/>
    <x v="19"/>
    <x v="3"/>
    <x v="1"/>
    <x v="1"/>
    <x v="0"/>
    <s v="Regular"/>
  </r>
  <r>
    <n v="22"/>
    <n v="128"/>
    <n v="234"/>
    <n v="92"/>
    <n v="113"/>
    <n v="83"/>
    <n v="541"/>
    <n v="60"/>
    <n v="97"/>
    <n v="160"/>
    <n v="270"/>
    <n v="253"/>
    <n v="3"/>
    <x v="13"/>
    <x v="19"/>
    <x v="3"/>
    <x v="1"/>
    <x v="2"/>
    <x v="0"/>
    <s v="Decaf"/>
  </r>
  <r>
    <n v="140"/>
    <n v="163"/>
    <n v="346"/>
    <n v="191"/>
    <n v="69"/>
    <n v="45"/>
    <n v="1059"/>
    <n v="100"/>
    <n v="135"/>
    <n v="150"/>
    <n v="280"/>
    <n v="970"/>
    <n v="8"/>
    <x v="14"/>
    <x v="0"/>
    <x v="0"/>
    <x v="0"/>
    <x v="6"/>
    <x v="3"/>
    <s v="Decaf"/>
  </r>
  <r>
    <n v="-6"/>
    <n v="73"/>
    <n v="133"/>
    <n v="52"/>
    <n v="77"/>
    <n v="47"/>
    <n v="421"/>
    <n v="20"/>
    <n v="40"/>
    <n v="70"/>
    <n v="110"/>
    <n v="303"/>
    <n v="9"/>
    <x v="14"/>
    <x v="0"/>
    <x v="0"/>
    <x v="0"/>
    <x v="7"/>
    <x v="3"/>
    <s v="Decaf"/>
  </r>
  <r>
    <n v="46"/>
    <n v="77"/>
    <n v="143"/>
    <n v="57"/>
    <n v="46"/>
    <n v="18"/>
    <n v="323"/>
    <n v="40"/>
    <n v="40"/>
    <n v="70"/>
    <n v="110"/>
    <n v="970"/>
    <n v="10"/>
    <x v="14"/>
    <x v="0"/>
    <x v="0"/>
    <x v="0"/>
    <x v="8"/>
    <x v="3"/>
    <s v="Decaf"/>
  </r>
  <r>
    <n v="24"/>
    <n v="71"/>
    <n v="137"/>
    <n v="58"/>
    <n v="55"/>
    <n v="22"/>
    <n v="325"/>
    <n v="20"/>
    <n v="40"/>
    <n v="70"/>
    <n v="110"/>
    <n v="970"/>
    <n v="11"/>
    <x v="14"/>
    <x v="0"/>
    <x v="0"/>
    <x v="0"/>
    <x v="9"/>
    <x v="1"/>
    <s v="Regular"/>
  </r>
  <r>
    <n v="47"/>
    <n v="73"/>
    <n v="144"/>
    <n v="62"/>
    <n v="41"/>
    <n v="19"/>
    <n v="952"/>
    <n v="30"/>
    <n v="50"/>
    <n v="60"/>
    <n v="110"/>
    <n v="970"/>
    <n v="12"/>
    <x v="14"/>
    <x v="0"/>
    <x v="0"/>
    <x v="0"/>
    <x v="10"/>
    <x v="1"/>
    <s v="Regular"/>
  </r>
  <r>
    <n v="43"/>
    <n v="55"/>
    <n v="104"/>
    <n v="43"/>
    <n v="26"/>
    <n v="14"/>
    <n v="613"/>
    <n v="30"/>
    <n v="30"/>
    <n v="50"/>
    <n v="80"/>
    <n v="719"/>
    <n v="13"/>
    <x v="14"/>
    <x v="0"/>
    <x v="0"/>
    <x v="0"/>
    <x v="3"/>
    <x v="1"/>
    <s v="Regular"/>
  </r>
  <r>
    <n v="125"/>
    <n v="117"/>
    <n v="211"/>
    <n v="81"/>
    <n v="33"/>
    <n v="22"/>
    <n v="441"/>
    <n v="110"/>
    <n v="90"/>
    <n v="140"/>
    <n v="230"/>
    <n v="720"/>
    <n v="5"/>
    <x v="14"/>
    <x v="0"/>
    <x v="0"/>
    <x v="0"/>
    <x v="4"/>
    <x v="2"/>
    <s v="Regular"/>
  </r>
  <r>
    <n v="80"/>
    <n v="108"/>
    <n v="192"/>
    <n v="72"/>
    <n v="54"/>
    <n v="23"/>
    <n v="541"/>
    <n v="80"/>
    <n v="80"/>
    <n v="130"/>
    <n v="210"/>
    <n v="970"/>
    <n v="6"/>
    <x v="14"/>
    <x v="0"/>
    <x v="0"/>
    <x v="0"/>
    <x v="5"/>
    <x v="2"/>
    <s v="Decaf"/>
  </r>
  <r>
    <n v="134"/>
    <n v="126"/>
    <n v="227"/>
    <n v="87"/>
    <n v="36"/>
    <n v="24"/>
    <n v="756"/>
    <n v="100"/>
    <n v="90"/>
    <n v="130"/>
    <n v="220"/>
    <n v="303"/>
    <n v="1"/>
    <x v="14"/>
    <x v="0"/>
    <x v="0"/>
    <x v="0"/>
    <x v="0"/>
    <x v="0"/>
    <s v="Regular"/>
  </r>
  <r>
    <n v="102"/>
    <n v="109"/>
    <n v="206"/>
    <n v="84"/>
    <n v="40"/>
    <n v="27"/>
    <n v="603"/>
    <n v="90"/>
    <n v="80"/>
    <n v="120"/>
    <n v="200"/>
    <n v="970"/>
    <n v="2"/>
    <x v="14"/>
    <x v="0"/>
    <x v="0"/>
    <x v="0"/>
    <x v="1"/>
    <x v="0"/>
    <s v="Regular"/>
  </r>
  <r>
    <n v="150"/>
    <n v="139"/>
    <n v="249"/>
    <n v="95"/>
    <n v="38"/>
    <n v="26"/>
    <n v="799"/>
    <n v="110"/>
    <n v="99"/>
    <n v="140"/>
    <n v="240"/>
    <n v="303"/>
    <n v="3"/>
    <x v="14"/>
    <x v="0"/>
    <x v="0"/>
    <x v="0"/>
    <x v="2"/>
    <x v="0"/>
    <s v="Decaf"/>
  </r>
  <r>
    <n v="135"/>
    <n v="126"/>
    <n v="227"/>
    <n v="87"/>
    <n v="35"/>
    <n v="24"/>
    <n v="756"/>
    <n v="90"/>
    <n v="70"/>
    <n v="110"/>
    <n v="180"/>
    <n v="312"/>
    <n v="8"/>
    <x v="14"/>
    <x v="1"/>
    <x v="0"/>
    <x v="0"/>
    <x v="6"/>
    <x v="3"/>
    <s v="Decaf"/>
  </r>
  <r>
    <n v="104"/>
    <n v="109"/>
    <n v="206"/>
    <n v="84"/>
    <n v="39"/>
    <n v="27"/>
    <n v="603"/>
    <n v="60"/>
    <n v="70"/>
    <n v="90"/>
    <n v="160"/>
    <n v="630"/>
    <n v="9"/>
    <x v="14"/>
    <x v="1"/>
    <x v="0"/>
    <x v="0"/>
    <x v="7"/>
    <x v="3"/>
    <s v="Decaf"/>
  </r>
  <r>
    <n v="151"/>
    <n v="139"/>
    <n v="249"/>
    <n v="95"/>
    <n v="37"/>
    <n v="26"/>
    <n v="799"/>
    <n v="100"/>
    <n v="80"/>
    <n v="120"/>
    <n v="200"/>
    <n v="309"/>
    <n v="10"/>
    <x v="14"/>
    <x v="1"/>
    <x v="0"/>
    <x v="0"/>
    <x v="8"/>
    <x v="3"/>
    <s v="Decaf"/>
  </r>
  <r>
    <n v="125"/>
    <n v="117"/>
    <n v="211"/>
    <n v="81"/>
    <n v="33"/>
    <n v="22"/>
    <n v="441"/>
    <n v="80"/>
    <n v="60"/>
    <n v="110"/>
    <n v="170"/>
    <n v="708"/>
    <n v="11"/>
    <x v="14"/>
    <x v="1"/>
    <x v="0"/>
    <x v="0"/>
    <x v="9"/>
    <x v="1"/>
    <s v="Regular"/>
  </r>
  <r>
    <n v="79"/>
    <n v="108"/>
    <n v="192"/>
    <n v="72"/>
    <n v="55"/>
    <n v="23"/>
    <n v="541"/>
    <n v="40"/>
    <n v="60"/>
    <n v="90"/>
    <n v="150"/>
    <n v="815"/>
    <n v="12"/>
    <x v="14"/>
    <x v="1"/>
    <x v="0"/>
    <x v="0"/>
    <x v="10"/>
    <x v="1"/>
    <s v="Regular"/>
  </r>
  <r>
    <n v="313"/>
    <n v="324"/>
    <n v="604"/>
    <n v="214"/>
    <n v="113"/>
    <n v="80"/>
    <n v="1260"/>
    <n v="260"/>
    <n v="283"/>
    <n v="380"/>
    <n v="660"/>
    <n v="217"/>
    <n v="5"/>
    <x v="14"/>
    <x v="1"/>
    <x v="0"/>
    <x v="0"/>
    <x v="4"/>
    <x v="2"/>
    <s v="Regular"/>
  </r>
  <r>
    <n v="220"/>
    <n v="239"/>
    <n v="509"/>
    <n v="177"/>
    <n v="91"/>
    <n v="66"/>
    <n v="1417"/>
    <n v="200"/>
    <n v="179"/>
    <n v="290"/>
    <n v="560"/>
    <n v="630"/>
    <n v="6"/>
    <x v="14"/>
    <x v="1"/>
    <x v="0"/>
    <x v="0"/>
    <x v="5"/>
    <x v="2"/>
    <s v="Decaf"/>
  </r>
  <r>
    <n v="177"/>
    <n v="213"/>
    <n v="391"/>
    <n v="154"/>
    <n v="94"/>
    <n v="50"/>
    <n v="829"/>
    <n v="140"/>
    <n v="155"/>
    <n v="220"/>
    <n v="380"/>
    <n v="773"/>
    <n v="2"/>
    <x v="14"/>
    <x v="1"/>
    <x v="0"/>
    <x v="0"/>
    <x v="1"/>
    <x v="0"/>
    <s v="Regular"/>
  </r>
  <r>
    <n v="151"/>
    <n v="158"/>
    <n v="285"/>
    <n v="119"/>
    <n v="56"/>
    <n v="34"/>
    <n v="585"/>
    <n v="120"/>
    <n v="92"/>
    <n v="170"/>
    <n v="280"/>
    <n v="815"/>
    <n v="3"/>
    <x v="14"/>
    <x v="1"/>
    <x v="0"/>
    <x v="0"/>
    <x v="2"/>
    <x v="0"/>
    <s v="Decaf"/>
  </r>
  <r>
    <n v="315"/>
    <n v="324"/>
    <n v="604"/>
    <n v="249"/>
    <n v="112"/>
    <n v="80"/>
    <n v="1260"/>
    <n v="210"/>
    <n v="195"/>
    <n v="290"/>
    <n v="490"/>
    <n v="563"/>
    <n v="8"/>
    <x v="14"/>
    <x v="2"/>
    <x v="0"/>
    <x v="1"/>
    <x v="6"/>
    <x v="3"/>
    <s v="Decaf"/>
  </r>
  <r>
    <n v="151"/>
    <n v="158"/>
    <n v="285"/>
    <n v="121"/>
    <n v="56"/>
    <n v="34"/>
    <n v="585"/>
    <n v="110"/>
    <n v="90"/>
    <n v="140"/>
    <n v="230"/>
    <n v="641"/>
    <n v="9"/>
    <x v="14"/>
    <x v="2"/>
    <x v="0"/>
    <x v="1"/>
    <x v="7"/>
    <x v="3"/>
    <s v="Decaf"/>
  </r>
  <r>
    <n v="220"/>
    <n v="239"/>
    <n v="509"/>
    <n v="189"/>
    <n v="91"/>
    <n v="66"/>
    <n v="1417"/>
    <n v="140"/>
    <n v="195"/>
    <n v="220"/>
    <n v="420"/>
    <n v="712"/>
    <n v="11"/>
    <x v="14"/>
    <x v="2"/>
    <x v="0"/>
    <x v="1"/>
    <x v="9"/>
    <x v="1"/>
    <s v="Regular"/>
  </r>
  <r>
    <n v="260"/>
    <n v="301"/>
    <n v="582"/>
    <n v="307"/>
    <n v="126"/>
    <n v="93"/>
    <n v="1369"/>
    <n v="160"/>
    <n v="156"/>
    <n v="270"/>
    <n v="480"/>
    <n v="563"/>
    <n v="12"/>
    <x v="14"/>
    <x v="2"/>
    <x v="0"/>
    <x v="1"/>
    <x v="10"/>
    <x v="1"/>
    <s v="Regular"/>
  </r>
  <r>
    <n v="13"/>
    <n v="25"/>
    <n v="44"/>
    <n v="16"/>
    <n v="16"/>
    <n v="4"/>
    <n v="772"/>
    <n v="20"/>
    <n v="10"/>
    <n v="30"/>
    <n v="40"/>
    <n v="515"/>
    <n v="5"/>
    <x v="14"/>
    <x v="2"/>
    <x v="0"/>
    <x v="1"/>
    <x v="4"/>
    <x v="2"/>
    <s v="Regular"/>
  </r>
  <r>
    <n v="47"/>
    <n v="43"/>
    <n v="46"/>
    <n v="0"/>
    <n v="11"/>
    <n v="0"/>
    <n v="731"/>
    <n v="40"/>
    <n v="0"/>
    <n v="50"/>
    <n v="50"/>
    <n v="712"/>
    <n v="6"/>
    <x v="14"/>
    <x v="2"/>
    <x v="0"/>
    <x v="1"/>
    <x v="5"/>
    <x v="2"/>
    <s v="Decaf"/>
  </r>
  <r>
    <n v="15"/>
    <n v="27"/>
    <n v="48"/>
    <n v="18"/>
    <n v="17"/>
    <n v="5"/>
    <n v="816"/>
    <n v="20"/>
    <n v="10"/>
    <n v="30"/>
    <n v="40"/>
    <n v="712"/>
    <n v="1"/>
    <x v="14"/>
    <x v="2"/>
    <x v="0"/>
    <x v="1"/>
    <x v="0"/>
    <x v="0"/>
    <s v="Regular"/>
  </r>
  <r>
    <n v="9"/>
    <n v="35"/>
    <n v="67"/>
    <n v="28"/>
    <n v="29"/>
    <n v="8"/>
    <n v="958"/>
    <n v="20"/>
    <n v="20"/>
    <n v="40"/>
    <n v="60"/>
    <n v="515"/>
    <n v="2"/>
    <x v="14"/>
    <x v="2"/>
    <x v="0"/>
    <x v="1"/>
    <x v="1"/>
    <x v="0"/>
    <s v="Regular"/>
  </r>
  <r>
    <n v="18"/>
    <n v="31"/>
    <n v="58"/>
    <n v="23"/>
    <n v="19"/>
    <n v="7"/>
    <n v="617"/>
    <n v="20"/>
    <n v="20"/>
    <n v="30"/>
    <n v="50"/>
    <n v="319"/>
    <n v="3"/>
    <x v="14"/>
    <x v="2"/>
    <x v="0"/>
    <x v="1"/>
    <x v="2"/>
    <x v="0"/>
    <s v="Decaf"/>
  </r>
  <r>
    <n v="-9"/>
    <n v="63"/>
    <n v="114"/>
    <n v="44"/>
    <n v="69"/>
    <n v="40"/>
    <n v="251"/>
    <n v="10"/>
    <n v="30"/>
    <n v="60"/>
    <n v="90"/>
    <n v="417"/>
    <n v="8"/>
    <x v="14"/>
    <x v="3"/>
    <x v="0"/>
    <x v="1"/>
    <x v="6"/>
    <x v="3"/>
    <s v="Decaf"/>
  </r>
  <r>
    <n v="-47"/>
    <n v="18"/>
    <n v="113"/>
    <n v="88"/>
    <n v="50"/>
    <n v="27"/>
    <n v="715"/>
    <n v="-10"/>
    <n v="70"/>
    <n v="20"/>
    <n v="90"/>
    <n v="816"/>
    <n v="9"/>
    <x v="14"/>
    <x v="3"/>
    <x v="0"/>
    <x v="1"/>
    <x v="7"/>
    <x v="3"/>
    <s v="Decaf"/>
  </r>
  <r>
    <n v="16"/>
    <n v="49"/>
    <n v="91"/>
    <n v="36"/>
    <n v="38"/>
    <n v="11"/>
    <n v="187"/>
    <n v="10"/>
    <n v="30"/>
    <n v="40"/>
    <n v="70"/>
    <n v="314"/>
    <n v="11"/>
    <x v="14"/>
    <x v="3"/>
    <x v="0"/>
    <x v="1"/>
    <x v="9"/>
    <x v="1"/>
    <s v="Regular"/>
  </r>
  <r>
    <n v="-4"/>
    <n v="42"/>
    <n v="80"/>
    <n v="33"/>
    <n v="45"/>
    <n v="12"/>
    <n v="162"/>
    <n v="0"/>
    <n v="20"/>
    <n v="40"/>
    <n v="60"/>
    <n v="660"/>
    <n v="12"/>
    <x v="14"/>
    <x v="3"/>
    <x v="0"/>
    <x v="1"/>
    <x v="10"/>
    <x v="1"/>
    <s v="Regular"/>
  </r>
  <r>
    <n v="-6"/>
    <n v="42"/>
    <n v="80"/>
    <n v="33"/>
    <n v="46"/>
    <n v="12"/>
    <n v="190"/>
    <n v="0"/>
    <n v="20"/>
    <n v="40"/>
    <n v="60"/>
    <n v="636"/>
    <n v="13"/>
    <x v="14"/>
    <x v="3"/>
    <x v="0"/>
    <x v="1"/>
    <x v="3"/>
    <x v="1"/>
    <s v="Regular"/>
  </r>
  <r>
    <n v="70"/>
    <n v="72"/>
    <n v="129"/>
    <n v="49"/>
    <n v="25"/>
    <n v="13"/>
    <n v="809"/>
    <n v="70"/>
    <n v="50"/>
    <n v="90"/>
    <n v="140"/>
    <n v="573"/>
    <n v="5"/>
    <x v="14"/>
    <x v="3"/>
    <x v="0"/>
    <x v="1"/>
    <x v="4"/>
    <x v="2"/>
    <s v="Regular"/>
  </r>
  <r>
    <n v="67"/>
    <n v="70"/>
    <n v="126"/>
    <n v="48"/>
    <n v="25"/>
    <n v="13"/>
    <n v="766"/>
    <n v="60"/>
    <n v="50"/>
    <n v="80"/>
    <n v="130"/>
    <n v="573"/>
    <n v="6"/>
    <x v="14"/>
    <x v="3"/>
    <x v="0"/>
    <x v="1"/>
    <x v="5"/>
    <x v="2"/>
    <s v="Decaf"/>
  </r>
  <r>
    <n v="58"/>
    <n v="104"/>
    <n v="201"/>
    <n v="85"/>
    <n v="65"/>
    <n v="32"/>
    <n v="476"/>
    <n v="40"/>
    <n v="90"/>
    <n v="100"/>
    <n v="190"/>
    <n v="314"/>
    <n v="2"/>
    <x v="14"/>
    <x v="3"/>
    <x v="0"/>
    <x v="1"/>
    <x v="1"/>
    <x v="0"/>
    <s v="Regular"/>
  </r>
  <r>
    <n v="67"/>
    <n v="89"/>
    <n v="174"/>
    <n v="74"/>
    <n v="44"/>
    <n v="22"/>
    <n v="949"/>
    <n v="60"/>
    <n v="70"/>
    <n v="100"/>
    <n v="170"/>
    <n v="314"/>
    <n v="3"/>
    <x v="14"/>
    <x v="3"/>
    <x v="0"/>
    <x v="1"/>
    <x v="2"/>
    <x v="0"/>
    <s v="Decaf"/>
  </r>
  <r>
    <n v="22"/>
    <n v="32"/>
    <n v="56"/>
    <n v="21"/>
    <n v="17"/>
    <n v="5"/>
    <n v="449"/>
    <n v="30"/>
    <n v="10"/>
    <n v="30"/>
    <n v="40"/>
    <n v="234"/>
    <n v="8"/>
    <x v="14"/>
    <x v="4"/>
    <x v="0"/>
    <x v="0"/>
    <x v="6"/>
    <x v="3"/>
    <s v="Decaf"/>
  </r>
  <r>
    <n v="42"/>
    <n v="47"/>
    <n v="84"/>
    <n v="32"/>
    <n v="19"/>
    <n v="8"/>
    <n v="813"/>
    <n v="40"/>
    <n v="20"/>
    <n v="40"/>
    <n v="60"/>
    <n v="513"/>
    <n v="9"/>
    <x v="14"/>
    <x v="4"/>
    <x v="0"/>
    <x v="0"/>
    <x v="7"/>
    <x v="3"/>
    <s v="Decaf"/>
  </r>
  <r>
    <n v="101"/>
    <n v="126"/>
    <n v="224"/>
    <n v="84"/>
    <n v="58"/>
    <n v="27"/>
    <n v="632"/>
    <n v="60"/>
    <n v="70"/>
    <n v="110"/>
    <n v="180"/>
    <n v="513"/>
    <n v="11"/>
    <x v="14"/>
    <x v="4"/>
    <x v="0"/>
    <x v="0"/>
    <x v="9"/>
    <x v="1"/>
    <s v="Regular"/>
  </r>
  <r>
    <n v="110"/>
    <n v="125"/>
    <n v="228"/>
    <n v="89"/>
    <n v="51"/>
    <n v="27"/>
    <n v="481"/>
    <n v="70"/>
    <n v="70"/>
    <n v="110"/>
    <n v="180"/>
    <n v="419"/>
    <n v="12"/>
    <x v="14"/>
    <x v="4"/>
    <x v="0"/>
    <x v="0"/>
    <x v="10"/>
    <x v="1"/>
    <s v="Regular"/>
  </r>
  <r>
    <n v="140"/>
    <n v="163"/>
    <n v="346"/>
    <n v="193"/>
    <n v="69"/>
    <n v="45"/>
    <n v="1059"/>
    <n v="130"/>
    <n v="186"/>
    <n v="200"/>
    <n v="380"/>
    <n v="614"/>
    <n v="5"/>
    <x v="14"/>
    <x v="4"/>
    <x v="0"/>
    <x v="0"/>
    <x v="4"/>
    <x v="2"/>
    <s v="Regular"/>
  </r>
  <r>
    <n v="22"/>
    <n v="71"/>
    <n v="137"/>
    <n v="58"/>
    <n v="56"/>
    <n v="22"/>
    <n v="325"/>
    <n v="40"/>
    <n v="60"/>
    <n v="90"/>
    <n v="150"/>
    <n v="330"/>
    <n v="6"/>
    <x v="14"/>
    <x v="4"/>
    <x v="0"/>
    <x v="0"/>
    <x v="5"/>
    <x v="2"/>
    <s v="Decaf"/>
  </r>
  <r>
    <n v="47"/>
    <n v="77"/>
    <n v="143"/>
    <n v="57"/>
    <n v="45"/>
    <n v="18"/>
    <n v="323"/>
    <n v="50"/>
    <n v="60"/>
    <n v="80"/>
    <n v="140"/>
    <n v="614"/>
    <n v="1"/>
    <x v="14"/>
    <x v="4"/>
    <x v="0"/>
    <x v="0"/>
    <x v="0"/>
    <x v="0"/>
    <s v="Regular"/>
  </r>
  <r>
    <n v="52"/>
    <n v="72"/>
    <n v="129"/>
    <n v="49"/>
    <n v="37"/>
    <n v="15"/>
    <n v="351"/>
    <n v="40"/>
    <n v="50"/>
    <n v="70"/>
    <n v="120"/>
    <n v="330"/>
    <n v="2"/>
    <x v="14"/>
    <x v="4"/>
    <x v="0"/>
    <x v="0"/>
    <x v="1"/>
    <x v="0"/>
    <s v="Regular"/>
  </r>
  <r>
    <n v="-6"/>
    <n v="73"/>
    <n v="133"/>
    <n v="52"/>
    <n v="77"/>
    <n v="47"/>
    <n v="421"/>
    <n v="20"/>
    <n v="50"/>
    <n v="80"/>
    <n v="130"/>
    <n v="440"/>
    <n v="3"/>
    <x v="14"/>
    <x v="4"/>
    <x v="0"/>
    <x v="0"/>
    <x v="2"/>
    <x v="0"/>
    <s v="Decaf"/>
  </r>
  <r>
    <n v="93"/>
    <n v="105"/>
    <n v="178"/>
    <n v="62"/>
    <n v="42"/>
    <n v="19"/>
    <n v="346"/>
    <n v="70"/>
    <n v="50"/>
    <n v="90"/>
    <n v="140"/>
    <n v="920"/>
    <n v="8"/>
    <x v="14"/>
    <x v="5"/>
    <x v="0"/>
    <x v="1"/>
    <x v="6"/>
    <x v="3"/>
    <s v="Decaf"/>
  </r>
  <r>
    <n v="70"/>
    <n v="72"/>
    <n v="129"/>
    <n v="49"/>
    <n v="25"/>
    <n v="13"/>
    <n v="767"/>
    <n v="50"/>
    <n v="40"/>
    <n v="60"/>
    <n v="100"/>
    <n v="715"/>
    <n v="9"/>
    <x v="14"/>
    <x v="5"/>
    <x v="0"/>
    <x v="1"/>
    <x v="7"/>
    <x v="3"/>
    <s v="Decaf"/>
  </r>
  <r>
    <n v="56"/>
    <n v="77"/>
    <n v="137"/>
    <n v="52"/>
    <n v="39"/>
    <n v="16"/>
    <n v="376"/>
    <n v="40"/>
    <n v="40"/>
    <n v="70"/>
    <n v="110"/>
    <n v="608"/>
    <n v="11"/>
    <x v="14"/>
    <x v="5"/>
    <x v="0"/>
    <x v="1"/>
    <x v="9"/>
    <x v="1"/>
    <s v="Regular"/>
  </r>
  <r>
    <n v="1"/>
    <n v="87"/>
    <n v="160"/>
    <n v="63"/>
    <n v="86"/>
    <n v="57"/>
    <n v="506"/>
    <n v="10"/>
    <n v="50"/>
    <n v="80"/>
    <n v="130"/>
    <n v="262"/>
    <n v="12"/>
    <x v="14"/>
    <x v="5"/>
    <x v="0"/>
    <x v="1"/>
    <x v="10"/>
    <x v="1"/>
    <s v="Regular"/>
  </r>
  <r>
    <n v="61"/>
    <n v="84"/>
    <n v="165"/>
    <n v="71"/>
    <n v="43"/>
    <n v="22"/>
    <n v="950"/>
    <n v="60"/>
    <n v="80"/>
    <n v="100"/>
    <n v="180"/>
    <n v="414"/>
    <n v="5"/>
    <x v="14"/>
    <x v="5"/>
    <x v="0"/>
    <x v="1"/>
    <x v="4"/>
    <x v="2"/>
    <s v="Regular"/>
  </r>
  <r>
    <n v="50"/>
    <n v="63"/>
    <n v="119"/>
    <n v="49"/>
    <n v="29"/>
    <n v="16"/>
    <n v="611"/>
    <n v="60"/>
    <n v="50"/>
    <n v="80"/>
    <n v="130"/>
    <n v="262"/>
    <n v="6"/>
    <x v="14"/>
    <x v="5"/>
    <x v="0"/>
    <x v="1"/>
    <x v="5"/>
    <x v="2"/>
    <s v="Decaf"/>
  </r>
  <r>
    <n v="19"/>
    <n v="66"/>
    <n v="128"/>
    <n v="54"/>
    <n v="53"/>
    <n v="20"/>
    <n v="301"/>
    <n v="30"/>
    <n v="50"/>
    <n v="70"/>
    <n v="120"/>
    <n v="262"/>
    <n v="1"/>
    <x v="14"/>
    <x v="5"/>
    <x v="0"/>
    <x v="1"/>
    <x v="0"/>
    <x v="0"/>
    <s v="Regular"/>
  </r>
  <r>
    <n v="25"/>
    <n v="132"/>
    <n v="242"/>
    <n v="95"/>
    <n v="115"/>
    <n v="86"/>
    <n v="532"/>
    <n v="30"/>
    <n v="98"/>
    <n v="130"/>
    <n v="230"/>
    <n v="715"/>
    <n v="2"/>
    <x v="14"/>
    <x v="5"/>
    <x v="0"/>
    <x v="1"/>
    <x v="1"/>
    <x v="0"/>
    <s v="Regular"/>
  </r>
  <r>
    <n v="82"/>
    <n v="108"/>
    <n v="200"/>
    <n v="80"/>
    <n v="53"/>
    <n v="26"/>
    <n v="415"/>
    <n v="70"/>
    <n v="80"/>
    <n v="110"/>
    <n v="190"/>
    <n v="715"/>
    <n v="3"/>
    <x v="14"/>
    <x v="5"/>
    <x v="0"/>
    <x v="1"/>
    <x v="2"/>
    <x v="0"/>
    <s v="Decaf"/>
  </r>
  <r>
    <n v="58"/>
    <n v="104"/>
    <n v="201"/>
    <n v="85"/>
    <n v="65"/>
    <n v="32"/>
    <n v="476"/>
    <n v="40"/>
    <n v="60"/>
    <n v="80"/>
    <n v="140"/>
    <n v="959"/>
    <n v="9"/>
    <x v="14"/>
    <x v="6"/>
    <x v="1"/>
    <x v="1"/>
    <x v="7"/>
    <x v="3"/>
    <s v="Decaf"/>
  </r>
  <r>
    <n v="68"/>
    <n v="89"/>
    <n v="174"/>
    <n v="74"/>
    <n v="43"/>
    <n v="22"/>
    <n v="949"/>
    <n v="50"/>
    <n v="50"/>
    <n v="70"/>
    <n v="120"/>
    <n v="475"/>
    <n v="10"/>
    <x v="14"/>
    <x v="6"/>
    <x v="1"/>
    <x v="1"/>
    <x v="8"/>
    <x v="3"/>
    <s v="Decaf"/>
  </r>
  <r>
    <n v="70"/>
    <n v="72"/>
    <n v="129"/>
    <n v="49"/>
    <n v="25"/>
    <n v="13"/>
    <n v="809"/>
    <n v="60"/>
    <n v="50"/>
    <n v="80"/>
    <n v="130"/>
    <n v="860"/>
    <n v="11"/>
    <x v="14"/>
    <x v="6"/>
    <x v="1"/>
    <x v="1"/>
    <x v="9"/>
    <x v="1"/>
    <s v="Regular"/>
  </r>
  <r>
    <n v="27"/>
    <n v="37"/>
    <n v="66"/>
    <n v="25"/>
    <n v="19"/>
    <n v="7"/>
    <n v="769"/>
    <n v="30"/>
    <n v="20"/>
    <n v="40"/>
    <n v="60"/>
    <n v="475"/>
    <n v="13"/>
    <x v="14"/>
    <x v="6"/>
    <x v="1"/>
    <x v="1"/>
    <x v="3"/>
    <x v="1"/>
    <s v="Regular"/>
  </r>
  <r>
    <n v="0"/>
    <n v="87"/>
    <n v="160"/>
    <n v="63"/>
    <n v="87"/>
    <n v="57"/>
    <n v="506"/>
    <n v="10"/>
    <n v="60"/>
    <n v="80"/>
    <n v="140"/>
    <n v="203"/>
    <n v="5"/>
    <x v="14"/>
    <x v="6"/>
    <x v="1"/>
    <x v="1"/>
    <x v="4"/>
    <x v="2"/>
    <s v="Regular"/>
  </r>
  <r>
    <n v="39"/>
    <n v="71"/>
    <n v="132"/>
    <n v="53"/>
    <n v="45"/>
    <n v="17"/>
    <n v="299"/>
    <n v="40"/>
    <n v="50"/>
    <n v="70"/>
    <n v="120"/>
    <n v="203"/>
    <n v="6"/>
    <x v="14"/>
    <x v="6"/>
    <x v="1"/>
    <x v="1"/>
    <x v="5"/>
    <x v="2"/>
    <s v="Decaf"/>
  </r>
  <r>
    <n v="169"/>
    <n v="186"/>
    <n v="329"/>
    <n v="150"/>
    <n v="72"/>
    <n v="40"/>
    <n v="932"/>
    <n v="130"/>
    <n v="110"/>
    <n v="180"/>
    <n v="290"/>
    <n v="860"/>
    <n v="2"/>
    <x v="14"/>
    <x v="6"/>
    <x v="1"/>
    <x v="1"/>
    <x v="1"/>
    <x v="0"/>
    <s v="Regular"/>
  </r>
  <r>
    <n v="52"/>
    <n v="63"/>
    <n v="119"/>
    <n v="49"/>
    <n v="28"/>
    <n v="16"/>
    <n v="611"/>
    <n v="30"/>
    <n v="30"/>
    <n v="50"/>
    <n v="80"/>
    <n v="352"/>
    <n v="8"/>
    <x v="14"/>
    <x v="7"/>
    <x v="1"/>
    <x v="0"/>
    <x v="6"/>
    <x v="3"/>
    <s v="Decaf"/>
  </r>
  <r>
    <n v="18"/>
    <n v="66"/>
    <n v="128"/>
    <n v="54"/>
    <n v="54"/>
    <n v="20"/>
    <n v="301"/>
    <n v="20"/>
    <n v="40"/>
    <n v="50"/>
    <n v="90"/>
    <n v="727"/>
    <n v="9"/>
    <x v="14"/>
    <x v="7"/>
    <x v="1"/>
    <x v="0"/>
    <x v="7"/>
    <x v="3"/>
    <s v="Decaf"/>
  </r>
  <r>
    <n v="59"/>
    <n v="84"/>
    <n v="165"/>
    <n v="71"/>
    <n v="44"/>
    <n v="22"/>
    <n v="950"/>
    <n v="50"/>
    <n v="50"/>
    <n v="70"/>
    <n v="120"/>
    <n v="813"/>
    <n v="10"/>
    <x v="14"/>
    <x v="7"/>
    <x v="1"/>
    <x v="0"/>
    <x v="8"/>
    <x v="3"/>
    <s v="Decaf"/>
  </r>
  <r>
    <n v="40"/>
    <n v="48"/>
    <n v="86"/>
    <n v="33"/>
    <n v="21"/>
    <n v="9"/>
    <n v="813"/>
    <n v="40"/>
    <n v="30"/>
    <n v="50"/>
    <n v="80"/>
    <n v="863"/>
    <n v="11"/>
    <x v="14"/>
    <x v="7"/>
    <x v="1"/>
    <x v="0"/>
    <x v="9"/>
    <x v="1"/>
    <s v="Regular"/>
  </r>
  <r>
    <n v="70"/>
    <n v="72"/>
    <n v="129"/>
    <n v="49"/>
    <n v="25"/>
    <n v="13"/>
    <n v="767"/>
    <n v="60"/>
    <n v="50"/>
    <n v="80"/>
    <n v="130"/>
    <n v="904"/>
    <n v="13"/>
    <x v="14"/>
    <x v="7"/>
    <x v="1"/>
    <x v="0"/>
    <x v="3"/>
    <x v="1"/>
    <s v="Regular"/>
  </r>
  <r>
    <n v="110"/>
    <n v="125"/>
    <n v="228"/>
    <n v="89"/>
    <n v="51"/>
    <n v="27"/>
    <n v="481"/>
    <n v="80"/>
    <n v="80"/>
    <n v="120"/>
    <n v="200"/>
    <n v="863"/>
    <n v="3"/>
    <x v="14"/>
    <x v="7"/>
    <x v="1"/>
    <x v="0"/>
    <x v="2"/>
    <x v="0"/>
    <s v="Decaf"/>
  </r>
  <r>
    <n v="25"/>
    <n v="132"/>
    <n v="242"/>
    <n v="95"/>
    <n v="115"/>
    <n v="86"/>
    <n v="532"/>
    <n v="30"/>
    <n v="90"/>
    <n v="130"/>
    <n v="220"/>
    <n v="321"/>
    <n v="5"/>
    <x v="14"/>
    <x v="7"/>
    <x v="1"/>
    <x v="0"/>
    <x v="4"/>
    <x v="2"/>
    <s v="Regular"/>
  </r>
  <r>
    <n v="80"/>
    <n v="108"/>
    <n v="200"/>
    <n v="80"/>
    <n v="54"/>
    <n v="26"/>
    <n v="415"/>
    <n v="70"/>
    <n v="70"/>
    <n v="110"/>
    <n v="180"/>
    <n v="813"/>
    <n v="6"/>
    <x v="14"/>
    <x v="7"/>
    <x v="1"/>
    <x v="0"/>
    <x v="5"/>
    <x v="2"/>
    <s v="Decaf"/>
  </r>
  <r>
    <n v="99"/>
    <n v="126"/>
    <n v="224"/>
    <n v="84"/>
    <n v="59"/>
    <n v="27"/>
    <n v="632"/>
    <n v="70"/>
    <n v="80"/>
    <n v="110"/>
    <n v="190"/>
    <n v="904"/>
    <n v="2"/>
    <x v="14"/>
    <x v="7"/>
    <x v="1"/>
    <x v="0"/>
    <x v="1"/>
    <x v="0"/>
    <s v="Regular"/>
  </r>
  <r>
    <n v="24"/>
    <n v="71"/>
    <n v="137"/>
    <n v="58"/>
    <n v="55"/>
    <n v="22"/>
    <n v="325"/>
    <n v="30"/>
    <n v="40"/>
    <n v="60"/>
    <n v="100"/>
    <n v="781"/>
    <n v="9"/>
    <x v="14"/>
    <x v="8"/>
    <x v="1"/>
    <x v="0"/>
    <x v="7"/>
    <x v="3"/>
    <s v="Decaf"/>
  </r>
  <r>
    <n v="42"/>
    <n v="47"/>
    <n v="84"/>
    <n v="32"/>
    <n v="19"/>
    <n v="8"/>
    <n v="813"/>
    <n v="40"/>
    <n v="30"/>
    <n v="50"/>
    <n v="80"/>
    <n v="413"/>
    <n v="11"/>
    <x v="14"/>
    <x v="8"/>
    <x v="1"/>
    <x v="0"/>
    <x v="9"/>
    <x v="1"/>
    <s v="Regular"/>
  </r>
  <r>
    <n v="22"/>
    <n v="32"/>
    <n v="56"/>
    <n v="21"/>
    <n v="17"/>
    <n v="5"/>
    <n v="449"/>
    <n v="20"/>
    <n v="20"/>
    <n v="30"/>
    <n v="50"/>
    <n v="781"/>
    <n v="13"/>
    <x v="14"/>
    <x v="8"/>
    <x v="1"/>
    <x v="0"/>
    <x v="3"/>
    <x v="1"/>
    <s v="Regular"/>
  </r>
  <r>
    <n v="-6"/>
    <n v="73"/>
    <n v="133"/>
    <n v="52"/>
    <n v="77"/>
    <n v="47"/>
    <n v="446"/>
    <n v="20"/>
    <n v="40"/>
    <n v="80"/>
    <n v="120"/>
    <n v="774"/>
    <n v="5"/>
    <x v="14"/>
    <x v="8"/>
    <x v="1"/>
    <x v="0"/>
    <x v="4"/>
    <x v="2"/>
    <s v="Regular"/>
  </r>
  <r>
    <n v="140"/>
    <n v="163"/>
    <n v="346"/>
    <n v="194"/>
    <n v="69"/>
    <n v="45"/>
    <n v="1059"/>
    <n v="100"/>
    <n v="114"/>
    <n v="160"/>
    <n v="310"/>
    <n v="774"/>
    <n v="7"/>
    <x v="14"/>
    <x v="8"/>
    <x v="1"/>
    <x v="0"/>
    <x v="11"/>
    <x v="2"/>
    <s v="Regular"/>
  </r>
  <r>
    <n v="543"/>
    <n v="420"/>
    <n v="524"/>
    <n v="72"/>
    <n v="54"/>
    <n v="23"/>
    <n v="-54"/>
    <n v="360"/>
    <n v="60"/>
    <n v="400"/>
    <n v="460"/>
    <n v="774"/>
    <n v="2"/>
    <x v="14"/>
    <x v="8"/>
    <x v="1"/>
    <x v="0"/>
    <x v="1"/>
    <x v="0"/>
    <s v="Regular"/>
  </r>
  <r>
    <n v="-4"/>
    <n v="42"/>
    <n v="80"/>
    <n v="33"/>
    <n v="45"/>
    <n v="12"/>
    <n v="190"/>
    <n v="0"/>
    <n v="20"/>
    <n v="30"/>
    <n v="50"/>
    <n v="603"/>
    <n v="9"/>
    <x v="14"/>
    <x v="9"/>
    <x v="1"/>
    <x v="1"/>
    <x v="7"/>
    <x v="3"/>
    <s v="Decaf"/>
  </r>
  <r>
    <n v="16"/>
    <n v="27"/>
    <n v="48"/>
    <n v="18"/>
    <n v="16"/>
    <n v="5"/>
    <n v="816"/>
    <n v="20"/>
    <n v="10"/>
    <n v="30"/>
    <n v="40"/>
    <n v="603"/>
    <n v="11"/>
    <x v="14"/>
    <x v="9"/>
    <x v="1"/>
    <x v="1"/>
    <x v="9"/>
    <x v="1"/>
    <s v="Regular"/>
  </r>
  <r>
    <n v="47"/>
    <n v="43"/>
    <n v="46"/>
    <n v="0"/>
    <n v="11"/>
    <n v="0"/>
    <n v="731"/>
    <n v="30"/>
    <n v="0"/>
    <n v="40"/>
    <n v="40"/>
    <n v="603"/>
    <n v="13"/>
    <x v="14"/>
    <x v="9"/>
    <x v="1"/>
    <x v="1"/>
    <x v="3"/>
    <x v="1"/>
    <s v="Regular"/>
  </r>
  <r>
    <n v="-10"/>
    <n v="63"/>
    <n v="114"/>
    <n v="44"/>
    <n v="70"/>
    <n v="40"/>
    <n v="251"/>
    <n v="10"/>
    <n v="40"/>
    <n v="60"/>
    <n v="100"/>
    <n v="603"/>
    <n v="5"/>
    <x v="14"/>
    <x v="9"/>
    <x v="1"/>
    <x v="1"/>
    <x v="4"/>
    <x v="2"/>
    <s v="Regular"/>
  </r>
  <r>
    <n v="-6"/>
    <n v="42"/>
    <n v="80"/>
    <n v="33"/>
    <n v="46"/>
    <n v="12"/>
    <n v="162"/>
    <n v="0"/>
    <n v="30"/>
    <n v="40"/>
    <n v="70"/>
    <n v="603"/>
    <n v="7"/>
    <x v="14"/>
    <x v="9"/>
    <x v="1"/>
    <x v="1"/>
    <x v="11"/>
    <x v="2"/>
    <s v="Regular"/>
  </r>
  <r>
    <n v="43"/>
    <n v="64"/>
    <n v="114"/>
    <n v="43"/>
    <n v="35"/>
    <n v="13"/>
    <n v="231"/>
    <n v="40"/>
    <n v="40"/>
    <n v="60"/>
    <n v="100"/>
    <n v="603"/>
    <n v="1"/>
    <x v="14"/>
    <x v="9"/>
    <x v="1"/>
    <x v="1"/>
    <x v="0"/>
    <x v="0"/>
    <s v="Regular"/>
  </r>
  <r>
    <n v="39"/>
    <n v="72"/>
    <n v="127"/>
    <n v="47"/>
    <n v="46"/>
    <n v="15"/>
    <n v="361"/>
    <n v="40"/>
    <n v="40"/>
    <n v="70"/>
    <n v="110"/>
    <n v="603"/>
    <n v="2"/>
    <x v="14"/>
    <x v="9"/>
    <x v="1"/>
    <x v="1"/>
    <x v="1"/>
    <x v="0"/>
    <s v="Regular"/>
  </r>
  <r>
    <n v="209"/>
    <n v="268"/>
    <n v="547"/>
    <n v="231"/>
    <n v="127"/>
    <n v="93"/>
    <n v="1471"/>
    <n v="130"/>
    <n v="164"/>
    <n v="220"/>
    <n v="400"/>
    <n v="718"/>
    <n v="9"/>
    <x v="14"/>
    <x v="10"/>
    <x v="1"/>
    <x v="0"/>
    <x v="7"/>
    <x v="3"/>
    <s v="Decaf"/>
  </r>
  <r>
    <n v="-177"/>
    <n v="-32"/>
    <n v="194"/>
    <n v="185"/>
    <n v="87"/>
    <n v="66"/>
    <n v="1480"/>
    <n v="-80"/>
    <n v="145"/>
    <n v="-20"/>
    <n v="140"/>
    <n v="347"/>
    <n v="10"/>
    <x v="14"/>
    <x v="10"/>
    <x v="1"/>
    <x v="0"/>
    <x v="8"/>
    <x v="3"/>
    <s v="Decaf"/>
  </r>
  <r>
    <n v="151"/>
    <n v="139"/>
    <n v="249"/>
    <n v="95"/>
    <n v="37"/>
    <n v="26"/>
    <n v="799"/>
    <n v="120"/>
    <n v="82"/>
    <n v="150"/>
    <n v="250"/>
    <n v="347"/>
    <n v="11"/>
    <x v="14"/>
    <x v="10"/>
    <x v="1"/>
    <x v="0"/>
    <x v="9"/>
    <x v="1"/>
    <s v="Regular"/>
  </r>
  <r>
    <n v="135"/>
    <n v="126"/>
    <n v="227"/>
    <n v="87"/>
    <n v="35"/>
    <n v="24"/>
    <n v="756"/>
    <n v="110"/>
    <n v="90"/>
    <n v="140"/>
    <n v="230"/>
    <n v="585"/>
    <n v="12"/>
    <x v="14"/>
    <x v="10"/>
    <x v="1"/>
    <x v="0"/>
    <x v="10"/>
    <x v="1"/>
    <s v="Regular"/>
  </r>
  <r>
    <n v="123"/>
    <n v="117"/>
    <n v="211"/>
    <n v="81"/>
    <n v="34"/>
    <n v="22"/>
    <n v="441"/>
    <n v="100"/>
    <n v="80"/>
    <n v="130"/>
    <n v="210"/>
    <n v="646"/>
    <n v="13"/>
    <x v="14"/>
    <x v="10"/>
    <x v="1"/>
    <x v="0"/>
    <x v="3"/>
    <x v="1"/>
    <s v="Regular"/>
  </r>
  <r>
    <n v="-309"/>
    <n v="-62"/>
    <n v="67"/>
    <n v="112"/>
    <n v="146"/>
    <n v="113"/>
    <n v="1118"/>
    <n v="-190"/>
    <n v="161"/>
    <n v="-60"/>
    <n v="60"/>
    <n v="845"/>
    <n v="5"/>
    <x v="14"/>
    <x v="10"/>
    <x v="1"/>
    <x v="0"/>
    <x v="4"/>
    <x v="2"/>
    <s v="Regular"/>
  </r>
  <r>
    <n v="288"/>
    <n v="284"/>
    <n v="557"/>
    <n v="274"/>
    <n v="90"/>
    <n v="66"/>
    <n v="1260"/>
    <n v="210"/>
    <n v="198"/>
    <n v="290"/>
    <n v="510"/>
    <n v="347"/>
    <n v="7"/>
    <x v="14"/>
    <x v="10"/>
    <x v="1"/>
    <x v="0"/>
    <x v="11"/>
    <x v="2"/>
    <s v="Regular"/>
  </r>
  <r>
    <n v="384"/>
    <n v="405"/>
    <n v="719"/>
    <n v="231"/>
    <n v="146"/>
    <n v="94"/>
    <n v="2041"/>
    <n v="270"/>
    <n v="183"/>
    <n v="390"/>
    <n v="640"/>
    <n v="718"/>
    <n v="2"/>
    <x v="14"/>
    <x v="10"/>
    <x v="1"/>
    <x v="0"/>
    <x v="1"/>
    <x v="0"/>
    <s v="Regular"/>
  </r>
  <r>
    <n v="50"/>
    <n v="62"/>
    <n v="117"/>
    <n v="48"/>
    <n v="28"/>
    <n v="15"/>
    <n v="611"/>
    <n v="40"/>
    <n v="40"/>
    <n v="60"/>
    <n v="100"/>
    <n v="318"/>
    <n v="8"/>
    <x v="14"/>
    <x v="11"/>
    <x v="2"/>
    <x v="1"/>
    <x v="6"/>
    <x v="3"/>
    <s v="Decaf"/>
  </r>
  <r>
    <n v="58"/>
    <n v="104"/>
    <n v="201"/>
    <n v="85"/>
    <n v="65"/>
    <n v="32"/>
    <n v="476"/>
    <n v="40"/>
    <n v="80"/>
    <n v="100"/>
    <n v="180"/>
    <n v="504"/>
    <n v="9"/>
    <x v="14"/>
    <x v="11"/>
    <x v="2"/>
    <x v="1"/>
    <x v="7"/>
    <x v="3"/>
    <s v="Decaf"/>
  </r>
  <r>
    <n v="43"/>
    <n v="49"/>
    <n v="87"/>
    <n v="33"/>
    <n v="20"/>
    <n v="9"/>
    <n v="768"/>
    <n v="50"/>
    <n v="40"/>
    <n v="60"/>
    <n v="100"/>
    <n v="337"/>
    <n v="2"/>
    <x v="14"/>
    <x v="11"/>
    <x v="2"/>
    <x v="1"/>
    <x v="1"/>
    <x v="0"/>
    <s v="Regular"/>
  </r>
  <r>
    <n v="70"/>
    <n v="72"/>
    <n v="129"/>
    <n v="49"/>
    <n v="25"/>
    <n v="13"/>
    <n v="767"/>
    <n v="70"/>
    <n v="60"/>
    <n v="90"/>
    <n v="150"/>
    <n v="985"/>
    <n v="3"/>
    <x v="14"/>
    <x v="11"/>
    <x v="2"/>
    <x v="1"/>
    <x v="2"/>
    <x v="0"/>
    <s v="Decaf"/>
  </r>
  <r>
    <n v="1"/>
    <n v="87"/>
    <n v="160"/>
    <n v="63"/>
    <n v="86"/>
    <n v="57"/>
    <n v="187"/>
    <n v="0"/>
    <n v="50"/>
    <n v="70"/>
    <n v="120"/>
    <n v="225"/>
    <n v="4"/>
    <x v="14"/>
    <x v="11"/>
    <x v="2"/>
    <x v="1"/>
    <x v="12"/>
    <x v="2"/>
    <s v="Regular"/>
  </r>
  <r>
    <n v="93"/>
    <n v="105"/>
    <n v="178"/>
    <n v="62"/>
    <n v="42"/>
    <n v="19"/>
    <n v="346"/>
    <n v="70"/>
    <n v="50"/>
    <n v="90"/>
    <n v="140"/>
    <n v="504"/>
    <n v="5"/>
    <x v="14"/>
    <x v="11"/>
    <x v="2"/>
    <x v="1"/>
    <x v="4"/>
    <x v="2"/>
    <s v="Regular"/>
  </r>
  <r>
    <n v="56"/>
    <n v="77"/>
    <n v="137"/>
    <n v="52"/>
    <n v="39"/>
    <n v="16"/>
    <n v="376"/>
    <n v="50"/>
    <n v="40"/>
    <n v="70"/>
    <n v="110"/>
    <n v="985"/>
    <n v="6"/>
    <x v="14"/>
    <x v="11"/>
    <x v="2"/>
    <x v="1"/>
    <x v="5"/>
    <x v="2"/>
    <s v="Decaf"/>
  </r>
  <r>
    <n v="15"/>
    <n v="27"/>
    <n v="48"/>
    <n v="18"/>
    <n v="17"/>
    <n v="5"/>
    <n v="816"/>
    <n v="20"/>
    <n v="10"/>
    <n v="30"/>
    <n v="40"/>
    <n v="505"/>
    <n v="8"/>
    <x v="14"/>
    <x v="12"/>
    <x v="2"/>
    <x v="1"/>
    <x v="6"/>
    <x v="3"/>
    <s v="Decaf"/>
  </r>
  <r>
    <n v="7"/>
    <n v="35"/>
    <n v="67"/>
    <n v="28"/>
    <n v="30"/>
    <n v="8"/>
    <n v="958"/>
    <n v="20"/>
    <n v="20"/>
    <n v="40"/>
    <n v="60"/>
    <n v="505"/>
    <n v="9"/>
    <x v="14"/>
    <x v="12"/>
    <x v="2"/>
    <x v="1"/>
    <x v="7"/>
    <x v="3"/>
    <s v="Decaf"/>
  </r>
  <r>
    <n v="39"/>
    <n v="72"/>
    <n v="127"/>
    <n v="47"/>
    <n v="46"/>
    <n v="15"/>
    <n v="361"/>
    <n v="50"/>
    <n v="50"/>
    <n v="90"/>
    <n v="140"/>
    <n v="505"/>
    <n v="2"/>
    <x v="14"/>
    <x v="12"/>
    <x v="2"/>
    <x v="1"/>
    <x v="1"/>
    <x v="0"/>
    <s v="Regular"/>
  </r>
  <r>
    <n v="-49"/>
    <n v="18"/>
    <n v="113"/>
    <n v="88"/>
    <n v="51"/>
    <n v="27"/>
    <n v="715"/>
    <n v="-20"/>
    <n v="112"/>
    <n v="20"/>
    <n v="130"/>
    <n v="505"/>
    <n v="3"/>
    <x v="14"/>
    <x v="12"/>
    <x v="2"/>
    <x v="1"/>
    <x v="2"/>
    <x v="0"/>
    <s v="Decaf"/>
  </r>
  <r>
    <n v="-4"/>
    <n v="42"/>
    <n v="80"/>
    <n v="33"/>
    <n v="45"/>
    <n v="12"/>
    <n v="36"/>
    <n v="10"/>
    <n v="20"/>
    <n v="40"/>
    <n v="60"/>
    <n v="505"/>
    <n v="4"/>
    <x v="14"/>
    <x v="12"/>
    <x v="2"/>
    <x v="1"/>
    <x v="12"/>
    <x v="2"/>
    <s v="Regular"/>
  </r>
  <r>
    <n v="-10"/>
    <n v="63"/>
    <n v="114"/>
    <n v="44"/>
    <n v="70"/>
    <n v="40"/>
    <n v="251"/>
    <n v="10"/>
    <n v="30"/>
    <n v="60"/>
    <n v="90"/>
    <n v="505"/>
    <n v="5"/>
    <x v="14"/>
    <x v="12"/>
    <x v="2"/>
    <x v="1"/>
    <x v="4"/>
    <x v="2"/>
    <s v="Regular"/>
  </r>
  <r>
    <n v="16"/>
    <n v="49"/>
    <n v="91"/>
    <n v="36"/>
    <n v="38"/>
    <n v="11"/>
    <n v="187"/>
    <n v="10"/>
    <n v="30"/>
    <n v="40"/>
    <n v="70"/>
    <n v="505"/>
    <n v="6"/>
    <x v="14"/>
    <x v="12"/>
    <x v="2"/>
    <x v="1"/>
    <x v="5"/>
    <x v="2"/>
    <s v="Decaf"/>
  </r>
  <r>
    <n v="19"/>
    <n v="66"/>
    <n v="128"/>
    <n v="54"/>
    <n v="53"/>
    <n v="20"/>
    <n v="301"/>
    <n v="20"/>
    <n v="50"/>
    <n v="60"/>
    <n v="110"/>
    <n v="918"/>
    <n v="8"/>
    <x v="14"/>
    <x v="13"/>
    <x v="2"/>
    <x v="1"/>
    <x v="6"/>
    <x v="3"/>
    <s v="Decaf"/>
  </r>
  <r>
    <n v="25"/>
    <n v="132"/>
    <n v="242"/>
    <n v="95"/>
    <n v="115"/>
    <n v="86"/>
    <n v="532"/>
    <n v="30"/>
    <n v="90"/>
    <n v="130"/>
    <n v="220"/>
    <n v="918"/>
    <n v="9"/>
    <x v="14"/>
    <x v="13"/>
    <x v="2"/>
    <x v="1"/>
    <x v="7"/>
    <x v="3"/>
    <s v="Decaf"/>
  </r>
  <r>
    <n v="43"/>
    <n v="55"/>
    <n v="104"/>
    <n v="43"/>
    <n v="26"/>
    <n v="14"/>
    <n v="613"/>
    <n v="50"/>
    <n v="50"/>
    <n v="70"/>
    <n v="120"/>
    <n v="405"/>
    <n v="2"/>
    <x v="14"/>
    <x v="13"/>
    <x v="2"/>
    <x v="1"/>
    <x v="1"/>
    <x v="0"/>
    <s v="Regular"/>
  </r>
  <r>
    <n v="40"/>
    <n v="47"/>
    <n v="84"/>
    <n v="32"/>
    <n v="20"/>
    <n v="8"/>
    <n v="813"/>
    <n v="40"/>
    <n v="40"/>
    <n v="50"/>
    <n v="90"/>
    <n v="405"/>
    <n v="3"/>
    <x v="14"/>
    <x v="13"/>
    <x v="2"/>
    <x v="1"/>
    <x v="2"/>
    <x v="0"/>
    <s v="Decaf"/>
  </r>
  <r>
    <n v="110"/>
    <n v="125"/>
    <n v="228"/>
    <n v="89"/>
    <n v="51"/>
    <n v="27"/>
    <n v="94"/>
    <n v="80"/>
    <n v="70"/>
    <n v="110"/>
    <n v="180"/>
    <n v="405"/>
    <n v="4"/>
    <x v="14"/>
    <x v="13"/>
    <x v="2"/>
    <x v="1"/>
    <x v="12"/>
    <x v="2"/>
    <s v="Regular"/>
  </r>
  <r>
    <n v="22"/>
    <n v="32"/>
    <n v="56"/>
    <n v="21"/>
    <n v="17"/>
    <n v="5"/>
    <n v="449"/>
    <n v="30"/>
    <n v="10"/>
    <n v="30"/>
    <n v="40"/>
    <n v="580"/>
    <n v="5"/>
    <x v="14"/>
    <x v="13"/>
    <x v="2"/>
    <x v="1"/>
    <x v="4"/>
    <x v="2"/>
    <s v="Regular"/>
  </r>
  <r>
    <n v="101"/>
    <n v="126"/>
    <n v="224"/>
    <n v="84"/>
    <n v="58"/>
    <n v="27"/>
    <n v="632"/>
    <n v="70"/>
    <n v="70"/>
    <n v="110"/>
    <n v="180"/>
    <n v="580"/>
    <n v="6"/>
    <x v="14"/>
    <x v="13"/>
    <x v="2"/>
    <x v="1"/>
    <x v="5"/>
    <x v="2"/>
    <s v="Decaf"/>
  </r>
  <r>
    <n v="46"/>
    <n v="77"/>
    <n v="143"/>
    <n v="57"/>
    <n v="46"/>
    <n v="18"/>
    <n v="323"/>
    <n v="50"/>
    <n v="50"/>
    <n v="80"/>
    <n v="130"/>
    <n v="940"/>
    <n v="8"/>
    <x v="14"/>
    <x v="14"/>
    <x v="2"/>
    <x v="0"/>
    <x v="6"/>
    <x v="3"/>
    <s v="Decaf"/>
  </r>
  <r>
    <n v="52"/>
    <n v="72"/>
    <n v="129"/>
    <n v="49"/>
    <n v="37"/>
    <n v="15"/>
    <n v="351"/>
    <n v="40"/>
    <n v="40"/>
    <n v="70"/>
    <n v="110"/>
    <n v="915"/>
    <n v="9"/>
    <x v="14"/>
    <x v="14"/>
    <x v="2"/>
    <x v="0"/>
    <x v="7"/>
    <x v="3"/>
    <s v="Decaf"/>
  </r>
  <r>
    <n v="246"/>
    <n v="253"/>
    <n v="498"/>
    <n v="255"/>
    <n v="87"/>
    <n v="66"/>
    <n v="923"/>
    <n v="240"/>
    <n v="180"/>
    <n v="320"/>
    <n v="580"/>
    <n v="830"/>
    <n v="2"/>
    <x v="14"/>
    <x v="14"/>
    <x v="2"/>
    <x v="0"/>
    <x v="1"/>
    <x v="0"/>
    <s v="Regular"/>
  </r>
  <r>
    <n v="104"/>
    <n v="109"/>
    <n v="206"/>
    <n v="84"/>
    <n v="39"/>
    <n v="27"/>
    <n v="603"/>
    <n v="110"/>
    <n v="117"/>
    <n v="140"/>
    <n v="240"/>
    <n v="915"/>
    <n v="3"/>
    <x v="14"/>
    <x v="14"/>
    <x v="2"/>
    <x v="0"/>
    <x v="2"/>
    <x v="0"/>
    <s v="Decaf"/>
  </r>
  <r>
    <n v="80"/>
    <n v="108"/>
    <n v="192"/>
    <n v="72"/>
    <n v="54"/>
    <n v="23"/>
    <n v="189"/>
    <n v="50"/>
    <n v="60"/>
    <n v="90"/>
    <n v="150"/>
    <n v="979"/>
    <n v="4"/>
    <x v="14"/>
    <x v="14"/>
    <x v="2"/>
    <x v="0"/>
    <x v="12"/>
    <x v="2"/>
    <s v="Regular"/>
  </r>
  <r>
    <n v="135"/>
    <n v="126"/>
    <n v="227"/>
    <n v="87"/>
    <n v="35"/>
    <n v="24"/>
    <n v="756"/>
    <n v="90"/>
    <n v="70"/>
    <n v="110"/>
    <n v="180"/>
    <n v="409"/>
    <n v="5"/>
    <x v="14"/>
    <x v="14"/>
    <x v="2"/>
    <x v="0"/>
    <x v="4"/>
    <x v="2"/>
    <s v="Regular"/>
  </r>
  <r>
    <n v="125"/>
    <n v="117"/>
    <n v="211"/>
    <n v="81"/>
    <n v="33"/>
    <n v="22"/>
    <n v="441"/>
    <n v="90"/>
    <n v="60"/>
    <n v="110"/>
    <n v="170"/>
    <n v="361"/>
    <n v="6"/>
    <x v="14"/>
    <x v="14"/>
    <x v="2"/>
    <x v="0"/>
    <x v="5"/>
    <x v="2"/>
    <s v="Decaf"/>
  </r>
  <r>
    <n v="42"/>
    <n v="64"/>
    <n v="114"/>
    <n v="43"/>
    <n v="36"/>
    <n v="13"/>
    <n v="231"/>
    <n v="40"/>
    <n v="30"/>
    <n v="60"/>
    <n v="90"/>
    <n v="435"/>
    <n v="8"/>
    <x v="14"/>
    <x v="15"/>
    <x v="3"/>
    <x v="1"/>
    <x v="6"/>
    <x v="3"/>
    <s v="Decaf"/>
  </r>
  <r>
    <n v="39"/>
    <n v="72"/>
    <n v="127"/>
    <n v="47"/>
    <n v="46"/>
    <n v="15"/>
    <n v="361"/>
    <n v="30"/>
    <n v="40"/>
    <n v="60"/>
    <n v="100"/>
    <n v="435"/>
    <n v="9"/>
    <x v="14"/>
    <x v="15"/>
    <x v="3"/>
    <x v="1"/>
    <x v="7"/>
    <x v="3"/>
    <s v="Decaf"/>
  </r>
  <r>
    <n v="-47"/>
    <n v="18"/>
    <n v="113"/>
    <n v="88"/>
    <n v="50"/>
    <n v="27"/>
    <n v="715"/>
    <n v="-20"/>
    <n v="70"/>
    <n v="20"/>
    <n v="90"/>
    <n v="801"/>
    <n v="10"/>
    <x v="14"/>
    <x v="15"/>
    <x v="3"/>
    <x v="1"/>
    <x v="8"/>
    <x v="3"/>
    <s v="Decaf"/>
  </r>
  <r>
    <n v="-10"/>
    <n v="63"/>
    <n v="114"/>
    <n v="44"/>
    <n v="70"/>
    <n v="40"/>
    <n v="251"/>
    <n v="10"/>
    <n v="20"/>
    <n v="50"/>
    <n v="70"/>
    <n v="435"/>
    <n v="11"/>
    <x v="14"/>
    <x v="15"/>
    <x v="3"/>
    <x v="1"/>
    <x v="9"/>
    <x v="1"/>
    <s v="Regular"/>
  </r>
  <r>
    <n v="15"/>
    <n v="49"/>
    <n v="91"/>
    <n v="36"/>
    <n v="39"/>
    <n v="11"/>
    <n v="187"/>
    <n v="10"/>
    <n v="20"/>
    <n v="30"/>
    <n v="50"/>
    <n v="801"/>
    <n v="12"/>
    <x v="14"/>
    <x v="15"/>
    <x v="3"/>
    <x v="1"/>
    <x v="10"/>
    <x v="1"/>
    <s v="Regular"/>
  </r>
  <r>
    <n v="-6"/>
    <n v="42"/>
    <n v="80"/>
    <n v="33"/>
    <n v="46"/>
    <n v="12"/>
    <n v="162"/>
    <n v="10"/>
    <n v="20"/>
    <n v="30"/>
    <n v="50"/>
    <n v="435"/>
    <n v="13"/>
    <x v="14"/>
    <x v="15"/>
    <x v="3"/>
    <x v="1"/>
    <x v="3"/>
    <x v="1"/>
    <s v="Regular"/>
  </r>
  <r>
    <n v="50"/>
    <n v="62"/>
    <n v="117"/>
    <n v="48"/>
    <n v="28"/>
    <n v="15"/>
    <n v="611"/>
    <n v="40"/>
    <n v="40"/>
    <n v="60"/>
    <n v="100"/>
    <n v="801"/>
    <n v="5"/>
    <x v="14"/>
    <x v="15"/>
    <x v="3"/>
    <x v="1"/>
    <x v="4"/>
    <x v="2"/>
    <s v="Regular"/>
  </r>
  <r>
    <n v="70"/>
    <n v="72"/>
    <n v="129"/>
    <n v="49"/>
    <n v="25"/>
    <n v="13"/>
    <n v="809"/>
    <n v="50"/>
    <n v="40"/>
    <n v="70"/>
    <n v="110"/>
    <n v="435"/>
    <n v="6"/>
    <x v="14"/>
    <x v="15"/>
    <x v="3"/>
    <x v="1"/>
    <x v="5"/>
    <x v="2"/>
    <s v="Decaf"/>
  </r>
  <r>
    <n v="67"/>
    <n v="89"/>
    <n v="174"/>
    <n v="74"/>
    <n v="44"/>
    <n v="22"/>
    <n v="949"/>
    <n v="70"/>
    <n v="90"/>
    <n v="110"/>
    <n v="200"/>
    <n v="435"/>
    <n v="1"/>
    <x v="14"/>
    <x v="15"/>
    <x v="3"/>
    <x v="1"/>
    <x v="0"/>
    <x v="0"/>
    <s v="Regular"/>
  </r>
  <r>
    <n v="39"/>
    <n v="71"/>
    <n v="132"/>
    <n v="53"/>
    <n v="45"/>
    <n v="17"/>
    <n v="299"/>
    <n v="60"/>
    <n v="60"/>
    <n v="90"/>
    <n v="150"/>
    <n v="801"/>
    <n v="2"/>
    <x v="14"/>
    <x v="15"/>
    <x v="3"/>
    <x v="1"/>
    <x v="1"/>
    <x v="0"/>
    <s v="Regular"/>
  </r>
  <r>
    <n v="56"/>
    <n v="104"/>
    <n v="201"/>
    <n v="85"/>
    <n v="66"/>
    <n v="32"/>
    <n v="476"/>
    <n v="70"/>
    <n v="89"/>
    <n v="130"/>
    <n v="230"/>
    <n v="435"/>
    <n v="3"/>
    <x v="14"/>
    <x v="15"/>
    <x v="3"/>
    <x v="1"/>
    <x v="2"/>
    <x v="0"/>
    <s v="Decaf"/>
  </r>
  <r>
    <n v="67"/>
    <n v="70"/>
    <n v="126"/>
    <n v="48"/>
    <n v="25"/>
    <n v="13"/>
    <n v="766"/>
    <n v="50"/>
    <n v="40"/>
    <n v="70"/>
    <n v="110"/>
    <n v="801"/>
    <n v="4"/>
    <x v="14"/>
    <x v="15"/>
    <x v="3"/>
    <x v="1"/>
    <x v="12"/>
    <x v="2"/>
    <s v="Regular"/>
  </r>
  <r>
    <n v="150"/>
    <n v="139"/>
    <n v="249"/>
    <n v="95"/>
    <n v="38"/>
    <n v="26"/>
    <n v="799"/>
    <n v="100"/>
    <n v="80"/>
    <n v="120"/>
    <n v="200"/>
    <n v="408"/>
    <n v="8"/>
    <x v="14"/>
    <x v="16"/>
    <x v="3"/>
    <x v="0"/>
    <x v="6"/>
    <x v="3"/>
    <s v="Decaf"/>
  </r>
  <r>
    <n v="245"/>
    <n v="253"/>
    <n v="498"/>
    <n v="202"/>
    <n v="88"/>
    <n v="66"/>
    <n v="923"/>
    <n v="170"/>
    <n v="191"/>
    <n v="230"/>
    <n v="410"/>
    <n v="323"/>
    <n v="9"/>
    <x v="14"/>
    <x v="16"/>
    <x v="3"/>
    <x v="0"/>
    <x v="7"/>
    <x v="3"/>
    <s v="Decaf"/>
  </r>
  <r>
    <n v="102"/>
    <n v="109"/>
    <n v="206"/>
    <n v="84"/>
    <n v="40"/>
    <n v="27"/>
    <n v="603"/>
    <n v="60"/>
    <n v="70"/>
    <n v="90"/>
    <n v="160"/>
    <n v="760"/>
    <n v="10"/>
    <x v="14"/>
    <x v="16"/>
    <x v="3"/>
    <x v="0"/>
    <x v="8"/>
    <x v="3"/>
    <s v="Decaf"/>
  </r>
  <r>
    <n v="135"/>
    <n v="126"/>
    <n v="227"/>
    <n v="87"/>
    <n v="35"/>
    <n v="24"/>
    <n v="756"/>
    <n v="80"/>
    <n v="50"/>
    <n v="90"/>
    <n v="140"/>
    <n v="510"/>
    <n v="11"/>
    <x v="14"/>
    <x v="16"/>
    <x v="3"/>
    <x v="0"/>
    <x v="9"/>
    <x v="1"/>
    <s v="Regular"/>
  </r>
  <r>
    <n v="125"/>
    <n v="117"/>
    <n v="211"/>
    <n v="81"/>
    <n v="33"/>
    <n v="22"/>
    <n v="441"/>
    <n v="70"/>
    <n v="50"/>
    <n v="80"/>
    <n v="130"/>
    <n v="916"/>
    <n v="12"/>
    <x v="14"/>
    <x v="16"/>
    <x v="3"/>
    <x v="0"/>
    <x v="10"/>
    <x v="1"/>
    <s v="Regular"/>
  </r>
  <r>
    <n v="80"/>
    <n v="108"/>
    <n v="192"/>
    <n v="72"/>
    <n v="54"/>
    <n v="23"/>
    <n v="541"/>
    <n v="50"/>
    <n v="40"/>
    <n v="80"/>
    <n v="120"/>
    <n v="818"/>
    <n v="13"/>
    <x v="14"/>
    <x v="16"/>
    <x v="3"/>
    <x v="0"/>
    <x v="3"/>
    <x v="1"/>
    <s v="Regular"/>
  </r>
  <r>
    <n v="40"/>
    <n v="173"/>
    <n v="318"/>
    <n v="120"/>
    <n v="146"/>
    <n v="113"/>
    <n v="700"/>
    <n v="30"/>
    <n v="157"/>
    <n v="160"/>
    <n v="280"/>
    <n v="323"/>
    <n v="5"/>
    <x v="14"/>
    <x v="16"/>
    <x v="3"/>
    <x v="0"/>
    <x v="4"/>
    <x v="2"/>
    <s v="Regular"/>
  </r>
  <r>
    <n v="313"/>
    <n v="324"/>
    <n v="604"/>
    <n v="273"/>
    <n v="113"/>
    <n v="80"/>
    <n v="1260"/>
    <n v="210"/>
    <n v="197"/>
    <n v="310"/>
    <n v="540"/>
    <n v="323"/>
    <n v="6"/>
    <x v="14"/>
    <x v="16"/>
    <x v="3"/>
    <x v="0"/>
    <x v="5"/>
    <x v="2"/>
    <s v="Decaf"/>
  </r>
  <r>
    <n v="-61"/>
    <n v="16"/>
    <n v="133"/>
    <n v="150"/>
    <n v="57"/>
    <n v="34"/>
    <n v="796"/>
    <n v="-30"/>
    <n v="105"/>
    <n v="20"/>
    <n v="150"/>
    <n v="916"/>
    <n v="1"/>
    <x v="14"/>
    <x v="16"/>
    <x v="3"/>
    <x v="0"/>
    <x v="0"/>
    <x v="0"/>
    <s v="Regular"/>
  </r>
  <r>
    <n v="384"/>
    <n v="405"/>
    <n v="719"/>
    <n v="259"/>
    <n v="146"/>
    <n v="94"/>
    <n v="2041"/>
    <n v="370"/>
    <n v="295"/>
    <n v="500"/>
    <n v="840"/>
    <n v="858"/>
    <n v="2"/>
    <x v="14"/>
    <x v="16"/>
    <x v="3"/>
    <x v="0"/>
    <x v="1"/>
    <x v="0"/>
    <s v="Regular"/>
  </r>
  <r>
    <n v="-180"/>
    <n v="-27"/>
    <n v="135"/>
    <n v="95"/>
    <n v="94"/>
    <n v="50"/>
    <n v="1288"/>
    <n v="-120"/>
    <n v="168"/>
    <n v="-40"/>
    <n v="150"/>
    <n v="408"/>
    <n v="3"/>
    <x v="14"/>
    <x v="16"/>
    <x v="3"/>
    <x v="0"/>
    <x v="2"/>
    <x v="0"/>
    <s v="Decaf"/>
  </r>
  <r>
    <n v="221"/>
    <n v="239"/>
    <n v="509"/>
    <n v="227"/>
    <n v="90"/>
    <n v="66"/>
    <n v="1417"/>
    <n v="150"/>
    <n v="187"/>
    <n v="230"/>
    <n v="450"/>
    <n v="310"/>
    <n v="4"/>
    <x v="14"/>
    <x v="16"/>
    <x v="3"/>
    <x v="0"/>
    <x v="12"/>
    <x v="2"/>
    <s v="Regular"/>
  </r>
  <r>
    <n v="40"/>
    <n v="173"/>
    <n v="318"/>
    <n v="181"/>
    <n v="146"/>
    <n v="113"/>
    <n v="700"/>
    <n v="50"/>
    <n v="144"/>
    <n v="160"/>
    <n v="260"/>
    <n v="775"/>
    <n v="8"/>
    <x v="14"/>
    <x v="17"/>
    <x v="3"/>
    <x v="1"/>
    <x v="6"/>
    <x v="3"/>
    <s v="Decaf"/>
  </r>
  <r>
    <n v="177"/>
    <n v="213"/>
    <n v="391"/>
    <n v="207"/>
    <n v="94"/>
    <n v="50"/>
    <n v="829"/>
    <n v="120"/>
    <n v="77"/>
    <n v="190"/>
    <n v="320"/>
    <n v="702"/>
    <n v="9"/>
    <x v="14"/>
    <x v="17"/>
    <x v="3"/>
    <x v="1"/>
    <x v="7"/>
    <x v="3"/>
    <s v="Decaf"/>
  </r>
  <r>
    <n v="151"/>
    <n v="158"/>
    <n v="285"/>
    <n v="91"/>
    <n v="56"/>
    <n v="34"/>
    <n v="585"/>
    <n v="110"/>
    <n v="90"/>
    <n v="140"/>
    <n v="230"/>
    <n v="775"/>
    <n v="10"/>
    <x v="14"/>
    <x v="17"/>
    <x v="3"/>
    <x v="1"/>
    <x v="8"/>
    <x v="3"/>
    <s v="Decaf"/>
  </r>
  <r>
    <n v="315"/>
    <n v="324"/>
    <n v="604"/>
    <n v="234"/>
    <n v="112"/>
    <n v="80"/>
    <n v="1260"/>
    <n v="150"/>
    <n v="114"/>
    <n v="220"/>
    <n v="380"/>
    <n v="702"/>
    <n v="11"/>
    <x v="14"/>
    <x v="17"/>
    <x v="3"/>
    <x v="1"/>
    <x v="9"/>
    <x v="1"/>
    <s v="Regular"/>
  </r>
  <r>
    <n v="220"/>
    <n v="239"/>
    <n v="509"/>
    <n v="178"/>
    <n v="91"/>
    <n v="66"/>
    <n v="1417"/>
    <n v="110"/>
    <n v="183"/>
    <n v="170"/>
    <n v="320"/>
    <n v="775"/>
    <n v="12"/>
    <x v="14"/>
    <x v="17"/>
    <x v="3"/>
    <x v="1"/>
    <x v="10"/>
    <x v="1"/>
    <s v="Regular"/>
  </r>
  <r>
    <n v="-505"/>
    <n v="-245"/>
    <n v="34"/>
    <n v="298"/>
    <n v="127"/>
    <n v="93"/>
    <n v="2449"/>
    <n v="-240"/>
    <n v="112"/>
    <n v="-160"/>
    <n v="0"/>
    <n v="775"/>
    <n v="13"/>
    <x v="14"/>
    <x v="17"/>
    <x v="3"/>
    <x v="1"/>
    <x v="3"/>
    <x v="1"/>
    <s v="Regular"/>
  </r>
  <r>
    <n v="46"/>
    <n v="43"/>
    <n v="46"/>
    <n v="0"/>
    <n v="12"/>
    <n v="0"/>
    <n v="731"/>
    <n v="30"/>
    <n v="0"/>
    <n v="40"/>
    <n v="40"/>
    <n v="775"/>
    <n v="4"/>
    <x v="14"/>
    <x v="17"/>
    <x v="3"/>
    <x v="1"/>
    <x v="12"/>
    <x v="2"/>
    <s v="Regular"/>
  </r>
  <r>
    <n v="15"/>
    <n v="27"/>
    <n v="48"/>
    <n v="18"/>
    <n v="17"/>
    <n v="5"/>
    <n v="816"/>
    <n v="20"/>
    <n v="10"/>
    <n v="30"/>
    <n v="40"/>
    <n v="702"/>
    <n v="5"/>
    <x v="14"/>
    <x v="17"/>
    <x v="3"/>
    <x v="1"/>
    <x v="4"/>
    <x v="2"/>
    <s v="Regular"/>
  </r>
  <r>
    <n v="15"/>
    <n v="25"/>
    <n v="44"/>
    <n v="16"/>
    <n v="15"/>
    <n v="4"/>
    <n v="772"/>
    <n v="10"/>
    <n v="10"/>
    <n v="20"/>
    <n v="30"/>
    <n v="775"/>
    <n v="6"/>
    <x v="14"/>
    <x v="17"/>
    <x v="3"/>
    <x v="1"/>
    <x v="5"/>
    <x v="2"/>
    <s v="Decaf"/>
  </r>
  <r>
    <n v="-6"/>
    <n v="42"/>
    <n v="80"/>
    <n v="33"/>
    <n v="46"/>
    <n v="12"/>
    <n v="190"/>
    <n v="10"/>
    <n v="40"/>
    <n v="50"/>
    <n v="90"/>
    <n v="702"/>
    <n v="2"/>
    <x v="14"/>
    <x v="17"/>
    <x v="3"/>
    <x v="1"/>
    <x v="1"/>
    <x v="0"/>
    <s v="Regular"/>
  </r>
  <r>
    <n v="9"/>
    <n v="35"/>
    <n v="67"/>
    <n v="28"/>
    <n v="29"/>
    <n v="8"/>
    <n v="958"/>
    <n v="20"/>
    <n v="30"/>
    <n v="40"/>
    <n v="70"/>
    <n v="775"/>
    <n v="3"/>
    <x v="14"/>
    <x v="17"/>
    <x v="3"/>
    <x v="1"/>
    <x v="2"/>
    <x v="0"/>
    <s v="Decaf"/>
  </r>
  <r>
    <n v="49"/>
    <n v="55"/>
    <n v="98"/>
    <n v="37"/>
    <n v="22"/>
    <n v="10"/>
    <n v="768"/>
    <n v="50"/>
    <n v="30"/>
    <n v="50"/>
    <n v="80"/>
    <n v="503"/>
    <n v="8"/>
    <x v="14"/>
    <x v="18"/>
    <x v="3"/>
    <x v="1"/>
    <x v="6"/>
    <x v="3"/>
    <s v="Decaf"/>
  </r>
  <r>
    <n v="43"/>
    <n v="55"/>
    <n v="104"/>
    <n v="43"/>
    <n v="26"/>
    <n v="14"/>
    <n v="613"/>
    <n v="30"/>
    <n v="30"/>
    <n v="50"/>
    <n v="80"/>
    <n v="503"/>
    <n v="9"/>
    <x v="14"/>
    <x v="18"/>
    <x v="3"/>
    <x v="1"/>
    <x v="7"/>
    <x v="3"/>
    <s v="Decaf"/>
  </r>
  <r>
    <n v="24"/>
    <n v="32"/>
    <n v="56"/>
    <n v="21"/>
    <n v="16"/>
    <n v="5"/>
    <n v="449"/>
    <n v="20"/>
    <n v="10"/>
    <n v="20"/>
    <n v="30"/>
    <n v="541"/>
    <n v="11"/>
    <x v="14"/>
    <x v="18"/>
    <x v="3"/>
    <x v="1"/>
    <x v="9"/>
    <x v="1"/>
    <s v="Regular"/>
  </r>
  <r>
    <n v="101"/>
    <n v="126"/>
    <n v="224"/>
    <n v="84"/>
    <n v="58"/>
    <n v="27"/>
    <n v="632"/>
    <n v="60"/>
    <n v="50"/>
    <n v="90"/>
    <n v="140"/>
    <n v="971"/>
    <n v="12"/>
    <x v="14"/>
    <x v="18"/>
    <x v="3"/>
    <x v="1"/>
    <x v="10"/>
    <x v="1"/>
    <s v="Regular"/>
  </r>
  <r>
    <n v="110"/>
    <n v="125"/>
    <n v="228"/>
    <n v="89"/>
    <n v="51"/>
    <n v="27"/>
    <n v="481"/>
    <n v="60"/>
    <n v="50"/>
    <n v="90"/>
    <n v="140"/>
    <n v="971"/>
    <n v="13"/>
    <x v="14"/>
    <x v="18"/>
    <x v="3"/>
    <x v="1"/>
    <x v="3"/>
    <x v="1"/>
    <s v="Regular"/>
  </r>
  <r>
    <n v="22"/>
    <n v="71"/>
    <n v="137"/>
    <n v="58"/>
    <n v="56"/>
    <n v="22"/>
    <n v="325"/>
    <n v="20"/>
    <n v="50"/>
    <n v="70"/>
    <n v="120"/>
    <n v="503"/>
    <n v="4"/>
    <x v="14"/>
    <x v="18"/>
    <x v="3"/>
    <x v="1"/>
    <x v="12"/>
    <x v="2"/>
    <s v="Regular"/>
  </r>
  <r>
    <n v="47"/>
    <n v="77"/>
    <n v="143"/>
    <n v="57"/>
    <n v="45"/>
    <n v="18"/>
    <n v="323"/>
    <n v="40"/>
    <n v="50"/>
    <n v="70"/>
    <n v="120"/>
    <n v="503"/>
    <n v="5"/>
    <x v="14"/>
    <x v="18"/>
    <x v="3"/>
    <x v="1"/>
    <x v="4"/>
    <x v="2"/>
    <s v="Regular"/>
  </r>
  <r>
    <n v="140"/>
    <n v="163"/>
    <n v="346"/>
    <n v="216"/>
    <n v="69"/>
    <n v="45"/>
    <n v="1059"/>
    <n v="100"/>
    <n v="188"/>
    <n v="160"/>
    <n v="310"/>
    <n v="503"/>
    <n v="6"/>
    <x v="14"/>
    <x v="18"/>
    <x v="3"/>
    <x v="1"/>
    <x v="5"/>
    <x v="2"/>
    <s v="Decaf"/>
  </r>
  <r>
    <n v="-4"/>
    <n v="73"/>
    <n v="133"/>
    <n v="52"/>
    <n v="76"/>
    <n v="47"/>
    <n v="421"/>
    <n v="30"/>
    <n v="60"/>
    <n v="90"/>
    <n v="150"/>
    <n v="971"/>
    <n v="1"/>
    <x v="14"/>
    <x v="18"/>
    <x v="3"/>
    <x v="1"/>
    <x v="0"/>
    <x v="0"/>
    <s v="Regular"/>
  </r>
  <r>
    <n v="36"/>
    <n v="87"/>
    <n v="159"/>
    <n v="62"/>
    <n v="63"/>
    <n v="20"/>
    <n v="385"/>
    <n v="60"/>
    <n v="70"/>
    <n v="110"/>
    <n v="180"/>
    <n v="971"/>
    <n v="2"/>
    <x v="14"/>
    <x v="18"/>
    <x v="3"/>
    <x v="1"/>
    <x v="1"/>
    <x v="0"/>
    <s v="Regular"/>
  </r>
  <r>
    <n v="50"/>
    <n v="72"/>
    <n v="129"/>
    <n v="49"/>
    <n v="38"/>
    <n v="15"/>
    <n v="351"/>
    <n v="60"/>
    <n v="60"/>
    <n v="90"/>
    <n v="150"/>
    <n v="971"/>
    <n v="3"/>
    <x v="14"/>
    <x v="18"/>
    <x v="3"/>
    <x v="1"/>
    <x v="2"/>
    <x v="0"/>
    <s v="Decaf"/>
  </r>
  <r>
    <n v="171"/>
    <n v="186"/>
    <n v="329"/>
    <n v="113"/>
    <n v="71"/>
    <n v="40"/>
    <n v="932"/>
    <n v="120"/>
    <n v="99"/>
    <n v="170"/>
    <n v="270"/>
    <n v="360"/>
    <n v="8"/>
    <x v="14"/>
    <x v="19"/>
    <x v="3"/>
    <x v="1"/>
    <x v="6"/>
    <x v="3"/>
    <s v="Decaf"/>
  </r>
  <r>
    <n v="43"/>
    <n v="49"/>
    <n v="87"/>
    <n v="33"/>
    <n v="20"/>
    <n v="9"/>
    <n v="768"/>
    <n v="50"/>
    <n v="20"/>
    <n v="50"/>
    <n v="70"/>
    <n v="509"/>
    <n v="9"/>
    <x v="14"/>
    <x v="19"/>
    <x v="3"/>
    <x v="1"/>
    <x v="7"/>
    <x v="3"/>
    <s v="Decaf"/>
  </r>
  <r>
    <n v="92"/>
    <n v="105"/>
    <n v="178"/>
    <n v="62"/>
    <n v="43"/>
    <n v="19"/>
    <n v="346"/>
    <n v="40"/>
    <n v="40"/>
    <n v="70"/>
    <n v="110"/>
    <n v="425"/>
    <n v="11"/>
    <x v="14"/>
    <x v="19"/>
    <x v="3"/>
    <x v="1"/>
    <x v="9"/>
    <x v="1"/>
    <s v="Regular"/>
  </r>
  <r>
    <n v="56"/>
    <n v="77"/>
    <n v="137"/>
    <n v="52"/>
    <n v="39"/>
    <n v="16"/>
    <n v="376"/>
    <n v="30"/>
    <n v="30"/>
    <n v="50"/>
    <n v="80"/>
    <n v="206"/>
    <n v="12"/>
    <x v="14"/>
    <x v="19"/>
    <x v="3"/>
    <x v="1"/>
    <x v="10"/>
    <x v="1"/>
    <s v="Regular"/>
  </r>
  <r>
    <n v="0"/>
    <n v="87"/>
    <n v="160"/>
    <n v="63"/>
    <n v="87"/>
    <n v="57"/>
    <n v="506"/>
    <n v="10"/>
    <n v="40"/>
    <n v="60"/>
    <n v="100"/>
    <n v="360"/>
    <n v="13"/>
    <x v="14"/>
    <x v="19"/>
    <x v="3"/>
    <x v="1"/>
    <x v="3"/>
    <x v="1"/>
    <s v="Regular"/>
  </r>
  <r>
    <n v="52"/>
    <n v="63"/>
    <n v="119"/>
    <n v="49"/>
    <n v="28"/>
    <n v="16"/>
    <n v="611"/>
    <n v="40"/>
    <n v="40"/>
    <n v="60"/>
    <n v="100"/>
    <n v="425"/>
    <n v="4"/>
    <x v="14"/>
    <x v="19"/>
    <x v="3"/>
    <x v="1"/>
    <x v="12"/>
    <x v="2"/>
    <s v="Regular"/>
  </r>
  <r>
    <n v="18"/>
    <n v="66"/>
    <n v="128"/>
    <n v="54"/>
    <n v="54"/>
    <n v="20"/>
    <n v="301"/>
    <n v="20"/>
    <n v="50"/>
    <n v="60"/>
    <n v="110"/>
    <n v="360"/>
    <n v="5"/>
    <x v="14"/>
    <x v="19"/>
    <x v="3"/>
    <x v="1"/>
    <x v="4"/>
    <x v="2"/>
    <s v="Regular"/>
  </r>
  <r>
    <n v="59"/>
    <n v="84"/>
    <n v="165"/>
    <n v="71"/>
    <n v="44"/>
    <n v="22"/>
    <n v="950"/>
    <n v="50"/>
    <n v="60"/>
    <n v="80"/>
    <n v="140"/>
    <n v="206"/>
    <n v="6"/>
    <x v="14"/>
    <x v="19"/>
    <x v="3"/>
    <x v="1"/>
    <x v="5"/>
    <x v="2"/>
    <s v="Decaf"/>
  </r>
  <r>
    <n v="71"/>
    <n v="89"/>
    <n v="160"/>
    <n v="61"/>
    <n v="41"/>
    <n v="19"/>
    <n v="325"/>
    <n v="80"/>
    <n v="70"/>
    <n v="110"/>
    <n v="180"/>
    <n v="509"/>
    <n v="2"/>
    <x v="14"/>
    <x v="19"/>
    <x v="3"/>
    <x v="1"/>
    <x v="1"/>
    <x v="0"/>
    <s v="Regular"/>
  </r>
  <r>
    <n v="24"/>
    <n v="132"/>
    <n v="242"/>
    <n v="95"/>
    <n v="116"/>
    <n v="86"/>
    <n v="532"/>
    <n v="70"/>
    <n v="155"/>
    <n v="170"/>
    <n v="280"/>
    <n v="206"/>
    <n v="3"/>
    <x v="14"/>
    <x v="19"/>
    <x v="3"/>
    <x v="1"/>
    <x v="2"/>
    <x v="0"/>
    <s v="Decaf"/>
  </r>
  <r>
    <n v="140"/>
    <n v="163"/>
    <n v="346"/>
    <n v="116"/>
    <n v="69"/>
    <n v="45"/>
    <n v="1091"/>
    <n v="100"/>
    <n v="161"/>
    <n v="150"/>
    <n v="280"/>
    <n v="720"/>
    <n v="8"/>
    <x v="15"/>
    <x v="0"/>
    <x v="0"/>
    <x v="0"/>
    <x v="6"/>
    <x v="3"/>
    <s v="Decaf"/>
  </r>
  <r>
    <n v="-6"/>
    <n v="73"/>
    <n v="133"/>
    <n v="52"/>
    <n v="77"/>
    <n v="47"/>
    <n v="433"/>
    <n v="20"/>
    <n v="40"/>
    <n v="70"/>
    <n v="110"/>
    <n v="720"/>
    <n v="9"/>
    <x v="15"/>
    <x v="0"/>
    <x v="0"/>
    <x v="0"/>
    <x v="7"/>
    <x v="3"/>
    <s v="Decaf"/>
  </r>
  <r>
    <n v="43"/>
    <n v="74"/>
    <n v="137"/>
    <n v="55"/>
    <n v="45"/>
    <n v="18"/>
    <n v="336"/>
    <n v="40"/>
    <n v="40"/>
    <n v="70"/>
    <n v="110"/>
    <n v="720"/>
    <n v="10"/>
    <x v="15"/>
    <x v="0"/>
    <x v="0"/>
    <x v="0"/>
    <x v="8"/>
    <x v="3"/>
    <s v="Decaf"/>
  </r>
  <r>
    <n v="19"/>
    <n v="67"/>
    <n v="129"/>
    <n v="54"/>
    <n v="54"/>
    <n v="20"/>
    <n v="337"/>
    <n v="20"/>
    <n v="40"/>
    <n v="60"/>
    <n v="100"/>
    <n v="720"/>
    <n v="11"/>
    <x v="15"/>
    <x v="0"/>
    <x v="0"/>
    <x v="0"/>
    <x v="9"/>
    <x v="1"/>
    <s v="Regular"/>
  </r>
  <r>
    <n v="50"/>
    <n v="75"/>
    <n v="147"/>
    <n v="63"/>
    <n v="41"/>
    <n v="19"/>
    <n v="965"/>
    <n v="40"/>
    <n v="50"/>
    <n v="70"/>
    <n v="120"/>
    <n v="303"/>
    <n v="12"/>
    <x v="15"/>
    <x v="0"/>
    <x v="0"/>
    <x v="0"/>
    <x v="10"/>
    <x v="1"/>
    <s v="Regular"/>
  </r>
  <r>
    <n v="47"/>
    <n v="60"/>
    <n v="113"/>
    <n v="46"/>
    <n v="28"/>
    <n v="15"/>
    <n v="608"/>
    <n v="40"/>
    <n v="30"/>
    <n v="60"/>
    <n v="90"/>
    <n v="303"/>
    <n v="13"/>
    <x v="15"/>
    <x v="0"/>
    <x v="0"/>
    <x v="0"/>
    <x v="3"/>
    <x v="1"/>
    <s v="Regular"/>
  </r>
  <r>
    <n v="125"/>
    <n v="117"/>
    <n v="211"/>
    <n v="81"/>
    <n v="33"/>
    <n v="22"/>
    <n v="460"/>
    <n v="110"/>
    <n v="90"/>
    <n v="140"/>
    <n v="230"/>
    <n v="719"/>
    <n v="5"/>
    <x v="15"/>
    <x v="0"/>
    <x v="0"/>
    <x v="0"/>
    <x v="4"/>
    <x v="2"/>
    <s v="Regular"/>
  </r>
  <r>
    <n v="71"/>
    <n v="102"/>
    <n v="181"/>
    <n v="68"/>
    <n v="54"/>
    <n v="22"/>
    <n v="559"/>
    <n v="80"/>
    <n v="70"/>
    <n v="130"/>
    <n v="200"/>
    <n v="303"/>
    <n v="6"/>
    <x v="15"/>
    <x v="0"/>
    <x v="0"/>
    <x v="0"/>
    <x v="5"/>
    <x v="2"/>
    <s v="Decaf"/>
  </r>
  <r>
    <n v="142"/>
    <n v="132"/>
    <n v="238"/>
    <n v="91"/>
    <n v="36"/>
    <n v="25"/>
    <n v="777"/>
    <n v="110"/>
    <n v="90"/>
    <n v="140"/>
    <n v="230"/>
    <n v="970"/>
    <n v="1"/>
    <x v="15"/>
    <x v="0"/>
    <x v="0"/>
    <x v="0"/>
    <x v="0"/>
    <x v="0"/>
    <s v="Regular"/>
  </r>
  <r>
    <n v="93"/>
    <n v="100"/>
    <n v="190"/>
    <n v="78"/>
    <n v="37"/>
    <n v="25"/>
    <n v="593"/>
    <n v="70"/>
    <n v="80"/>
    <n v="100"/>
    <n v="180"/>
    <n v="970"/>
    <n v="2"/>
    <x v="15"/>
    <x v="0"/>
    <x v="0"/>
    <x v="0"/>
    <x v="1"/>
    <x v="0"/>
    <s v="Regular"/>
  </r>
  <r>
    <n v="156"/>
    <n v="145"/>
    <n v="261"/>
    <n v="112"/>
    <n v="40"/>
    <n v="28"/>
    <n v="822"/>
    <n v="120"/>
    <n v="91"/>
    <n v="150"/>
    <n v="250"/>
    <n v="303"/>
    <n v="3"/>
    <x v="15"/>
    <x v="0"/>
    <x v="0"/>
    <x v="0"/>
    <x v="2"/>
    <x v="0"/>
    <s v="Decaf"/>
  </r>
  <r>
    <n v="141"/>
    <n v="132"/>
    <n v="238"/>
    <n v="91"/>
    <n v="37"/>
    <n v="25"/>
    <n v="777"/>
    <n v="100"/>
    <n v="70"/>
    <n v="120"/>
    <n v="190"/>
    <n v="847"/>
    <n v="8"/>
    <x v="15"/>
    <x v="1"/>
    <x v="0"/>
    <x v="0"/>
    <x v="6"/>
    <x v="3"/>
    <s v="Decaf"/>
  </r>
  <r>
    <n v="92"/>
    <n v="100"/>
    <n v="190"/>
    <n v="78"/>
    <n v="38"/>
    <n v="25"/>
    <n v="593"/>
    <n v="60"/>
    <n v="60"/>
    <n v="90"/>
    <n v="150"/>
    <n v="708"/>
    <n v="9"/>
    <x v="15"/>
    <x v="1"/>
    <x v="0"/>
    <x v="0"/>
    <x v="7"/>
    <x v="3"/>
    <s v="Decaf"/>
  </r>
  <r>
    <n v="157"/>
    <n v="145"/>
    <n v="261"/>
    <n v="99"/>
    <n v="39"/>
    <n v="28"/>
    <n v="822"/>
    <n v="110"/>
    <n v="80"/>
    <n v="130"/>
    <n v="210"/>
    <n v="815"/>
    <n v="10"/>
    <x v="15"/>
    <x v="1"/>
    <x v="0"/>
    <x v="0"/>
    <x v="8"/>
    <x v="3"/>
    <s v="Decaf"/>
  </r>
  <r>
    <n v="123"/>
    <n v="117"/>
    <n v="211"/>
    <n v="81"/>
    <n v="34"/>
    <n v="22"/>
    <n v="460"/>
    <n v="80"/>
    <n v="60"/>
    <n v="110"/>
    <n v="170"/>
    <n v="309"/>
    <n v="11"/>
    <x v="15"/>
    <x v="1"/>
    <x v="0"/>
    <x v="0"/>
    <x v="9"/>
    <x v="1"/>
    <s v="Regular"/>
  </r>
  <r>
    <n v="73"/>
    <n v="102"/>
    <n v="181"/>
    <n v="68"/>
    <n v="53"/>
    <n v="22"/>
    <n v="559"/>
    <n v="40"/>
    <n v="50"/>
    <n v="90"/>
    <n v="140"/>
    <n v="773"/>
    <n v="12"/>
    <x v="15"/>
    <x v="1"/>
    <x v="0"/>
    <x v="0"/>
    <x v="10"/>
    <x v="1"/>
    <s v="Regular"/>
  </r>
  <r>
    <n v="326"/>
    <n v="335"/>
    <n v="626"/>
    <n v="252"/>
    <n v="115"/>
    <n v="83"/>
    <n v="1316"/>
    <n v="280"/>
    <n v="228"/>
    <n v="400"/>
    <n v="690"/>
    <n v="309"/>
    <n v="5"/>
    <x v="15"/>
    <x v="1"/>
    <x v="0"/>
    <x v="0"/>
    <x v="4"/>
    <x v="2"/>
    <s v="Regular"/>
  </r>
  <r>
    <n v="221"/>
    <n v="239"/>
    <n v="509"/>
    <n v="230"/>
    <n v="90"/>
    <n v="66"/>
    <n v="1464"/>
    <n v="200"/>
    <n v="188"/>
    <n v="290"/>
    <n v="560"/>
    <n v="815"/>
    <n v="6"/>
    <x v="15"/>
    <x v="1"/>
    <x v="0"/>
    <x v="0"/>
    <x v="5"/>
    <x v="2"/>
    <s v="Decaf"/>
  </r>
  <r>
    <n v="232"/>
    <n v="265"/>
    <n v="486"/>
    <n v="167"/>
    <n v="109"/>
    <n v="63"/>
    <n v="865"/>
    <n v="170"/>
    <n v="151"/>
    <n v="270"/>
    <n v="470"/>
    <n v="630"/>
    <n v="2"/>
    <x v="15"/>
    <x v="1"/>
    <x v="0"/>
    <x v="0"/>
    <x v="1"/>
    <x v="0"/>
    <s v="Regular"/>
  </r>
  <r>
    <n v="172"/>
    <n v="178"/>
    <n v="321"/>
    <n v="113"/>
    <n v="62"/>
    <n v="39"/>
    <n v="611"/>
    <n v="130"/>
    <n v="92"/>
    <n v="180"/>
    <n v="310"/>
    <n v="312"/>
    <n v="3"/>
    <x v="15"/>
    <x v="1"/>
    <x v="0"/>
    <x v="0"/>
    <x v="2"/>
    <x v="0"/>
    <s v="Decaf"/>
  </r>
  <r>
    <n v="326"/>
    <n v="335"/>
    <n v="626"/>
    <n v="268"/>
    <n v="115"/>
    <n v="83"/>
    <n v="1316"/>
    <n v="210"/>
    <n v="185"/>
    <n v="300"/>
    <n v="510"/>
    <n v="563"/>
    <n v="8"/>
    <x v="15"/>
    <x v="2"/>
    <x v="0"/>
    <x v="1"/>
    <x v="6"/>
    <x v="3"/>
    <s v="Decaf"/>
  </r>
  <r>
    <n v="171"/>
    <n v="178"/>
    <n v="321"/>
    <n v="95"/>
    <n v="63"/>
    <n v="39"/>
    <n v="611"/>
    <n v="120"/>
    <n v="74"/>
    <n v="160"/>
    <n v="260"/>
    <n v="319"/>
    <n v="9"/>
    <x v="15"/>
    <x v="2"/>
    <x v="0"/>
    <x v="1"/>
    <x v="7"/>
    <x v="3"/>
    <s v="Decaf"/>
  </r>
  <r>
    <n v="220"/>
    <n v="239"/>
    <n v="509"/>
    <n v="282"/>
    <n v="91"/>
    <n v="66"/>
    <n v="1464"/>
    <n v="140"/>
    <n v="205"/>
    <n v="220"/>
    <n v="420"/>
    <n v="712"/>
    <n v="11"/>
    <x v="15"/>
    <x v="2"/>
    <x v="0"/>
    <x v="1"/>
    <x v="9"/>
    <x v="1"/>
    <s v="Regular"/>
  </r>
  <r>
    <n v="276"/>
    <n v="318"/>
    <n v="616"/>
    <n v="265"/>
    <n v="132"/>
    <n v="98"/>
    <n v="1423"/>
    <n v="160"/>
    <n v="160"/>
    <n v="280"/>
    <n v="500"/>
    <n v="563"/>
    <n v="12"/>
    <x v="15"/>
    <x v="2"/>
    <x v="0"/>
    <x v="1"/>
    <x v="10"/>
    <x v="1"/>
    <s v="Regular"/>
  </r>
  <r>
    <n v="15"/>
    <n v="26"/>
    <n v="46"/>
    <n v="17"/>
    <n v="16"/>
    <n v="4"/>
    <n v="776"/>
    <n v="30"/>
    <n v="10"/>
    <n v="40"/>
    <n v="50"/>
    <n v="515"/>
    <n v="5"/>
    <x v="15"/>
    <x v="2"/>
    <x v="0"/>
    <x v="1"/>
    <x v="4"/>
    <x v="2"/>
    <s v="Regular"/>
  </r>
  <r>
    <n v="47"/>
    <n v="43"/>
    <n v="46"/>
    <n v="0"/>
    <n v="11"/>
    <n v="0"/>
    <n v="688"/>
    <n v="40"/>
    <n v="0"/>
    <n v="50"/>
    <n v="50"/>
    <n v="712"/>
    <n v="6"/>
    <x v="15"/>
    <x v="2"/>
    <x v="0"/>
    <x v="1"/>
    <x v="5"/>
    <x v="2"/>
    <s v="Decaf"/>
  </r>
  <r>
    <n v="16"/>
    <n v="28"/>
    <n v="50"/>
    <n v="19"/>
    <n v="17"/>
    <n v="5"/>
    <n v="820"/>
    <n v="10"/>
    <n v="20"/>
    <n v="20"/>
    <n v="40"/>
    <n v="515"/>
    <n v="1"/>
    <x v="15"/>
    <x v="2"/>
    <x v="0"/>
    <x v="1"/>
    <x v="0"/>
    <x v="0"/>
    <s v="Regular"/>
  </r>
  <r>
    <n v="4"/>
    <n v="33"/>
    <n v="65"/>
    <n v="28"/>
    <n v="30"/>
    <n v="8"/>
    <n v="964"/>
    <n v="20"/>
    <n v="20"/>
    <n v="40"/>
    <n v="60"/>
    <n v="319"/>
    <n v="2"/>
    <x v="15"/>
    <x v="2"/>
    <x v="0"/>
    <x v="1"/>
    <x v="1"/>
    <x v="0"/>
    <s v="Regular"/>
  </r>
  <r>
    <n v="13"/>
    <n v="28"/>
    <n v="52"/>
    <n v="21"/>
    <n v="19"/>
    <n v="6"/>
    <n v="614"/>
    <n v="20"/>
    <n v="20"/>
    <n v="30"/>
    <n v="50"/>
    <n v="641"/>
    <n v="3"/>
    <x v="15"/>
    <x v="2"/>
    <x v="0"/>
    <x v="1"/>
    <x v="2"/>
    <x v="0"/>
    <s v="Decaf"/>
  </r>
  <r>
    <n v="-9"/>
    <n v="63"/>
    <n v="114"/>
    <n v="44"/>
    <n v="69"/>
    <n v="40"/>
    <n v="261"/>
    <n v="10"/>
    <n v="30"/>
    <n v="60"/>
    <n v="90"/>
    <n v="417"/>
    <n v="8"/>
    <x v="15"/>
    <x v="3"/>
    <x v="0"/>
    <x v="1"/>
    <x v="6"/>
    <x v="3"/>
    <s v="Decaf"/>
  </r>
  <r>
    <n v="-18"/>
    <n v="40"/>
    <n v="142"/>
    <n v="93"/>
    <n v="52"/>
    <n v="28"/>
    <n v="840"/>
    <n v="10"/>
    <n v="70"/>
    <n v="40"/>
    <n v="110"/>
    <n v="636"/>
    <n v="9"/>
    <x v="15"/>
    <x v="3"/>
    <x v="0"/>
    <x v="1"/>
    <x v="7"/>
    <x v="3"/>
    <s v="Decaf"/>
  </r>
  <r>
    <n v="16"/>
    <n v="51"/>
    <n v="94"/>
    <n v="37"/>
    <n v="40"/>
    <n v="12"/>
    <n v="195"/>
    <n v="10"/>
    <n v="30"/>
    <n v="40"/>
    <n v="70"/>
    <n v="417"/>
    <n v="11"/>
    <x v="15"/>
    <x v="3"/>
    <x v="0"/>
    <x v="1"/>
    <x v="9"/>
    <x v="1"/>
    <s v="Regular"/>
  </r>
  <r>
    <n v="-13"/>
    <n v="36"/>
    <n v="69"/>
    <n v="29"/>
    <n v="45"/>
    <n v="11"/>
    <n v="169"/>
    <n v="-10"/>
    <n v="20"/>
    <n v="30"/>
    <n v="50"/>
    <n v="417"/>
    <n v="12"/>
    <x v="15"/>
    <x v="3"/>
    <x v="0"/>
    <x v="1"/>
    <x v="10"/>
    <x v="1"/>
    <s v="Regular"/>
  </r>
  <r>
    <n v="-3"/>
    <n v="44"/>
    <n v="84"/>
    <n v="35"/>
    <n v="46"/>
    <n v="13"/>
    <n v="197"/>
    <n v="-10"/>
    <n v="30"/>
    <n v="30"/>
    <n v="60"/>
    <n v="314"/>
    <n v="13"/>
    <x v="15"/>
    <x v="3"/>
    <x v="0"/>
    <x v="1"/>
    <x v="3"/>
    <x v="1"/>
    <s v="Regular"/>
  </r>
  <r>
    <n v="64"/>
    <n v="68"/>
    <n v="123"/>
    <n v="47"/>
    <n v="25"/>
    <n v="13"/>
    <n v="821"/>
    <n v="60"/>
    <n v="50"/>
    <n v="80"/>
    <n v="130"/>
    <n v="314"/>
    <n v="5"/>
    <x v="15"/>
    <x v="3"/>
    <x v="0"/>
    <x v="1"/>
    <x v="4"/>
    <x v="2"/>
    <s v="Regular"/>
  </r>
  <r>
    <n v="65"/>
    <n v="67"/>
    <n v="119"/>
    <n v="45"/>
    <n v="23"/>
    <n v="12"/>
    <n v="777"/>
    <n v="60"/>
    <n v="50"/>
    <n v="80"/>
    <n v="130"/>
    <n v="573"/>
    <n v="6"/>
    <x v="15"/>
    <x v="3"/>
    <x v="0"/>
    <x v="1"/>
    <x v="5"/>
    <x v="2"/>
    <s v="Decaf"/>
  </r>
  <r>
    <n v="52"/>
    <n v="98"/>
    <n v="190"/>
    <n v="80"/>
    <n v="63"/>
    <n v="30"/>
    <n v="494"/>
    <n v="50"/>
    <n v="80"/>
    <n v="100"/>
    <n v="180"/>
    <n v="573"/>
    <n v="2"/>
    <x v="15"/>
    <x v="3"/>
    <x v="0"/>
    <x v="1"/>
    <x v="1"/>
    <x v="0"/>
    <s v="Regular"/>
  </r>
  <r>
    <n v="70"/>
    <n v="91"/>
    <n v="178"/>
    <n v="76"/>
    <n v="44"/>
    <n v="23"/>
    <n v="965"/>
    <n v="50"/>
    <n v="80"/>
    <n v="90"/>
    <n v="170"/>
    <n v="573"/>
    <n v="3"/>
    <x v="15"/>
    <x v="3"/>
    <x v="0"/>
    <x v="1"/>
    <x v="2"/>
    <x v="0"/>
    <s v="Decaf"/>
  </r>
  <r>
    <n v="24"/>
    <n v="32"/>
    <n v="56"/>
    <n v="21"/>
    <n v="16"/>
    <n v="5"/>
    <n v="454"/>
    <n v="30"/>
    <n v="10"/>
    <n v="30"/>
    <n v="40"/>
    <n v="234"/>
    <n v="8"/>
    <x v="15"/>
    <x v="4"/>
    <x v="0"/>
    <x v="0"/>
    <x v="6"/>
    <x v="3"/>
    <s v="Decaf"/>
  </r>
  <r>
    <n v="39"/>
    <n v="45"/>
    <n v="80"/>
    <n v="30"/>
    <n v="19"/>
    <n v="8"/>
    <n v="820"/>
    <n v="40"/>
    <n v="20"/>
    <n v="40"/>
    <n v="60"/>
    <n v="330"/>
    <n v="9"/>
    <x v="15"/>
    <x v="4"/>
    <x v="0"/>
    <x v="0"/>
    <x v="7"/>
    <x v="3"/>
    <s v="Decaf"/>
  </r>
  <r>
    <n v="108"/>
    <n v="134"/>
    <n v="237"/>
    <n v="88"/>
    <n v="61"/>
    <n v="29"/>
    <n v="653"/>
    <n v="70"/>
    <n v="70"/>
    <n v="120"/>
    <n v="190"/>
    <n v="937"/>
    <n v="11"/>
    <x v="15"/>
    <x v="4"/>
    <x v="0"/>
    <x v="0"/>
    <x v="9"/>
    <x v="1"/>
    <s v="Regular"/>
  </r>
  <r>
    <n v="144"/>
    <n v="155"/>
    <n v="285"/>
    <n v="140"/>
    <n v="58"/>
    <n v="34"/>
    <n v="502"/>
    <n v="90"/>
    <n v="90"/>
    <n v="140"/>
    <n v="230"/>
    <n v="234"/>
    <n v="12"/>
    <x v="15"/>
    <x v="4"/>
    <x v="0"/>
    <x v="0"/>
    <x v="10"/>
    <x v="1"/>
    <s v="Regular"/>
  </r>
  <r>
    <n v="138"/>
    <n v="163"/>
    <n v="346"/>
    <n v="160"/>
    <n v="70"/>
    <n v="45"/>
    <n v="1091"/>
    <n v="130"/>
    <n v="141"/>
    <n v="200"/>
    <n v="380"/>
    <n v="216"/>
    <n v="5"/>
    <x v="15"/>
    <x v="4"/>
    <x v="0"/>
    <x v="0"/>
    <x v="4"/>
    <x v="2"/>
    <s v="Regular"/>
  </r>
  <r>
    <n v="19"/>
    <n v="67"/>
    <n v="129"/>
    <n v="54"/>
    <n v="54"/>
    <n v="20"/>
    <n v="337"/>
    <n v="30"/>
    <n v="60"/>
    <n v="80"/>
    <n v="140"/>
    <n v="419"/>
    <n v="6"/>
    <x v="15"/>
    <x v="4"/>
    <x v="0"/>
    <x v="0"/>
    <x v="5"/>
    <x v="2"/>
    <s v="Decaf"/>
  </r>
  <r>
    <n v="42"/>
    <n v="74"/>
    <n v="137"/>
    <n v="55"/>
    <n v="46"/>
    <n v="18"/>
    <n v="336"/>
    <n v="50"/>
    <n v="50"/>
    <n v="80"/>
    <n v="130"/>
    <n v="567"/>
    <n v="1"/>
    <x v="15"/>
    <x v="4"/>
    <x v="0"/>
    <x v="0"/>
    <x v="0"/>
    <x v="0"/>
    <s v="Regular"/>
  </r>
  <r>
    <n v="40"/>
    <n v="64"/>
    <n v="114"/>
    <n v="43"/>
    <n v="37"/>
    <n v="13"/>
    <n v="363"/>
    <n v="40"/>
    <n v="40"/>
    <n v="70"/>
    <n v="110"/>
    <n v="330"/>
    <n v="2"/>
    <x v="15"/>
    <x v="4"/>
    <x v="0"/>
    <x v="0"/>
    <x v="1"/>
    <x v="0"/>
    <s v="Regular"/>
  </r>
  <r>
    <n v="-4"/>
    <n v="73"/>
    <n v="133"/>
    <n v="52"/>
    <n v="76"/>
    <n v="47"/>
    <n v="433"/>
    <n v="20"/>
    <n v="50"/>
    <n v="80"/>
    <n v="130"/>
    <n v="513"/>
    <n v="3"/>
    <x v="15"/>
    <x v="4"/>
    <x v="0"/>
    <x v="0"/>
    <x v="2"/>
    <x v="0"/>
    <s v="Decaf"/>
  </r>
  <r>
    <n v="68"/>
    <n v="84"/>
    <n v="142"/>
    <n v="49"/>
    <n v="38"/>
    <n v="15"/>
    <n v="342"/>
    <n v="50"/>
    <n v="40"/>
    <n v="70"/>
    <n v="110"/>
    <n v="414"/>
    <n v="8"/>
    <x v="15"/>
    <x v="5"/>
    <x v="0"/>
    <x v="1"/>
    <x v="6"/>
    <x v="3"/>
    <s v="Decaf"/>
  </r>
  <r>
    <n v="70"/>
    <n v="72"/>
    <n v="129"/>
    <n v="49"/>
    <n v="25"/>
    <n v="13"/>
    <n v="779"/>
    <n v="50"/>
    <n v="40"/>
    <n v="60"/>
    <n v="100"/>
    <n v="262"/>
    <n v="9"/>
    <x v="15"/>
    <x v="5"/>
    <x v="0"/>
    <x v="1"/>
    <x v="7"/>
    <x v="3"/>
    <s v="Decaf"/>
  </r>
  <r>
    <n v="46"/>
    <n v="68"/>
    <n v="121"/>
    <n v="46"/>
    <n v="37"/>
    <n v="14"/>
    <n v="388"/>
    <n v="40"/>
    <n v="30"/>
    <n v="70"/>
    <n v="100"/>
    <n v="262"/>
    <n v="11"/>
    <x v="15"/>
    <x v="5"/>
    <x v="0"/>
    <x v="1"/>
    <x v="9"/>
    <x v="1"/>
    <s v="Regular"/>
  </r>
  <r>
    <n v="1"/>
    <n v="87"/>
    <n v="160"/>
    <n v="63"/>
    <n v="86"/>
    <n v="57"/>
    <n v="521"/>
    <n v="10"/>
    <n v="50"/>
    <n v="80"/>
    <n v="130"/>
    <n v="608"/>
    <n v="12"/>
    <x v="15"/>
    <x v="5"/>
    <x v="0"/>
    <x v="1"/>
    <x v="10"/>
    <x v="1"/>
    <s v="Regular"/>
  </r>
  <r>
    <n v="58"/>
    <n v="82"/>
    <n v="161"/>
    <n v="69"/>
    <n v="43"/>
    <n v="21"/>
    <n v="965"/>
    <n v="50"/>
    <n v="80"/>
    <n v="90"/>
    <n v="170"/>
    <n v="608"/>
    <n v="5"/>
    <x v="15"/>
    <x v="5"/>
    <x v="0"/>
    <x v="1"/>
    <x v="4"/>
    <x v="2"/>
    <s v="Regular"/>
  </r>
  <r>
    <n v="47"/>
    <n v="58"/>
    <n v="110"/>
    <n v="45"/>
    <n v="26"/>
    <n v="14"/>
    <n v="605"/>
    <n v="50"/>
    <n v="50"/>
    <n v="70"/>
    <n v="120"/>
    <n v="920"/>
    <n v="6"/>
    <x v="15"/>
    <x v="5"/>
    <x v="0"/>
    <x v="1"/>
    <x v="5"/>
    <x v="2"/>
    <s v="Decaf"/>
  </r>
  <r>
    <n v="24"/>
    <n v="70"/>
    <n v="135"/>
    <n v="57"/>
    <n v="54"/>
    <n v="21"/>
    <n v="313"/>
    <n v="20"/>
    <n v="60"/>
    <n v="70"/>
    <n v="130"/>
    <n v="715"/>
    <n v="1"/>
    <x v="15"/>
    <x v="5"/>
    <x v="0"/>
    <x v="1"/>
    <x v="0"/>
    <x v="0"/>
    <s v="Regular"/>
  </r>
  <r>
    <n v="25"/>
    <n v="132"/>
    <n v="242"/>
    <n v="95"/>
    <n v="115"/>
    <n v="86"/>
    <n v="554"/>
    <n v="30"/>
    <n v="78"/>
    <n v="130"/>
    <n v="230"/>
    <n v="608"/>
    <n v="2"/>
    <x v="15"/>
    <x v="5"/>
    <x v="0"/>
    <x v="1"/>
    <x v="1"/>
    <x v="0"/>
    <s v="Regular"/>
  </r>
  <r>
    <n v="86"/>
    <n v="112"/>
    <n v="208"/>
    <n v="83"/>
    <n v="54"/>
    <n v="27"/>
    <n v="433"/>
    <n v="80"/>
    <n v="80"/>
    <n v="120"/>
    <n v="200"/>
    <n v="262"/>
    <n v="3"/>
    <x v="15"/>
    <x v="5"/>
    <x v="0"/>
    <x v="1"/>
    <x v="2"/>
    <x v="0"/>
    <s v="Decaf"/>
  </r>
  <r>
    <n v="50"/>
    <n v="98"/>
    <n v="190"/>
    <n v="80"/>
    <n v="64"/>
    <n v="30"/>
    <n v="494"/>
    <n v="30"/>
    <n v="60"/>
    <n v="70"/>
    <n v="130"/>
    <n v="203"/>
    <n v="9"/>
    <x v="15"/>
    <x v="6"/>
    <x v="1"/>
    <x v="1"/>
    <x v="7"/>
    <x v="3"/>
    <s v="Decaf"/>
  </r>
  <r>
    <n v="68"/>
    <n v="91"/>
    <n v="178"/>
    <n v="76"/>
    <n v="45"/>
    <n v="23"/>
    <n v="965"/>
    <n v="60"/>
    <n v="50"/>
    <n v="80"/>
    <n v="130"/>
    <n v="475"/>
    <n v="10"/>
    <x v="15"/>
    <x v="6"/>
    <x v="1"/>
    <x v="1"/>
    <x v="8"/>
    <x v="3"/>
    <s v="Decaf"/>
  </r>
  <r>
    <n v="64"/>
    <n v="68"/>
    <n v="123"/>
    <n v="47"/>
    <n v="25"/>
    <n v="13"/>
    <n v="821"/>
    <n v="60"/>
    <n v="40"/>
    <n v="80"/>
    <n v="120"/>
    <n v="959"/>
    <n v="11"/>
    <x v="15"/>
    <x v="6"/>
    <x v="1"/>
    <x v="1"/>
    <x v="9"/>
    <x v="1"/>
    <s v="Regular"/>
  </r>
  <r>
    <n v="27"/>
    <n v="37"/>
    <n v="66"/>
    <n v="25"/>
    <n v="19"/>
    <n v="7"/>
    <n v="775"/>
    <n v="30"/>
    <n v="20"/>
    <n v="40"/>
    <n v="60"/>
    <n v="959"/>
    <n v="13"/>
    <x v="15"/>
    <x v="6"/>
    <x v="1"/>
    <x v="1"/>
    <x v="3"/>
    <x v="1"/>
    <s v="Regular"/>
  </r>
  <r>
    <n v="159"/>
    <n v="176"/>
    <n v="311"/>
    <n v="69"/>
    <n v="69"/>
    <n v="38"/>
    <n v="962"/>
    <n v="110"/>
    <n v="94"/>
    <n v="160"/>
    <n v="270"/>
    <n v="959"/>
    <n v="2"/>
    <x v="15"/>
    <x v="6"/>
    <x v="1"/>
    <x v="1"/>
    <x v="1"/>
    <x v="0"/>
    <s v="Regular"/>
  </r>
  <r>
    <n v="0"/>
    <n v="87"/>
    <n v="160"/>
    <n v="63"/>
    <n v="87"/>
    <n v="57"/>
    <n v="521"/>
    <n v="10"/>
    <n v="60"/>
    <n v="80"/>
    <n v="140"/>
    <n v="203"/>
    <n v="5"/>
    <x v="15"/>
    <x v="6"/>
    <x v="1"/>
    <x v="1"/>
    <x v="4"/>
    <x v="2"/>
    <s v="Regular"/>
  </r>
  <r>
    <n v="36"/>
    <n v="68"/>
    <n v="127"/>
    <n v="51"/>
    <n v="44"/>
    <n v="16"/>
    <n v="311"/>
    <n v="40"/>
    <n v="40"/>
    <n v="70"/>
    <n v="110"/>
    <n v="860"/>
    <n v="6"/>
    <x v="15"/>
    <x v="6"/>
    <x v="1"/>
    <x v="1"/>
    <x v="5"/>
    <x v="2"/>
    <s v="Decaf"/>
  </r>
  <r>
    <n v="46"/>
    <n v="58"/>
    <n v="110"/>
    <n v="45"/>
    <n v="27"/>
    <n v="14"/>
    <n v="605"/>
    <n v="30"/>
    <n v="30"/>
    <n v="50"/>
    <n v="80"/>
    <n v="321"/>
    <n v="8"/>
    <x v="15"/>
    <x v="7"/>
    <x v="1"/>
    <x v="0"/>
    <x v="6"/>
    <x v="3"/>
    <s v="Decaf"/>
  </r>
  <r>
    <n v="22"/>
    <n v="70"/>
    <n v="135"/>
    <n v="57"/>
    <n v="55"/>
    <n v="21"/>
    <n v="313"/>
    <n v="20"/>
    <n v="40"/>
    <n v="50"/>
    <n v="90"/>
    <n v="772"/>
    <n v="9"/>
    <x v="15"/>
    <x v="7"/>
    <x v="1"/>
    <x v="0"/>
    <x v="7"/>
    <x v="3"/>
    <s v="Decaf"/>
  </r>
  <r>
    <n v="58"/>
    <n v="82"/>
    <n v="161"/>
    <n v="69"/>
    <n v="43"/>
    <n v="21"/>
    <n v="965"/>
    <n v="40"/>
    <n v="50"/>
    <n v="60"/>
    <n v="110"/>
    <n v="850"/>
    <n v="10"/>
    <x v="15"/>
    <x v="7"/>
    <x v="1"/>
    <x v="0"/>
    <x v="8"/>
    <x v="3"/>
    <s v="Decaf"/>
  </r>
  <r>
    <n v="45"/>
    <n v="51"/>
    <n v="91"/>
    <n v="34"/>
    <n v="21"/>
    <n v="9"/>
    <n v="821"/>
    <n v="50"/>
    <n v="30"/>
    <n v="60"/>
    <n v="90"/>
    <n v="904"/>
    <n v="11"/>
    <x v="15"/>
    <x v="7"/>
    <x v="1"/>
    <x v="0"/>
    <x v="9"/>
    <x v="1"/>
    <s v="Regular"/>
  </r>
  <r>
    <n v="70"/>
    <n v="72"/>
    <n v="129"/>
    <n v="49"/>
    <n v="25"/>
    <n v="13"/>
    <n v="779"/>
    <n v="60"/>
    <n v="50"/>
    <n v="80"/>
    <n v="130"/>
    <n v="904"/>
    <n v="13"/>
    <x v="15"/>
    <x v="7"/>
    <x v="1"/>
    <x v="0"/>
    <x v="3"/>
    <x v="1"/>
    <s v="Regular"/>
  </r>
  <r>
    <n v="108"/>
    <n v="134"/>
    <n v="237"/>
    <n v="88"/>
    <n v="61"/>
    <n v="29"/>
    <n v="653"/>
    <n v="90"/>
    <n v="80"/>
    <n v="130"/>
    <n v="210"/>
    <n v="850"/>
    <n v="2"/>
    <x v="15"/>
    <x v="7"/>
    <x v="1"/>
    <x v="0"/>
    <x v="1"/>
    <x v="0"/>
    <s v="Regular"/>
  </r>
  <r>
    <n v="145"/>
    <n v="155"/>
    <n v="285"/>
    <n v="90"/>
    <n v="57"/>
    <n v="34"/>
    <n v="502"/>
    <n v="100"/>
    <n v="73"/>
    <n v="150"/>
    <n v="250"/>
    <n v="754"/>
    <n v="3"/>
    <x v="15"/>
    <x v="7"/>
    <x v="1"/>
    <x v="0"/>
    <x v="2"/>
    <x v="0"/>
    <s v="Decaf"/>
  </r>
  <r>
    <n v="25"/>
    <n v="132"/>
    <n v="242"/>
    <n v="95"/>
    <n v="115"/>
    <n v="86"/>
    <n v="554"/>
    <n v="30"/>
    <n v="90"/>
    <n v="130"/>
    <n v="220"/>
    <n v="850"/>
    <n v="5"/>
    <x v="15"/>
    <x v="7"/>
    <x v="1"/>
    <x v="0"/>
    <x v="4"/>
    <x v="2"/>
    <s v="Regular"/>
  </r>
  <r>
    <n v="86"/>
    <n v="112"/>
    <n v="208"/>
    <n v="83"/>
    <n v="54"/>
    <n v="27"/>
    <n v="433"/>
    <n v="80"/>
    <n v="70"/>
    <n v="120"/>
    <n v="190"/>
    <n v="754"/>
    <n v="6"/>
    <x v="15"/>
    <x v="7"/>
    <x v="1"/>
    <x v="0"/>
    <x v="5"/>
    <x v="2"/>
    <s v="Decaf"/>
  </r>
  <r>
    <n v="19"/>
    <n v="67"/>
    <n v="129"/>
    <n v="54"/>
    <n v="54"/>
    <n v="20"/>
    <n v="337"/>
    <n v="20"/>
    <n v="40"/>
    <n v="50"/>
    <n v="90"/>
    <n v="774"/>
    <n v="9"/>
    <x v="15"/>
    <x v="8"/>
    <x v="1"/>
    <x v="0"/>
    <x v="7"/>
    <x v="3"/>
    <s v="Decaf"/>
  </r>
  <r>
    <n v="39"/>
    <n v="45"/>
    <n v="80"/>
    <n v="30"/>
    <n v="19"/>
    <n v="8"/>
    <n v="820"/>
    <n v="40"/>
    <n v="30"/>
    <n v="50"/>
    <n v="80"/>
    <n v="351"/>
    <n v="11"/>
    <x v="15"/>
    <x v="8"/>
    <x v="1"/>
    <x v="0"/>
    <x v="9"/>
    <x v="1"/>
    <s v="Regular"/>
  </r>
  <r>
    <n v="24"/>
    <n v="32"/>
    <n v="56"/>
    <n v="21"/>
    <n v="16"/>
    <n v="5"/>
    <n v="454"/>
    <n v="20"/>
    <n v="20"/>
    <n v="30"/>
    <n v="50"/>
    <n v="774"/>
    <n v="13"/>
    <x v="15"/>
    <x v="8"/>
    <x v="1"/>
    <x v="0"/>
    <x v="3"/>
    <x v="1"/>
    <s v="Regular"/>
  </r>
  <r>
    <n v="589"/>
    <n v="451"/>
    <n v="553"/>
    <n v="68"/>
    <n v="54"/>
    <n v="22"/>
    <n v="-348"/>
    <n v="400"/>
    <n v="60"/>
    <n v="430"/>
    <n v="490"/>
    <n v="339"/>
    <n v="2"/>
    <x v="15"/>
    <x v="8"/>
    <x v="1"/>
    <x v="0"/>
    <x v="1"/>
    <x v="0"/>
    <s v="Regular"/>
  </r>
  <r>
    <n v="-18"/>
    <n v="65"/>
    <n v="125"/>
    <n v="52"/>
    <n v="77"/>
    <n v="47"/>
    <n v="458"/>
    <n v="10"/>
    <n v="40"/>
    <n v="70"/>
    <n v="110"/>
    <n v="339"/>
    <n v="5"/>
    <x v="15"/>
    <x v="8"/>
    <x v="1"/>
    <x v="0"/>
    <x v="4"/>
    <x v="2"/>
    <s v="Regular"/>
  </r>
  <r>
    <n v="140"/>
    <n v="163"/>
    <n v="346"/>
    <n v="164"/>
    <n v="69"/>
    <n v="45"/>
    <n v="1091"/>
    <n v="100"/>
    <n v="156"/>
    <n v="160"/>
    <n v="310"/>
    <n v="508"/>
    <n v="7"/>
    <x v="15"/>
    <x v="8"/>
    <x v="1"/>
    <x v="0"/>
    <x v="11"/>
    <x v="2"/>
    <s v="Regular"/>
  </r>
  <r>
    <n v="-4"/>
    <n v="44"/>
    <n v="84"/>
    <n v="35"/>
    <n v="47"/>
    <n v="13"/>
    <n v="197"/>
    <n v="10"/>
    <n v="20"/>
    <n v="40"/>
    <n v="60"/>
    <n v="603"/>
    <n v="9"/>
    <x v="15"/>
    <x v="9"/>
    <x v="1"/>
    <x v="1"/>
    <x v="7"/>
    <x v="3"/>
    <s v="Decaf"/>
  </r>
  <r>
    <n v="18"/>
    <n v="28"/>
    <n v="50"/>
    <n v="19"/>
    <n v="16"/>
    <n v="5"/>
    <n v="820"/>
    <n v="20"/>
    <n v="20"/>
    <n v="30"/>
    <n v="50"/>
    <n v="603"/>
    <n v="11"/>
    <x v="15"/>
    <x v="9"/>
    <x v="1"/>
    <x v="1"/>
    <x v="9"/>
    <x v="1"/>
    <s v="Regular"/>
  </r>
  <r>
    <n v="47"/>
    <n v="43"/>
    <n v="46"/>
    <n v="0"/>
    <n v="11"/>
    <n v="0"/>
    <n v="688"/>
    <n v="30"/>
    <n v="0"/>
    <n v="40"/>
    <n v="40"/>
    <n v="603"/>
    <n v="13"/>
    <x v="15"/>
    <x v="9"/>
    <x v="1"/>
    <x v="1"/>
    <x v="3"/>
    <x v="1"/>
    <s v="Regular"/>
  </r>
  <r>
    <n v="49"/>
    <n v="72"/>
    <n v="129"/>
    <n v="49"/>
    <n v="39"/>
    <n v="15"/>
    <n v="241"/>
    <n v="40"/>
    <n v="40"/>
    <n v="70"/>
    <n v="110"/>
    <n v="603"/>
    <n v="1"/>
    <x v="15"/>
    <x v="9"/>
    <x v="1"/>
    <x v="1"/>
    <x v="0"/>
    <x v="0"/>
    <s v="Regular"/>
  </r>
  <r>
    <n v="40"/>
    <n v="75"/>
    <n v="133"/>
    <n v="50"/>
    <n v="48"/>
    <n v="16"/>
    <n v="372"/>
    <n v="40"/>
    <n v="40"/>
    <n v="70"/>
    <n v="110"/>
    <n v="603"/>
    <n v="2"/>
    <x v="15"/>
    <x v="9"/>
    <x v="1"/>
    <x v="1"/>
    <x v="1"/>
    <x v="0"/>
    <s v="Regular"/>
  </r>
  <r>
    <n v="-9"/>
    <n v="63"/>
    <n v="114"/>
    <n v="44"/>
    <n v="69"/>
    <n v="40"/>
    <n v="261"/>
    <n v="10"/>
    <n v="40"/>
    <n v="60"/>
    <n v="100"/>
    <n v="603"/>
    <n v="5"/>
    <x v="15"/>
    <x v="9"/>
    <x v="1"/>
    <x v="1"/>
    <x v="4"/>
    <x v="2"/>
    <s v="Regular"/>
  </r>
  <r>
    <n v="-13"/>
    <n v="36"/>
    <n v="69"/>
    <n v="29"/>
    <n v="45"/>
    <n v="11"/>
    <n v="169"/>
    <n v="0"/>
    <n v="20"/>
    <n v="40"/>
    <n v="60"/>
    <n v="603"/>
    <n v="7"/>
    <x v="15"/>
    <x v="9"/>
    <x v="1"/>
    <x v="1"/>
    <x v="11"/>
    <x v="2"/>
    <s v="Regular"/>
  </r>
  <r>
    <n v="123"/>
    <n v="117"/>
    <n v="211"/>
    <n v="81"/>
    <n v="34"/>
    <n v="22"/>
    <n v="460"/>
    <n v="100"/>
    <n v="80"/>
    <n v="130"/>
    <n v="210"/>
    <n v="518"/>
    <n v="13"/>
    <x v="15"/>
    <x v="10"/>
    <x v="1"/>
    <x v="0"/>
    <x v="3"/>
    <x v="1"/>
    <s v="Regular"/>
  </r>
  <r>
    <n v="367"/>
    <n v="378"/>
    <n v="680"/>
    <n v="252"/>
    <n v="131"/>
    <n v="98"/>
    <n v="1558"/>
    <n v="200"/>
    <n v="168"/>
    <n v="300"/>
    <n v="490"/>
    <n v="716"/>
    <n v="9"/>
    <x v="15"/>
    <x v="10"/>
    <x v="1"/>
    <x v="0"/>
    <x v="7"/>
    <x v="3"/>
    <s v="Decaf"/>
  </r>
  <r>
    <n v="-156"/>
    <n v="-20"/>
    <n v="201"/>
    <n v="179"/>
    <n v="85"/>
    <n v="64"/>
    <n v="1811"/>
    <n v="-70"/>
    <n v="193"/>
    <n v="-10"/>
    <n v="140"/>
    <n v="718"/>
    <n v="10"/>
    <x v="15"/>
    <x v="10"/>
    <x v="1"/>
    <x v="0"/>
    <x v="8"/>
    <x v="3"/>
    <s v="Decaf"/>
  </r>
  <r>
    <n v="156"/>
    <n v="145"/>
    <n v="261"/>
    <n v="84"/>
    <n v="40"/>
    <n v="28"/>
    <n v="822"/>
    <n v="130"/>
    <n v="83"/>
    <n v="160"/>
    <n v="260"/>
    <n v="315"/>
    <n v="11"/>
    <x v="15"/>
    <x v="10"/>
    <x v="1"/>
    <x v="0"/>
    <x v="9"/>
    <x v="1"/>
    <s v="Regular"/>
  </r>
  <r>
    <n v="141"/>
    <n v="132"/>
    <n v="238"/>
    <n v="91"/>
    <n v="37"/>
    <n v="25"/>
    <n v="777"/>
    <n v="120"/>
    <n v="90"/>
    <n v="150"/>
    <n v="240"/>
    <n v="347"/>
    <n v="12"/>
    <x v="15"/>
    <x v="10"/>
    <x v="1"/>
    <x v="0"/>
    <x v="10"/>
    <x v="1"/>
    <s v="Regular"/>
  </r>
  <r>
    <n v="410"/>
    <n v="428"/>
    <n v="759"/>
    <n v="289"/>
    <n v="152"/>
    <n v="99"/>
    <n v="2108"/>
    <n v="280"/>
    <n v="178"/>
    <n v="400"/>
    <n v="670"/>
    <n v="518"/>
    <n v="2"/>
    <x v="15"/>
    <x v="10"/>
    <x v="1"/>
    <x v="0"/>
    <x v="1"/>
    <x v="0"/>
    <s v="Regular"/>
  </r>
  <r>
    <n v="-304"/>
    <n v="-59"/>
    <n v="70"/>
    <n v="88"/>
    <n v="146"/>
    <n v="113"/>
    <n v="1382"/>
    <n v="-190"/>
    <n v="116"/>
    <n v="-60"/>
    <n v="60"/>
    <n v="212"/>
    <n v="5"/>
    <x v="15"/>
    <x v="10"/>
    <x v="1"/>
    <x v="0"/>
    <x v="4"/>
    <x v="2"/>
    <s v="Regular"/>
  </r>
  <r>
    <n v="349"/>
    <n v="325"/>
    <n v="601"/>
    <n v="190"/>
    <n v="90"/>
    <n v="66"/>
    <n v="1262"/>
    <n v="250"/>
    <n v="204"/>
    <n v="330"/>
    <n v="550"/>
    <n v="914"/>
    <n v="7"/>
    <x v="15"/>
    <x v="10"/>
    <x v="1"/>
    <x v="0"/>
    <x v="11"/>
    <x v="2"/>
    <s v="Regular"/>
  </r>
  <r>
    <n v="56"/>
    <n v="67"/>
    <n v="127"/>
    <n v="52"/>
    <n v="29"/>
    <n v="17"/>
    <n v="605"/>
    <n v="50"/>
    <n v="40"/>
    <n v="70"/>
    <n v="110"/>
    <n v="504"/>
    <n v="8"/>
    <x v="15"/>
    <x v="11"/>
    <x v="2"/>
    <x v="1"/>
    <x v="6"/>
    <x v="3"/>
    <s v="Decaf"/>
  </r>
  <r>
    <n v="52"/>
    <n v="98"/>
    <n v="190"/>
    <n v="80"/>
    <n v="63"/>
    <n v="30"/>
    <n v="494"/>
    <n v="50"/>
    <n v="70"/>
    <n v="100"/>
    <n v="170"/>
    <n v="337"/>
    <n v="9"/>
    <x v="15"/>
    <x v="11"/>
    <x v="2"/>
    <x v="1"/>
    <x v="7"/>
    <x v="3"/>
    <s v="Decaf"/>
  </r>
  <r>
    <n v="45"/>
    <n v="51"/>
    <n v="92"/>
    <n v="35"/>
    <n v="21"/>
    <n v="9"/>
    <n v="776"/>
    <n v="50"/>
    <n v="40"/>
    <n v="60"/>
    <n v="100"/>
    <n v="225"/>
    <n v="2"/>
    <x v="15"/>
    <x v="11"/>
    <x v="2"/>
    <x v="1"/>
    <x v="1"/>
    <x v="0"/>
    <s v="Regular"/>
  </r>
  <r>
    <n v="71"/>
    <n v="72"/>
    <n v="129"/>
    <n v="49"/>
    <n v="24"/>
    <n v="13"/>
    <n v="779"/>
    <n v="70"/>
    <n v="60"/>
    <n v="90"/>
    <n v="150"/>
    <n v="504"/>
    <n v="3"/>
    <x v="15"/>
    <x v="11"/>
    <x v="2"/>
    <x v="1"/>
    <x v="2"/>
    <x v="0"/>
    <s v="Decaf"/>
  </r>
  <r>
    <n v="1"/>
    <n v="87"/>
    <n v="160"/>
    <n v="63"/>
    <n v="86"/>
    <n v="57"/>
    <n v="37"/>
    <n v="0"/>
    <n v="50"/>
    <n v="70"/>
    <n v="120"/>
    <n v="985"/>
    <n v="4"/>
    <x v="15"/>
    <x v="11"/>
    <x v="2"/>
    <x v="1"/>
    <x v="12"/>
    <x v="2"/>
    <s v="Regular"/>
  </r>
  <r>
    <n v="67"/>
    <n v="84"/>
    <n v="142"/>
    <n v="49"/>
    <n v="39"/>
    <n v="15"/>
    <n v="342"/>
    <n v="50"/>
    <n v="40"/>
    <n v="70"/>
    <n v="110"/>
    <n v="318"/>
    <n v="5"/>
    <x v="15"/>
    <x v="11"/>
    <x v="2"/>
    <x v="1"/>
    <x v="4"/>
    <x v="2"/>
    <s v="Regular"/>
  </r>
  <r>
    <n v="46"/>
    <n v="68"/>
    <n v="121"/>
    <n v="46"/>
    <n v="37"/>
    <n v="14"/>
    <n v="388"/>
    <n v="40"/>
    <n v="30"/>
    <n v="60"/>
    <n v="90"/>
    <n v="504"/>
    <n v="6"/>
    <x v="15"/>
    <x v="11"/>
    <x v="2"/>
    <x v="1"/>
    <x v="5"/>
    <x v="2"/>
    <s v="Decaf"/>
  </r>
  <r>
    <n v="18"/>
    <n v="28"/>
    <n v="50"/>
    <n v="19"/>
    <n v="16"/>
    <n v="5"/>
    <n v="820"/>
    <n v="20"/>
    <n v="10"/>
    <n v="30"/>
    <n v="40"/>
    <n v="505"/>
    <n v="8"/>
    <x v="15"/>
    <x v="12"/>
    <x v="2"/>
    <x v="1"/>
    <x v="6"/>
    <x v="3"/>
    <s v="Decaf"/>
  </r>
  <r>
    <n v="4"/>
    <n v="33"/>
    <n v="65"/>
    <n v="28"/>
    <n v="30"/>
    <n v="8"/>
    <n v="964"/>
    <n v="10"/>
    <n v="20"/>
    <n v="30"/>
    <n v="50"/>
    <n v="505"/>
    <n v="9"/>
    <x v="15"/>
    <x v="12"/>
    <x v="2"/>
    <x v="1"/>
    <x v="7"/>
    <x v="3"/>
    <s v="Decaf"/>
  </r>
  <r>
    <n v="40"/>
    <n v="75"/>
    <n v="133"/>
    <n v="50"/>
    <n v="48"/>
    <n v="16"/>
    <n v="372"/>
    <n v="50"/>
    <n v="60"/>
    <n v="90"/>
    <n v="150"/>
    <n v="505"/>
    <n v="2"/>
    <x v="15"/>
    <x v="12"/>
    <x v="2"/>
    <x v="1"/>
    <x v="1"/>
    <x v="0"/>
    <s v="Regular"/>
  </r>
  <r>
    <n v="-16"/>
    <n v="40"/>
    <n v="142"/>
    <n v="93"/>
    <n v="51"/>
    <n v="28"/>
    <n v="840"/>
    <n v="10"/>
    <n v="121"/>
    <n v="50"/>
    <n v="160"/>
    <n v="505"/>
    <n v="3"/>
    <x v="15"/>
    <x v="12"/>
    <x v="2"/>
    <x v="1"/>
    <x v="2"/>
    <x v="0"/>
    <s v="Decaf"/>
  </r>
  <r>
    <n v="-13"/>
    <n v="36"/>
    <n v="69"/>
    <n v="29"/>
    <n v="45"/>
    <n v="11"/>
    <n v="-39"/>
    <n v="0"/>
    <n v="20"/>
    <n v="30"/>
    <n v="50"/>
    <n v="505"/>
    <n v="4"/>
    <x v="15"/>
    <x v="12"/>
    <x v="2"/>
    <x v="1"/>
    <x v="12"/>
    <x v="2"/>
    <s v="Regular"/>
  </r>
  <r>
    <n v="-9"/>
    <n v="63"/>
    <n v="114"/>
    <n v="44"/>
    <n v="69"/>
    <n v="40"/>
    <n v="261"/>
    <n v="10"/>
    <n v="30"/>
    <n v="60"/>
    <n v="90"/>
    <n v="505"/>
    <n v="5"/>
    <x v="15"/>
    <x v="12"/>
    <x v="2"/>
    <x v="1"/>
    <x v="4"/>
    <x v="2"/>
    <s v="Regular"/>
  </r>
  <r>
    <n v="18"/>
    <n v="51"/>
    <n v="94"/>
    <n v="37"/>
    <n v="39"/>
    <n v="12"/>
    <n v="195"/>
    <n v="10"/>
    <n v="30"/>
    <n v="40"/>
    <n v="70"/>
    <n v="505"/>
    <n v="6"/>
    <x v="15"/>
    <x v="12"/>
    <x v="2"/>
    <x v="1"/>
    <x v="5"/>
    <x v="2"/>
    <s v="Decaf"/>
  </r>
  <r>
    <n v="22"/>
    <n v="70"/>
    <n v="135"/>
    <n v="57"/>
    <n v="55"/>
    <n v="21"/>
    <n v="313"/>
    <n v="30"/>
    <n v="50"/>
    <n v="70"/>
    <n v="120"/>
    <n v="918"/>
    <n v="8"/>
    <x v="15"/>
    <x v="13"/>
    <x v="2"/>
    <x v="1"/>
    <x v="6"/>
    <x v="3"/>
    <s v="Decaf"/>
  </r>
  <r>
    <n v="24"/>
    <n v="132"/>
    <n v="242"/>
    <n v="95"/>
    <n v="116"/>
    <n v="86"/>
    <n v="554"/>
    <n v="30"/>
    <n v="90"/>
    <n v="130"/>
    <n v="220"/>
    <n v="918"/>
    <n v="9"/>
    <x v="15"/>
    <x v="13"/>
    <x v="2"/>
    <x v="1"/>
    <x v="7"/>
    <x v="3"/>
    <s v="Decaf"/>
  </r>
  <r>
    <n v="49"/>
    <n v="60"/>
    <n v="113"/>
    <n v="46"/>
    <n v="27"/>
    <n v="15"/>
    <n v="608"/>
    <n v="60"/>
    <n v="50"/>
    <n v="80"/>
    <n v="130"/>
    <n v="918"/>
    <n v="2"/>
    <x v="15"/>
    <x v="13"/>
    <x v="2"/>
    <x v="1"/>
    <x v="1"/>
    <x v="0"/>
    <s v="Regular"/>
  </r>
  <r>
    <n v="37"/>
    <n v="45"/>
    <n v="80"/>
    <n v="30"/>
    <n v="20"/>
    <n v="8"/>
    <n v="820"/>
    <n v="50"/>
    <n v="30"/>
    <n v="60"/>
    <n v="90"/>
    <n v="580"/>
    <n v="3"/>
    <x v="15"/>
    <x v="13"/>
    <x v="2"/>
    <x v="1"/>
    <x v="2"/>
    <x v="0"/>
    <s v="Decaf"/>
  </r>
  <r>
    <n v="145"/>
    <n v="155"/>
    <n v="285"/>
    <n v="132"/>
    <n v="57"/>
    <n v="34"/>
    <n v="-120"/>
    <n v="90"/>
    <n v="90"/>
    <n v="130"/>
    <n v="220"/>
    <n v="580"/>
    <n v="4"/>
    <x v="15"/>
    <x v="13"/>
    <x v="2"/>
    <x v="1"/>
    <x v="12"/>
    <x v="2"/>
    <s v="Regular"/>
  </r>
  <r>
    <n v="24"/>
    <n v="32"/>
    <n v="56"/>
    <n v="21"/>
    <n v="16"/>
    <n v="5"/>
    <n v="454"/>
    <n v="30"/>
    <n v="10"/>
    <n v="30"/>
    <n v="40"/>
    <n v="405"/>
    <n v="5"/>
    <x v="15"/>
    <x v="13"/>
    <x v="2"/>
    <x v="1"/>
    <x v="4"/>
    <x v="2"/>
    <s v="Regular"/>
  </r>
  <r>
    <n v="110"/>
    <n v="134"/>
    <n v="237"/>
    <n v="88"/>
    <n v="60"/>
    <n v="29"/>
    <n v="653"/>
    <n v="80"/>
    <n v="70"/>
    <n v="120"/>
    <n v="190"/>
    <n v="405"/>
    <n v="6"/>
    <x v="15"/>
    <x v="13"/>
    <x v="2"/>
    <x v="1"/>
    <x v="5"/>
    <x v="2"/>
    <s v="Decaf"/>
  </r>
  <r>
    <n v="42"/>
    <n v="74"/>
    <n v="137"/>
    <n v="55"/>
    <n v="46"/>
    <n v="18"/>
    <n v="336"/>
    <n v="40"/>
    <n v="50"/>
    <n v="70"/>
    <n v="120"/>
    <n v="512"/>
    <n v="8"/>
    <x v="15"/>
    <x v="14"/>
    <x v="2"/>
    <x v="0"/>
    <x v="6"/>
    <x v="3"/>
    <s v="Decaf"/>
  </r>
  <r>
    <n v="40"/>
    <n v="64"/>
    <n v="114"/>
    <n v="43"/>
    <n v="37"/>
    <n v="13"/>
    <n v="363"/>
    <n v="30"/>
    <n v="40"/>
    <n v="60"/>
    <n v="100"/>
    <n v="281"/>
    <n v="9"/>
    <x v="15"/>
    <x v="14"/>
    <x v="2"/>
    <x v="0"/>
    <x v="7"/>
    <x v="3"/>
    <s v="Decaf"/>
  </r>
  <r>
    <n v="239"/>
    <n v="247"/>
    <n v="486"/>
    <n v="233"/>
    <n v="86"/>
    <n v="64"/>
    <n v="969"/>
    <n v="230"/>
    <n v="190"/>
    <n v="310"/>
    <n v="570"/>
    <n v="361"/>
    <n v="2"/>
    <x v="15"/>
    <x v="14"/>
    <x v="2"/>
    <x v="0"/>
    <x v="1"/>
    <x v="0"/>
    <s v="Regular"/>
  </r>
  <r>
    <n v="93"/>
    <n v="100"/>
    <n v="190"/>
    <n v="78"/>
    <n v="37"/>
    <n v="25"/>
    <n v="593"/>
    <n v="100"/>
    <n v="90"/>
    <n v="130"/>
    <n v="220"/>
    <n v="940"/>
    <n v="3"/>
    <x v="15"/>
    <x v="14"/>
    <x v="2"/>
    <x v="0"/>
    <x v="2"/>
    <x v="0"/>
    <s v="Decaf"/>
  </r>
  <r>
    <n v="71"/>
    <n v="102"/>
    <n v="181"/>
    <n v="68"/>
    <n v="54"/>
    <n v="22"/>
    <n v="9"/>
    <n v="50"/>
    <n v="50"/>
    <n v="90"/>
    <n v="140"/>
    <n v="956"/>
    <n v="4"/>
    <x v="15"/>
    <x v="14"/>
    <x v="2"/>
    <x v="0"/>
    <x v="12"/>
    <x v="2"/>
    <s v="Regular"/>
  </r>
  <r>
    <n v="142"/>
    <n v="132"/>
    <n v="238"/>
    <n v="91"/>
    <n v="36"/>
    <n v="25"/>
    <n v="777"/>
    <n v="100"/>
    <n v="70"/>
    <n v="120"/>
    <n v="190"/>
    <n v="832"/>
    <n v="5"/>
    <x v="15"/>
    <x v="14"/>
    <x v="2"/>
    <x v="0"/>
    <x v="4"/>
    <x v="2"/>
    <s v="Regular"/>
  </r>
  <r>
    <n v="125"/>
    <n v="117"/>
    <n v="211"/>
    <n v="81"/>
    <n v="33"/>
    <n v="22"/>
    <n v="460"/>
    <n v="90"/>
    <n v="60"/>
    <n v="110"/>
    <n v="170"/>
    <n v="832"/>
    <n v="6"/>
    <x v="15"/>
    <x v="14"/>
    <x v="2"/>
    <x v="0"/>
    <x v="5"/>
    <x v="2"/>
    <s v="Decaf"/>
  </r>
  <r>
    <n v="50"/>
    <n v="72"/>
    <n v="129"/>
    <n v="49"/>
    <n v="38"/>
    <n v="15"/>
    <n v="241"/>
    <n v="30"/>
    <n v="40"/>
    <n v="60"/>
    <n v="100"/>
    <n v="801"/>
    <n v="8"/>
    <x v="15"/>
    <x v="15"/>
    <x v="3"/>
    <x v="1"/>
    <x v="6"/>
    <x v="3"/>
    <s v="Decaf"/>
  </r>
  <r>
    <n v="42"/>
    <n v="75"/>
    <n v="133"/>
    <n v="50"/>
    <n v="47"/>
    <n v="16"/>
    <n v="372"/>
    <n v="40"/>
    <n v="40"/>
    <n v="70"/>
    <n v="110"/>
    <n v="435"/>
    <n v="9"/>
    <x v="15"/>
    <x v="15"/>
    <x v="3"/>
    <x v="1"/>
    <x v="7"/>
    <x v="3"/>
    <s v="Decaf"/>
  </r>
  <r>
    <n v="-16"/>
    <n v="40"/>
    <n v="142"/>
    <n v="93"/>
    <n v="51"/>
    <n v="28"/>
    <n v="840"/>
    <n v="0"/>
    <n v="70"/>
    <n v="40"/>
    <n v="110"/>
    <n v="435"/>
    <n v="10"/>
    <x v="15"/>
    <x v="15"/>
    <x v="3"/>
    <x v="1"/>
    <x v="8"/>
    <x v="3"/>
    <s v="Decaf"/>
  </r>
  <r>
    <n v="-9"/>
    <n v="63"/>
    <n v="114"/>
    <n v="44"/>
    <n v="69"/>
    <n v="40"/>
    <n v="261"/>
    <n v="10"/>
    <n v="20"/>
    <n v="50"/>
    <n v="70"/>
    <n v="435"/>
    <n v="11"/>
    <x v="15"/>
    <x v="15"/>
    <x v="3"/>
    <x v="1"/>
    <x v="9"/>
    <x v="1"/>
    <s v="Regular"/>
  </r>
  <r>
    <n v="16"/>
    <n v="51"/>
    <n v="94"/>
    <n v="37"/>
    <n v="40"/>
    <n v="12"/>
    <n v="195"/>
    <n v="10"/>
    <n v="20"/>
    <n v="30"/>
    <n v="50"/>
    <n v="801"/>
    <n v="12"/>
    <x v="15"/>
    <x v="15"/>
    <x v="3"/>
    <x v="1"/>
    <x v="10"/>
    <x v="1"/>
    <s v="Regular"/>
  </r>
  <r>
    <n v="-12"/>
    <n v="36"/>
    <n v="69"/>
    <n v="29"/>
    <n v="44"/>
    <n v="11"/>
    <n v="169"/>
    <n v="10"/>
    <n v="10"/>
    <n v="30"/>
    <n v="40"/>
    <n v="801"/>
    <n v="13"/>
    <x v="15"/>
    <x v="15"/>
    <x v="3"/>
    <x v="1"/>
    <x v="3"/>
    <x v="1"/>
    <s v="Regular"/>
  </r>
  <r>
    <n v="64"/>
    <n v="67"/>
    <n v="119"/>
    <n v="45"/>
    <n v="24"/>
    <n v="12"/>
    <n v="777"/>
    <n v="40"/>
    <n v="40"/>
    <n v="60"/>
    <n v="100"/>
    <n v="435"/>
    <n v="4"/>
    <x v="15"/>
    <x v="15"/>
    <x v="3"/>
    <x v="1"/>
    <x v="12"/>
    <x v="2"/>
    <s v="Regular"/>
  </r>
  <r>
    <n v="55"/>
    <n v="67"/>
    <n v="127"/>
    <n v="52"/>
    <n v="30"/>
    <n v="17"/>
    <n v="605"/>
    <n v="50"/>
    <n v="40"/>
    <n v="70"/>
    <n v="110"/>
    <n v="435"/>
    <n v="5"/>
    <x v="15"/>
    <x v="15"/>
    <x v="3"/>
    <x v="1"/>
    <x v="4"/>
    <x v="2"/>
    <s v="Regular"/>
  </r>
  <r>
    <n v="64"/>
    <n v="68"/>
    <n v="123"/>
    <n v="47"/>
    <n v="25"/>
    <n v="13"/>
    <n v="821"/>
    <n v="50"/>
    <n v="40"/>
    <n v="70"/>
    <n v="110"/>
    <n v="435"/>
    <n v="6"/>
    <x v="15"/>
    <x v="15"/>
    <x v="3"/>
    <x v="1"/>
    <x v="5"/>
    <x v="2"/>
    <s v="Decaf"/>
  </r>
  <r>
    <n v="70"/>
    <n v="91"/>
    <n v="178"/>
    <n v="76"/>
    <n v="44"/>
    <n v="23"/>
    <n v="965"/>
    <n v="70"/>
    <n v="90"/>
    <n v="110"/>
    <n v="200"/>
    <n v="801"/>
    <n v="1"/>
    <x v="15"/>
    <x v="15"/>
    <x v="3"/>
    <x v="1"/>
    <x v="0"/>
    <x v="0"/>
    <s v="Regular"/>
  </r>
  <r>
    <n v="37"/>
    <n v="68"/>
    <n v="127"/>
    <n v="51"/>
    <n v="43"/>
    <n v="16"/>
    <n v="311"/>
    <n v="50"/>
    <n v="60"/>
    <n v="80"/>
    <n v="140"/>
    <n v="435"/>
    <n v="2"/>
    <x v="15"/>
    <x v="15"/>
    <x v="3"/>
    <x v="1"/>
    <x v="1"/>
    <x v="0"/>
    <s v="Regular"/>
  </r>
  <r>
    <n v="50"/>
    <n v="98"/>
    <n v="190"/>
    <n v="80"/>
    <n v="64"/>
    <n v="30"/>
    <n v="494"/>
    <n v="70"/>
    <n v="64"/>
    <n v="120"/>
    <n v="220"/>
    <n v="801"/>
    <n v="3"/>
    <x v="15"/>
    <x v="15"/>
    <x v="3"/>
    <x v="1"/>
    <x v="2"/>
    <x v="0"/>
    <s v="Decaf"/>
  </r>
  <r>
    <n v="157"/>
    <n v="145"/>
    <n v="261"/>
    <n v="99"/>
    <n v="39"/>
    <n v="28"/>
    <n v="822"/>
    <n v="110"/>
    <n v="80"/>
    <n v="130"/>
    <n v="210"/>
    <n v="415"/>
    <n v="8"/>
    <x v="15"/>
    <x v="16"/>
    <x v="3"/>
    <x v="0"/>
    <x v="6"/>
    <x v="3"/>
    <s v="Decaf"/>
  </r>
  <r>
    <n v="240"/>
    <n v="247"/>
    <n v="486"/>
    <n v="149"/>
    <n v="85"/>
    <n v="64"/>
    <n v="969"/>
    <n v="170"/>
    <n v="132"/>
    <n v="230"/>
    <n v="400"/>
    <n v="415"/>
    <n v="9"/>
    <x v="15"/>
    <x v="16"/>
    <x v="3"/>
    <x v="0"/>
    <x v="7"/>
    <x v="3"/>
    <s v="Decaf"/>
  </r>
  <r>
    <n v="92"/>
    <n v="100"/>
    <n v="190"/>
    <n v="78"/>
    <n v="38"/>
    <n v="25"/>
    <n v="593"/>
    <n v="60"/>
    <n v="60"/>
    <n v="90"/>
    <n v="150"/>
    <n v="562"/>
    <n v="10"/>
    <x v="15"/>
    <x v="16"/>
    <x v="3"/>
    <x v="0"/>
    <x v="8"/>
    <x v="3"/>
    <s v="Decaf"/>
  </r>
  <r>
    <n v="142"/>
    <n v="132"/>
    <n v="238"/>
    <n v="91"/>
    <n v="36"/>
    <n v="25"/>
    <n v="777"/>
    <n v="80"/>
    <n v="60"/>
    <n v="90"/>
    <n v="150"/>
    <n v="951"/>
    <n v="11"/>
    <x v="15"/>
    <x v="16"/>
    <x v="3"/>
    <x v="0"/>
    <x v="9"/>
    <x v="1"/>
    <s v="Regular"/>
  </r>
  <r>
    <n v="123"/>
    <n v="117"/>
    <n v="211"/>
    <n v="81"/>
    <n v="34"/>
    <n v="22"/>
    <n v="460"/>
    <n v="70"/>
    <n v="50"/>
    <n v="80"/>
    <n v="130"/>
    <n v="707"/>
    <n v="12"/>
    <x v="15"/>
    <x v="16"/>
    <x v="3"/>
    <x v="0"/>
    <x v="10"/>
    <x v="1"/>
    <s v="Regular"/>
  </r>
  <r>
    <n v="71"/>
    <n v="102"/>
    <n v="181"/>
    <n v="68"/>
    <n v="54"/>
    <n v="22"/>
    <n v="559"/>
    <n v="40"/>
    <n v="40"/>
    <n v="70"/>
    <n v="110"/>
    <n v="619"/>
    <n v="13"/>
    <x v="15"/>
    <x v="16"/>
    <x v="3"/>
    <x v="0"/>
    <x v="3"/>
    <x v="1"/>
    <s v="Regular"/>
  </r>
  <r>
    <n v="220"/>
    <n v="239"/>
    <n v="509"/>
    <n v="230"/>
    <n v="91"/>
    <n v="66"/>
    <n v="1464"/>
    <n v="150"/>
    <n v="171"/>
    <n v="230"/>
    <n v="450"/>
    <n v="415"/>
    <n v="4"/>
    <x v="15"/>
    <x v="16"/>
    <x v="3"/>
    <x v="0"/>
    <x v="12"/>
    <x v="2"/>
    <s v="Regular"/>
  </r>
  <r>
    <n v="39"/>
    <n v="173"/>
    <n v="318"/>
    <n v="118"/>
    <n v="147"/>
    <n v="113"/>
    <n v="729"/>
    <n v="30"/>
    <n v="162"/>
    <n v="160"/>
    <n v="280"/>
    <n v="415"/>
    <n v="5"/>
    <x v="15"/>
    <x v="16"/>
    <x v="3"/>
    <x v="0"/>
    <x v="4"/>
    <x v="2"/>
    <s v="Regular"/>
  </r>
  <r>
    <n v="326"/>
    <n v="335"/>
    <n v="626"/>
    <n v="304"/>
    <n v="115"/>
    <n v="83"/>
    <n v="1316"/>
    <n v="220"/>
    <n v="173"/>
    <n v="320"/>
    <n v="560"/>
    <n v="415"/>
    <n v="6"/>
    <x v="15"/>
    <x v="16"/>
    <x v="3"/>
    <x v="0"/>
    <x v="5"/>
    <x v="2"/>
    <s v="Decaf"/>
  </r>
  <r>
    <n v="-113"/>
    <n v="-13"/>
    <n v="117"/>
    <n v="117"/>
    <n v="63"/>
    <n v="39"/>
    <n v="964"/>
    <n v="-70"/>
    <n v="188"/>
    <n v="-20"/>
    <n v="130"/>
    <n v="562"/>
    <n v="1"/>
    <x v="15"/>
    <x v="16"/>
    <x v="3"/>
    <x v="0"/>
    <x v="0"/>
    <x v="0"/>
    <s v="Regular"/>
  </r>
  <r>
    <n v="410"/>
    <n v="428"/>
    <n v="759"/>
    <n v="280"/>
    <n v="152"/>
    <n v="99"/>
    <n v="2108"/>
    <n v="400"/>
    <n v="244"/>
    <n v="540"/>
    <n v="890"/>
    <n v="209"/>
    <n v="2"/>
    <x v="15"/>
    <x v="16"/>
    <x v="3"/>
    <x v="0"/>
    <x v="1"/>
    <x v="0"/>
    <s v="Regular"/>
  </r>
  <r>
    <n v="-209"/>
    <n v="-32"/>
    <n v="169"/>
    <n v="164"/>
    <n v="109"/>
    <n v="63"/>
    <n v="1564"/>
    <n v="-150"/>
    <n v="170"/>
    <n v="-50"/>
    <n v="190"/>
    <n v="818"/>
    <n v="3"/>
    <x v="15"/>
    <x v="16"/>
    <x v="3"/>
    <x v="0"/>
    <x v="2"/>
    <x v="0"/>
    <s v="Decaf"/>
  </r>
  <r>
    <n v="40"/>
    <n v="173"/>
    <n v="318"/>
    <n v="131"/>
    <n v="146"/>
    <n v="113"/>
    <n v="729"/>
    <n v="50"/>
    <n v="97"/>
    <n v="160"/>
    <n v="260"/>
    <n v="775"/>
    <n v="8"/>
    <x v="15"/>
    <x v="17"/>
    <x v="3"/>
    <x v="1"/>
    <x v="6"/>
    <x v="3"/>
    <s v="Decaf"/>
  </r>
  <r>
    <n v="232"/>
    <n v="265"/>
    <n v="486"/>
    <n v="162"/>
    <n v="109"/>
    <n v="63"/>
    <n v="865"/>
    <n v="160"/>
    <n v="187"/>
    <n v="240"/>
    <n v="400"/>
    <n v="702"/>
    <n v="9"/>
    <x v="15"/>
    <x v="17"/>
    <x v="3"/>
    <x v="1"/>
    <x v="7"/>
    <x v="3"/>
    <s v="Decaf"/>
  </r>
  <r>
    <n v="171"/>
    <n v="178"/>
    <n v="321"/>
    <n v="120"/>
    <n v="63"/>
    <n v="39"/>
    <n v="611"/>
    <n v="110"/>
    <n v="164"/>
    <n v="160"/>
    <n v="260"/>
    <n v="775"/>
    <n v="10"/>
    <x v="15"/>
    <x v="17"/>
    <x v="3"/>
    <x v="1"/>
    <x v="8"/>
    <x v="3"/>
    <s v="Decaf"/>
  </r>
  <r>
    <n v="325"/>
    <n v="335"/>
    <n v="626"/>
    <n v="214"/>
    <n v="116"/>
    <n v="83"/>
    <n v="1316"/>
    <n v="160"/>
    <n v="127"/>
    <n v="230"/>
    <n v="390"/>
    <n v="702"/>
    <n v="11"/>
    <x v="15"/>
    <x v="17"/>
    <x v="3"/>
    <x v="1"/>
    <x v="9"/>
    <x v="1"/>
    <s v="Regular"/>
  </r>
  <r>
    <n v="221"/>
    <n v="239"/>
    <n v="509"/>
    <n v="194"/>
    <n v="90"/>
    <n v="66"/>
    <n v="1464"/>
    <n v="110"/>
    <n v="123"/>
    <n v="170"/>
    <n v="320"/>
    <n v="775"/>
    <n v="12"/>
    <x v="15"/>
    <x v="17"/>
    <x v="3"/>
    <x v="1"/>
    <x v="10"/>
    <x v="1"/>
    <s v="Regular"/>
  </r>
  <r>
    <n v="-542"/>
    <n v="-260"/>
    <n v="28"/>
    <n v="266"/>
    <n v="131"/>
    <n v="98"/>
    <n v="3049"/>
    <n v="-250"/>
    <n v="178"/>
    <n v="-170"/>
    <n v="0"/>
    <n v="702"/>
    <n v="13"/>
    <x v="15"/>
    <x v="17"/>
    <x v="3"/>
    <x v="1"/>
    <x v="3"/>
    <x v="1"/>
    <s v="Regular"/>
  </r>
  <r>
    <n v="47"/>
    <n v="43"/>
    <n v="46"/>
    <n v="0"/>
    <n v="11"/>
    <n v="0"/>
    <n v="688"/>
    <n v="30"/>
    <n v="0"/>
    <n v="40"/>
    <n v="40"/>
    <n v="775"/>
    <n v="4"/>
    <x v="15"/>
    <x v="17"/>
    <x v="3"/>
    <x v="1"/>
    <x v="12"/>
    <x v="2"/>
    <s v="Regular"/>
  </r>
  <r>
    <n v="16"/>
    <n v="28"/>
    <n v="50"/>
    <n v="19"/>
    <n v="17"/>
    <n v="5"/>
    <n v="820"/>
    <n v="20"/>
    <n v="10"/>
    <n v="30"/>
    <n v="40"/>
    <n v="702"/>
    <n v="5"/>
    <x v="15"/>
    <x v="17"/>
    <x v="3"/>
    <x v="1"/>
    <x v="4"/>
    <x v="2"/>
    <s v="Regular"/>
  </r>
  <r>
    <n v="15"/>
    <n v="26"/>
    <n v="46"/>
    <n v="17"/>
    <n v="16"/>
    <n v="4"/>
    <n v="776"/>
    <n v="20"/>
    <n v="10"/>
    <n v="30"/>
    <n v="40"/>
    <n v="775"/>
    <n v="6"/>
    <x v="15"/>
    <x v="17"/>
    <x v="3"/>
    <x v="1"/>
    <x v="5"/>
    <x v="2"/>
    <s v="Decaf"/>
  </r>
  <r>
    <n v="-3"/>
    <n v="44"/>
    <n v="84"/>
    <n v="35"/>
    <n v="46"/>
    <n v="13"/>
    <n v="197"/>
    <n v="10"/>
    <n v="40"/>
    <n v="50"/>
    <n v="90"/>
    <n v="702"/>
    <n v="2"/>
    <x v="15"/>
    <x v="17"/>
    <x v="3"/>
    <x v="1"/>
    <x v="1"/>
    <x v="0"/>
    <s v="Regular"/>
  </r>
  <r>
    <n v="6"/>
    <n v="33"/>
    <n v="65"/>
    <n v="28"/>
    <n v="29"/>
    <n v="8"/>
    <n v="964"/>
    <n v="20"/>
    <n v="30"/>
    <n v="40"/>
    <n v="70"/>
    <n v="702"/>
    <n v="3"/>
    <x v="15"/>
    <x v="17"/>
    <x v="3"/>
    <x v="1"/>
    <x v="2"/>
    <x v="0"/>
    <s v="Decaf"/>
  </r>
  <r>
    <n v="46"/>
    <n v="52"/>
    <n v="93"/>
    <n v="35"/>
    <n v="21"/>
    <n v="9"/>
    <n v="777"/>
    <n v="40"/>
    <n v="30"/>
    <n v="40"/>
    <n v="70"/>
    <n v="971"/>
    <n v="8"/>
    <x v="15"/>
    <x v="18"/>
    <x v="3"/>
    <x v="1"/>
    <x v="6"/>
    <x v="3"/>
    <s v="Decaf"/>
  </r>
  <r>
    <n v="47"/>
    <n v="60"/>
    <n v="113"/>
    <n v="46"/>
    <n v="28"/>
    <n v="15"/>
    <n v="608"/>
    <n v="40"/>
    <n v="30"/>
    <n v="60"/>
    <n v="90"/>
    <n v="541"/>
    <n v="9"/>
    <x v="15"/>
    <x v="18"/>
    <x v="3"/>
    <x v="1"/>
    <x v="7"/>
    <x v="3"/>
    <s v="Decaf"/>
  </r>
  <r>
    <n v="22"/>
    <n v="32"/>
    <n v="56"/>
    <n v="21"/>
    <n v="17"/>
    <n v="5"/>
    <n v="454"/>
    <n v="20"/>
    <n v="10"/>
    <n v="20"/>
    <n v="30"/>
    <n v="541"/>
    <n v="11"/>
    <x v="15"/>
    <x v="18"/>
    <x v="3"/>
    <x v="1"/>
    <x v="9"/>
    <x v="1"/>
    <s v="Regular"/>
  </r>
  <r>
    <n v="108"/>
    <n v="134"/>
    <n v="237"/>
    <n v="88"/>
    <n v="61"/>
    <n v="29"/>
    <n v="653"/>
    <n v="70"/>
    <n v="50"/>
    <n v="100"/>
    <n v="150"/>
    <n v="503"/>
    <n v="12"/>
    <x v="15"/>
    <x v="18"/>
    <x v="3"/>
    <x v="1"/>
    <x v="10"/>
    <x v="1"/>
    <s v="Regular"/>
  </r>
  <r>
    <n v="145"/>
    <n v="155"/>
    <n v="285"/>
    <n v="80"/>
    <n v="57"/>
    <n v="34"/>
    <n v="502"/>
    <n v="70"/>
    <n v="70"/>
    <n v="110"/>
    <n v="180"/>
    <n v="971"/>
    <n v="13"/>
    <x v="15"/>
    <x v="18"/>
    <x v="3"/>
    <x v="1"/>
    <x v="3"/>
    <x v="1"/>
    <s v="Regular"/>
  </r>
  <r>
    <n v="19"/>
    <n v="67"/>
    <n v="129"/>
    <n v="54"/>
    <n v="54"/>
    <n v="20"/>
    <n v="337"/>
    <n v="20"/>
    <n v="50"/>
    <n v="60"/>
    <n v="110"/>
    <n v="971"/>
    <n v="4"/>
    <x v="15"/>
    <x v="18"/>
    <x v="3"/>
    <x v="1"/>
    <x v="12"/>
    <x v="2"/>
    <s v="Regular"/>
  </r>
  <r>
    <n v="42"/>
    <n v="74"/>
    <n v="137"/>
    <n v="55"/>
    <n v="46"/>
    <n v="18"/>
    <n v="336"/>
    <n v="40"/>
    <n v="50"/>
    <n v="70"/>
    <n v="120"/>
    <n v="971"/>
    <n v="5"/>
    <x v="15"/>
    <x v="18"/>
    <x v="3"/>
    <x v="1"/>
    <x v="4"/>
    <x v="2"/>
    <s v="Regular"/>
  </r>
  <r>
    <n v="138"/>
    <n v="163"/>
    <n v="346"/>
    <n v="157"/>
    <n v="70"/>
    <n v="45"/>
    <n v="1091"/>
    <n v="100"/>
    <n v="152"/>
    <n v="160"/>
    <n v="310"/>
    <n v="971"/>
    <n v="6"/>
    <x v="15"/>
    <x v="18"/>
    <x v="3"/>
    <x v="1"/>
    <x v="5"/>
    <x v="2"/>
    <s v="Decaf"/>
  </r>
  <r>
    <n v="-4"/>
    <n v="73"/>
    <n v="133"/>
    <n v="52"/>
    <n v="76"/>
    <n v="47"/>
    <n v="433"/>
    <n v="30"/>
    <n v="60"/>
    <n v="90"/>
    <n v="150"/>
    <n v="503"/>
    <n v="1"/>
    <x v="15"/>
    <x v="18"/>
    <x v="3"/>
    <x v="1"/>
    <x v="0"/>
    <x v="0"/>
    <s v="Regular"/>
  </r>
  <r>
    <n v="12"/>
    <n v="70"/>
    <n v="127"/>
    <n v="49"/>
    <n v="62"/>
    <n v="16"/>
    <n v="399"/>
    <n v="30"/>
    <n v="60"/>
    <n v="80"/>
    <n v="140"/>
    <n v="541"/>
    <n v="2"/>
    <x v="15"/>
    <x v="18"/>
    <x v="3"/>
    <x v="1"/>
    <x v="1"/>
    <x v="0"/>
    <s v="Regular"/>
  </r>
  <r>
    <n v="42"/>
    <n v="64"/>
    <n v="114"/>
    <n v="43"/>
    <n v="36"/>
    <n v="13"/>
    <n v="363"/>
    <n v="50"/>
    <n v="50"/>
    <n v="80"/>
    <n v="130"/>
    <n v="541"/>
    <n v="3"/>
    <x v="15"/>
    <x v="18"/>
    <x v="3"/>
    <x v="1"/>
    <x v="2"/>
    <x v="0"/>
    <s v="Decaf"/>
  </r>
  <r>
    <n v="157"/>
    <n v="176"/>
    <n v="311"/>
    <n v="170"/>
    <n v="70"/>
    <n v="38"/>
    <n v="962"/>
    <n v="110"/>
    <n v="90"/>
    <n v="160"/>
    <n v="250"/>
    <n v="206"/>
    <n v="8"/>
    <x v="15"/>
    <x v="19"/>
    <x v="3"/>
    <x v="1"/>
    <x v="6"/>
    <x v="3"/>
    <s v="Decaf"/>
  </r>
  <r>
    <n v="45"/>
    <n v="51"/>
    <n v="92"/>
    <n v="35"/>
    <n v="21"/>
    <n v="9"/>
    <n v="776"/>
    <n v="40"/>
    <n v="30"/>
    <n v="40"/>
    <n v="70"/>
    <n v="360"/>
    <n v="9"/>
    <x v="15"/>
    <x v="19"/>
    <x v="3"/>
    <x v="1"/>
    <x v="7"/>
    <x v="3"/>
    <s v="Decaf"/>
  </r>
  <r>
    <n v="67"/>
    <n v="84"/>
    <n v="142"/>
    <n v="49"/>
    <n v="39"/>
    <n v="15"/>
    <n v="342"/>
    <n v="40"/>
    <n v="30"/>
    <n v="60"/>
    <n v="90"/>
    <n v="253"/>
    <n v="11"/>
    <x v="15"/>
    <x v="19"/>
    <x v="3"/>
    <x v="1"/>
    <x v="9"/>
    <x v="1"/>
    <s v="Regular"/>
  </r>
  <r>
    <n v="45"/>
    <n v="68"/>
    <n v="121"/>
    <n v="46"/>
    <n v="38"/>
    <n v="14"/>
    <n v="388"/>
    <n v="20"/>
    <n v="30"/>
    <n v="40"/>
    <n v="70"/>
    <n v="206"/>
    <n v="12"/>
    <x v="15"/>
    <x v="19"/>
    <x v="3"/>
    <x v="1"/>
    <x v="10"/>
    <x v="1"/>
    <s v="Regular"/>
  </r>
  <r>
    <n v="0"/>
    <n v="87"/>
    <n v="160"/>
    <n v="63"/>
    <n v="87"/>
    <n v="57"/>
    <n v="521"/>
    <n v="10"/>
    <n v="40"/>
    <n v="60"/>
    <n v="100"/>
    <n v="206"/>
    <n v="13"/>
    <x v="15"/>
    <x v="19"/>
    <x v="3"/>
    <x v="1"/>
    <x v="3"/>
    <x v="1"/>
    <s v="Regular"/>
  </r>
  <r>
    <n v="47"/>
    <n v="58"/>
    <n v="110"/>
    <n v="45"/>
    <n v="26"/>
    <n v="14"/>
    <n v="605"/>
    <n v="30"/>
    <n v="40"/>
    <n v="50"/>
    <n v="90"/>
    <n v="425"/>
    <n v="4"/>
    <x v="15"/>
    <x v="19"/>
    <x v="3"/>
    <x v="1"/>
    <x v="12"/>
    <x v="2"/>
    <s v="Regular"/>
  </r>
  <r>
    <n v="22"/>
    <n v="70"/>
    <n v="135"/>
    <n v="57"/>
    <n v="55"/>
    <n v="21"/>
    <n v="313"/>
    <n v="30"/>
    <n v="50"/>
    <n v="70"/>
    <n v="120"/>
    <n v="206"/>
    <n v="5"/>
    <x v="15"/>
    <x v="19"/>
    <x v="3"/>
    <x v="1"/>
    <x v="4"/>
    <x v="2"/>
    <s v="Regular"/>
  </r>
  <r>
    <n v="58"/>
    <n v="82"/>
    <n v="161"/>
    <n v="69"/>
    <n v="43"/>
    <n v="21"/>
    <n v="965"/>
    <n v="60"/>
    <n v="60"/>
    <n v="80"/>
    <n v="140"/>
    <n v="206"/>
    <n v="6"/>
    <x v="15"/>
    <x v="19"/>
    <x v="3"/>
    <x v="1"/>
    <x v="5"/>
    <x v="2"/>
    <s v="Decaf"/>
  </r>
  <r>
    <n v="80"/>
    <n v="100"/>
    <n v="180"/>
    <n v="69"/>
    <n v="46"/>
    <n v="22"/>
    <n v="340"/>
    <n v="90"/>
    <n v="80"/>
    <n v="130"/>
    <n v="210"/>
    <n v="206"/>
    <n v="2"/>
    <x v="15"/>
    <x v="19"/>
    <x v="3"/>
    <x v="1"/>
    <x v="1"/>
    <x v="0"/>
    <s v="Regular"/>
  </r>
  <r>
    <n v="25"/>
    <n v="132"/>
    <n v="242"/>
    <n v="95"/>
    <n v="115"/>
    <n v="86"/>
    <n v="554"/>
    <n v="70"/>
    <n v="91"/>
    <n v="170"/>
    <n v="280"/>
    <n v="360"/>
    <n v="3"/>
    <x v="15"/>
    <x v="19"/>
    <x v="3"/>
    <x v="1"/>
    <x v="2"/>
    <x v="0"/>
    <s v="Decaf"/>
  </r>
  <r>
    <n v="115"/>
    <n v="149"/>
    <n v="295"/>
    <n v="106"/>
    <n v="61"/>
    <n v="41"/>
    <n v="1156"/>
    <n v="90"/>
    <n v="92"/>
    <n v="140"/>
    <n v="260"/>
    <n v="719"/>
    <n v="8"/>
    <x v="16"/>
    <x v="0"/>
    <x v="0"/>
    <x v="0"/>
    <x v="6"/>
    <x v="3"/>
    <s v="Decaf"/>
  </r>
  <r>
    <n v="-4"/>
    <n v="75"/>
    <n v="127"/>
    <n v="53"/>
    <n v="73"/>
    <n v="48"/>
    <n v="458"/>
    <n v="10"/>
    <n v="40"/>
    <n v="70"/>
    <n v="110"/>
    <n v="970"/>
    <n v="9"/>
    <x v="16"/>
    <x v="0"/>
    <x v="0"/>
    <x v="0"/>
    <x v="7"/>
    <x v="3"/>
    <s v="Decaf"/>
  </r>
  <r>
    <n v="36"/>
    <n v="71"/>
    <n v="122"/>
    <n v="52"/>
    <n v="42"/>
    <n v="17"/>
    <n v="361"/>
    <n v="30"/>
    <n v="40"/>
    <n v="60"/>
    <n v="100"/>
    <n v="719"/>
    <n v="10"/>
    <x v="16"/>
    <x v="0"/>
    <x v="0"/>
    <x v="0"/>
    <x v="8"/>
    <x v="3"/>
    <s v="Decaf"/>
  </r>
  <r>
    <n v="17"/>
    <n v="65"/>
    <n v="117"/>
    <n v="53"/>
    <n v="49"/>
    <n v="20"/>
    <n v="361"/>
    <n v="20"/>
    <n v="40"/>
    <n v="60"/>
    <n v="100"/>
    <n v="720"/>
    <n v="11"/>
    <x v="16"/>
    <x v="0"/>
    <x v="0"/>
    <x v="0"/>
    <x v="9"/>
    <x v="1"/>
    <s v="Regular"/>
  </r>
  <r>
    <n v="37"/>
    <n v="66"/>
    <n v="121"/>
    <n v="56"/>
    <n v="36"/>
    <n v="17"/>
    <n v="992"/>
    <n v="30"/>
    <n v="40"/>
    <n v="60"/>
    <n v="100"/>
    <n v="303"/>
    <n v="12"/>
    <x v="16"/>
    <x v="0"/>
    <x v="0"/>
    <x v="0"/>
    <x v="10"/>
    <x v="1"/>
    <s v="Regular"/>
  </r>
  <r>
    <n v="41"/>
    <n v="56"/>
    <n v="98"/>
    <n v="43"/>
    <n v="24"/>
    <n v="14"/>
    <n v="602"/>
    <n v="30"/>
    <n v="30"/>
    <n v="50"/>
    <n v="80"/>
    <n v="970"/>
    <n v="13"/>
    <x v="16"/>
    <x v="0"/>
    <x v="0"/>
    <x v="0"/>
    <x v="3"/>
    <x v="1"/>
    <s v="Regular"/>
  </r>
  <r>
    <n v="121"/>
    <n v="124"/>
    <n v="208"/>
    <n v="86"/>
    <n v="33"/>
    <n v="24"/>
    <n v="499"/>
    <n v="120"/>
    <n v="90"/>
    <n v="150"/>
    <n v="240"/>
    <n v="970"/>
    <n v="5"/>
    <x v="16"/>
    <x v="0"/>
    <x v="0"/>
    <x v="0"/>
    <x v="4"/>
    <x v="2"/>
    <s v="Regular"/>
  </r>
  <r>
    <n v="61"/>
    <n v="96"/>
    <n v="159"/>
    <n v="64"/>
    <n v="48"/>
    <n v="21"/>
    <n v="593"/>
    <n v="60"/>
    <n v="70"/>
    <n v="110"/>
    <n v="180"/>
    <n v="719"/>
    <n v="6"/>
    <x v="16"/>
    <x v="0"/>
    <x v="0"/>
    <x v="0"/>
    <x v="5"/>
    <x v="2"/>
    <s v="Decaf"/>
  </r>
  <r>
    <n v="153"/>
    <n v="152"/>
    <n v="254"/>
    <n v="88"/>
    <n v="38"/>
    <n v="29"/>
    <n v="821"/>
    <n v="120"/>
    <n v="123"/>
    <n v="150"/>
    <n v="260"/>
    <n v="720"/>
    <n v="1"/>
    <x v="16"/>
    <x v="0"/>
    <x v="0"/>
    <x v="0"/>
    <x v="0"/>
    <x v="0"/>
    <s v="Regular"/>
  </r>
  <r>
    <n v="94"/>
    <n v="107"/>
    <n v="188"/>
    <n v="83"/>
    <n v="36"/>
    <n v="27"/>
    <n v="584"/>
    <n v="80"/>
    <n v="80"/>
    <n v="110"/>
    <n v="190"/>
    <n v="720"/>
    <n v="2"/>
    <x v="16"/>
    <x v="0"/>
    <x v="0"/>
    <x v="0"/>
    <x v="1"/>
    <x v="0"/>
    <s v="Regular"/>
  </r>
  <r>
    <n v="155"/>
    <n v="152"/>
    <n v="254"/>
    <n v="85"/>
    <n v="37"/>
    <n v="29"/>
    <n v="871"/>
    <n v="120"/>
    <n v="55"/>
    <n v="150"/>
    <n v="260"/>
    <n v="303"/>
    <n v="3"/>
    <x v="16"/>
    <x v="0"/>
    <x v="0"/>
    <x v="0"/>
    <x v="2"/>
    <x v="0"/>
    <s v="Decaf"/>
  </r>
  <r>
    <n v="155"/>
    <n v="152"/>
    <n v="254"/>
    <n v="133"/>
    <n v="37"/>
    <n v="29"/>
    <n v="821"/>
    <n v="120"/>
    <n v="80"/>
    <n v="140"/>
    <n v="220"/>
    <n v="773"/>
    <n v="8"/>
    <x v="16"/>
    <x v="1"/>
    <x v="0"/>
    <x v="0"/>
    <x v="6"/>
    <x v="3"/>
    <s v="Decaf"/>
  </r>
  <r>
    <n v="94"/>
    <n v="107"/>
    <n v="188"/>
    <n v="83"/>
    <n v="36"/>
    <n v="27"/>
    <n v="584"/>
    <n v="60"/>
    <n v="70"/>
    <n v="90"/>
    <n v="160"/>
    <n v="773"/>
    <n v="9"/>
    <x v="16"/>
    <x v="1"/>
    <x v="0"/>
    <x v="0"/>
    <x v="7"/>
    <x v="3"/>
    <s v="Decaf"/>
  </r>
  <r>
    <n v="155"/>
    <n v="152"/>
    <n v="254"/>
    <n v="86"/>
    <n v="37"/>
    <n v="29"/>
    <n v="871"/>
    <n v="120"/>
    <n v="80"/>
    <n v="140"/>
    <n v="220"/>
    <n v="312"/>
    <n v="10"/>
    <x v="16"/>
    <x v="1"/>
    <x v="0"/>
    <x v="0"/>
    <x v="8"/>
    <x v="3"/>
    <s v="Decaf"/>
  </r>
  <r>
    <n v="121"/>
    <n v="124"/>
    <n v="208"/>
    <n v="86"/>
    <n v="33"/>
    <n v="24"/>
    <n v="499"/>
    <n v="80"/>
    <n v="70"/>
    <n v="110"/>
    <n v="180"/>
    <n v="847"/>
    <n v="11"/>
    <x v="16"/>
    <x v="1"/>
    <x v="0"/>
    <x v="0"/>
    <x v="9"/>
    <x v="1"/>
    <s v="Regular"/>
  </r>
  <r>
    <n v="61"/>
    <n v="96"/>
    <n v="159"/>
    <n v="64"/>
    <n v="48"/>
    <n v="21"/>
    <n v="593"/>
    <n v="50"/>
    <n v="50"/>
    <n v="90"/>
    <n v="140"/>
    <n v="630"/>
    <n v="12"/>
    <x v="16"/>
    <x v="1"/>
    <x v="0"/>
    <x v="0"/>
    <x v="10"/>
    <x v="1"/>
    <s v="Regular"/>
  </r>
  <r>
    <n v="317"/>
    <n v="349"/>
    <n v="607"/>
    <n v="214"/>
    <n v="111"/>
    <n v="86"/>
    <n v="1433"/>
    <n v="300"/>
    <n v="289"/>
    <n v="420"/>
    <n v="720"/>
    <n v="773"/>
    <n v="5"/>
    <x v="16"/>
    <x v="1"/>
    <x v="0"/>
    <x v="0"/>
    <x v="4"/>
    <x v="2"/>
    <s v="Regular"/>
  </r>
  <r>
    <n v="228"/>
    <n v="261"/>
    <n v="516"/>
    <n v="221"/>
    <n v="89"/>
    <n v="72"/>
    <n v="1559"/>
    <n v="210"/>
    <n v="273"/>
    <n v="310"/>
    <n v="610"/>
    <n v="773"/>
    <n v="6"/>
    <x v="16"/>
    <x v="1"/>
    <x v="0"/>
    <x v="0"/>
    <x v="5"/>
    <x v="2"/>
    <s v="Decaf"/>
  </r>
  <r>
    <n v="222"/>
    <n v="270"/>
    <n v="461"/>
    <n v="193"/>
    <n v="101"/>
    <n v="64"/>
    <n v="956"/>
    <n v="180"/>
    <n v="159"/>
    <n v="280"/>
    <n v="480"/>
    <n v="618"/>
    <n v="2"/>
    <x v="16"/>
    <x v="1"/>
    <x v="0"/>
    <x v="0"/>
    <x v="1"/>
    <x v="0"/>
    <s v="Regular"/>
  </r>
  <r>
    <n v="168"/>
    <n v="185"/>
    <n v="309"/>
    <n v="190"/>
    <n v="59"/>
    <n v="40"/>
    <n v="671"/>
    <n v="140"/>
    <n v="99"/>
    <n v="190"/>
    <n v="320"/>
    <n v="847"/>
    <n v="3"/>
    <x v="16"/>
    <x v="1"/>
    <x v="0"/>
    <x v="0"/>
    <x v="2"/>
    <x v="0"/>
    <s v="Decaf"/>
  </r>
  <r>
    <n v="319"/>
    <n v="349"/>
    <n v="607"/>
    <n v="209"/>
    <n v="110"/>
    <n v="86"/>
    <n v="1433"/>
    <n v="220"/>
    <n v="164"/>
    <n v="310"/>
    <n v="530"/>
    <n v="319"/>
    <n v="8"/>
    <x v="16"/>
    <x v="2"/>
    <x v="0"/>
    <x v="1"/>
    <x v="6"/>
    <x v="3"/>
    <s v="Decaf"/>
  </r>
  <r>
    <n v="168"/>
    <n v="185"/>
    <n v="309"/>
    <n v="133"/>
    <n v="59"/>
    <n v="40"/>
    <n v="671"/>
    <n v="130"/>
    <n v="133"/>
    <n v="170"/>
    <n v="270"/>
    <n v="563"/>
    <n v="9"/>
    <x v="16"/>
    <x v="2"/>
    <x v="0"/>
    <x v="1"/>
    <x v="7"/>
    <x v="3"/>
    <s v="Decaf"/>
  </r>
  <r>
    <n v="228"/>
    <n v="261"/>
    <n v="516"/>
    <n v="246"/>
    <n v="89"/>
    <n v="72"/>
    <n v="1559"/>
    <n v="150"/>
    <n v="184"/>
    <n v="230"/>
    <n v="450"/>
    <n v="319"/>
    <n v="11"/>
    <x v="16"/>
    <x v="2"/>
    <x v="0"/>
    <x v="1"/>
    <x v="9"/>
    <x v="1"/>
    <s v="Regular"/>
  </r>
  <r>
    <n v="262"/>
    <n v="324"/>
    <n v="584"/>
    <n v="230"/>
    <n v="125"/>
    <n v="100"/>
    <n v="1538"/>
    <n v="170"/>
    <n v="162"/>
    <n v="290"/>
    <n v="510"/>
    <n v="515"/>
    <n v="12"/>
    <x v="16"/>
    <x v="2"/>
    <x v="0"/>
    <x v="1"/>
    <x v="10"/>
    <x v="1"/>
    <s v="Regular"/>
  </r>
  <r>
    <n v="17"/>
    <n v="29"/>
    <n v="49"/>
    <n v="20"/>
    <n v="16"/>
    <n v="5"/>
    <n v="784"/>
    <n v="20"/>
    <n v="20"/>
    <n v="30"/>
    <n v="50"/>
    <n v="515"/>
    <n v="5"/>
    <x v="16"/>
    <x v="2"/>
    <x v="0"/>
    <x v="1"/>
    <x v="4"/>
    <x v="2"/>
    <s v="Regular"/>
  </r>
  <r>
    <n v="43"/>
    <n v="43"/>
    <n v="43"/>
    <n v="0"/>
    <n v="11"/>
    <n v="0"/>
    <n v="645"/>
    <n v="40"/>
    <n v="0"/>
    <n v="50"/>
    <n v="50"/>
    <n v="563"/>
    <n v="6"/>
    <x v="16"/>
    <x v="2"/>
    <x v="0"/>
    <x v="1"/>
    <x v="5"/>
    <x v="2"/>
    <s v="Decaf"/>
  </r>
  <r>
    <n v="17"/>
    <n v="29"/>
    <n v="49"/>
    <n v="20"/>
    <n v="16"/>
    <n v="5"/>
    <n v="829"/>
    <n v="20"/>
    <n v="20"/>
    <n v="30"/>
    <n v="50"/>
    <n v="319"/>
    <n v="1"/>
    <x v="16"/>
    <x v="2"/>
    <x v="0"/>
    <x v="1"/>
    <x v="0"/>
    <x v="0"/>
    <s v="Regular"/>
  </r>
  <r>
    <n v="10"/>
    <n v="37"/>
    <n v="67"/>
    <n v="31"/>
    <n v="28"/>
    <n v="9"/>
    <n v="976"/>
    <n v="20"/>
    <n v="30"/>
    <n v="40"/>
    <n v="70"/>
    <n v="712"/>
    <n v="2"/>
    <x v="16"/>
    <x v="2"/>
    <x v="0"/>
    <x v="1"/>
    <x v="1"/>
    <x v="0"/>
    <s v="Regular"/>
  </r>
  <r>
    <n v="15"/>
    <n v="30"/>
    <n v="52"/>
    <n v="22"/>
    <n v="18"/>
    <n v="7"/>
    <n v="611"/>
    <n v="20"/>
    <n v="20"/>
    <n v="30"/>
    <n v="50"/>
    <n v="515"/>
    <n v="3"/>
    <x v="16"/>
    <x v="2"/>
    <x v="0"/>
    <x v="1"/>
    <x v="2"/>
    <x v="0"/>
    <s v="Decaf"/>
  </r>
  <r>
    <n v="-11"/>
    <n v="61"/>
    <n v="103"/>
    <n v="43"/>
    <n v="64"/>
    <n v="39"/>
    <n v="282"/>
    <n v="10"/>
    <n v="30"/>
    <n v="60"/>
    <n v="90"/>
    <n v="314"/>
    <n v="8"/>
    <x v="16"/>
    <x v="3"/>
    <x v="0"/>
    <x v="1"/>
    <x v="6"/>
    <x v="3"/>
    <s v="Decaf"/>
  </r>
  <r>
    <n v="-21"/>
    <n v="38"/>
    <n v="135"/>
    <n v="98"/>
    <n v="49"/>
    <n v="30"/>
    <n v="973"/>
    <n v="0"/>
    <n v="80"/>
    <n v="30"/>
    <n v="110"/>
    <n v="636"/>
    <n v="9"/>
    <x v="16"/>
    <x v="3"/>
    <x v="0"/>
    <x v="1"/>
    <x v="7"/>
    <x v="3"/>
    <s v="Decaf"/>
  </r>
  <r>
    <n v="19"/>
    <n v="53"/>
    <n v="91"/>
    <n v="39"/>
    <n v="36"/>
    <n v="12"/>
    <n v="212"/>
    <n v="20"/>
    <n v="30"/>
    <n v="50"/>
    <n v="80"/>
    <n v="417"/>
    <n v="11"/>
    <x v="16"/>
    <x v="3"/>
    <x v="0"/>
    <x v="1"/>
    <x v="9"/>
    <x v="1"/>
    <s v="Regular"/>
  </r>
  <r>
    <n v="-6"/>
    <n v="42"/>
    <n v="75"/>
    <n v="34"/>
    <n v="43"/>
    <n v="12"/>
    <n v="182"/>
    <n v="0"/>
    <n v="20"/>
    <n v="40"/>
    <n v="60"/>
    <n v="417"/>
    <n v="12"/>
    <x v="16"/>
    <x v="3"/>
    <x v="0"/>
    <x v="1"/>
    <x v="10"/>
    <x v="1"/>
    <s v="Regular"/>
  </r>
  <r>
    <n v="-3"/>
    <n v="45"/>
    <n v="80"/>
    <n v="36"/>
    <n v="44"/>
    <n v="13"/>
    <n v="212"/>
    <n v="0"/>
    <n v="30"/>
    <n v="40"/>
    <n v="70"/>
    <n v="314"/>
    <n v="13"/>
    <x v="16"/>
    <x v="3"/>
    <x v="0"/>
    <x v="1"/>
    <x v="3"/>
    <x v="1"/>
    <s v="Regular"/>
  </r>
  <r>
    <n v="57"/>
    <n v="65"/>
    <n v="108"/>
    <n v="44"/>
    <n v="22"/>
    <n v="12"/>
    <n v="844"/>
    <n v="50"/>
    <n v="50"/>
    <n v="70"/>
    <n v="120"/>
    <n v="636"/>
    <n v="5"/>
    <x v="16"/>
    <x v="3"/>
    <x v="0"/>
    <x v="1"/>
    <x v="4"/>
    <x v="2"/>
    <s v="Regular"/>
  </r>
  <r>
    <n v="50"/>
    <n v="58"/>
    <n v="96"/>
    <n v="39"/>
    <n v="20"/>
    <n v="10"/>
    <n v="799"/>
    <n v="50"/>
    <n v="40"/>
    <n v="70"/>
    <n v="110"/>
    <n v="660"/>
    <n v="6"/>
    <x v="16"/>
    <x v="3"/>
    <x v="0"/>
    <x v="1"/>
    <x v="5"/>
    <x v="2"/>
    <s v="Decaf"/>
  </r>
  <r>
    <n v="46"/>
    <n v="96"/>
    <n v="171"/>
    <n v="77"/>
    <n v="59"/>
    <n v="29"/>
    <n v="529"/>
    <n v="50"/>
    <n v="80"/>
    <n v="100"/>
    <n v="180"/>
    <n v="573"/>
    <n v="2"/>
    <x v="16"/>
    <x v="3"/>
    <x v="0"/>
    <x v="1"/>
    <x v="1"/>
    <x v="0"/>
    <s v="Regular"/>
  </r>
  <r>
    <n v="52"/>
    <n v="80"/>
    <n v="147"/>
    <n v="68"/>
    <n v="39"/>
    <n v="21"/>
    <n v="998"/>
    <n v="40"/>
    <n v="70"/>
    <n v="80"/>
    <n v="150"/>
    <n v="660"/>
    <n v="3"/>
    <x v="16"/>
    <x v="3"/>
    <x v="0"/>
    <x v="1"/>
    <x v="2"/>
    <x v="0"/>
    <s v="Decaf"/>
  </r>
  <r>
    <n v="17"/>
    <n v="29"/>
    <n v="49"/>
    <n v="20"/>
    <n v="16"/>
    <n v="5"/>
    <n v="464"/>
    <n v="30"/>
    <n v="10"/>
    <n v="30"/>
    <n v="40"/>
    <n v="614"/>
    <n v="8"/>
    <x v="16"/>
    <x v="4"/>
    <x v="0"/>
    <x v="0"/>
    <x v="6"/>
    <x v="3"/>
    <s v="Decaf"/>
  </r>
  <r>
    <n v="32"/>
    <n v="42"/>
    <n v="70"/>
    <n v="29"/>
    <n v="18"/>
    <n v="8"/>
    <n v="835"/>
    <n v="40"/>
    <n v="20"/>
    <n v="40"/>
    <n v="60"/>
    <n v="440"/>
    <n v="9"/>
    <x v="16"/>
    <x v="4"/>
    <x v="0"/>
    <x v="0"/>
    <x v="7"/>
    <x v="3"/>
    <s v="Decaf"/>
  </r>
  <r>
    <n v="109"/>
    <n v="141"/>
    <n v="233"/>
    <n v="94"/>
    <n v="58"/>
    <n v="31"/>
    <n v="697"/>
    <n v="70"/>
    <n v="80"/>
    <n v="120"/>
    <n v="200"/>
    <n v="513"/>
    <n v="11"/>
    <x v="16"/>
    <x v="4"/>
    <x v="0"/>
    <x v="0"/>
    <x v="9"/>
    <x v="1"/>
    <s v="Regular"/>
  </r>
  <r>
    <n v="139"/>
    <n v="159"/>
    <n v="271"/>
    <n v="154"/>
    <n v="54"/>
    <n v="35"/>
    <n v="555"/>
    <n v="100"/>
    <n v="90"/>
    <n v="150"/>
    <n v="240"/>
    <n v="513"/>
    <n v="12"/>
    <x v="16"/>
    <x v="4"/>
    <x v="0"/>
    <x v="0"/>
    <x v="10"/>
    <x v="1"/>
    <s v="Regular"/>
  </r>
  <r>
    <n v="116"/>
    <n v="149"/>
    <n v="295"/>
    <n v="139"/>
    <n v="60"/>
    <n v="41"/>
    <n v="1156"/>
    <n v="120"/>
    <n v="154"/>
    <n v="180"/>
    <n v="350"/>
    <n v="216"/>
    <n v="5"/>
    <x v="16"/>
    <x v="4"/>
    <x v="0"/>
    <x v="0"/>
    <x v="4"/>
    <x v="2"/>
    <s v="Regular"/>
  </r>
  <r>
    <n v="15"/>
    <n v="65"/>
    <n v="117"/>
    <n v="53"/>
    <n v="50"/>
    <n v="20"/>
    <n v="361"/>
    <n v="20"/>
    <n v="60"/>
    <n v="70"/>
    <n v="130"/>
    <n v="216"/>
    <n v="6"/>
    <x v="16"/>
    <x v="4"/>
    <x v="0"/>
    <x v="0"/>
    <x v="5"/>
    <x v="2"/>
    <s v="Decaf"/>
  </r>
  <r>
    <n v="37"/>
    <n v="71"/>
    <n v="122"/>
    <n v="52"/>
    <n v="41"/>
    <n v="17"/>
    <n v="361"/>
    <n v="40"/>
    <n v="50"/>
    <n v="70"/>
    <n v="120"/>
    <n v="216"/>
    <n v="1"/>
    <x v="16"/>
    <x v="4"/>
    <x v="0"/>
    <x v="0"/>
    <x v="0"/>
    <x v="0"/>
    <s v="Regular"/>
  </r>
  <r>
    <n v="33"/>
    <n v="61"/>
    <n v="102"/>
    <n v="42"/>
    <n v="34"/>
    <n v="13"/>
    <n v="384"/>
    <n v="30"/>
    <n v="40"/>
    <n v="60"/>
    <n v="100"/>
    <n v="234"/>
    <n v="2"/>
    <x v="16"/>
    <x v="4"/>
    <x v="0"/>
    <x v="0"/>
    <x v="1"/>
    <x v="0"/>
    <s v="Regular"/>
  </r>
  <r>
    <n v="-3"/>
    <n v="75"/>
    <n v="127"/>
    <n v="53"/>
    <n v="72"/>
    <n v="48"/>
    <n v="458"/>
    <n v="20"/>
    <n v="50"/>
    <n v="80"/>
    <n v="130"/>
    <n v="234"/>
    <n v="3"/>
    <x v="16"/>
    <x v="4"/>
    <x v="0"/>
    <x v="0"/>
    <x v="2"/>
    <x v="0"/>
    <s v="Decaf"/>
  </r>
  <r>
    <n v="62"/>
    <n v="82"/>
    <n v="129"/>
    <n v="48"/>
    <n v="34"/>
    <n v="14"/>
    <n v="351"/>
    <n v="50"/>
    <n v="40"/>
    <n v="70"/>
    <n v="110"/>
    <n v="608"/>
    <n v="8"/>
    <x v="16"/>
    <x v="5"/>
    <x v="0"/>
    <x v="1"/>
    <x v="6"/>
    <x v="3"/>
    <s v="Decaf"/>
  </r>
  <r>
    <n v="70"/>
    <n v="77"/>
    <n v="129"/>
    <n v="53"/>
    <n v="24"/>
    <n v="14"/>
    <n v="803"/>
    <n v="60"/>
    <n v="40"/>
    <n v="70"/>
    <n v="110"/>
    <n v="262"/>
    <n v="9"/>
    <x v="16"/>
    <x v="5"/>
    <x v="0"/>
    <x v="1"/>
    <x v="7"/>
    <x v="3"/>
    <s v="Decaf"/>
  </r>
  <r>
    <n v="37"/>
    <n v="65"/>
    <n v="109"/>
    <n v="45"/>
    <n v="35"/>
    <n v="14"/>
    <n v="410"/>
    <n v="30"/>
    <n v="30"/>
    <n v="60"/>
    <n v="90"/>
    <n v="715"/>
    <n v="11"/>
    <x v="16"/>
    <x v="5"/>
    <x v="0"/>
    <x v="1"/>
    <x v="9"/>
    <x v="1"/>
    <s v="Regular"/>
  </r>
  <r>
    <n v="3"/>
    <n v="90"/>
    <n v="153"/>
    <n v="64"/>
    <n v="82"/>
    <n v="58"/>
    <n v="551"/>
    <n v="10"/>
    <n v="50"/>
    <n v="80"/>
    <n v="130"/>
    <n v="608"/>
    <n v="12"/>
    <x v="16"/>
    <x v="5"/>
    <x v="0"/>
    <x v="1"/>
    <x v="10"/>
    <x v="1"/>
    <s v="Regular"/>
  </r>
  <r>
    <n v="65"/>
    <n v="92"/>
    <n v="168"/>
    <n v="78"/>
    <n v="42"/>
    <n v="24"/>
    <n v="995"/>
    <n v="70"/>
    <n v="90"/>
    <n v="110"/>
    <n v="200"/>
    <n v="608"/>
    <n v="5"/>
    <x v="16"/>
    <x v="5"/>
    <x v="0"/>
    <x v="1"/>
    <x v="4"/>
    <x v="2"/>
    <s v="Regular"/>
  </r>
  <r>
    <n v="48"/>
    <n v="62"/>
    <n v="109"/>
    <n v="48"/>
    <n v="25"/>
    <n v="15"/>
    <n v="599"/>
    <n v="50"/>
    <n v="50"/>
    <n v="70"/>
    <n v="120"/>
    <n v="715"/>
    <n v="6"/>
    <x v="16"/>
    <x v="5"/>
    <x v="0"/>
    <x v="1"/>
    <x v="5"/>
    <x v="2"/>
    <s v="Decaf"/>
  </r>
  <r>
    <n v="23"/>
    <n v="72"/>
    <n v="129"/>
    <n v="58"/>
    <n v="51"/>
    <n v="22"/>
    <n v="338"/>
    <n v="20"/>
    <n v="60"/>
    <n v="70"/>
    <n v="130"/>
    <n v="414"/>
    <n v="1"/>
    <x v="16"/>
    <x v="5"/>
    <x v="0"/>
    <x v="1"/>
    <x v="0"/>
    <x v="0"/>
    <s v="Regular"/>
  </r>
  <r>
    <n v="23"/>
    <n v="129"/>
    <n v="219"/>
    <n v="92"/>
    <n v="104"/>
    <n v="83"/>
    <n v="599"/>
    <n v="40"/>
    <n v="90"/>
    <n v="140"/>
    <n v="230"/>
    <n v="262"/>
    <n v="2"/>
    <x v="16"/>
    <x v="5"/>
    <x v="0"/>
    <x v="1"/>
    <x v="1"/>
    <x v="0"/>
    <s v="Regular"/>
  </r>
  <r>
    <n v="86"/>
    <n v="117"/>
    <n v="202"/>
    <n v="87"/>
    <n v="51"/>
    <n v="28"/>
    <n v="472"/>
    <n v="80"/>
    <n v="90"/>
    <n v="120"/>
    <n v="210"/>
    <n v="715"/>
    <n v="3"/>
    <x v="16"/>
    <x v="5"/>
    <x v="0"/>
    <x v="1"/>
    <x v="2"/>
    <x v="0"/>
    <s v="Decaf"/>
  </r>
  <r>
    <n v="46"/>
    <n v="96"/>
    <n v="171"/>
    <n v="77"/>
    <n v="59"/>
    <n v="29"/>
    <n v="529"/>
    <n v="40"/>
    <n v="50"/>
    <n v="80"/>
    <n v="130"/>
    <n v="475"/>
    <n v="9"/>
    <x v="16"/>
    <x v="6"/>
    <x v="1"/>
    <x v="1"/>
    <x v="7"/>
    <x v="3"/>
    <s v="Decaf"/>
  </r>
  <r>
    <n v="52"/>
    <n v="80"/>
    <n v="147"/>
    <n v="68"/>
    <n v="39"/>
    <n v="21"/>
    <n v="998"/>
    <n v="40"/>
    <n v="50"/>
    <n v="60"/>
    <n v="110"/>
    <n v="203"/>
    <n v="10"/>
    <x v="16"/>
    <x v="6"/>
    <x v="1"/>
    <x v="1"/>
    <x v="8"/>
    <x v="3"/>
    <s v="Decaf"/>
  </r>
  <r>
    <n v="58"/>
    <n v="65"/>
    <n v="108"/>
    <n v="44"/>
    <n v="21"/>
    <n v="12"/>
    <n v="844"/>
    <n v="50"/>
    <n v="40"/>
    <n v="70"/>
    <n v="110"/>
    <n v="475"/>
    <n v="11"/>
    <x v="16"/>
    <x v="6"/>
    <x v="1"/>
    <x v="1"/>
    <x v="9"/>
    <x v="1"/>
    <s v="Regular"/>
  </r>
  <r>
    <n v="23"/>
    <n v="34"/>
    <n v="56"/>
    <n v="23"/>
    <n v="16"/>
    <n v="6"/>
    <n v="787"/>
    <n v="30"/>
    <n v="20"/>
    <n v="40"/>
    <n v="60"/>
    <n v="860"/>
    <n v="13"/>
    <x v="16"/>
    <x v="6"/>
    <x v="1"/>
    <x v="1"/>
    <x v="3"/>
    <x v="1"/>
    <s v="Regular"/>
  </r>
  <r>
    <n v="135"/>
    <n v="165"/>
    <n v="273"/>
    <n v="173"/>
    <n v="62"/>
    <n v="36"/>
    <n v="1020"/>
    <n v="110"/>
    <n v="95"/>
    <n v="160"/>
    <n v="260"/>
    <n v="475"/>
    <n v="2"/>
    <x v="16"/>
    <x v="6"/>
    <x v="1"/>
    <x v="1"/>
    <x v="1"/>
    <x v="0"/>
    <s v="Regular"/>
  </r>
  <r>
    <n v="4"/>
    <n v="90"/>
    <n v="153"/>
    <n v="64"/>
    <n v="81"/>
    <n v="58"/>
    <n v="551"/>
    <n v="20"/>
    <n v="60"/>
    <n v="90"/>
    <n v="150"/>
    <n v="203"/>
    <n v="5"/>
    <x v="16"/>
    <x v="6"/>
    <x v="1"/>
    <x v="1"/>
    <x v="4"/>
    <x v="2"/>
    <s v="Regular"/>
  </r>
  <r>
    <n v="30"/>
    <n v="65"/>
    <n v="112"/>
    <n v="48"/>
    <n v="40"/>
    <n v="15"/>
    <n v="334"/>
    <n v="40"/>
    <n v="40"/>
    <n v="70"/>
    <n v="110"/>
    <n v="860"/>
    <n v="6"/>
    <x v="16"/>
    <x v="6"/>
    <x v="1"/>
    <x v="1"/>
    <x v="5"/>
    <x v="2"/>
    <s v="Decaf"/>
  </r>
  <r>
    <n v="48"/>
    <n v="62"/>
    <n v="109"/>
    <n v="48"/>
    <n v="25"/>
    <n v="15"/>
    <n v="599"/>
    <n v="30"/>
    <n v="30"/>
    <n v="50"/>
    <n v="80"/>
    <n v="786"/>
    <n v="8"/>
    <x v="16"/>
    <x v="7"/>
    <x v="1"/>
    <x v="0"/>
    <x v="6"/>
    <x v="3"/>
    <s v="Decaf"/>
  </r>
  <r>
    <n v="23"/>
    <n v="72"/>
    <n v="129"/>
    <n v="58"/>
    <n v="51"/>
    <n v="22"/>
    <n v="338"/>
    <n v="30"/>
    <n v="40"/>
    <n v="60"/>
    <n v="100"/>
    <n v="904"/>
    <n v="9"/>
    <x v="16"/>
    <x v="7"/>
    <x v="1"/>
    <x v="0"/>
    <x v="7"/>
    <x v="3"/>
    <s v="Decaf"/>
  </r>
  <r>
    <n v="65"/>
    <n v="92"/>
    <n v="168"/>
    <n v="78"/>
    <n v="42"/>
    <n v="24"/>
    <n v="995"/>
    <n v="50"/>
    <n v="50"/>
    <n v="80"/>
    <n v="130"/>
    <n v="941"/>
    <n v="10"/>
    <x v="16"/>
    <x v="7"/>
    <x v="1"/>
    <x v="0"/>
    <x v="8"/>
    <x v="3"/>
    <s v="Decaf"/>
  </r>
  <r>
    <n v="44"/>
    <n v="53"/>
    <n v="88"/>
    <n v="36"/>
    <n v="20"/>
    <n v="10"/>
    <n v="838"/>
    <n v="40"/>
    <n v="30"/>
    <n v="60"/>
    <n v="90"/>
    <n v="863"/>
    <n v="11"/>
    <x v="16"/>
    <x v="7"/>
    <x v="1"/>
    <x v="0"/>
    <x v="9"/>
    <x v="1"/>
    <s v="Regular"/>
  </r>
  <r>
    <n v="72"/>
    <n v="77"/>
    <n v="129"/>
    <n v="53"/>
    <n v="23"/>
    <n v="14"/>
    <n v="803"/>
    <n v="70"/>
    <n v="50"/>
    <n v="90"/>
    <n v="140"/>
    <n v="321"/>
    <n v="13"/>
    <x v="16"/>
    <x v="7"/>
    <x v="1"/>
    <x v="0"/>
    <x v="3"/>
    <x v="1"/>
    <s v="Regular"/>
  </r>
  <r>
    <n v="108"/>
    <n v="141"/>
    <n v="233"/>
    <n v="94"/>
    <n v="59"/>
    <n v="31"/>
    <n v="697"/>
    <n v="90"/>
    <n v="90"/>
    <n v="130"/>
    <n v="220"/>
    <n v="754"/>
    <n v="2"/>
    <x v="16"/>
    <x v="7"/>
    <x v="1"/>
    <x v="0"/>
    <x v="1"/>
    <x v="0"/>
    <s v="Regular"/>
  </r>
  <r>
    <n v="138"/>
    <n v="159"/>
    <n v="271"/>
    <n v="60"/>
    <n v="55"/>
    <n v="35"/>
    <n v="555"/>
    <n v="100"/>
    <n v="87"/>
    <n v="150"/>
    <n v="250"/>
    <n v="863"/>
    <n v="3"/>
    <x v="16"/>
    <x v="7"/>
    <x v="1"/>
    <x v="0"/>
    <x v="2"/>
    <x v="0"/>
    <s v="Decaf"/>
  </r>
  <r>
    <n v="23"/>
    <n v="129"/>
    <n v="219"/>
    <n v="92"/>
    <n v="104"/>
    <n v="83"/>
    <n v="599"/>
    <n v="40"/>
    <n v="80"/>
    <n v="130"/>
    <n v="210"/>
    <n v="850"/>
    <n v="5"/>
    <x v="16"/>
    <x v="7"/>
    <x v="1"/>
    <x v="0"/>
    <x v="4"/>
    <x v="2"/>
    <s v="Regular"/>
  </r>
  <r>
    <n v="86"/>
    <n v="117"/>
    <n v="202"/>
    <n v="87"/>
    <n v="51"/>
    <n v="28"/>
    <n v="472"/>
    <n v="70"/>
    <n v="80"/>
    <n v="110"/>
    <n v="190"/>
    <n v="786"/>
    <n v="6"/>
    <x v="16"/>
    <x v="7"/>
    <x v="1"/>
    <x v="0"/>
    <x v="5"/>
    <x v="2"/>
    <s v="Decaf"/>
  </r>
  <r>
    <n v="17"/>
    <n v="65"/>
    <n v="117"/>
    <n v="53"/>
    <n v="49"/>
    <n v="20"/>
    <n v="361"/>
    <n v="20"/>
    <n v="40"/>
    <n v="50"/>
    <n v="90"/>
    <n v="413"/>
    <n v="9"/>
    <x v="16"/>
    <x v="8"/>
    <x v="1"/>
    <x v="0"/>
    <x v="7"/>
    <x v="3"/>
    <s v="Decaf"/>
  </r>
  <r>
    <n v="30"/>
    <n v="42"/>
    <n v="70"/>
    <n v="29"/>
    <n v="19"/>
    <n v="8"/>
    <n v="835"/>
    <n v="30"/>
    <n v="30"/>
    <n v="40"/>
    <n v="70"/>
    <n v="774"/>
    <n v="11"/>
    <x v="16"/>
    <x v="8"/>
    <x v="1"/>
    <x v="0"/>
    <x v="9"/>
    <x v="1"/>
    <s v="Regular"/>
  </r>
  <r>
    <n v="17"/>
    <n v="29"/>
    <n v="49"/>
    <n v="20"/>
    <n v="16"/>
    <n v="5"/>
    <n v="464"/>
    <n v="20"/>
    <n v="20"/>
    <n v="30"/>
    <n v="50"/>
    <n v="781"/>
    <n v="13"/>
    <x v="16"/>
    <x v="8"/>
    <x v="1"/>
    <x v="0"/>
    <x v="3"/>
    <x v="1"/>
    <s v="Regular"/>
  </r>
  <r>
    <n v="599"/>
    <n v="487"/>
    <n v="546"/>
    <n v="64"/>
    <n v="49"/>
    <n v="21"/>
    <n v="-663"/>
    <n v="430"/>
    <n v="60"/>
    <n v="460"/>
    <n v="520"/>
    <n v="351"/>
    <n v="2"/>
    <x v="16"/>
    <x v="8"/>
    <x v="1"/>
    <x v="0"/>
    <x v="1"/>
    <x v="0"/>
    <s v="Regular"/>
  </r>
  <r>
    <n v="-22"/>
    <n v="61"/>
    <n v="113"/>
    <n v="53"/>
    <n v="72"/>
    <n v="48"/>
    <n v="491"/>
    <n v="0"/>
    <n v="50"/>
    <n v="60"/>
    <n v="110"/>
    <n v="413"/>
    <n v="5"/>
    <x v="16"/>
    <x v="8"/>
    <x v="1"/>
    <x v="0"/>
    <x v="4"/>
    <x v="2"/>
    <s v="Regular"/>
  </r>
  <r>
    <n v="116"/>
    <n v="149"/>
    <n v="295"/>
    <n v="140"/>
    <n v="60"/>
    <n v="41"/>
    <n v="1156"/>
    <n v="100"/>
    <n v="153"/>
    <n v="150"/>
    <n v="290"/>
    <n v="781"/>
    <n v="7"/>
    <x v="16"/>
    <x v="8"/>
    <x v="1"/>
    <x v="0"/>
    <x v="11"/>
    <x v="2"/>
    <s v="Regular"/>
  </r>
  <r>
    <n v="44"/>
    <n v="43"/>
    <n v="43"/>
    <n v="0"/>
    <n v="10"/>
    <n v="0"/>
    <n v="645"/>
    <n v="30"/>
    <n v="0"/>
    <n v="40"/>
    <n v="40"/>
    <n v="603"/>
    <n v="13"/>
    <x v="16"/>
    <x v="9"/>
    <x v="1"/>
    <x v="1"/>
    <x v="3"/>
    <x v="1"/>
    <s v="Regular"/>
  </r>
  <r>
    <n v="-1"/>
    <n v="45"/>
    <n v="80"/>
    <n v="36"/>
    <n v="43"/>
    <n v="13"/>
    <n v="212"/>
    <n v="10"/>
    <n v="20"/>
    <n v="40"/>
    <n v="60"/>
    <n v="603"/>
    <n v="9"/>
    <x v="16"/>
    <x v="9"/>
    <x v="1"/>
    <x v="1"/>
    <x v="7"/>
    <x v="3"/>
    <s v="Decaf"/>
  </r>
  <r>
    <n v="17"/>
    <n v="29"/>
    <n v="49"/>
    <n v="20"/>
    <n v="16"/>
    <n v="5"/>
    <n v="829"/>
    <n v="20"/>
    <n v="20"/>
    <n v="30"/>
    <n v="50"/>
    <n v="603"/>
    <n v="11"/>
    <x v="16"/>
    <x v="9"/>
    <x v="1"/>
    <x v="1"/>
    <x v="9"/>
    <x v="1"/>
    <s v="Regular"/>
  </r>
  <r>
    <n v="48"/>
    <n v="74"/>
    <n v="124"/>
    <n v="51"/>
    <n v="36"/>
    <n v="16"/>
    <n v="265"/>
    <n v="40"/>
    <n v="40"/>
    <n v="70"/>
    <n v="110"/>
    <n v="603"/>
    <n v="1"/>
    <x v="16"/>
    <x v="9"/>
    <x v="1"/>
    <x v="1"/>
    <x v="0"/>
    <x v="0"/>
    <s v="Regular"/>
  </r>
  <r>
    <n v="43"/>
    <n v="80"/>
    <n v="131"/>
    <n v="52"/>
    <n v="46"/>
    <n v="17"/>
    <n v="397"/>
    <n v="50"/>
    <n v="40"/>
    <n v="80"/>
    <n v="120"/>
    <n v="603"/>
    <n v="2"/>
    <x v="16"/>
    <x v="9"/>
    <x v="1"/>
    <x v="1"/>
    <x v="1"/>
    <x v="0"/>
    <s v="Regular"/>
  </r>
  <r>
    <n v="-10"/>
    <n v="61"/>
    <n v="103"/>
    <n v="43"/>
    <n v="63"/>
    <n v="39"/>
    <n v="282"/>
    <n v="10"/>
    <n v="40"/>
    <n v="60"/>
    <n v="100"/>
    <n v="603"/>
    <n v="5"/>
    <x v="16"/>
    <x v="9"/>
    <x v="1"/>
    <x v="1"/>
    <x v="4"/>
    <x v="2"/>
    <s v="Regular"/>
  </r>
  <r>
    <n v="-4"/>
    <n v="42"/>
    <n v="75"/>
    <n v="34"/>
    <n v="42"/>
    <n v="12"/>
    <n v="182"/>
    <n v="0"/>
    <n v="30"/>
    <n v="40"/>
    <n v="70"/>
    <n v="603"/>
    <n v="7"/>
    <x v="16"/>
    <x v="9"/>
    <x v="1"/>
    <x v="1"/>
    <x v="11"/>
    <x v="2"/>
    <s v="Regular"/>
  </r>
  <r>
    <n v="123"/>
    <n v="124"/>
    <n v="208"/>
    <n v="86"/>
    <n v="33"/>
    <n v="24"/>
    <n v="499"/>
    <n v="100"/>
    <n v="90"/>
    <n v="130"/>
    <n v="220"/>
    <n v="212"/>
    <n v="13"/>
    <x v="16"/>
    <x v="10"/>
    <x v="1"/>
    <x v="0"/>
    <x v="3"/>
    <x v="1"/>
    <s v="Regular"/>
  </r>
  <r>
    <n v="348"/>
    <n v="386"/>
    <n v="645"/>
    <n v="255"/>
    <n v="125"/>
    <n v="100"/>
    <n v="1613"/>
    <n v="200"/>
    <n v="169"/>
    <n v="300"/>
    <n v="500"/>
    <n v="518"/>
    <n v="9"/>
    <x v="16"/>
    <x v="10"/>
    <x v="1"/>
    <x v="0"/>
    <x v="7"/>
    <x v="3"/>
    <s v="Decaf"/>
  </r>
  <r>
    <n v="-181"/>
    <n v="-37"/>
    <n v="196"/>
    <n v="218"/>
    <n v="87"/>
    <n v="72"/>
    <n v="2169"/>
    <n v="-90"/>
    <n v="171"/>
    <n v="-20"/>
    <n v="150"/>
    <n v="607"/>
    <n v="10"/>
    <x v="16"/>
    <x v="10"/>
    <x v="1"/>
    <x v="0"/>
    <x v="8"/>
    <x v="3"/>
    <s v="Decaf"/>
  </r>
  <r>
    <n v="155"/>
    <n v="152"/>
    <n v="254"/>
    <n v="101"/>
    <n v="37"/>
    <n v="29"/>
    <n v="871"/>
    <n v="120"/>
    <n v="104"/>
    <n v="160"/>
    <n v="270"/>
    <n v="516"/>
    <n v="11"/>
    <x v="16"/>
    <x v="10"/>
    <x v="1"/>
    <x v="0"/>
    <x v="9"/>
    <x v="1"/>
    <s v="Regular"/>
  </r>
  <r>
    <n v="153"/>
    <n v="152"/>
    <n v="254"/>
    <n v="97"/>
    <n v="38"/>
    <n v="29"/>
    <n v="821"/>
    <n v="120"/>
    <n v="96"/>
    <n v="160"/>
    <n v="270"/>
    <n v="646"/>
    <n v="12"/>
    <x v="16"/>
    <x v="10"/>
    <x v="1"/>
    <x v="0"/>
    <x v="10"/>
    <x v="1"/>
    <s v="Regular"/>
  </r>
  <r>
    <n v="407"/>
    <n v="454"/>
    <n v="749"/>
    <n v="296"/>
    <n v="148"/>
    <n v="105"/>
    <n v="2250"/>
    <n v="300"/>
    <n v="200"/>
    <n v="430"/>
    <n v="710"/>
    <n v="646"/>
    <n v="2"/>
    <x v="16"/>
    <x v="10"/>
    <x v="1"/>
    <x v="0"/>
    <x v="1"/>
    <x v="0"/>
    <s v="Regular"/>
  </r>
  <r>
    <n v="-269"/>
    <n v="-52"/>
    <n v="68"/>
    <n v="100"/>
    <n v="133"/>
    <n v="109"/>
    <n v="1673"/>
    <n v="-180"/>
    <n v="114"/>
    <n v="-50"/>
    <n v="60"/>
    <n v="646"/>
    <n v="5"/>
    <x v="16"/>
    <x v="10"/>
    <x v="1"/>
    <x v="0"/>
    <x v="4"/>
    <x v="2"/>
    <s v="Regular"/>
  </r>
  <r>
    <n v="258"/>
    <n v="283"/>
    <n v="538"/>
    <n v="229"/>
    <n v="89"/>
    <n v="72"/>
    <n v="1271"/>
    <n v="210"/>
    <n v="200"/>
    <n v="290"/>
    <n v="530"/>
    <n v="516"/>
    <n v="7"/>
    <x v="16"/>
    <x v="10"/>
    <x v="1"/>
    <x v="0"/>
    <x v="11"/>
    <x v="2"/>
    <s v="Regular"/>
  </r>
  <r>
    <n v="48"/>
    <n v="63"/>
    <n v="110"/>
    <n v="48"/>
    <n v="26"/>
    <n v="15"/>
    <n v="599"/>
    <n v="40"/>
    <n v="40"/>
    <n v="60"/>
    <n v="100"/>
    <n v="985"/>
    <n v="8"/>
    <x v="16"/>
    <x v="11"/>
    <x v="2"/>
    <x v="1"/>
    <x v="6"/>
    <x v="3"/>
    <s v="Decaf"/>
  </r>
  <r>
    <n v="46"/>
    <n v="96"/>
    <n v="171"/>
    <n v="77"/>
    <n v="59"/>
    <n v="29"/>
    <n v="529"/>
    <n v="40"/>
    <n v="70"/>
    <n v="90"/>
    <n v="160"/>
    <n v="337"/>
    <n v="9"/>
    <x v="16"/>
    <x v="11"/>
    <x v="2"/>
    <x v="1"/>
    <x v="7"/>
    <x v="3"/>
    <s v="Decaf"/>
  </r>
  <r>
    <n v="50"/>
    <n v="59"/>
    <n v="98"/>
    <n v="40"/>
    <n v="21"/>
    <n v="11"/>
    <n v="793"/>
    <n v="50"/>
    <n v="50"/>
    <n v="70"/>
    <n v="120"/>
    <n v="318"/>
    <n v="2"/>
    <x v="16"/>
    <x v="11"/>
    <x v="2"/>
    <x v="1"/>
    <x v="1"/>
    <x v="0"/>
    <s v="Regular"/>
  </r>
  <r>
    <n v="72"/>
    <n v="77"/>
    <n v="129"/>
    <n v="53"/>
    <n v="23"/>
    <n v="14"/>
    <n v="803"/>
    <n v="80"/>
    <n v="60"/>
    <n v="100"/>
    <n v="160"/>
    <n v="337"/>
    <n v="3"/>
    <x v="16"/>
    <x v="11"/>
    <x v="2"/>
    <x v="1"/>
    <x v="2"/>
    <x v="0"/>
    <s v="Decaf"/>
  </r>
  <r>
    <n v="4"/>
    <n v="90"/>
    <n v="153"/>
    <n v="64"/>
    <n v="81"/>
    <n v="58"/>
    <n v="-113"/>
    <n v="10"/>
    <n v="50"/>
    <n v="80"/>
    <n v="130"/>
    <n v="985"/>
    <n v="4"/>
    <x v="16"/>
    <x v="11"/>
    <x v="2"/>
    <x v="1"/>
    <x v="12"/>
    <x v="2"/>
    <s v="Regular"/>
  </r>
  <r>
    <n v="61"/>
    <n v="82"/>
    <n v="129"/>
    <n v="48"/>
    <n v="35"/>
    <n v="14"/>
    <n v="351"/>
    <n v="50"/>
    <n v="40"/>
    <n v="70"/>
    <n v="110"/>
    <n v="985"/>
    <n v="5"/>
    <x v="16"/>
    <x v="11"/>
    <x v="2"/>
    <x v="1"/>
    <x v="4"/>
    <x v="2"/>
    <s v="Regular"/>
  </r>
  <r>
    <n v="39"/>
    <n v="65"/>
    <n v="109"/>
    <n v="45"/>
    <n v="34"/>
    <n v="14"/>
    <n v="410"/>
    <n v="40"/>
    <n v="30"/>
    <n v="60"/>
    <n v="90"/>
    <n v="225"/>
    <n v="6"/>
    <x v="16"/>
    <x v="11"/>
    <x v="2"/>
    <x v="1"/>
    <x v="5"/>
    <x v="2"/>
    <s v="Decaf"/>
  </r>
  <r>
    <n v="17"/>
    <n v="29"/>
    <n v="49"/>
    <n v="20"/>
    <n v="16"/>
    <n v="5"/>
    <n v="829"/>
    <n v="20"/>
    <n v="10"/>
    <n v="30"/>
    <n v="40"/>
    <n v="505"/>
    <n v="8"/>
    <x v="16"/>
    <x v="12"/>
    <x v="2"/>
    <x v="1"/>
    <x v="6"/>
    <x v="3"/>
    <s v="Decaf"/>
  </r>
  <r>
    <n v="10"/>
    <n v="37"/>
    <n v="67"/>
    <n v="31"/>
    <n v="28"/>
    <n v="9"/>
    <n v="976"/>
    <n v="20"/>
    <n v="20"/>
    <n v="40"/>
    <n v="60"/>
    <n v="505"/>
    <n v="9"/>
    <x v="16"/>
    <x v="12"/>
    <x v="2"/>
    <x v="1"/>
    <x v="7"/>
    <x v="3"/>
    <s v="Decaf"/>
  </r>
  <r>
    <n v="43"/>
    <n v="80"/>
    <n v="131"/>
    <n v="52"/>
    <n v="46"/>
    <n v="17"/>
    <n v="397"/>
    <n v="60"/>
    <n v="60"/>
    <n v="100"/>
    <n v="160"/>
    <n v="505"/>
    <n v="2"/>
    <x v="16"/>
    <x v="12"/>
    <x v="2"/>
    <x v="1"/>
    <x v="1"/>
    <x v="0"/>
    <s v="Regular"/>
  </r>
  <r>
    <n v="-21"/>
    <n v="38"/>
    <n v="135"/>
    <n v="98"/>
    <n v="49"/>
    <n v="30"/>
    <n v="973"/>
    <n v="10"/>
    <n v="150"/>
    <n v="50"/>
    <n v="170"/>
    <n v="505"/>
    <n v="3"/>
    <x v="16"/>
    <x v="12"/>
    <x v="2"/>
    <x v="1"/>
    <x v="2"/>
    <x v="0"/>
    <s v="Decaf"/>
  </r>
  <r>
    <n v="-6"/>
    <n v="42"/>
    <n v="75"/>
    <n v="34"/>
    <n v="43"/>
    <n v="12"/>
    <n v="-104"/>
    <n v="10"/>
    <n v="20"/>
    <n v="40"/>
    <n v="60"/>
    <n v="505"/>
    <n v="4"/>
    <x v="16"/>
    <x v="12"/>
    <x v="2"/>
    <x v="1"/>
    <x v="12"/>
    <x v="2"/>
    <s v="Regular"/>
  </r>
  <r>
    <n v="-10"/>
    <n v="61"/>
    <n v="103"/>
    <n v="43"/>
    <n v="63"/>
    <n v="39"/>
    <n v="282"/>
    <n v="0"/>
    <n v="30"/>
    <n v="50"/>
    <n v="80"/>
    <n v="505"/>
    <n v="5"/>
    <x v="16"/>
    <x v="12"/>
    <x v="2"/>
    <x v="1"/>
    <x v="4"/>
    <x v="2"/>
    <s v="Regular"/>
  </r>
  <r>
    <n v="19"/>
    <n v="53"/>
    <n v="91"/>
    <n v="39"/>
    <n v="36"/>
    <n v="12"/>
    <n v="212"/>
    <n v="10"/>
    <n v="30"/>
    <n v="40"/>
    <n v="70"/>
    <n v="505"/>
    <n v="6"/>
    <x v="16"/>
    <x v="12"/>
    <x v="2"/>
    <x v="1"/>
    <x v="5"/>
    <x v="2"/>
    <s v="Decaf"/>
  </r>
  <r>
    <n v="23"/>
    <n v="72"/>
    <n v="129"/>
    <n v="58"/>
    <n v="51"/>
    <n v="22"/>
    <n v="338"/>
    <n v="20"/>
    <n v="50"/>
    <n v="70"/>
    <n v="120"/>
    <n v="405"/>
    <n v="8"/>
    <x v="16"/>
    <x v="13"/>
    <x v="2"/>
    <x v="1"/>
    <x v="6"/>
    <x v="3"/>
    <s v="Decaf"/>
  </r>
  <r>
    <n v="23"/>
    <n v="129"/>
    <n v="219"/>
    <n v="92"/>
    <n v="104"/>
    <n v="83"/>
    <n v="599"/>
    <n v="40"/>
    <n v="80"/>
    <n v="130"/>
    <n v="210"/>
    <n v="580"/>
    <n v="9"/>
    <x v="16"/>
    <x v="13"/>
    <x v="2"/>
    <x v="1"/>
    <x v="7"/>
    <x v="3"/>
    <s v="Decaf"/>
  </r>
  <r>
    <n v="41"/>
    <n v="56"/>
    <n v="98"/>
    <n v="43"/>
    <n v="24"/>
    <n v="14"/>
    <n v="602"/>
    <n v="50"/>
    <n v="50"/>
    <n v="70"/>
    <n v="120"/>
    <n v="918"/>
    <n v="2"/>
    <x v="16"/>
    <x v="13"/>
    <x v="2"/>
    <x v="1"/>
    <x v="1"/>
    <x v="0"/>
    <s v="Regular"/>
  </r>
  <r>
    <n v="30"/>
    <n v="42"/>
    <n v="70"/>
    <n v="29"/>
    <n v="19"/>
    <n v="8"/>
    <n v="835"/>
    <n v="40"/>
    <n v="30"/>
    <n v="50"/>
    <n v="80"/>
    <n v="918"/>
    <n v="3"/>
    <x v="16"/>
    <x v="13"/>
    <x v="2"/>
    <x v="1"/>
    <x v="2"/>
    <x v="0"/>
    <s v="Decaf"/>
  </r>
  <r>
    <n v="139"/>
    <n v="159"/>
    <n v="271"/>
    <n v="129"/>
    <n v="54"/>
    <n v="35"/>
    <n v="-387"/>
    <n v="100"/>
    <n v="90"/>
    <n v="140"/>
    <n v="230"/>
    <n v="918"/>
    <n v="4"/>
    <x v="16"/>
    <x v="13"/>
    <x v="2"/>
    <x v="1"/>
    <x v="12"/>
    <x v="2"/>
    <s v="Regular"/>
  </r>
  <r>
    <n v="18"/>
    <n v="29"/>
    <n v="49"/>
    <n v="20"/>
    <n v="15"/>
    <n v="5"/>
    <n v="464"/>
    <n v="30"/>
    <n v="10"/>
    <n v="30"/>
    <n v="40"/>
    <n v="918"/>
    <n v="5"/>
    <x v="16"/>
    <x v="13"/>
    <x v="2"/>
    <x v="1"/>
    <x v="4"/>
    <x v="2"/>
    <s v="Regular"/>
  </r>
  <r>
    <n v="109"/>
    <n v="141"/>
    <n v="233"/>
    <n v="94"/>
    <n v="58"/>
    <n v="31"/>
    <n v="697"/>
    <n v="80"/>
    <n v="80"/>
    <n v="120"/>
    <n v="200"/>
    <n v="580"/>
    <n v="6"/>
    <x v="16"/>
    <x v="13"/>
    <x v="2"/>
    <x v="1"/>
    <x v="5"/>
    <x v="2"/>
    <s v="Decaf"/>
  </r>
  <r>
    <n v="37"/>
    <n v="71"/>
    <n v="122"/>
    <n v="52"/>
    <n v="41"/>
    <n v="17"/>
    <n v="361"/>
    <n v="50"/>
    <n v="40"/>
    <n v="80"/>
    <n v="120"/>
    <n v="915"/>
    <n v="8"/>
    <x v="16"/>
    <x v="14"/>
    <x v="2"/>
    <x v="0"/>
    <x v="6"/>
    <x v="3"/>
    <s v="Decaf"/>
  </r>
  <r>
    <n v="35"/>
    <n v="61"/>
    <n v="102"/>
    <n v="42"/>
    <n v="33"/>
    <n v="13"/>
    <n v="384"/>
    <n v="30"/>
    <n v="40"/>
    <n v="60"/>
    <n v="100"/>
    <n v="254"/>
    <n v="9"/>
    <x v="16"/>
    <x v="14"/>
    <x v="2"/>
    <x v="0"/>
    <x v="7"/>
    <x v="3"/>
    <s v="Decaf"/>
  </r>
  <r>
    <n v="253"/>
    <n v="277"/>
    <n v="507"/>
    <n v="254"/>
    <n v="87"/>
    <n v="72"/>
    <n v="1060"/>
    <n v="270"/>
    <n v="226"/>
    <n v="350"/>
    <n v="640"/>
    <n v="817"/>
    <n v="2"/>
    <x v="16"/>
    <x v="14"/>
    <x v="2"/>
    <x v="0"/>
    <x v="1"/>
    <x v="0"/>
    <s v="Regular"/>
  </r>
  <r>
    <n v="94"/>
    <n v="107"/>
    <n v="188"/>
    <n v="83"/>
    <n v="36"/>
    <n v="27"/>
    <n v="584"/>
    <n v="100"/>
    <n v="87"/>
    <n v="130"/>
    <n v="230"/>
    <n v="281"/>
    <n v="3"/>
    <x v="16"/>
    <x v="14"/>
    <x v="2"/>
    <x v="0"/>
    <x v="2"/>
    <x v="0"/>
    <s v="Decaf"/>
  </r>
  <r>
    <n v="61"/>
    <n v="96"/>
    <n v="159"/>
    <n v="64"/>
    <n v="48"/>
    <n v="21"/>
    <n v="-161"/>
    <n v="50"/>
    <n v="50"/>
    <n v="80"/>
    <n v="130"/>
    <n v="409"/>
    <n v="4"/>
    <x v="16"/>
    <x v="14"/>
    <x v="2"/>
    <x v="0"/>
    <x v="12"/>
    <x v="2"/>
    <s v="Regular"/>
  </r>
  <r>
    <n v="155"/>
    <n v="152"/>
    <n v="254"/>
    <n v="91"/>
    <n v="37"/>
    <n v="29"/>
    <n v="821"/>
    <n v="120"/>
    <n v="80"/>
    <n v="140"/>
    <n v="220"/>
    <n v="830"/>
    <n v="5"/>
    <x v="16"/>
    <x v="14"/>
    <x v="2"/>
    <x v="0"/>
    <x v="4"/>
    <x v="2"/>
    <s v="Regular"/>
  </r>
  <r>
    <n v="121"/>
    <n v="124"/>
    <n v="208"/>
    <n v="86"/>
    <n v="33"/>
    <n v="24"/>
    <n v="499"/>
    <n v="90"/>
    <n v="70"/>
    <n v="110"/>
    <n v="180"/>
    <n v="254"/>
    <n v="6"/>
    <x v="16"/>
    <x v="14"/>
    <x v="2"/>
    <x v="0"/>
    <x v="5"/>
    <x v="2"/>
    <s v="Decaf"/>
  </r>
  <r>
    <n v="47"/>
    <n v="74"/>
    <n v="124"/>
    <n v="51"/>
    <n v="37"/>
    <n v="16"/>
    <n v="265"/>
    <n v="40"/>
    <n v="40"/>
    <n v="70"/>
    <n v="110"/>
    <n v="435"/>
    <n v="8"/>
    <x v="16"/>
    <x v="15"/>
    <x v="3"/>
    <x v="1"/>
    <x v="6"/>
    <x v="3"/>
    <s v="Decaf"/>
  </r>
  <r>
    <n v="44"/>
    <n v="80"/>
    <n v="131"/>
    <n v="52"/>
    <n v="45"/>
    <n v="17"/>
    <n v="397"/>
    <n v="40"/>
    <n v="40"/>
    <n v="70"/>
    <n v="110"/>
    <n v="435"/>
    <n v="9"/>
    <x v="16"/>
    <x v="15"/>
    <x v="3"/>
    <x v="1"/>
    <x v="7"/>
    <x v="3"/>
    <s v="Decaf"/>
  </r>
  <r>
    <n v="-21"/>
    <n v="38"/>
    <n v="135"/>
    <n v="98"/>
    <n v="49"/>
    <n v="30"/>
    <n v="973"/>
    <n v="-10"/>
    <n v="80"/>
    <n v="30"/>
    <n v="110"/>
    <n v="801"/>
    <n v="10"/>
    <x v="16"/>
    <x v="15"/>
    <x v="3"/>
    <x v="1"/>
    <x v="8"/>
    <x v="3"/>
    <s v="Decaf"/>
  </r>
  <r>
    <n v="-11"/>
    <n v="61"/>
    <n v="103"/>
    <n v="43"/>
    <n v="64"/>
    <n v="39"/>
    <n v="282"/>
    <n v="10"/>
    <n v="20"/>
    <n v="50"/>
    <n v="70"/>
    <n v="435"/>
    <n v="11"/>
    <x v="16"/>
    <x v="15"/>
    <x v="3"/>
    <x v="1"/>
    <x v="9"/>
    <x v="1"/>
    <s v="Regular"/>
  </r>
  <r>
    <n v="19"/>
    <n v="53"/>
    <n v="91"/>
    <n v="39"/>
    <n v="36"/>
    <n v="12"/>
    <n v="212"/>
    <n v="20"/>
    <n v="20"/>
    <n v="40"/>
    <n v="60"/>
    <n v="435"/>
    <n v="12"/>
    <x v="16"/>
    <x v="15"/>
    <x v="3"/>
    <x v="1"/>
    <x v="10"/>
    <x v="1"/>
    <s v="Regular"/>
  </r>
  <r>
    <n v="-4"/>
    <n v="42"/>
    <n v="75"/>
    <n v="34"/>
    <n v="42"/>
    <n v="12"/>
    <n v="182"/>
    <n v="10"/>
    <n v="20"/>
    <n v="30"/>
    <n v="50"/>
    <n v="801"/>
    <n v="13"/>
    <x v="16"/>
    <x v="15"/>
    <x v="3"/>
    <x v="1"/>
    <x v="3"/>
    <x v="1"/>
    <s v="Regular"/>
  </r>
  <r>
    <n v="50"/>
    <n v="58"/>
    <n v="96"/>
    <n v="39"/>
    <n v="20"/>
    <n v="10"/>
    <n v="799"/>
    <n v="50"/>
    <n v="30"/>
    <n v="60"/>
    <n v="90"/>
    <n v="435"/>
    <n v="4"/>
    <x v="16"/>
    <x v="15"/>
    <x v="3"/>
    <x v="1"/>
    <x v="12"/>
    <x v="2"/>
    <s v="Regular"/>
  </r>
  <r>
    <n v="50"/>
    <n v="63"/>
    <n v="110"/>
    <n v="48"/>
    <n v="25"/>
    <n v="15"/>
    <n v="599"/>
    <n v="40"/>
    <n v="40"/>
    <n v="60"/>
    <n v="100"/>
    <n v="435"/>
    <n v="5"/>
    <x v="16"/>
    <x v="15"/>
    <x v="3"/>
    <x v="1"/>
    <x v="4"/>
    <x v="2"/>
    <s v="Regular"/>
  </r>
  <r>
    <n v="58"/>
    <n v="65"/>
    <n v="108"/>
    <n v="44"/>
    <n v="21"/>
    <n v="12"/>
    <n v="844"/>
    <n v="40"/>
    <n v="40"/>
    <n v="60"/>
    <n v="100"/>
    <n v="435"/>
    <n v="6"/>
    <x v="16"/>
    <x v="15"/>
    <x v="3"/>
    <x v="1"/>
    <x v="5"/>
    <x v="2"/>
    <s v="Decaf"/>
  </r>
  <r>
    <n v="52"/>
    <n v="80"/>
    <n v="147"/>
    <n v="68"/>
    <n v="39"/>
    <n v="21"/>
    <n v="998"/>
    <n v="60"/>
    <n v="80"/>
    <n v="100"/>
    <n v="180"/>
    <n v="435"/>
    <n v="1"/>
    <x v="16"/>
    <x v="15"/>
    <x v="3"/>
    <x v="1"/>
    <x v="0"/>
    <x v="0"/>
    <s v="Regular"/>
  </r>
  <r>
    <n v="30"/>
    <n v="65"/>
    <n v="112"/>
    <n v="48"/>
    <n v="40"/>
    <n v="15"/>
    <n v="334"/>
    <n v="50"/>
    <n v="60"/>
    <n v="80"/>
    <n v="140"/>
    <n v="435"/>
    <n v="2"/>
    <x v="16"/>
    <x v="15"/>
    <x v="3"/>
    <x v="1"/>
    <x v="1"/>
    <x v="0"/>
    <s v="Regular"/>
  </r>
  <r>
    <n v="47"/>
    <n v="96"/>
    <n v="171"/>
    <n v="77"/>
    <n v="58"/>
    <n v="29"/>
    <n v="529"/>
    <n v="70"/>
    <n v="90"/>
    <n v="120"/>
    <n v="210"/>
    <n v="435"/>
    <n v="3"/>
    <x v="16"/>
    <x v="15"/>
    <x v="3"/>
    <x v="1"/>
    <x v="2"/>
    <x v="0"/>
    <s v="Decaf"/>
  </r>
  <r>
    <n v="153"/>
    <n v="152"/>
    <n v="254"/>
    <n v="120"/>
    <n v="38"/>
    <n v="29"/>
    <n v="871"/>
    <n v="120"/>
    <n v="80"/>
    <n v="140"/>
    <n v="220"/>
    <n v="619"/>
    <n v="8"/>
    <x v="16"/>
    <x v="16"/>
    <x v="3"/>
    <x v="0"/>
    <x v="6"/>
    <x v="3"/>
    <s v="Decaf"/>
  </r>
  <r>
    <n v="253"/>
    <n v="277"/>
    <n v="507"/>
    <n v="272"/>
    <n v="87"/>
    <n v="72"/>
    <n v="1060"/>
    <n v="180"/>
    <n v="158"/>
    <n v="250"/>
    <n v="450"/>
    <n v="559"/>
    <n v="9"/>
    <x v="16"/>
    <x v="16"/>
    <x v="3"/>
    <x v="0"/>
    <x v="7"/>
    <x v="3"/>
    <s v="Decaf"/>
  </r>
  <r>
    <n v="92"/>
    <n v="107"/>
    <n v="188"/>
    <n v="83"/>
    <n v="37"/>
    <n v="27"/>
    <n v="584"/>
    <n v="60"/>
    <n v="70"/>
    <n v="90"/>
    <n v="160"/>
    <n v="530"/>
    <n v="10"/>
    <x v="16"/>
    <x v="16"/>
    <x v="3"/>
    <x v="0"/>
    <x v="8"/>
    <x v="3"/>
    <s v="Decaf"/>
  </r>
  <r>
    <n v="153"/>
    <n v="152"/>
    <n v="254"/>
    <n v="110"/>
    <n v="38"/>
    <n v="29"/>
    <n v="821"/>
    <n v="100"/>
    <n v="60"/>
    <n v="110"/>
    <n v="170"/>
    <n v="530"/>
    <n v="11"/>
    <x v="16"/>
    <x v="16"/>
    <x v="3"/>
    <x v="0"/>
    <x v="9"/>
    <x v="1"/>
    <s v="Regular"/>
  </r>
  <r>
    <n v="123"/>
    <n v="124"/>
    <n v="208"/>
    <n v="86"/>
    <n v="33"/>
    <n v="24"/>
    <n v="499"/>
    <n v="80"/>
    <n v="50"/>
    <n v="90"/>
    <n v="140"/>
    <n v="562"/>
    <n v="12"/>
    <x v="16"/>
    <x v="16"/>
    <x v="3"/>
    <x v="0"/>
    <x v="10"/>
    <x v="1"/>
    <s v="Regular"/>
  </r>
  <r>
    <n v="59"/>
    <n v="96"/>
    <n v="159"/>
    <n v="64"/>
    <n v="49"/>
    <n v="21"/>
    <n v="593"/>
    <n v="30"/>
    <n v="40"/>
    <n v="60"/>
    <n v="100"/>
    <n v="310"/>
    <n v="13"/>
    <x v="16"/>
    <x v="16"/>
    <x v="3"/>
    <x v="0"/>
    <x v="3"/>
    <x v="1"/>
    <s v="Regular"/>
  </r>
  <r>
    <n v="228"/>
    <n v="261"/>
    <n v="516"/>
    <n v="234"/>
    <n v="89"/>
    <n v="72"/>
    <n v="1559"/>
    <n v="180"/>
    <n v="161"/>
    <n v="260"/>
    <n v="500"/>
    <n v="650"/>
    <n v="4"/>
    <x v="16"/>
    <x v="16"/>
    <x v="3"/>
    <x v="0"/>
    <x v="12"/>
    <x v="2"/>
    <s v="Regular"/>
  </r>
  <r>
    <n v="35"/>
    <n v="168"/>
    <n v="286"/>
    <n v="83"/>
    <n v="133"/>
    <n v="109"/>
    <n v="788"/>
    <n v="30"/>
    <n v="138"/>
    <n v="160"/>
    <n v="270"/>
    <n v="707"/>
    <n v="5"/>
    <x v="16"/>
    <x v="16"/>
    <x v="3"/>
    <x v="0"/>
    <x v="4"/>
    <x v="2"/>
    <s v="Regular"/>
  </r>
  <r>
    <n v="317"/>
    <n v="349"/>
    <n v="607"/>
    <n v="209"/>
    <n v="111"/>
    <n v="86"/>
    <n v="1433"/>
    <n v="220"/>
    <n v="177"/>
    <n v="330"/>
    <n v="580"/>
    <n v="310"/>
    <n v="6"/>
    <x v="16"/>
    <x v="16"/>
    <x v="3"/>
    <x v="0"/>
    <x v="5"/>
    <x v="2"/>
    <s v="Decaf"/>
  </r>
  <r>
    <n v="-116"/>
    <n v="-21"/>
    <n v="105"/>
    <n v="94"/>
    <n v="59"/>
    <n v="40"/>
    <n v="1215"/>
    <n v="-80"/>
    <n v="191"/>
    <n v="-30"/>
    <n v="130"/>
    <n v="805"/>
    <n v="1"/>
    <x v="16"/>
    <x v="16"/>
    <x v="3"/>
    <x v="0"/>
    <x v="0"/>
    <x v="0"/>
    <s v="Regular"/>
  </r>
  <r>
    <n v="407"/>
    <n v="454"/>
    <n v="749"/>
    <n v="259"/>
    <n v="148"/>
    <n v="105"/>
    <n v="2250"/>
    <n v="410"/>
    <n v="357"/>
    <n v="560"/>
    <n v="940"/>
    <n v="707"/>
    <n v="2"/>
    <x v="16"/>
    <x v="16"/>
    <x v="3"/>
    <x v="0"/>
    <x v="1"/>
    <x v="0"/>
    <s v="Regular"/>
  </r>
  <r>
    <n v="-196"/>
    <n v="-32"/>
    <n v="162"/>
    <n v="174"/>
    <n v="102"/>
    <n v="64"/>
    <n v="1952"/>
    <n v="-140"/>
    <n v="165"/>
    <n v="-40"/>
    <n v="200"/>
    <n v="925"/>
    <n v="3"/>
    <x v="16"/>
    <x v="16"/>
    <x v="3"/>
    <x v="0"/>
    <x v="2"/>
    <x v="0"/>
    <s v="Decaf"/>
  </r>
  <r>
    <n v="35"/>
    <n v="168"/>
    <n v="286"/>
    <n v="131"/>
    <n v="133"/>
    <n v="109"/>
    <n v="788"/>
    <n v="40"/>
    <n v="95"/>
    <n v="150"/>
    <n v="250"/>
    <n v="775"/>
    <n v="8"/>
    <x v="16"/>
    <x v="17"/>
    <x v="3"/>
    <x v="1"/>
    <x v="6"/>
    <x v="3"/>
    <s v="Decaf"/>
  </r>
  <r>
    <n v="221"/>
    <n v="270"/>
    <n v="461"/>
    <n v="152"/>
    <n v="102"/>
    <n v="64"/>
    <n v="956"/>
    <n v="160"/>
    <n v="188"/>
    <n v="240"/>
    <n v="400"/>
    <n v="702"/>
    <n v="9"/>
    <x v="16"/>
    <x v="17"/>
    <x v="3"/>
    <x v="1"/>
    <x v="7"/>
    <x v="3"/>
    <s v="Decaf"/>
  </r>
  <r>
    <n v="167"/>
    <n v="185"/>
    <n v="309"/>
    <n v="135"/>
    <n v="60"/>
    <n v="40"/>
    <n v="671"/>
    <n v="120"/>
    <n v="60"/>
    <n v="170"/>
    <n v="270"/>
    <n v="702"/>
    <n v="10"/>
    <x v="16"/>
    <x v="17"/>
    <x v="3"/>
    <x v="1"/>
    <x v="8"/>
    <x v="3"/>
    <s v="Decaf"/>
  </r>
  <r>
    <n v="319"/>
    <n v="349"/>
    <n v="607"/>
    <n v="275"/>
    <n v="110"/>
    <n v="86"/>
    <n v="1433"/>
    <n v="170"/>
    <n v="199"/>
    <n v="240"/>
    <n v="410"/>
    <n v="775"/>
    <n v="11"/>
    <x v="16"/>
    <x v="17"/>
    <x v="3"/>
    <x v="1"/>
    <x v="9"/>
    <x v="1"/>
    <s v="Regular"/>
  </r>
  <r>
    <n v="226"/>
    <n v="261"/>
    <n v="516"/>
    <n v="324"/>
    <n v="90"/>
    <n v="72"/>
    <n v="1559"/>
    <n v="120"/>
    <n v="151"/>
    <n v="180"/>
    <n v="350"/>
    <n v="775"/>
    <n v="12"/>
    <x v="16"/>
    <x v="17"/>
    <x v="3"/>
    <x v="1"/>
    <x v="10"/>
    <x v="1"/>
    <s v="Regular"/>
  </r>
  <r>
    <n v="-524"/>
    <n v="-265"/>
    <n v="18"/>
    <n v="291"/>
    <n v="124"/>
    <n v="100"/>
    <n v="3742"/>
    <n v="-250"/>
    <n v="192"/>
    <n v="-170"/>
    <n v="0"/>
    <n v="702"/>
    <n v="13"/>
    <x v="16"/>
    <x v="17"/>
    <x v="3"/>
    <x v="1"/>
    <x v="3"/>
    <x v="1"/>
    <s v="Regular"/>
  </r>
  <r>
    <n v="43"/>
    <n v="43"/>
    <n v="43"/>
    <n v="0"/>
    <n v="11"/>
    <n v="0"/>
    <n v="645"/>
    <n v="30"/>
    <n v="0"/>
    <n v="40"/>
    <n v="40"/>
    <n v="775"/>
    <n v="4"/>
    <x v="16"/>
    <x v="17"/>
    <x v="3"/>
    <x v="1"/>
    <x v="12"/>
    <x v="2"/>
    <s v="Regular"/>
  </r>
  <r>
    <n v="18"/>
    <n v="29"/>
    <n v="49"/>
    <n v="20"/>
    <n v="15"/>
    <n v="5"/>
    <n v="829"/>
    <n v="20"/>
    <n v="10"/>
    <n v="30"/>
    <n v="40"/>
    <n v="775"/>
    <n v="5"/>
    <x v="16"/>
    <x v="17"/>
    <x v="3"/>
    <x v="1"/>
    <x v="4"/>
    <x v="2"/>
    <s v="Regular"/>
  </r>
  <r>
    <n v="18"/>
    <n v="29"/>
    <n v="49"/>
    <n v="20"/>
    <n v="15"/>
    <n v="5"/>
    <n v="784"/>
    <n v="20"/>
    <n v="10"/>
    <n v="30"/>
    <n v="40"/>
    <n v="702"/>
    <n v="6"/>
    <x v="16"/>
    <x v="17"/>
    <x v="3"/>
    <x v="1"/>
    <x v="5"/>
    <x v="2"/>
    <s v="Decaf"/>
  </r>
  <r>
    <n v="-1"/>
    <n v="45"/>
    <n v="80"/>
    <n v="36"/>
    <n v="43"/>
    <n v="13"/>
    <n v="212"/>
    <n v="20"/>
    <n v="40"/>
    <n v="60"/>
    <n v="100"/>
    <n v="702"/>
    <n v="2"/>
    <x v="16"/>
    <x v="17"/>
    <x v="3"/>
    <x v="1"/>
    <x v="1"/>
    <x v="0"/>
    <s v="Regular"/>
  </r>
  <r>
    <n v="8"/>
    <n v="37"/>
    <n v="67"/>
    <n v="31"/>
    <n v="29"/>
    <n v="9"/>
    <n v="976"/>
    <n v="30"/>
    <n v="30"/>
    <n v="50"/>
    <n v="80"/>
    <n v="775"/>
    <n v="3"/>
    <x v="16"/>
    <x v="17"/>
    <x v="3"/>
    <x v="1"/>
    <x v="2"/>
    <x v="0"/>
    <s v="Decaf"/>
  </r>
  <r>
    <n v="36"/>
    <n v="45"/>
    <n v="74"/>
    <n v="30"/>
    <n v="18"/>
    <n v="8"/>
    <n v="794"/>
    <n v="40"/>
    <n v="20"/>
    <n v="40"/>
    <n v="60"/>
    <n v="503"/>
    <n v="8"/>
    <x v="16"/>
    <x v="18"/>
    <x v="3"/>
    <x v="1"/>
    <x v="6"/>
    <x v="3"/>
    <s v="Decaf"/>
  </r>
  <r>
    <n v="41"/>
    <n v="56"/>
    <n v="98"/>
    <n v="43"/>
    <n v="24"/>
    <n v="14"/>
    <n v="602"/>
    <n v="30"/>
    <n v="30"/>
    <n v="50"/>
    <n v="80"/>
    <n v="541"/>
    <n v="9"/>
    <x v="16"/>
    <x v="18"/>
    <x v="3"/>
    <x v="1"/>
    <x v="7"/>
    <x v="3"/>
    <s v="Decaf"/>
  </r>
  <r>
    <n v="17"/>
    <n v="29"/>
    <n v="49"/>
    <n v="20"/>
    <n v="16"/>
    <n v="5"/>
    <n v="464"/>
    <n v="20"/>
    <n v="10"/>
    <n v="20"/>
    <n v="30"/>
    <n v="503"/>
    <n v="11"/>
    <x v="16"/>
    <x v="18"/>
    <x v="3"/>
    <x v="1"/>
    <x v="9"/>
    <x v="1"/>
    <s v="Regular"/>
  </r>
  <r>
    <n v="109"/>
    <n v="141"/>
    <n v="233"/>
    <n v="94"/>
    <n v="58"/>
    <n v="31"/>
    <n v="697"/>
    <n v="50"/>
    <n v="60"/>
    <n v="90"/>
    <n v="150"/>
    <n v="503"/>
    <n v="12"/>
    <x v="16"/>
    <x v="18"/>
    <x v="3"/>
    <x v="1"/>
    <x v="10"/>
    <x v="1"/>
    <s v="Regular"/>
  </r>
  <r>
    <n v="139"/>
    <n v="159"/>
    <n v="271"/>
    <n v="106"/>
    <n v="54"/>
    <n v="35"/>
    <n v="555"/>
    <n v="70"/>
    <n v="70"/>
    <n v="110"/>
    <n v="180"/>
    <n v="541"/>
    <n v="13"/>
    <x v="16"/>
    <x v="18"/>
    <x v="3"/>
    <x v="1"/>
    <x v="3"/>
    <x v="1"/>
    <s v="Regular"/>
  </r>
  <r>
    <n v="15"/>
    <n v="65"/>
    <n v="117"/>
    <n v="53"/>
    <n v="50"/>
    <n v="20"/>
    <n v="361"/>
    <n v="20"/>
    <n v="50"/>
    <n v="60"/>
    <n v="110"/>
    <n v="541"/>
    <n v="4"/>
    <x v="16"/>
    <x v="18"/>
    <x v="3"/>
    <x v="1"/>
    <x v="12"/>
    <x v="2"/>
    <s v="Regular"/>
  </r>
  <r>
    <n v="37"/>
    <n v="71"/>
    <n v="122"/>
    <n v="52"/>
    <n v="41"/>
    <n v="17"/>
    <n v="361"/>
    <n v="40"/>
    <n v="40"/>
    <n v="70"/>
    <n v="110"/>
    <n v="971"/>
    <n v="5"/>
    <x v="16"/>
    <x v="18"/>
    <x v="3"/>
    <x v="1"/>
    <x v="4"/>
    <x v="2"/>
    <s v="Regular"/>
  </r>
  <r>
    <n v="115"/>
    <n v="149"/>
    <n v="295"/>
    <n v="165"/>
    <n v="61"/>
    <n v="41"/>
    <n v="1156"/>
    <n v="90"/>
    <n v="143"/>
    <n v="140"/>
    <n v="280"/>
    <n v="541"/>
    <n v="6"/>
    <x v="16"/>
    <x v="18"/>
    <x v="3"/>
    <x v="1"/>
    <x v="5"/>
    <x v="2"/>
    <s v="Decaf"/>
  </r>
  <r>
    <n v="-3"/>
    <n v="75"/>
    <n v="127"/>
    <n v="53"/>
    <n v="72"/>
    <n v="48"/>
    <n v="458"/>
    <n v="40"/>
    <n v="60"/>
    <n v="100"/>
    <n v="160"/>
    <n v="971"/>
    <n v="1"/>
    <x v="16"/>
    <x v="18"/>
    <x v="3"/>
    <x v="1"/>
    <x v="0"/>
    <x v="0"/>
    <s v="Regular"/>
  </r>
  <r>
    <n v="11"/>
    <n v="68"/>
    <n v="115"/>
    <n v="48"/>
    <n v="56"/>
    <n v="15"/>
    <n v="422"/>
    <n v="30"/>
    <n v="60"/>
    <n v="80"/>
    <n v="140"/>
    <n v="971"/>
    <n v="2"/>
    <x v="16"/>
    <x v="18"/>
    <x v="3"/>
    <x v="1"/>
    <x v="1"/>
    <x v="0"/>
    <s v="Regular"/>
  </r>
  <r>
    <n v="35"/>
    <n v="61"/>
    <n v="102"/>
    <n v="42"/>
    <n v="33"/>
    <n v="13"/>
    <n v="384"/>
    <n v="40"/>
    <n v="50"/>
    <n v="70"/>
    <n v="120"/>
    <n v="971"/>
    <n v="3"/>
    <x v="16"/>
    <x v="18"/>
    <x v="3"/>
    <x v="1"/>
    <x v="2"/>
    <x v="0"/>
    <s v="Decaf"/>
  </r>
  <r>
    <n v="135"/>
    <n v="165"/>
    <n v="273"/>
    <n v="128"/>
    <n v="62"/>
    <n v="36"/>
    <n v="1020"/>
    <n v="100"/>
    <n v="90"/>
    <n v="150"/>
    <n v="240"/>
    <n v="509"/>
    <n v="8"/>
    <x v="16"/>
    <x v="19"/>
    <x v="3"/>
    <x v="1"/>
    <x v="6"/>
    <x v="3"/>
    <s v="Decaf"/>
  </r>
  <r>
    <n v="50"/>
    <n v="59"/>
    <n v="98"/>
    <n v="40"/>
    <n v="21"/>
    <n v="11"/>
    <n v="793"/>
    <n v="50"/>
    <n v="30"/>
    <n v="50"/>
    <n v="80"/>
    <n v="206"/>
    <n v="9"/>
    <x v="16"/>
    <x v="19"/>
    <x v="3"/>
    <x v="1"/>
    <x v="7"/>
    <x v="3"/>
    <s v="Decaf"/>
  </r>
  <r>
    <n v="61"/>
    <n v="82"/>
    <n v="129"/>
    <n v="48"/>
    <n v="35"/>
    <n v="14"/>
    <n v="351"/>
    <n v="30"/>
    <n v="30"/>
    <n v="50"/>
    <n v="80"/>
    <n v="425"/>
    <n v="11"/>
    <x v="16"/>
    <x v="19"/>
    <x v="3"/>
    <x v="1"/>
    <x v="9"/>
    <x v="1"/>
    <s v="Regular"/>
  </r>
  <r>
    <n v="37"/>
    <n v="65"/>
    <n v="109"/>
    <n v="45"/>
    <n v="35"/>
    <n v="14"/>
    <n v="410"/>
    <n v="30"/>
    <n v="20"/>
    <n v="50"/>
    <n v="70"/>
    <n v="425"/>
    <n v="12"/>
    <x v="16"/>
    <x v="19"/>
    <x v="3"/>
    <x v="1"/>
    <x v="10"/>
    <x v="1"/>
    <s v="Regular"/>
  </r>
  <r>
    <n v="3"/>
    <n v="90"/>
    <n v="153"/>
    <n v="64"/>
    <n v="82"/>
    <n v="58"/>
    <n v="551"/>
    <n v="10"/>
    <n v="40"/>
    <n v="60"/>
    <n v="100"/>
    <n v="206"/>
    <n v="13"/>
    <x v="16"/>
    <x v="19"/>
    <x v="3"/>
    <x v="1"/>
    <x v="3"/>
    <x v="1"/>
    <s v="Regular"/>
  </r>
  <r>
    <n v="47"/>
    <n v="62"/>
    <n v="109"/>
    <n v="48"/>
    <n v="26"/>
    <n v="15"/>
    <n v="599"/>
    <n v="40"/>
    <n v="40"/>
    <n v="60"/>
    <n v="100"/>
    <n v="206"/>
    <n v="4"/>
    <x v="16"/>
    <x v="19"/>
    <x v="3"/>
    <x v="1"/>
    <x v="12"/>
    <x v="2"/>
    <s v="Regular"/>
  </r>
  <r>
    <n v="22"/>
    <n v="72"/>
    <n v="129"/>
    <n v="58"/>
    <n v="52"/>
    <n v="22"/>
    <n v="338"/>
    <n v="20"/>
    <n v="50"/>
    <n v="70"/>
    <n v="120"/>
    <n v="360"/>
    <n v="5"/>
    <x v="16"/>
    <x v="19"/>
    <x v="3"/>
    <x v="1"/>
    <x v="4"/>
    <x v="2"/>
    <s v="Regular"/>
  </r>
  <r>
    <n v="65"/>
    <n v="92"/>
    <n v="168"/>
    <n v="78"/>
    <n v="42"/>
    <n v="24"/>
    <n v="995"/>
    <n v="60"/>
    <n v="70"/>
    <n v="90"/>
    <n v="160"/>
    <n v="206"/>
    <n v="6"/>
    <x v="16"/>
    <x v="19"/>
    <x v="3"/>
    <x v="1"/>
    <x v="5"/>
    <x v="2"/>
    <s v="Decaf"/>
  </r>
  <r>
    <n v="80"/>
    <n v="104"/>
    <n v="173"/>
    <n v="71"/>
    <n v="43"/>
    <n v="22"/>
    <n v="373"/>
    <n v="90"/>
    <n v="80"/>
    <n v="130"/>
    <n v="210"/>
    <n v="253"/>
    <n v="2"/>
    <x v="16"/>
    <x v="19"/>
    <x v="3"/>
    <x v="1"/>
    <x v="1"/>
    <x v="0"/>
    <s v="Regular"/>
  </r>
  <r>
    <n v="22"/>
    <n v="129"/>
    <n v="219"/>
    <n v="92"/>
    <n v="105"/>
    <n v="83"/>
    <n v="599"/>
    <n v="60"/>
    <n v="139"/>
    <n v="160"/>
    <n v="270"/>
    <n v="253"/>
    <n v="3"/>
    <x v="16"/>
    <x v="19"/>
    <x v="3"/>
    <x v="1"/>
    <x v="2"/>
    <x v="0"/>
    <s v="Decaf"/>
  </r>
  <r>
    <n v="115"/>
    <n v="149"/>
    <n v="295"/>
    <n v="116"/>
    <n v="61"/>
    <n v="41"/>
    <n v="1245"/>
    <n v="90"/>
    <n v="114"/>
    <n v="140"/>
    <n v="260"/>
    <n v="720"/>
    <n v="8"/>
    <x v="17"/>
    <x v="0"/>
    <x v="0"/>
    <x v="0"/>
    <x v="6"/>
    <x v="3"/>
    <s v="Decaf"/>
  </r>
  <r>
    <n v="-10"/>
    <n v="63"/>
    <n v="106"/>
    <n v="44"/>
    <n v="65"/>
    <n v="40"/>
    <n v="496"/>
    <n v="10"/>
    <n v="30"/>
    <n v="60"/>
    <n v="90"/>
    <n v="303"/>
    <n v="9"/>
    <x v="17"/>
    <x v="0"/>
    <x v="0"/>
    <x v="0"/>
    <x v="7"/>
    <x v="3"/>
    <s v="Decaf"/>
  </r>
  <r>
    <n v="33"/>
    <n v="68"/>
    <n v="117"/>
    <n v="50"/>
    <n v="41"/>
    <n v="16"/>
    <n v="397"/>
    <n v="30"/>
    <n v="40"/>
    <n v="60"/>
    <n v="100"/>
    <n v="720"/>
    <n v="10"/>
    <x v="17"/>
    <x v="0"/>
    <x v="0"/>
    <x v="0"/>
    <x v="8"/>
    <x v="3"/>
    <s v="Decaf"/>
  </r>
  <r>
    <n v="15"/>
    <n v="64"/>
    <n v="114"/>
    <n v="51"/>
    <n v="49"/>
    <n v="19"/>
    <n v="396"/>
    <n v="20"/>
    <n v="40"/>
    <n v="60"/>
    <n v="100"/>
    <n v="970"/>
    <n v="11"/>
    <x v="17"/>
    <x v="0"/>
    <x v="0"/>
    <x v="0"/>
    <x v="9"/>
    <x v="1"/>
    <s v="Regular"/>
  </r>
  <r>
    <n v="37"/>
    <n v="64"/>
    <n v="116"/>
    <n v="53"/>
    <n v="34"/>
    <n v="16"/>
    <n v="1028"/>
    <n v="30"/>
    <n v="40"/>
    <n v="60"/>
    <n v="100"/>
    <n v="719"/>
    <n v="12"/>
    <x v="17"/>
    <x v="0"/>
    <x v="0"/>
    <x v="0"/>
    <x v="10"/>
    <x v="1"/>
    <s v="Regular"/>
  </r>
  <r>
    <n v="40"/>
    <n v="56"/>
    <n v="98"/>
    <n v="43"/>
    <n v="25"/>
    <n v="14"/>
    <n v="597"/>
    <n v="30"/>
    <n v="30"/>
    <n v="50"/>
    <n v="80"/>
    <n v="970"/>
    <n v="13"/>
    <x v="17"/>
    <x v="0"/>
    <x v="0"/>
    <x v="0"/>
    <x v="3"/>
    <x v="1"/>
    <s v="Regular"/>
  </r>
  <r>
    <n v="137"/>
    <n v="136"/>
    <n v="228"/>
    <n v="94"/>
    <n v="34"/>
    <n v="26"/>
    <n v="562"/>
    <n v="140"/>
    <n v="97"/>
    <n v="170"/>
    <n v="270"/>
    <n v="303"/>
    <n v="5"/>
    <x v="17"/>
    <x v="0"/>
    <x v="0"/>
    <x v="0"/>
    <x v="4"/>
    <x v="2"/>
    <s v="Regular"/>
  </r>
  <r>
    <n v="46"/>
    <n v="81"/>
    <n v="134"/>
    <n v="54"/>
    <n v="45"/>
    <n v="17"/>
    <n v="641"/>
    <n v="50"/>
    <n v="60"/>
    <n v="90"/>
    <n v="150"/>
    <n v="970"/>
    <n v="6"/>
    <x v="17"/>
    <x v="0"/>
    <x v="0"/>
    <x v="0"/>
    <x v="5"/>
    <x v="2"/>
    <s v="Decaf"/>
  </r>
  <r>
    <n v="167"/>
    <n v="163"/>
    <n v="274"/>
    <n v="143"/>
    <n v="39"/>
    <n v="31"/>
    <n v="897"/>
    <n v="130"/>
    <n v="103"/>
    <n v="170"/>
    <n v="280"/>
    <n v="719"/>
    <n v="1"/>
    <x v="17"/>
    <x v="0"/>
    <x v="0"/>
    <x v="0"/>
    <x v="0"/>
    <x v="0"/>
    <s v="Regular"/>
  </r>
  <r>
    <n v="94"/>
    <n v="107"/>
    <n v="188"/>
    <n v="83"/>
    <n v="36"/>
    <n v="27"/>
    <n v="574"/>
    <n v="80"/>
    <n v="80"/>
    <n v="110"/>
    <n v="190"/>
    <n v="970"/>
    <n v="2"/>
    <x v="17"/>
    <x v="0"/>
    <x v="0"/>
    <x v="0"/>
    <x v="1"/>
    <x v="0"/>
    <s v="Regular"/>
  </r>
  <r>
    <n v="182"/>
    <n v="178"/>
    <n v="298"/>
    <n v="180"/>
    <n v="43"/>
    <n v="34"/>
    <n v="947"/>
    <n v="140"/>
    <n v="159"/>
    <n v="180"/>
    <n v="310"/>
    <n v="720"/>
    <n v="3"/>
    <x v="17"/>
    <x v="0"/>
    <x v="0"/>
    <x v="0"/>
    <x v="2"/>
    <x v="0"/>
    <s v="Decaf"/>
  </r>
  <r>
    <n v="167"/>
    <n v="163"/>
    <n v="274"/>
    <n v="89"/>
    <n v="39"/>
    <n v="31"/>
    <n v="897"/>
    <n v="130"/>
    <n v="90"/>
    <n v="150"/>
    <n v="240"/>
    <n v="630"/>
    <n v="8"/>
    <x v="17"/>
    <x v="1"/>
    <x v="0"/>
    <x v="0"/>
    <x v="6"/>
    <x v="3"/>
    <s v="Decaf"/>
  </r>
  <r>
    <n v="92"/>
    <n v="107"/>
    <n v="188"/>
    <n v="83"/>
    <n v="37"/>
    <n v="27"/>
    <n v="574"/>
    <n v="60"/>
    <n v="70"/>
    <n v="90"/>
    <n v="160"/>
    <n v="773"/>
    <n v="9"/>
    <x v="17"/>
    <x v="1"/>
    <x v="0"/>
    <x v="0"/>
    <x v="7"/>
    <x v="3"/>
    <s v="Decaf"/>
  </r>
  <r>
    <n v="184"/>
    <n v="178"/>
    <n v="298"/>
    <n v="81"/>
    <n v="42"/>
    <n v="34"/>
    <n v="947"/>
    <n v="140"/>
    <n v="93"/>
    <n v="160"/>
    <n v="260"/>
    <n v="630"/>
    <n v="10"/>
    <x v="17"/>
    <x v="1"/>
    <x v="0"/>
    <x v="0"/>
    <x v="8"/>
    <x v="3"/>
    <s v="Decaf"/>
  </r>
  <r>
    <n v="137"/>
    <n v="136"/>
    <n v="228"/>
    <n v="94"/>
    <n v="34"/>
    <n v="26"/>
    <n v="562"/>
    <n v="90"/>
    <n v="80"/>
    <n v="120"/>
    <n v="200"/>
    <n v="618"/>
    <n v="11"/>
    <x v="17"/>
    <x v="1"/>
    <x v="0"/>
    <x v="0"/>
    <x v="9"/>
    <x v="1"/>
    <s v="Regular"/>
  </r>
  <r>
    <n v="46"/>
    <n v="81"/>
    <n v="134"/>
    <n v="54"/>
    <n v="45"/>
    <n v="17"/>
    <n v="641"/>
    <n v="30"/>
    <n v="40"/>
    <n v="70"/>
    <n v="110"/>
    <n v="309"/>
    <n v="12"/>
    <x v="17"/>
    <x v="1"/>
    <x v="0"/>
    <x v="0"/>
    <x v="10"/>
    <x v="1"/>
    <s v="Regular"/>
  </r>
  <r>
    <n v="333"/>
    <n v="362"/>
    <n v="628"/>
    <n v="291"/>
    <n v="113"/>
    <n v="89"/>
    <n v="1616"/>
    <n v="300"/>
    <n v="259"/>
    <n v="430"/>
    <n v="740"/>
    <n v="773"/>
    <n v="5"/>
    <x v="17"/>
    <x v="1"/>
    <x v="0"/>
    <x v="0"/>
    <x v="4"/>
    <x v="2"/>
    <s v="Regular"/>
  </r>
  <r>
    <n v="226"/>
    <n v="261"/>
    <n v="516"/>
    <n v="260"/>
    <n v="90"/>
    <n v="72"/>
    <n v="1715"/>
    <n v="210"/>
    <n v="282"/>
    <n v="310"/>
    <n v="610"/>
    <n v="309"/>
    <n v="6"/>
    <x v="17"/>
    <x v="1"/>
    <x v="0"/>
    <x v="0"/>
    <x v="5"/>
    <x v="2"/>
    <s v="Decaf"/>
  </r>
  <r>
    <n v="230"/>
    <n v="278"/>
    <n v="474"/>
    <n v="229"/>
    <n v="103"/>
    <n v="66"/>
    <n v="1095"/>
    <n v="190"/>
    <n v="185"/>
    <n v="290"/>
    <n v="500"/>
    <n v="312"/>
    <n v="2"/>
    <x v="17"/>
    <x v="1"/>
    <x v="0"/>
    <x v="0"/>
    <x v="1"/>
    <x v="0"/>
    <s v="Regular"/>
  </r>
  <r>
    <n v="186"/>
    <n v="204"/>
    <n v="342"/>
    <n v="154"/>
    <n v="64"/>
    <n v="45"/>
    <n v="764"/>
    <n v="160"/>
    <n v="126"/>
    <n v="220"/>
    <n v="360"/>
    <n v="815"/>
    <n v="3"/>
    <x v="17"/>
    <x v="1"/>
    <x v="0"/>
    <x v="0"/>
    <x v="2"/>
    <x v="0"/>
    <s v="Decaf"/>
  </r>
  <r>
    <n v="333"/>
    <n v="362"/>
    <n v="628"/>
    <n v="218"/>
    <n v="113"/>
    <n v="89"/>
    <n v="1616"/>
    <n v="230"/>
    <n v="207"/>
    <n v="320"/>
    <n v="550"/>
    <n v="563"/>
    <n v="8"/>
    <x v="17"/>
    <x v="2"/>
    <x v="0"/>
    <x v="1"/>
    <x v="6"/>
    <x v="3"/>
    <s v="Decaf"/>
  </r>
  <r>
    <n v="188"/>
    <n v="204"/>
    <n v="342"/>
    <n v="140"/>
    <n v="63"/>
    <n v="45"/>
    <n v="764"/>
    <n v="140"/>
    <n v="145"/>
    <n v="180"/>
    <n v="300"/>
    <n v="712"/>
    <n v="9"/>
    <x v="17"/>
    <x v="2"/>
    <x v="0"/>
    <x v="1"/>
    <x v="7"/>
    <x v="3"/>
    <s v="Decaf"/>
  </r>
  <r>
    <n v="226"/>
    <n v="261"/>
    <n v="516"/>
    <n v="238"/>
    <n v="90"/>
    <n v="72"/>
    <n v="1715"/>
    <n v="150"/>
    <n v="183"/>
    <n v="230"/>
    <n v="450"/>
    <n v="563"/>
    <n v="11"/>
    <x v="17"/>
    <x v="2"/>
    <x v="0"/>
    <x v="1"/>
    <x v="9"/>
    <x v="1"/>
    <s v="Regular"/>
  </r>
  <r>
    <n v="272"/>
    <n v="332"/>
    <n v="598"/>
    <n v="221"/>
    <n v="126"/>
    <n v="102"/>
    <n v="1714"/>
    <n v="180"/>
    <n v="234"/>
    <n v="300"/>
    <n v="530"/>
    <n v="515"/>
    <n v="12"/>
    <x v="17"/>
    <x v="2"/>
    <x v="0"/>
    <x v="1"/>
    <x v="10"/>
    <x v="1"/>
    <s v="Regular"/>
  </r>
  <r>
    <n v="21"/>
    <n v="32"/>
    <n v="53"/>
    <n v="21"/>
    <n v="16"/>
    <n v="5"/>
    <n v="798"/>
    <n v="30"/>
    <n v="20"/>
    <n v="40"/>
    <n v="60"/>
    <n v="563"/>
    <n v="5"/>
    <x v="17"/>
    <x v="2"/>
    <x v="0"/>
    <x v="1"/>
    <x v="4"/>
    <x v="2"/>
    <s v="Regular"/>
  </r>
  <r>
    <n v="43"/>
    <n v="43"/>
    <n v="43"/>
    <n v="0"/>
    <n v="11"/>
    <n v="0"/>
    <n v="602"/>
    <n v="40"/>
    <n v="0"/>
    <n v="50"/>
    <n v="50"/>
    <n v="563"/>
    <n v="6"/>
    <x v="17"/>
    <x v="2"/>
    <x v="0"/>
    <x v="1"/>
    <x v="5"/>
    <x v="2"/>
    <s v="Decaf"/>
  </r>
  <r>
    <n v="25"/>
    <n v="35"/>
    <n v="57"/>
    <n v="23"/>
    <n v="16"/>
    <n v="6"/>
    <n v="843"/>
    <n v="30"/>
    <n v="20"/>
    <n v="40"/>
    <n v="60"/>
    <n v="319"/>
    <n v="1"/>
    <x v="17"/>
    <x v="2"/>
    <x v="0"/>
    <x v="1"/>
    <x v="0"/>
    <x v="0"/>
    <s v="Regular"/>
  </r>
  <r>
    <n v="11"/>
    <n v="38"/>
    <n v="69"/>
    <n v="32"/>
    <n v="28"/>
    <n v="9"/>
    <n v="996"/>
    <n v="20"/>
    <n v="30"/>
    <n v="40"/>
    <n v="70"/>
    <n v="641"/>
    <n v="2"/>
    <x v="17"/>
    <x v="2"/>
    <x v="0"/>
    <x v="1"/>
    <x v="1"/>
    <x v="0"/>
    <s v="Regular"/>
  </r>
  <r>
    <n v="15"/>
    <n v="30"/>
    <n v="52"/>
    <n v="22"/>
    <n v="18"/>
    <n v="7"/>
    <n v="608"/>
    <n v="20"/>
    <n v="20"/>
    <n v="30"/>
    <n v="50"/>
    <n v="515"/>
    <n v="3"/>
    <x v="17"/>
    <x v="2"/>
    <x v="0"/>
    <x v="1"/>
    <x v="2"/>
    <x v="0"/>
    <s v="Decaf"/>
  </r>
  <r>
    <n v="-6"/>
    <n v="73"/>
    <n v="124"/>
    <n v="52"/>
    <n v="72"/>
    <n v="47"/>
    <n v="313"/>
    <n v="20"/>
    <n v="40"/>
    <n v="70"/>
    <n v="110"/>
    <n v="816"/>
    <n v="8"/>
    <x v="17"/>
    <x v="3"/>
    <x v="0"/>
    <x v="1"/>
    <x v="6"/>
    <x v="3"/>
    <s v="Decaf"/>
  </r>
  <r>
    <n v="-46"/>
    <n v="25"/>
    <n v="140"/>
    <n v="56"/>
    <n v="54"/>
    <n v="35"/>
    <n v="1142"/>
    <n v="0"/>
    <n v="90"/>
    <n v="30"/>
    <n v="120"/>
    <n v="314"/>
    <n v="9"/>
    <x v="17"/>
    <x v="3"/>
    <x v="0"/>
    <x v="1"/>
    <x v="7"/>
    <x v="3"/>
    <s v="Decaf"/>
  </r>
  <r>
    <n v="19"/>
    <n v="55"/>
    <n v="95"/>
    <n v="41"/>
    <n v="38"/>
    <n v="13"/>
    <n v="239"/>
    <n v="20"/>
    <n v="30"/>
    <n v="50"/>
    <n v="80"/>
    <n v="816"/>
    <n v="11"/>
    <x v="17"/>
    <x v="3"/>
    <x v="0"/>
    <x v="1"/>
    <x v="9"/>
    <x v="1"/>
    <s v="Regular"/>
  </r>
  <r>
    <n v="-4"/>
    <n v="43"/>
    <n v="77"/>
    <n v="35"/>
    <n v="43"/>
    <n v="13"/>
    <n v="204"/>
    <n v="-10"/>
    <n v="30"/>
    <n v="30"/>
    <n v="60"/>
    <n v="660"/>
    <n v="12"/>
    <x v="17"/>
    <x v="3"/>
    <x v="0"/>
    <x v="1"/>
    <x v="10"/>
    <x v="1"/>
    <s v="Regular"/>
  </r>
  <r>
    <n v="0"/>
    <n v="46"/>
    <n v="81"/>
    <n v="36"/>
    <n v="43"/>
    <n v="13"/>
    <n v="236"/>
    <n v="0"/>
    <n v="30"/>
    <n v="40"/>
    <n v="70"/>
    <n v="816"/>
    <n v="13"/>
    <x v="17"/>
    <x v="3"/>
    <x v="0"/>
    <x v="1"/>
    <x v="3"/>
    <x v="1"/>
    <s v="Regular"/>
  </r>
  <r>
    <n v="46"/>
    <n v="55"/>
    <n v="91"/>
    <n v="37"/>
    <n v="20"/>
    <n v="10"/>
    <n v="876"/>
    <n v="40"/>
    <n v="40"/>
    <n v="60"/>
    <n v="100"/>
    <n v="314"/>
    <n v="5"/>
    <x v="17"/>
    <x v="3"/>
    <x v="0"/>
    <x v="1"/>
    <x v="4"/>
    <x v="2"/>
    <s v="Regular"/>
  </r>
  <r>
    <n v="43"/>
    <n v="53"/>
    <n v="88"/>
    <n v="36"/>
    <n v="20"/>
    <n v="10"/>
    <n v="828"/>
    <n v="40"/>
    <n v="40"/>
    <n v="60"/>
    <n v="100"/>
    <n v="636"/>
    <n v="6"/>
    <x v="17"/>
    <x v="3"/>
    <x v="0"/>
    <x v="1"/>
    <x v="5"/>
    <x v="2"/>
    <s v="Decaf"/>
  </r>
  <r>
    <n v="43"/>
    <n v="93"/>
    <n v="167"/>
    <n v="76"/>
    <n v="58"/>
    <n v="28"/>
    <n v="580"/>
    <n v="40"/>
    <n v="80"/>
    <n v="90"/>
    <n v="170"/>
    <n v="573"/>
    <n v="2"/>
    <x v="17"/>
    <x v="3"/>
    <x v="0"/>
    <x v="1"/>
    <x v="1"/>
    <x v="0"/>
    <s v="Regular"/>
  </r>
  <r>
    <n v="48"/>
    <n v="77"/>
    <n v="141"/>
    <n v="65"/>
    <n v="39"/>
    <n v="20"/>
    <n v="1042"/>
    <n v="50"/>
    <n v="60"/>
    <n v="80"/>
    <n v="140"/>
    <n v="660"/>
    <n v="3"/>
    <x v="17"/>
    <x v="3"/>
    <x v="0"/>
    <x v="1"/>
    <x v="2"/>
    <x v="0"/>
    <s v="Decaf"/>
  </r>
  <r>
    <n v="12"/>
    <n v="26"/>
    <n v="44"/>
    <n v="18"/>
    <n v="16"/>
    <n v="5"/>
    <n v="478"/>
    <n v="20"/>
    <n v="10"/>
    <n v="20"/>
    <n v="30"/>
    <n v="216"/>
    <n v="8"/>
    <x v="17"/>
    <x v="4"/>
    <x v="0"/>
    <x v="0"/>
    <x v="6"/>
    <x v="3"/>
    <s v="Decaf"/>
  </r>
  <r>
    <n v="25"/>
    <n v="36"/>
    <n v="59"/>
    <n v="24"/>
    <n v="17"/>
    <n v="6"/>
    <n v="856"/>
    <n v="30"/>
    <n v="20"/>
    <n v="30"/>
    <n v="50"/>
    <n v="513"/>
    <n v="9"/>
    <x v="17"/>
    <x v="4"/>
    <x v="0"/>
    <x v="0"/>
    <x v="7"/>
    <x v="3"/>
    <s v="Decaf"/>
  </r>
  <r>
    <n v="137"/>
    <n v="167"/>
    <n v="276"/>
    <n v="92"/>
    <n v="63"/>
    <n v="36"/>
    <n v="767"/>
    <n v="90"/>
    <n v="90"/>
    <n v="150"/>
    <n v="240"/>
    <n v="330"/>
    <n v="11"/>
    <x v="17"/>
    <x v="4"/>
    <x v="0"/>
    <x v="0"/>
    <x v="9"/>
    <x v="1"/>
    <s v="Regular"/>
  </r>
  <r>
    <n v="145"/>
    <n v="164"/>
    <n v="279"/>
    <n v="124"/>
    <n v="55"/>
    <n v="36"/>
    <n v="636"/>
    <n v="90"/>
    <n v="87"/>
    <n v="140"/>
    <n v="240"/>
    <n v="567"/>
    <n v="12"/>
    <x v="17"/>
    <x v="4"/>
    <x v="0"/>
    <x v="0"/>
    <x v="10"/>
    <x v="1"/>
    <s v="Regular"/>
  </r>
  <r>
    <n v="115"/>
    <n v="149"/>
    <n v="295"/>
    <n v="130"/>
    <n v="61"/>
    <n v="41"/>
    <n v="1245"/>
    <n v="120"/>
    <n v="172"/>
    <n v="180"/>
    <n v="350"/>
    <n v="440"/>
    <n v="5"/>
    <x v="17"/>
    <x v="4"/>
    <x v="0"/>
    <x v="0"/>
    <x v="4"/>
    <x v="2"/>
    <s v="Regular"/>
  </r>
  <r>
    <n v="17"/>
    <n v="64"/>
    <n v="114"/>
    <n v="51"/>
    <n v="48"/>
    <n v="19"/>
    <n v="396"/>
    <n v="30"/>
    <n v="50"/>
    <n v="80"/>
    <n v="130"/>
    <n v="740"/>
    <n v="6"/>
    <x v="17"/>
    <x v="4"/>
    <x v="0"/>
    <x v="0"/>
    <x v="5"/>
    <x v="2"/>
    <s v="Decaf"/>
  </r>
  <r>
    <n v="33"/>
    <n v="68"/>
    <n v="117"/>
    <n v="50"/>
    <n v="41"/>
    <n v="16"/>
    <n v="397"/>
    <n v="40"/>
    <n v="50"/>
    <n v="70"/>
    <n v="120"/>
    <n v="513"/>
    <n v="1"/>
    <x v="17"/>
    <x v="4"/>
    <x v="0"/>
    <x v="0"/>
    <x v="0"/>
    <x v="0"/>
    <s v="Regular"/>
  </r>
  <r>
    <n v="26"/>
    <n v="55"/>
    <n v="92"/>
    <n v="38"/>
    <n v="33"/>
    <n v="12"/>
    <n v="414"/>
    <n v="20"/>
    <n v="40"/>
    <n v="50"/>
    <n v="90"/>
    <n v="234"/>
    <n v="2"/>
    <x v="17"/>
    <x v="4"/>
    <x v="0"/>
    <x v="0"/>
    <x v="1"/>
    <x v="0"/>
    <s v="Regular"/>
  </r>
  <r>
    <n v="-8"/>
    <n v="63"/>
    <n v="106"/>
    <n v="44"/>
    <n v="64"/>
    <n v="40"/>
    <n v="496"/>
    <n v="20"/>
    <n v="40"/>
    <n v="70"/>
    <n v="110"/>
    <n v="234"/>
    <n v="3"/>
    <x v="17"/>
    <x v="4"/>
    <x v="0"/>
    <x v="0"/>
    <x v="2"/>
    <x v="0"/>
    <s v="Decaf"/>
  </r>
  <r>
    <n v="55"/>
    <n v="78"/>
    <n v="124"/>
    <n v="47"/>
    <n v="35"/>
    <n v="14"/>
    <n v="371"/>
    <n v="50"/>
    <n v="40"/>
    <n v="70"/>
    <n v="110"/>
    <n v="414"/>
    <n v="8"/>
    <x v="17"/>
    <x v="5"/>
    <x v="0"/>
    <x v="1"/>
    <x v="6"/>
    <x v="3"/>
    <s v="Decaf"/>
  </r>
  <r>
    <n v="80"/>
    <n v="85"/>
    <n v="143"/>
    <n v="59"/>
    <n v="25"/>
    <n v="16"/>
    <n v="842"/>
    <n v="60"/>
    <n v="50"/>
    <n v="70"/>
    <n v="120"/>
    <n v="715"/>
    <n v="9"/>
    <x v="17"/>
    <x v="5"/>
    <x v="0"/>
    <x v="1"/>
    <x v="7"/>
    <x v="3"/>
    <s v="Decaf"/>
  </r>
  <r>
    <n v="33"/>
    <n v="59"/>
    <n v="98"/>
    <n v="40"/>
    <n v="33"/>
    <n v="12"/>
    <n v="443"/>
    <n v="20"/>
    <n v="30"/>
    <n v="50"/>
    <n v="80"/>
    <n v="262"/>
    <n v="11"/>
    <x v="17"/>
    <x v="5"/>
    <x v="0"/>
    <x v="1"/>
    <x v="9"/>
    <x v="1"/>
    <s v="Regular"/>
  </r>
  <r>
    <n v="-3"/>
    <n v="75"/>
    <n v="127"/>
    <n v="53"/>
    <n v="72"/>
    <n v="48"/>
    <n v="597"/>
    <n v="10"/>
    <n v="40"/>
    <n v="70"/>
    <n v="110"/>
    <n v="414"/>
    <n v="12"/>
    <x v="17"/>
    <x v="5"/>
    <x v="0"/>
    <x v="1"/>
    <x v="10"/>
    <x v="1"/>
    <s v="Regular"/>
  </r>
  <r>
    <n v="69"/>
    <n v="96"/>
    <n v="175"/>
    <n v="81"/>
    <n v="43"/>
    <n v="25"/>
    <n v="1046"/>
    <n v="70"/>
    <n v="90"/>
    <n v="110"/>
    <n v="200"/>
    <n v="715"/>
    <n v="5"/>
    <x v="17"/>
    <x v="5"/>
    <x v="0"/>
    <x v="1"/>
    <x v="4"/>
    <x v="2"/>
    <s v="Regular"/>
  </r>
  <r>
    <n v="47"/>
    <n v="62"/>
    <n v="109"/>
    <n v="48"/>
    <n v="26"/>
    <n v="15"/>
    <n v="593"/>
    <n v="50"/>
    <n v="50"/>
    <n v="70"/>
    <n v="120"/>
    <n v="414"/>
    <n v="6"/>
    <x v="17"/>
    <x v="5"/>
    <x v="0"/>
    <x v="1"/>
    <x v="5"/>
    <x v="2"/>
    <s v="Decaf"/>
  </r>
  <r>
    <n v="26"/>
    <n v="74"/>
    <n v="132"/>
    <n v="59"/>
    <n v="51"/>
    <n v="22"/>
    <n v="377"/>
    <n v="20"/>
    <n v="60"/>
    <n v="70"/>
    <n v="130"/>
    <n v="715"/>
    <n v="1"/>
    <x v="17"/>
    <x v="5"/>
    <x v="0"/>
    <x v="1"/>
    <x v="0"/>
    <x v="0"/>
    <s v="Regular"/>
  </r>
  <r>
    <n v="33"/>
    <n v="154"/>
    <n v="262"/>
    <n v="92"/>
    <n v="121"/>
    <n v="100"/>
    <n v="665"/>
    <n v="50"/>
    <n v="156"/>
    <n v="160"/>
    <n v="270"/>
    <n v="262"/>
    <n v="2"/>
    <x v="17"/>
    <x v="5"/>
    <x v="0"/>
    <x v="1"/>
    <x v="1"/>
    <x v="0"/>
    <s v="Regular"/>
  </r>
  <r>
    <n v="87"/>
    <n v="121"/>
    <n v="210"/>
    <n v="91"/>
    <n v="54"/>
    <n v="30"/>
    <n v="533"/>
    <n v="90"/>
    <n v="90"/>
    <n v="130"/>
    <n v="220"/>
    <n v="262"/>
    <n v="3"/>
    <x v="17"/>
    <x v="5"/>
    <x v="0"/>
    <x v="1"/>
    <x v="2"/>
    <x v="0"/>
    <s v="Decaf"/>
  </r>
  <r>
    <n v="21"/>
    <n v="31"/>
    <n v="51"/>
    <n v="20"/>
    <n v="15"/>
    <n v="5"/>
    <n v="804"/>
    <n v="20"/>
    <n v="20"/>
    <n v="30"/>
    <n v="50"/>
    <n v="475"/>
    <n v="13"/>
    <x v="17"/>
    <x v="6"/>
    <x v="1"/>
    <x v="1"/>
    <x v="3"/>
    <x v="1"/>
    <s v="Regular"/>
  </r>
  <r>
    <n v="44"/>
    <n v="93"/>
    <n v="167"/>
    <n v="76"/>
    <n v="57"/>
    <n v="28"/>
    <n v="580"/>
    <n v="40"/>
    <n v="50"/>
    <n v="80"/>
    <n v="130"/>
    <n v="860"/>
    <n v="9"/>
    <x v="17"/>
    <x v="6"/>
    <x v="1"/>
    <x v="1"/>
    <x v="7"/>
    <x v="3"/>
    <s v="Decaf"/>
  </r>
  <r>
    <n v="50"/>
    <n v="77"/>
    <n v="141"/>
    <n v="65"/>
    <n v="38"/>
    <n v="20"/>
    <n v="1042"/>
    <n v="50"/>
    <n v="40"/>
    <n v="70"/>
    <n v="110"/>
    <n v="959"/>
    <n v="10"/>
    <x v="17"/>
    <x v="6"/>
    <x v="1"/>
    <x v="1"/>
    <x v="8"/>
    <x v="3"/>
    <s v="Decaf"/>
  </r>
  <r>
    <n v="46"/>
    <n v="55"/>
    <n v="91"/>
    <n v="37"/>
    <n v="20"/>
    <n v="10"/>
    <n v="876"/>
    <n v="40"/>
    <n v="30"/>
    <n v="60"/>
    <n v="90"/>
    <n v="203"/>
    <n v="11"/>
    <x v="17"/>
    <x v="6"/>
    <x v="1"/>
    <x v="1"/>
    <x v="9"/>
    <x v="1"/>
    <s v="Regular"/>
  </r>
  <r>
    <n v="109"/>
    <n v="140"/>
    <n v="230"/>
    <n v="92"/>
    <n v="57"/>
    <n v="30"/>
    <n v="1102"/>
    <n v="100"/>
    <n v="80"/>
    <n v="140"/>
    <n v="220"/>
    <n v="959"/>
    <n v="2"/>
    <x v="17"/>
    <x v="6"/>
    <x v="1"/>
    <x v="1"/>
    <x v="1"/>
    <x v="0"/>
    <s v="Regular"/>
  </r>
  <r>
    <n v="-3"/>
    <n v="75"/>
    <n v="127"/>
    <n v="53"/>
    <n v="72"/>
    <n v="48"/>
    <n v="597"/>
    <n v="10"/>
    <n v="50"/>
    <n v="70"/>
    <n v="120"/>
    <n v="860"/>
    <n v="5"/>
    <x v="17"/>
    <x v="6"/>
    <x v="1"/>
    <x v="1"/>
    <x v="4"/>
    <x v="2"/>
    <s v="Regular"/>
  </r>
  <r>
    <n v="26"/>
    <n v="62"/>
    <n v="107"/>
    <n v="46"/>
    <n v="40"/>
    <n v="15"/>
    <n v="367"/>
    <n v="30"/>
    <n v="40"/>
    <n v="60"/>
    <n v="100"/>
    <n v="959"/>
    <n v="6"/>
    <x v="17"/>
    <x v="6"/>
    <x v="1"/>
    <x v="1"/>
    <x v="5"/>
    <x v="2"/>
    <s v="Decaf"/>
  </r>
  <r>
    <n v="80"/>
    <n v="85"/>
    <n v="143"/>
    <n v="59"/>
    <n v="25"/>
    <n v="16"/>
    <n v="842"/>
    <n v="70"/>
    <n v="60"/>
    <n v="90"/>
    <n v="150"/>
    <n v="239"/>
    <n v="13"/>
    <x v="17"/>
    <x v="7"/>
    <x v="1"/>
    <x v="0"/>
    <x v="3"/>
    <x v="1"/>
    <s v="Regular"/>
  </r>
  <r>
    <n v="48"/>
    <n v="62"/>
    <n v="109"/>
    <n v="48"/>
    <n v="25"/>
    <n v="15"/>
    <n v="593"/>
    <n v="30"/>
    <n v="30"/>
    <n v="50"/>
    <n v="80"/>
    <n v="239"/>
    <n v="8"/>
    <x v="17"/>
    <x v="7"/>
    <x v="1"/>
    <x v="0"/>
    <x v="6"/>
    <x v="3"/>
    <s v="Decaf"/>
  </r>
  <r>
    <n v="26"/>
    <n v="74"/>
    <n v="132"/>
    <n v="59"/>
    <n v="51"/>
    <n v="22"/>
    <n v="377"/>
    <n v="30"/>
    <n v="40"/>
    <n v="60"/>
    <n v="100"/>
    <n v="754"/>
    <n v="9"/>
    <x v="17"/>
    <x v="7"/>
    <x v="1"/>
    <x v="0"/>
    <x v="7"/>
    <x v="3"/>
    <s v="Decaf"/>
  </r>
  <r>
    <n v="68"/>
    <n v="96"/>
    <n v="175"/>
    <n v="81"/>
    <n v="44"/>
    <n v="25"/>
    <n v="1046"/>
    <n v="40"/>
    <n v="60"/>
    <n v="70"/>
    <n v="130"/>
    <n v="786"/>
    <n v="10"/>
    <x v="17"/>
    <x v="7"/>
    <x v="1"/>
    <x v="0"/>
    <x v="8"/>
    <x v="3"/>
    <s v="Decaf"/>
  </r>
  <r>
    <n v="52"/>
    <n v="62"/>
    <n v="104"/>
    <n v="43"/>
    <n v="22"/>
    <n v="12"/>
    <n v="864"/>
    <n v="50"/>
    <n v="40"/>
    <n v="70"/>
    <n v="110"/>
    <n v="239"/>
    <n v="11"/>
    <x v="17"/>
    <x v="7"/>
    <x v="1"/>
    <x v="0"/>
    <x v="9"/>
    <x v="1"/>
    <s v="Regular"/>
  </r>
  <r>
    <n v="137"/>
    <n v="167"/>
    <n v="276"/>
    <n v="153"/>
    <n v="63"/>
    <n v="36"/>
    <n v="767"/>
    <n v="110"/>
    <n v="84"/>
    <n v="160"/>
    <n v="260"/>
    <n v="941"/>
    <n v="2"/>
    <x v="17"/>
    <x v="7"/>
    <x v="1"/>
    <x v="0"/>
    <x v="1"/>
    <x v="0"/>
    <s v="Regular"/>
  </r>
  <r>
    <n v="145"/>
    <n v="164"/>
    <n v="279"/>
    <n v="143"/>
    <n v="55"/>
    <n v="36"/>
    <n v="636"/>
    <n v="100"/>
    <n v="85"/>
    <n v="150"/>
    <n v="260"/>
    <n v="954"/>
    <n v="3"/>
    <x v="17"/>
    <x v="7"/>
    <x v="1"/>
    <x v="0"/>
    <x v="2"/>
    <x v="0"/>
    <s v="Decaf"/>
  </r>
  <r>
    <n v="35"/>
    <n v="154"/>
    <n v="262"/>
    <n v="130"/>
    <n v="120"/>
    <n v="100"/>
    <n v="665"/>
    <n v="40"/>
    <n v="99"/>
    <n v="150"/>
    <n v="250"/>
    <n v="772"/>
    <n v="5"/>
    <x v="17"/>
    <x v="7"/>
    <x v="1"/>
    <x v="0"/>
    <x v="4"/>
    <x v="2"/>
    <s v="Regular"/>
  </r>
  <r>
    <n v="87"/>
    <n v="121"/>
    <n v="210"/>
    <n v="91"/>
    <n v="54"/>
    <n v="30"/>
    <n v="533"/>
    <n v="80"/>
    <n v="80"/>
    <n v="120"/>
    <n v="200"/>
    <n v="772"/>
    <n v="6"/>
    <x v="17"/>
    <x v="7"/>
    <x v="1"/>
    <x v="0"/>
    <x v="5"/>
    <x v="2"/>
    <s v="Decaf"/>
  </r>
  <r>
    <n v="14"/>
    <n v="26"/>
    <n v="44"/>
    <n v="18"/>
    <n v="15"/>
    <n v="5"/>
    <n v="478"/>
    <n v="20"/>
    <n v="10"/>
    <n v="30"/>
    <n v="40"/>
    <n v="351"/>
    <n v="13"/>
    <x v="17"/>
    <x v="8"/>
    <x v="1"/>
    <x v="0"/>
    <x v="3"/>
    <x v="1"/>
    <s v="Regular"/>
  </r>
  <r>
    <n v="17"/>
    <n v="64"/>
    <n v="114"/>
    <n v="51"/>
    <n v="48"/>
    <n v="19"/>
    <n v="396"/>
    <n v="20"/>
    <n v="30"/>
    <n v="50"/>
    <n v="80"/>
    <n v="781"/>
    <n v="9"/>
    <x v="17"/>
    <x v="8"/>
    <x v="1"/>
    <x v="0"/>
    <x v="7"/>
    <x v="3"/>
    <s v="Decaf"/>
  </r>
  <r>
    <n v="26"/>
    <n v="36"/>
    <n v="59"/>
    <n v="24"/>
    <n v="16"/>
    <n v="6"/>
    <n v="856"/>
    <n v="30"/>
    <n v="20"/>
    <n v="40"/>
    <n v="60"/>
    <n v="857"/>
    <n v="11"/>
    <x v="17"/>
    <x v="8"/>
    <x v="1"/>
    <x v="0"/>
    <x v="9"/>
    <x v="1"/>
    <s v="Regular"/>
  </r>
  <r>
    <n v="755"/>
    <n v="595"/>
    <n v="643"/>
    <n v="54"/>
    <n v="45"/>
    <n v="17"/>
    <n v="-1006"/>
    <n v="530"/>
    <n v="50"/>
    <n v="560"/>
    <n v="610"/>
    <n v="774"/>
    <n v="2"/>
    <x v="17"/>
    <x v="8"/>
    <x v="1"/>
    <x v="0"/>
    <x v="1"/>
    <x v="0"/>
    <s v="Regular"/>
  </r>
  <r>
    <n v="-4"/>
    <n v="67"/>
    <n v="110"/>
    <n v="44"/>
    <n v="65"/>
    <n v="40"/>
    <n v="543"/>
    <n v="10"/>
    <n v="40"/>
    <n v="60"/>
    <n v="100"/>
    <n v="781"/>
    <n v="5"/>
    <x v="17"/>
    <x v="8"/>
    <x v="1"/>
    <x v="0"/>
    <x v="4"/>
    <x v="2"/>
    <s v="Regular"/>
  </r>
  <r>
    <n v="115"/>
    <n v="149"/>
    <n v="295"/>
    <n v="146"/>
    <n v="61"/>
    <n v="41"/>
    <n v="1245"/>
    <n v="100"/>
    <n v="105"/>
    <n v="150"/>
    <n v="290"/>
    <n v="413"/>
    <n v="7"/>
    <x v="17"/>
    <x v="8"/>
    <x v="1"/>
    <x v="0"/>
    <x v="11"/>
    <x v="2"/>
    <s v="Regular"/>
  </r>
  <r>
    <n v="44"/>
    <n v="43"/>
    <n v="43"/>
    <n v="0"/>
    <n v="10"/>
    <n v="0"/>
    <n v="602"/>
    <n v="30"/>
    <n v="0"/>
    <n v="40"/>
    <n v="40"/>
    <n v="603"/>
    <n v="13"/>
    <x v="17"/>
    <x v="9"/>
    <x v="1"/>
    <x v="1"/>
    <x v="3"/>
    <x v="1"/>
    <s v="Regular"/>
  </r>
  <r>
    <n v="0"/>
    <n v="46"/>
    <n v="81"/>
    <n v="36"/>
    <n v="43"/>
    <n v="13"/>
    <n v="236"/>
    <n v="10"/>
    <n v="20"/>
    <n v="40"/>
    <n v="60"/>
    <n v="603"/>
    <n v="9"/>
    <x v="17"/>
    <x v="9"/>
    <x v="1"/>
    <x v="1"/>
    <x v="7"/>
    <x v="3"/>
    <s v="Decaf"/>
  </r>
  <r>
    <n v="23"/>
    <n v="35"/>
    <n v="57"/>
    <n v="23"/>
    <n v="17"/>
    <n v="6"/>
    <n v="843"/>
    <n v="30"/>
    <n v="20"/>
    <n v="40"/>
    <n v="60"/>
    <n v="603"/>
    <n v="11"/>
    <x v="17"/>
    <x v="9"/>
    <x v="1"/>
    <x v="1"/>
    <x v="9"/>
    <x v="1"/>
    <s v="Regular"/>
  </r>
  <r>
    <n v="57"/>
    <n v="82"/>
    <n v="137"/>
    <n v="56"/>
    <n v="38"/>
    <n v="17"/>
    <n v="302"/>
    <n v="50"/>
    <n v="50"/>
    <n v="80"/>
    <n v="130"/>
    <n v="603"/>
    <n v="1"/>
    <x v="17"/>
    <x v="9"/>
    <x v="1"/>
    <x v="1"/>
    <x v="0"/>
    <x v="0"/>
    <s v="Regular"/>
  </r>
  <r>
    <n v="58"/>
    <n v="94"/>
    <n v="155"/>
    <n v="62"/>
    <n v="48"/>
    <n v="20"/>
    <n v="436"/>
    <n v="60"/>
    <n v="50"/>
    <n v="90"/>
    <n v="140"/>
    <n v="603"/>
    <n v="2"/>
    <x v="17"/>
    <x v="9"/>
    <x v="1"/>
    <x v="1"/>
    <x v="1"/>
    <x v="0"/>
    <s v="Regular"/>
  </r>
  <r>
    <n v="-6"/>
    <n v="73"/>
    <n v="124"/>
    <n v="52"/>
    <n v="72"/>
    <n v="47"/>
    <n v="313"/>
    <n v="20"/>
    <n v="40"/>
    <n v="80"/>
    <n v="120"/>
    <n v="603"/>
    <n v="5"/>
    <x v="17"/>
    <x v="9"/>
    <x v="1"/>
    <x v="1"/>
    <x v="4"/>
    <x v="2"/>
    <s v="Regular"/>
  </r>
  <r>
    <n v="-4"/>
    <n v="43"/>
    <n v="77"/>
    <n v="35"/>
    <n v="43"/>
    <n v="13"/>
    <n v="204"/>
    <n v="0"/>
    <n v="30"/>
    <n v="40"/>
    <n v="70"/>
    <n v="603"/>
    <n v="7"/>
    <x v="17"/>
    <x v="9"/>
    <x v="1"/>
    <x v="1"/>
    <x v="11"/>
    <x v="2"/>
    <s v="Regular"/>
  </r>
  <r>
    <n v="137"/>
    <n v="136"/>
    <n v="228"/>
    <n v="94"/>
    <n v="34"/>
    <n v="26"/>
    <n v="562"/>
    <n v="120"/>
    <n v="90"/>
    <n v="150"/>
    <n v="240"/>
    <n v="347"/>
    <n v="13"/>
    <x v="17"/>
    <x v="10"/>
    <x v="1"/>
    <x v="0"/>
    <x v="3"/>
    <x v="1"/>
    <s v="Regular"/>
  </r>
  <r>
    <n v="363"/>
    <n v="398"/>
    <n v="663"/>
    <n v="237"/>
    <n v="126"/>
    <n v="102"/>
    <n v="1727"/>
    <n v="220"/>
    <n v="192"/>
    <n v="320"/>
    <n v="520"/>
    <n v="315"/>
    <n v="9"/>
    <x v="17"/>
    <x v="10"/>
    <x v="1"/>
    <x v="0"/>
    <x v="7"/>
    <x v="3"/>
    <s v="Decaf"/>
  </r>
  <r>
    <n v="-197"/>
    <n v="-46"/>
    <n v="196"/>
    <n v="247"/>
    <n v="90"/>
    <n v="75"/>
    <n v="2636"/>
    <n v="-100"/>
    <n v="190"/>
    <n v="-30"/>
    <n v="150"/>
    <n v="914"/>
    <n v="10"/>
    <x v="17"/>
    <x v="10"/>
    <x v="1"/>
    <x v="0"/>
    <x v="8"/>
    <x v="3"/>
    <s v="Decaf"/>
  </r>
  <r>
    <n v="184"/>
    <n v="178"/>
    <n v="298"/>
    <n v="99"/>
    <n v="42"/>
    <n v="34"/>
    <n v="947"/>
    <n v="150"/>
    <n v="110"/>
    <n v="190"/>
    <n v="320"/>
    <n v="914"/>
    <n v="11"/>
    <x v="17"/>
    <x v="10"/>
    <x v="1"/>
    <x v="0"/>
    <x v="9"/>
    <x v="1"/>
    <s v="Regular"/>
  </r>
  <r>
    <n v="167"/>
    <n v="163"/>
    <n v="274"/>
    <n v="101"/>
    <n v="39"/>
    <n v="31"/>
    <n v="897"/>
    <n v="140"/>
    <n v="85"/>
    <n v="180"/>
    <n v="290"/>
    <n v="347"/>
    <n v="12"/>
    <x v="17"/>
    <x v="10"/>
    <x v="1"/>
    <x v="0"/>
    <x v="10"/>
    <x v="1"/>
    <s v="Regular"/>
  </r>
  <r>
    <n v="493"/>
    <n v="534"/>
    <n v="882"/>
    <n v="307"/>
    <n v="165"/>
    <n v="124"/>
    <n v="2476"/>
    <n v="350"/>
    <n v="265"/>
    <n v="500"/>
    <n v="840"/>
    <n v="917"/>
    <n v="2"/>
    <x v="17"/>
    <x v="10"/>
    <x v="1"/>
    <x v="0"/>
    <x v="1"/>
    <x v="0"/>
    <s v="Regular"/>
  </r>
  <r>
    <n v="-326"/>
    <n v="-72"/>
    <n v="71"/>
    <n v="119"/>
    <n v="153"/>
    <n v="131"/>
    <n v="1979"/>
    <n v="-210"/>
    <n v="103"/>
    <n v="-60"/>
    <n v="70"/>
    <n v="845"/>
    <n v="5"/>
    <x v="17"/>
    <x v="10"/>
    <x v="1"/>
    <x v="0"/>
    <x v="4"/>
    <x v="2"/>
    <s v="Regular"/>
  </r>
  <r>
    <n v="439"/>
    <n v="415"/>
    <n v="669"/>
    <n v="250"/>
    <n v="90"/>
    <n v="72"/>
    <n v="1405"/>
    <n v="340"/>
    <n v="165"/>
    <n v="420"/>
    <n v="660"/>
    <n v="718"/>
    <n v="7"/>
    <x v="17"/>
    <x v="10"/>
    <x v="1"/>
    <x v="0"/>
    <x v="11"/>
    <x v="2"/>
    <s v="Regular"/>
  </r>
  <r>
    <n v="50"/>
    <n v="63"/>
    <n v="110"/>
    <n v="48"/>
    <n v="25"/>
    <n v="15"/>
    <n v="593"/>
    <n v="40"/>
    <n v="40"/>
    <n v="60"/>
    <n v="100"/>
    <n v="337"/>
    <n v="8"/>
    <x v="17"/>
    <x v="11"/>
    <x v="2"/>
    <x v="1"/>
    <x v="6"/>
    <x v="3"/>
    <s v="Decaf"/>
  </r>
  <r>
    <n v="44"/>
    <n v="93"/>
    <n v="167"/>
    <n v="76"/>
    <n v="57"/>
    <n v="28"/>
    <n v="580"/>
    <n v="40"/>
    <n v="70"/>
    <n v="90"/>
    <n v="160"/>
    <n v="318"/>
    <n v="9"/>
    <x v="17"/>
    <x v="11"/>
    <x v="2"/>
    <x v="1"/>
    <x v="7"/>
    <x v="3"/>
    <s v="Decaf"/>
  </r>
  <r>
    <n v="55"/>
    <n v="64"/>
    <n v="106"/>
    <n v="43"/>
    <n v="22"/>
    <n v="12"/>
    <n v="822"/>
    <n v="60"/>
    <n v="50"/>
    <n v="80"/>
    <n v="130"/>
    <n v="225"/>
    <n v="2"/>
    <x v="17"/>
    <x v="11"/>
    <x v="2"/>
    <x v="1"/>
    <x v="1"/>
    <x v="0"/>
    <s v="Regular"/>
  </r>
  <r>
    <n v="80"/>
    <n v="85"/>
    <n v="143"/>
    <n v="59"/>
    <n v="25"/>
    <n v="16"/>
    <n v="842"/>
    <n v="90"/>
    <n v="70"/>
    <n v="110"/>
    <n v="180"/>
    <n v="225"/>
    <n v="3"/>
    <x v="17"/>
    <x v="11"/>
    <x v="2"/>
    <x v="1"/>
    <x v="2"/>
    <x v="0"/>
    <s v="Decaf"/>
  </r>
  <r>
    <n v="-4"/>
    <n v="75"/>
    <n v="127"/>
    <n v="53"/>
    <n v="73"/>
    <n v="48"/>
    <n v="-267"/>
    <n v="10"/>
    <n v="40"/>
    <n v="70"/>
    <n v="110"/>
    <n v="225"/>
    <n v="4"/>
    <x v="17"/>
    <x v="11"/>
    <x v="2"/>
    <x v="1"/>
    <x v="12"/>
    <x v="2"/>
    <s v="Regular"/>
  </r>
  <r>
    <n v="57"/>
    <n v="78"/>
    <n v="124"/>
    <n v="47"/>
    <n v="34"/>
    <n v="14"/>
    <n v="371"/>
    <n v="40"/>
    <n v="40"/>
    <n v="60"/>
    <n v="100"/>
    <n v="337"/>
    <n v="5"/>
    <x v="17"/>
    <x v="11"/>
    <x v="2"/>
    <x v="1"/>
    <x v="4"/>
    <x v="2"/>
    <s v="Regular"/>
  </r>
  <r>
    <n v="32"/>
    <n v="59"/>
    <n v="98"/>
    <n v="40"/>
    <n v="33"/>
    <n v="12"/>
    <n v="443"/>
    <n v="30"/>
    <n v="30"/>
    <n v="50"/>
    <n v="80"/>
    <n v="225"/>
    <n v="6"/>
    <x v="17"/>
    <x v="11"/>
    <x v="2"/>
    <x v="1"/>
    <x v="5"/>
    <x v="2"/>
    <s v="Decaf"/>
  </r>
  <r>
    <n v="25"/>
    <n v="35"/>
    <n v="57"/>
    <n v="23"/>
    <n v="16"/>
    <n v="6"/>
    <n v="843"/>
    <n v="20"/>
    <n v="20"/>
    <n v="30"/>
    <n v="50"/>
    <n v="505"/>
    <n v="8"/>
    <x v="17"/>
    <x v="12"/>
    <x v="2"/>
    <x v="1"/>
    <x v="6"/>
    <x v="3"/>
    <s v="Decaf"/>
  </r>
  <r>
    <n v="11"/>
    <n v="38"/>
    <n v="69"/>
    <n v="32"/>
    <n v="28"/>
    <n v="9"/>
    <n v="996"/>
    <n v="10"/>
    <n v="30"/>
    <n v="30"/>
    <n v="60"/>
    <n v="505"/>
    <n v="9"/>
    <x v="17"/>
    <x v="12"/>
    <x v="2"/>
    <x v="1"/>
    <x v="7"/>
    <x v="3"/>
    <s v="Decaf"/>
  </r>
  <r>
    <n v="59"/>
    <n v="94"/>
    <n v="155"/>
    <n v="62"/>
    <n v="47"/>
    <n v="20"/>
    <n v="436"/>
    <n v="80"/>
    <n v="70"/>
    <n v="120"/>
    <n v="190"/>
    <n v="505"/>
    <n v="2"/>
    <x v="17"/>
    <x v="12"/>
    <x v="2"/>
    <x v="1"/>
    <x v="1"/>
    <x v="0"/>
    <s v="Regular"/>
  </r>
  <r>
    <n v="-47"/>
    <n v="25"/>
    <n v="140"/>
    <n v="114"/>
    <n v="55"/>
    <n v="35"/>
    <n v="1142"/>
    <n v="-20"/>
    <n v="106"/>
    <n v="30"/>
    <n v="170"/>
    <n v="505"/>
    <n v="3"/>
    <x v="17"/>
    <x v="12"/>
    <x v="2"/>
    <x v="1"/>
    <x v="2"/>
    <x v="0"/>
    <s v="Decaf"/>
  </r>
  <r>
    <n v="-4"/>
    <n v="43"/>
    <n v="77"/>
    <n v="35"/>
    <n v="43"/>
    <n v="13"/>
    <n v="-180"/>
    <n v="0"/>
    <n v="30"/>
    <n v="30"/>
    <n v="60"/>
    <n v="505"/>
    <n v="4"/>
    <x v="17"/>
    <x v="12"/>
    <x v="2"/>
    <x v="1"/>
    <x v="12"/>
    <x v="2"/>
    <s v="Regular"/>
  </r>
  <r>
    <n v="-4"/>
    <n v="73"/>
    <n v="124"/>
    <n v="52"/>
    <n v="71"/>
    <n v="47"/>
    <n v="313"/>
    <n v="0"/>
    <n v="40"/>
    <n v="60"/>
    <n v="100"/>
    <n v="505"/>
    <n v="5"/>
    <x v="17"/>
    <x v="12"/>
    <x v="2"/>
    <x v="1"/>
    <x v="4"/>
    <x v="2"/>
    <s v="Regular"/>
  </r>
  <r>
    <n v="19"/>
    <n v="55"/>
    <n v="95"/>
    <n v="41"/>
    <n v="38"/>
    <n v="13"/>
    <n v="239"/>
    <n v="20"/>
    <n v="30"/>
    <n v="50"/>
    <n v="80"/>
    <n v="505"/>
    <n v="6"/>
    <x v="17"/>
    <x v="12"/>
    <x v="2"/>
    <x v="1"/>
    <x v="5"/>
    <x v="2"/>
    <s v="Decaf"/>
  </r>
  <r>
    <n v="26"/>
    <n v="74"/>
    <n v="132"/>
    <n v="59"/>
    <n v="51"/>
    <n v="22"/>
    <n v="377"/>
    <n v="30"/>
    <n v="50"/>
    <n v="80"/>
    <n v="130"/>
    <n v="580"/>
    <n v="8"/>
    <x v="17"/>
    <x v="13"/>
    <x v="2"/>
    <x v="1"/>
    <x v="6"/>
    <x v="3"/>
    <s v="Decaf"/>
  </r>
  <r>
    <n v="35"/>
    <n v="154"/>
    <n v="262"/>
    <n v="95"/>
    <n v="120"/>
    <n v="100"/>
    <n v="665"/>
    <n v="40"/>
    <n v="114"/>
    <n v="150"/>
    <n v="250"/>
    <n v="918"/>
    <n v="9"/>
    <x v="17"/>
    <x v="13"/>
    <x v="2"/>
    <x v="1"/>
    <x v="7"/>
    <x v="3"/>
    <s v="Decaf"/>
  </r>
  <r>
    <n v="40"/>
    <n v="56"/>
    <n v="98"/>
    <n v="43"/>
    <n v="25"/>
    <n v="14"/>
    <n v="597"/>
    <n v="50"/>
    <n v="50"/>
    <n v="70"/>
    <n v="120"/>
    <n v="405"/>
    <n v="2"/>
    <x v="17"/>
    <x v="13"/>
    <x v="2"/>
    <x v="1"/>
    <x v="1"/>
    <x v="0"/>
    <s v="Regular"/>
  </r>
  <r>
    <n v="26"/>
    <n v="36"/>
    <n v="59"/>
    <n v="24"/>
    <n v="16"/>
    <n v="6"/>
    <n v="856"/>
    <n v="30"/>
    <n v="30"/>
    <n v="40"/>
    <n v="70"/>
    <n v="918"/>
    <n v="3"/>
    <x v="17"/>
    <x v="13"/>
    <x v="2"/>
    <x v="1"/>
    <x v="2"/>
    <x v="0"/>
    <s v="Decaf"/>
  </r>
  <r>
    <n v="145"/>
    <n v="164"/>
    <n v="279"/>
    <n v="93"/>
    <n v="55"/>
    <n v="36"/>
    <n v="-660"/>
    <n v="100"/>
    <n v="70"/>
    <n v="140"/>
    <n v="240"/>
    <n v="405"/>
    <n v="4"/>
    <x v="17"/>
    <x v="13"/>
    <x v="2"/>
    <x v="1"/>
    <x v="12"/>
    <x v="2"/>
    <s v="Regular"/>
  </r>
  <r>
    <n v="14"/>
    <n v="26"/>
    <n v="44"/>
    <n v="18"/>
    <n v="15"/>
    <n v="5"/>
    <n v="478"/>
    <n v="20"/>
    <n v="10"/>
    <n v="20"/>
    <n v="30"/>
    <n v="918"/>
    <n v="5"/>
    <x v="17"/>
    <x v="13"/>
    <x v="2"/>
    <x v="1"/>
    <x v="4"/>
    <x v="2"/>
    <s v="Regular"/>
  </r>
  <r>
    <n v="137"/>
    <n v="167"/>
    <n v="276"/>
    <n v="68"/>
    <n v="63"/>
    <n v="36"/>
    <n v="767"/>
    <n v="90"/>
    <n v="90"/>
    <n v="140"/>
    <n v="230"/>
    <n v="918"/>
    <n v="6"/>
    <x v="17"/>
    <x v="13"/>
    <x v="2"/>
    <x v="1"/>
    <x v="5"/>
    <x v="2"/>
    <s v="Decaf"/>
  </r>
  <r>
    <n v="33"/>
    <n v="68"/>
    <n v="117"/>
    <n v="50"/>
    <n v="41"/>
    <n v="16"/>
    <n v="397"/>
    <n v="40"/>
    <n v="40"/>
    <n v="70"/>
    <n v="110"/>
    <n v="903"/>
    <n v="8"/>
    <x v="17"/>
    <x v="14"/>
    <x v="2"/>
    <x v="0"/>
    <x v="6"/>
    <x v="3"/>
    <s v="Decaf"/>
  </r>
  <r>
    <n v="28"/>
    <n v="55"/>
    <n v="92"/>
    <n v="38"/>
    <n v="33"/>
    <n v="12"/>
    <n v="414"/>
    <n v="30"/>
    <n v="30"/>
    <n v="60"/>
    <n v="90"/>
    <n v="979"/>
    <n v="9"/>
    <x v="17"/>
    <x v="14"/>
    <x v="2"/>
    <x v="0"/>
    <x v="7"/>
    <x v="3"/>
    <s v="Decaf"/>
  </r>
  <r>
    <n v="265"/>
    <n v="288"/>
    <n v="527"/>
    <n v="241"/>
    <n v="89"/>
    <n v="75"/>
    <n v="1213"/>
    <n v="270"/>
    <n v="306"/>
    <n v="360"/>
    <n v="660"/>
    <n v="469"/>
    <n v="2"/>
    <x v="17"/>
    <x v="14"/>
    <x v="2"/>
    <x v="0"/>
    <x v="1"/>
    <x v="0"/>
    <s v="Regular"/>
  </r>
  <r>
    <n v="94"/>
    <n v="107"/>
    <n v="188"/>
    <n v="83"/>
    <n v="36"/>
    <n v="27"/>
    <n v="574"/>
    <n v="100"/>
    <n v="94"/>
    <n v="130"/>
    <n v="230"/>
    <n v="430"/>
    <n v="3"/>
    <x v="17"/>
    <x v="14"/>
    <x v="2"/>
    <x v="0"/>
    <x v="2"/>
    <x v="0"/>
    <s v="Decaf"/>
  </r>
  <r>
    <n v="46"/>
    <n v="81"/>
    <n v="134"/>
    <n v="54"/>
    <n v="45"/>
    <n v="17"/>
    <n v="-321"/>
    <n v="40"/>
    <n v="40"/>
    <n v="70"/>
    <n v="110"/>
    <n v="281"/>
    <n v="4"/>
    <x v="17"/>
    <x v="14"/>
    <x v="2"/>
    <x v="0"/>
    <x v="12"/>
    <x v="2"/>
    <s v="Regular"/>
  </r>
  <r>
    <n v="166"/>
    <n v="163"/>
    <n v="274"/>
    <n v="170"/>
    <n v="40"/>
    <n v="31"/>
    <n v="897"/>
    <n v="120"/>
    <n v="90"/>
    <n v="140"/>
    <n v="230"/>
    <n v="432"/>
    <n v="5"/>
    <x v="17"/>
    <x v="14"/>
    <x v="2"/>
    <x v="0"/>
    <x v="4"/>
    <x v="2"/>
    <s v="Regular"/>
  </r>
  <r>
    <n v="137"/>
    <n v="136"/>
    <n v="228"/>
    <n v="94"/>
    <n v="34"/>
    <n v="26"/>
    <n v="562"/>
    <n v="90"/>
    <n v="80"/>
    <n v="110"/>
    <n v="190"/>
    <n v="409"/>
    <n v="6"/>
    <x v="17"/>
    <x v="14"/>
    <x v="2"/>
    <x v="0"/>
    <x v="5"/>
    <x v="2"/>
    <s v="Decaf"/>
  </r>
  <r>
    <n v="58"/>
    <n v="82"/>
    <n v="137"/>
    <n v="56"/>
    <n v="37"/>
    <n v="17"/>
    <n v="302"/>
    <n v="50"/>
    <n v="40"/>
    <n v="80"/>
    <n v="120"/>
    <n v="435"/>
    <n v="8"/>
    <x v="17"/>
    <x v="15"/>
    <x v="3"/>
    <x v="1"/>
    <x v="6"/>
    <x v="3"/>
    <s v="Decaf"/>
  </r>
  <r>
    <n v="58"/>
    <n v="94"/>
    <n v="155"/>
    <n v="62"/>
    <n v="48"/>
    <n v="20"/>
    <n v="436"/>
    <n v="50"/>
    <n v="50"/>
    <n v="80"/>
    <n v="130"/>
    <n v="801"/>
    <n v="9"/>
    <x v="17"/>
    <x v="15"/>
    <x v="3"/>
    <x v="1"/>
    <x v="7"/>
    <x v="3"/>
    <s v="Decaf"/>
  </r>
  <r>
    <n v="-46"/>
    <n v="25"/>
    <n v="140"/>
    <n v="137"/>
    <n v="54"/>
    <n v="35"/>
    <n v="1142"/>
    <n v="-10"/>
    <n v="90"/>
    <n v="30"/>
    <n v="120"/>
    <n v="435"/>
    <n v="10"/>
    <x v="17"/>
    <x v="15"/>
    <x v="3"/>
    <x v="1"/>
    <x v="8"/>
    <x v="3"/>
    <s v="Decaf"/>
  </r>
  <r>
    <n v="-4"/>
    <n v="73"/>
    <n v="124"/>
    <n v="52"/>
    <n v="71"/>
    <n v="47"/>
    <n v="313"/>
    <n v="0"/>
    <n v="30"/>
    <n v="50"/>
    <n v="80"/>
    <n v="435"/>
    <n v="11"/>
    <x v="17"/>
    <x v="15"/>
    <x v="3"/>
    <x v="1"/>
    <x v="9"/>
    <x v="1"/>
    <s v="Regular"/>
  </r>
  <r>
    <n v="19"/>
    <n v="55"/>
    <n v="95"/>
    <n v="41"/>
    <n v="38"/>
    <n v="13"/>
    <n v="239"/>
    <n v="20"/>
    <n v="20"/>
    <n v="40"/>
    <n v="60"/>
    <n v="435"/>
    <n v="12"/>
    <x v="17"/>
    <x v="15"/>
    <x v="3"/>
    <x v="1"/>
    <x v="10"/>
    <x v="1"/>
    <s v="Regular"/>
  </r>
  <r>
    <n v="-4"/>
    <n v="43"/>
    <n v="77"/>
    <n v="35"/>
    <n v="43"/>
    <n v="13"/>
    <n v="204"/>
    <n v="10"/>
    <n v="20"/>
    <n v="30"/>
    <n v="50"/>
    <n v="435"/>
    <n v="13"/>
    <x v="17"/>
    <x v="15"/>
    <x v="3"/>
    <x v="1"/>
    <x v="3"/>
    <x v="1"/>
    <s v="Regular"/>
  </r>
  <r>
    <n v="43"/>
    <n v="53"/>
    <n v="88"/>
    <n v="36"/>
    <n v="20"/>
    <n v="10"/>
    <n v="828"/>
    <n v="40"/>
    <n v="30"/>
    <n v="50"/>
    <n v="80"/>
    <n v="435"/>
    <n v="4"/>
    <x v="17"/>
    <x v="15"/>
    <x v="3"/>
    <x v="1"/>
    <x v="12"/>
    <x v="2"/>
    <s v="Regular"/>
  </r>
  <r>
    <n v="48"/>
    <n v="63"/>
    <n v="110"/>
    <n v="48"/>
    <n v="26"/>
    <n v="15"/>
    <n v="593"/>
    <n v="40"/>
    <n v="40"/>
    <n v="60"/>
    <n v="100"/>
    <n v="801"/>
    <n v="5"/>
    <x v="17"/>
    <x v="15"/>
    <x v="3"/>
    <x v="1"/>
    <x v="4"/>
    <x v="2"/>
    <s v="Regular"/>
  </r>
  <r>
    <n v="47"/>
    <n v="55"/>
    <n v="91"/>
    <n v="37"/>
    <n v="20"/>
    <n v="10"/>
    <n v="876"/>
    <n v="40"/>
    <n v="30"/>
    <n v="50"/>
    <n v="80"/>
    <n v="435"/>
    <n v="6"/>
    <x v="17"/>
    <x v="15"/>
    <x v="3"/>
    <x v="1"/>
    <x v="5"/>
    <x v="2"/>
    <s v="Decaf"/>
  </r>
  <r>
    <n v="50"/>
    <n v="77"/>
    <n v="141"/>
    <n v="65"/>
    <n v="38"/>
    <n v="20"/>
    <n v="1042"/>
    <n v="60"/>
    <n v="80"/>
    <n v="90"/>
    <n v="170"/>
    <n v="435"/>
    <n v="1"/>
    <x v="17"/>
    <x v="15"/>
    <x v="3"/>
    <x v="1"/>
    <x v="0"/>
    <x v="0"/>
    <s v="Regular"/>
  </r>
  <r>
    <n v="26"/>
    <n v="62"/>
    <n v="107"/>
    <n v="46"/>
    <n v="40"/>
    <n v="15"/>
    <n v="367"/>
    <n v="50"/>
    <n v="50"/>
    <n v="80"/>
    <n v="130"/>
    <n v="435"/>
    <n v="2"/>
    <x v="17"/>
    <x v="15"/>
    <x v="3"/>
    <x v="1"/>
    <x v="1"/>
    <x v="0"/>
    <s v="Regular"/>
  </r>
  <r>
    <n v="44"/>
    <n v="93"/>
    <n v="167"/>
    <n v="76"/>
    <n v="57"/>
    <n v="28"/>
    <n v="580"/>
    <n v="70"/>
    <n v="90"/>
    <n v="120"/>
    <n v="210"/>
    <n v="435"/>
    <n v="3"/>
    <x v="17"/>
    <x v="15"/>
    <x v="3"/>
    <x v="1"/>
    <x v="2"/>
    <x v="0"/>
    <s v="Decaf"/>
  </r>
  <r>
    <n v="184"/>
    <n v="178"/>
    <n v="298"/>
    <n v="115"/>
    <n v="42"/>
    <n v="34"/>
    <n v="947"/>
    <n v="140"/>
    <n v="89"/>
    <n v="160"/>
    <n v="260"/>
    <n v="949"/>
    <n v="8"/>
    <x v="17"/>
    <x v="16"/>
    <x v="3"/>
    <x v="0"/>
    <x v="6"/>
    <x v="3"/>
    <s v="Decaf"/>
  </r>
  <r>
    <n v="265"/>
    <n v="288"/>
    <n v="527"/>
    <n v="294"/>
    <n v="89"/>
    <n v="75"/>
    <n v="1213"/>
    <n v="190"/>
    <n v="162"/>
    <n v="260"/>
    <n v="460"/>
    <n v="415"/>
    <n v="9"/>
    <x v="17"/>
    <x v="16"/>
    <x v="3"/>
    <x v="0"/>
    <x v="7"/>
    <x v="3"/>
    <s v="Decaf"/>
  </r>
  <r>
    <n v="92"/>
    <n v="107"/>
    <n v="188"/>
    <n v="83"/>
    <n v="37"/>
    <n v="27"/>
    <n v="574"/>
    <n v="60"/>
    <n v="70"/>
    <n v="90"/>
    <n v="160"/>
    <n v="310"/>
    <n v="10"/>
    <x v="17"/>
    <x v="16"/>
    <x v="3"/>
    <x v="0"/>
    <x v="8"/>
    <x v="3"/>
    <s v="Decaf"/>
  </r>
  <r>
    <n v="166"/>
    <n v="163"/>
    <n v="274"/>
    <n v="126"/>
    <n v="40"/>
    <n v="31"/>
    <n v="897"/>
    <n v="90"/>
    <n v="70"/>
    <n v="110"/>
    <n v="180"/>
    <n v="951"/>
    <n v="11"/>
    <x v="17"/>
    <x v="16"/>
    <x v="3"/>
    <x v="0"/>
    <x v="9"/>
    <x v="1"/>
    <s v="Regular"/>
  </r>
  <r>
    <n v="135"/>
    <n v="136"/>
    <n v="228"/>
    <n v="94"/>
    <n v="35"/>
    <n v="26"/>
    <n v="562"/>
    <n v="80"/>
    <n v="60"/>
    <n v="90"/>
    <n v="150"/>
    <n v="925"/>
    <n v="12"/>
    <x v="17"/>
    <x v="16"/>
    <x v="3"/>
    <x v="0"/>
    <x v="10"/>
    <x v="1"/>
    <s v="Regular"/>
  </r>
  <r>
    <n v="44"/>
    <n v="81"/>
    <n v="134"/>
    <n v="54"/>
    <n v="46"/>
    <n v="17"/>
    <n v="641"/>
    <n v="30"/>
    <n v="30"/>
    <n v="60"/>
    <n v="90"/>
    <n v="949"/>
    <n v="13"/>
    <x v="17"/>
    <x v="16"/>
    <x v="3"/>
    <x v="0"/>
    <x v="3"/>
    <x v="1"/>
    <s v="Regular"/>
  </r>
  <r>
    <n v="228"/>
    <n v="261"/>
    <n v="516"/>
    <n v="260"/>
    <n v="89"/>
    <n v="72"/>
    <n v="1715"/>
    <n v="180"/>
    <n v="187"/>
    <n v="260"/>
    <n v="500"/>
    <n v="510"/>
    <n v="4"/>
    <x v="17"/>
    <x v="16"/>
    <x v="3"/>
    <x v="0"/>
    <x v="12"/>
    <x v="2"/>
    <s v="Regular"/>
  </r>
  <r>
    <n v="50"/>
    <n v="201"/>
    <n v="342"/>
    <n v="163"/>
    <n v="153"/>
    <n v="131"/>
    <n v="874"/>
    <n v="50"/>
    <n v="116"/>
    <n v="200"/>
    <n v="330"/>
    <n v="650"/>
    <n v="5"/>
    <x v="17"/>
    <x v="16"/>
    <x v="3"/>
    <x v="0"/>
    <x v="4"/>
    <x v="2"/>
    <s v="Regular"/>
  </r>
  <r>
    <n v="331"/>
    <n v="362"/>
    <n v="628"/>
    <n v="312"/>
    <n v="113"/>
    <n v="89"/>
    <n v="1616"/>
    <n v="230"/>
    <n v="245"/>
    <n v="340"/>
    <n v="600"/>
    <n v="661"/>
    <n v="6"/>
    <x v="17"/>
    <x v="16"/>
    <x v="3"/>
    <x v="0"/>
    <x v="5"/>
    <x v="2"/>
    <s v="Decaf"/>
  </r>
  <r>
    <n v="-156"/>
    <n v="-45"/>
    <n v="95"/>
    <n v="74"/>
    <n v="63"/>
    <n v="45"/>
    <n v="1514"/>
    <n v="-110"/>
    <n v="154"/>
    <n v="-50"/>
    <n v="120"/>
    <n v="650"/>
    <n v="1"/>
    <x v="17"/>
    <x v="16"/>
    <x v="3"/>
    <x v="0"/>
    <x v="0"/>
    <x v="0"/>
    <s v="Regular"/>
  </r>
  <r>
    <n v="493"/>
    <n v="534"/>
    <n v="882"/>
    <n v="352"/>
    <n v="165"/>
    <n v="124"/>
    <n v="2476"/>
    <n v="500"/>
    <n v="402"/>
    <n v="670"/>
    <n v="1110"/>
    <n v="530"/>
    <n v="2"/>
    <x v="17"/>
    <x v="16"/>
    <x v="3"/>
    <x v="0"/>
    <x v="1"/>
    <x v="0"/>
    <s v="Regular"/>
  </r>
  <r>
    <n v="-196"/>
    <n v="-31"/>
    <n v="167"/>
    <n v="208"/>
    <n v="103"/>
    <n v="66"/>
    <n v="2393"/>
    <n v="-140"/>
    <n v="199"/>
    <n v="-40"/>
    <n v="210"/>
    <n v="925"/>
    <n v="3"/>
    <x v="17"/>
    <x v="16"/>
    <x v="3"/>
    <x v="0"/>
    <x v="2"/>
    <x v="0"/>
    <s v="Decaf"/>
  </r>
  <r>
    <n v="51"/>
    <n v="201"/>
    <n v="342"/>
    <n v="112"/>
    <n v="153"/>
    <n v="131"/>
    <n v="874"/>
    <n v="50"/>
    <n v="158"/>
    <n v="180"/>
    <n v="300"/>
    <n v="775"/>
    <n v="8"/>
    <x v="17"/>
    <x v="17"/>
    <x v="3"/>
    <x v="1"/>
    <x v="6"/>
    <x v="3"/>
    <s v="Decaf"/>
  </r>
  <r>
    <n v="229"/>
    <n v="278"/>
    <n v="474"/>
    <n v="236"/>
    <n v="104"/>
    <n v="66"/>
    <n v="1095"/>
    <n v="170"/>
    <n v="109"/>
    <n v="250"/>
    <n v="420"/>
    <n v="702"/>
    <n v="9"/>
    <x v="17"/>
    <x v="17"/>
    <x v="3"/>
    <x v="1"/>
    <x v="7"/>
    <x v="3"/>
    <s v="Decaf"/>
  </r>
  <r>
    <n v="188"/>
    <n v="204"/>
    <n v="342"/>
    <n v="163"/>
    <n v="63"/>
    <n v="45"/>
    <n v="764"/>
    <n v="130"/>
    <n v="153"/>
    <n v="180"/>
    <n v="300"/>
    <n v="775"/>
    <n v="10"/>
    <x v="17"/>
    <x v="17"/>
    <x v="3"/>
    <x v="1"/>
    <x v="8"/>
    <x v="3"/>
    <s v="Decaf"/>
  </r>
  <r>
    <n v="333"/>
    <n v="362"/>
    <n v="628"/>
    <n v="235"/>
    <n v="113"/>
    <n v="89"/>
    <n v="1616"/>
    <n v="190"/>
    <n v="166"/>
    <n v="260"/>
    <n v="430"/>
    <n v="702"/>
    <n v="11"/>
    <x v="17"/>
    <x v="17"/>
    <x v="3"/>
    <x v="1"/>
    <x v="9"/>
    <x v="1"/>
    <s v="Regular"/>
  </r>
  <r>
    <n v="228"/>
    <n v="261"/>
    <n v="516"/>
    <n v="258"/>
    <n v="89"/>
    <n v="72"/>
    <n v="1715"/>
    <n v="120"/>
    <n v="153"/>
    <n v="180"/>
    <n v="350"/>
    <n v="775"/>
    <n v="12"/>
    <x v="17"/>
    <x v="17"/>
    <x v="3"/>
    <x v="1"/>
    <x v="10"/>
    <x v="1"/>
    <s v="Regular"/>
  </r>
  <r>
    <n v="-509"/>
    <n v="-271"/>
    <n v="37"/>
    <n v="216"/>
    <n v="126"/>
    <n v="102"/>
    <n v="4507"/>
    <n v="-250"/>
    <n v="139"/>
    <n v="-170"/>
    <n v="0"/>
    <n v="775"/>
    <n v="13"/>
    <x v="17"/>
    <x v="17"/>
    <x v="3"/>
    <x v="1"/>
    <x v="3"/>
    <x v="1"/>
    <s v="Regular"/>
  </r>
  <r>
    <n v="43"/>
    <n v="43"/>
    <n v="43"/>
    <n v="0"/>
    <n v="11"/>
    <n v="0"/>
    <n v="602"/>
    <n v="30"/>
    <n v="0"/>
    <n v="40"/>
    <n v="40"/>
    <n v="775"/>
    <n v="4"/>
    <x v="17"/>
    <x v="17"/>
    <x v="3"/>
    <x v="1"/>
    <x v="12"/>
    <x v="2"/>
    <s v="Regular"/>
  </r>
  <r>
    <n v="25"/>
    <n v="35"/>
    <n v="57"/>
    <n v="23"/>
    <n v="16"/>
    <n v="6"/>
    <n v="843"/>
    <n v="20"/>
    <n v="20"/>
    <n v="30"/>
    <n v="50"/>
    <n v="702"/>
    <n v="5"/>
    <x v="17"/>
    <x v="17"/>
    <x v="3"/>
    <x v="1"/>
    <x v="4"/>
    <x v="2"/>
    <s v="Regular"/>
  </r>
  <r>
    <n v="21"/>
    <n v="32"/>
    <n v="53"/>
    <n v="21"/>
    <n v="16"/>
    <n v="5"/>
    <n v="798"/>
    <n v="20"/>
    <n v="20"/>
    <n v="30"/>
    <n v="50"/>
    <n v="775"/>
    <n v="6"/>
    <x v="17"/>
    <x v="17"/>
    <x v="3"/>
    <x v="1"/>
    <x v="5"/>
    <x v="2"/>
    <s v="Decaf"/>
  </r>
  <r>
    <n v="0"/>
    <n v="46"/>
    <n v="81"/>
    <n v="36"/>
    <n v="43"/>
    <n v="13"/>
    <n v="236"/>
    <n v="20"/>
    <n v="40"/>
    <n v="60"/>
    <n v="100"/>
    <n v="702"/>
    <n v="2"/>
    <x v="17"/>
    <x v="17"/>
    <x v="3"/>
    <x v="1"/>
    <x v="1"/>
    <x v="0"/>
    <s v="Regular"/>
  </r>
  <r>
    <n v="11"/>
    <n v="38"/>
    <n v="69"/>
    <n v="32"/>
    <n v="28"/>
    <n v="9"/>
    <n v="996"/>
    <n v="20"/>
    <n v="40"/>
    <n v="40"/>
    <n v="80"/>
    <n v="702"/>
    <n v="3"/>
    <x v="17"/>
    <x v="17"/>
    <x v="3"/>
    <x v="1"/>
    <x v="2"/>
    <x v="0"/>
    <s v="Decaf"/>
  </r>
  <r>
    <n v="30"/>
    <n v="41"/>
    <n v="68"/>
    <n v="28"/>
    <n v="18"/>
    <n v="7"/>
    <n v="816"/>
    <n v="40"/>
    <n v="20"/>
    <n v="40"/>
    <n v="60"/>
    <n v="541"/>
    <n v="8"/>
    <x v="17"/>
    <x v="18"/>
    <x v="3"/>
    <x v="1"/>
    <x v="6"/>
    <x v="3"/>
    <s v="Decaf"/>
  </r>
  <r>
    <n v="41"/>
    <n v="56"/>
    <n v="98"/>
    <n v="43"/>
    <n v="24"/>
    <n v="14"/>
    <n v="597"/>
    <n v="30"/>
    <n v="30"/>
    <n v="50"/>
    <n v="80"/>
    <n v="503"/>
    <n v="9"/>
    <x v="17"/>
    <x v="18"/>
    <x v="3"/>
    <x v="1"/>
    <x v="7"/>
    <x v="3"/>
    <s v="Decaf"/>
  </r>
  <r>
    <n v="12"/>
    <n v="26"/>
    <n v="44"/>
    <n v="18"/>
    <n v="16"/>
    <n v="5"/>
    <n v="478"/>
    <n v="10"/>
    <n v="10"/>
    <n v="10"/>
    <n v="20"/>
    <n v="971"/>
    <n v="11"/>
    <x v="17"/>
    <x v="18"/>
    <x v="3"/>
    <x v="1"/>
    <x v="9"/>
    <x v="1"/>
    <s v="Regular"/>
  </r>
  <r>
    <n v="138"/>
    <n v="167"/>
    <n v="276"/>
    <n v="162"/>
    <n v="62"/>
    <n v="36"/>
    <n v="767"/>
    <n v="70"/>
    <n v="70"/>
    <n v="110"/>
    <n v="180"/>
    <n v="503"/>
    <n v="12"/>
    <x v="17"/>
    <x v="18"/>
    <x v="3"/>
    <x v="1"/>
    <x v="10"/>
    <x v="1"/>
    <s v="Regular"/>
  </r>
  <r>
    <n v="145"/>
    <n v="164"/>
    <n v="279"/>
    <n v="110"/>
    <n v="55"/>
    <n v="36"/>
    <n v="636"/>
    <n v="80"/>
    <n v="70"/>
    <n v="120"/>
    <n v="190"/>
    <n v="503"/>
    <n v="13"/>
    <x v="17"/>
    <x v="18"/>
    <x v="3"/>
    <x v="1"/>
    <x v="3"/>
    <x v="1"/>
    <s v="Regular"/>
  </r>
  <r>
    <n v="15"/>
    <n v="64"/>
    <n v="114"/>
    <n v="51"/>
    <n v="49"/>
    <n v="19"/>
    <n v="396"/>
    <n v="30"/>
    <n v="40"/>
    <n v="70"/>
    <n v="110"/>
    <n v="971"/>
    <n v="4"/>
    <x v="17"/>
    <x v="18"/>
    <x v="3"/>
    <x v="1"/>
    <x v="12"/>
    <x v="2"/>
    <s v="Regular"/>
  </r>
  <r>
    <n v="33"/>
    <n v="68"/>
    <n v="117"/>
    <n v="50"/>
    <n v="41"/>
    <n v="16"/>
    <n v="397"/>
    <n v="40"/>
    <n v="40"/>
    <n v="70"/>
    <n v="110"/>
    <n v="541"/>
    <n v="5"/>
    <x v="17"/>
    <x v="18"/>
    <x v="3"/>
    <x v="1"/>
    <x v="4"/>
    <x v="2"/>
    <s v="Regular"/>
  </r>
  <r>
    <n v="115"/>
    <n v="149"/>
    <n v="295"/>
    <n v="195"/>
    <n v="61"/>
    <n v="41"/>
    <n v="1245"/>
    <n v="90"/>
    <n v="110"/>
    <n v="140"/>
    <n v="280"/>
    <n v="503"/>
    <n v="6"/>
    <x v="17"/>
    <x v="18"/>
    <x v="3"/>
    <x v="1"/>
    <x v="5"/>
    <x v="2"/>
    <s v="Decaf"/>
  </r>
  <r>
    <n v="-8"/>
    <n v="63"/>
    <n v="106"/>
    <n v="44"/>
    <n v="64"/>
    <n v="40"/>
    <n v="496"/>
    <n v="30"/>
    <n v="50"/>
    <n v="80"/>
    <n v="130"/>
    <n v="503"/>
    <n v="1"/>
    <x v="17"/>
    <x v="18"/>
    <x v="3"/>
    <x v="1"/>
    <x v="0"/>
    <x v="0"/>
    <s v="Regular"/>
  </r>
  <r>
    <n v="6"/>
    <n v="65"/>
    <n v="111"/>
    <n v="47"/>
    <n v="57"/>
    <n v="15"/>
    <n v="456"/>
    <n v="40"/>
    <n v="50"/>
    <n v="90"/>
    <n v="140"/>
    <n v="503"/>
    <n v="2"/>
    <x v="17"/>
    <x v="18"/>
    <x v="3"/>
    <x v="1"/>
    <x v="1"/>
    <x v="0"/>
    <s v="Regular"/>
  </r>
  <r>
    <n v="28"/>
    <n v="55"/>
    <n v="92"/>
    <n v="38"/>
    <n v="33"/>
    <n v="12"/>
    <n v="414"/>
    <n v="40"/>
    <n v="40"/>
    <n v="70"/>
    <n v="110"/>
    <n v="503"/>
    <n v="3"/>
    <x v="17"/>
    <x v="18"/>
    <x v="3"/>
    <x v="1"/>
    <x v="2"/>
    <x v="0"/>
    <s v="Decaf"/>
  </r>
  <r>
    <n v="109"/>
    <n v="140"/>
    <n v="230"/>
    <n v="92"/>
    <n v="57"/>
    <n v="30"/>
    <n v="1102"/>
    <n v="90"/>
    <n v="70"/>
    <n v="130"/>
    <n v="200"/>
    <n v="253"/>
    <n v="8"/>
    <x v="17"/>
    <x v="19"/>
    <x v="3"/>
    <x v="1"/>
    <x v="6"/>
    <x v="3"/>
    <s v="Decaf"/>
  </r>
  <r>
    <n v="55"/>
    <n v="64"/>
    <n v="106"/>
    <n v="43"/>
    <n v="22"/>
    <n v="12"/>
    <n v="822"/>
    <n v="50"/>
    <n v="30"/>
    <n v="60"/>
    <n v="90"/>
    <n v="253"/>
    <n v="9"/>
    <x v="17"/>
    <x v="19"/>
    <x v="3"/>
    <x v="1"/>
    <x v="7"/>
    <x v="3"/>
    <s v="Decaf"/>
  </r>
  <r>
    <n v="57"/>
    <n v="78"/>
    <n v="124"/>
    <n v="47"/>
    <n v="34"/>
    <n v="14"/>
    <n v="371"/>
    <n v="30"/>
    <n v="30"/>
    <n v="50"/>
    <n v="80"/>
    <n v="206"/>
    <n v="11"/>
    <x v="17"/>
    <x v="19"/>
    <x v="3"/>
    <x v="1"/>
    <x v="9"/>
    <x v="1"/>
    <s v="Regular"/>
  </r>
  <r>
    <n v="33"/>
    <n v="59"/>
    <n v="98"/>
    <n v="40"/>
    <n v="33"/>
    <n v="12"/>
    <n v="443"/>
    <n v="20"/>
    <n v="20"/>
    <n v="40"/>
    <n v="60"/>
    <n v="206"/>
    <n v="12"/>
    <x v="17"/>
    <x v="19"/>
    <x v="3"/>
    <x v="1"/>
    <x v="10"/>
    <x v="1"/>
    <s v="Regular"/>
  </r>
  <r>
    <n v="-4"/>
    <n v="75"/>
    <n v="127"/>
    <n v="53"/>
    <n v="73"/>
    <n v="48"/>
    <n v="597"/>
    <n v="0"/>
    <n v="30"/>
    <n v="50"/>
    <n v="80"/>
    <n v="509"/>
    <n v="13"/>
    <x v="17"/>
    <x v="19"/>
    <x v="3"/>
    <x v="1"/>
    <x v="3"/>
    <x v="1"/>
    <s v="Regular"/>
  </r>
  <r>
    <n v="47"/>
    <n v="62"/>
    <n v="109"/>
    <n v="48"/>
    <n v="26"/>
    <n v="15"/>
    <n v="593"/>
    <n v="40"/>
    <n v="40"/>
    <n v="60"/>
    <n v="100"/>
    <n v="509"/>
    <n v="4"/>
    <x v="17"/>
    <x v="19"/>
    <x v="3"/>
    <x v="1"/>
    <x v="12"/>
    <x v="2"/>
    <s v="Regular"/>
  </r>
  <r>
    <n v="25"/>
    <n v="74"/>
    <n v="132"/>
    <n v="59"/>
    <n v="52"/>
    <n v="22"/>
    <n v="377"/>
    <n v="20"/>
    <n v="50"/>
    <n v="70"/>
    <n v="120"/>
    <n v="360"/>
    <n v="5"/>
    <x v="17"/>
    <x v="19"/>
    <x v="3"/>
    <x v="1"/>
    <x v="4"/>
    <x v="2"/>
    <s v="Regular"/>
  </r>
  <r>
    <n v="68"/>
    <n v="96"/>
    <n v="175"/>
    <n v="81"/>
    <n v="44"/>
    <n v="25"/>
    <n v="1046"/>
    <n v="60"/>
    <n v="70"/>
    <n v="90"/>
    <n v="160"/>
    <n v="425"/>
    <n v="6"/>
    <x v="17"/>
    <x v="19"/>
    <x v="3"/>
    <x v="1"/>
    <x v="5"/>
    <x v="2"/>
    <s v="Decaf"/>
  </r>
  <r>
    <n v="91"/>
    <n v="114"/>
    <n v="191"/>
    <n v="79"/>
    <n v="45"/>
    <n v="25"/>
    <n v="425"/>
    <n v="110"/>
    <n v="90"/>
    <n v="150"/>
    <n v="240"/>
    <n v="206"/>
    <n v="2"/>
    <x v="17"/>
    <x v="19"/>
    <x v="3"/>
    <x v="1"/>
    <x v="1"/>
    <x v="0"/>
    <s v="Regular"/>
  </r>
  <r>
    <n v="33"/>
    <n v="154"/>
    <n v="262"/>
    <n v="117"/>
    <n v="121"/>
    <n v="100"/>
    <n v="665"/>
    <n v="90"/>
    <n v="189"/>
    <n v="200"/>
    <n v="330"/>
    <n v="206"/>
    <n v="3"/>
    <x v="17"/>
    <x v="19"/>
    <x v="3"/>
    <x v="1"/>
    <x v="2"/>
    <x v="0"/>
    <s v="Decaf"/>
  </r>
  <r>
    <n v="112"/>
    <n v="146"/>
    <n v="288"/>
    <n v="131"/>
    <n v="60"/>
    <n v="40"/>
    <n v="1304"/>
    <n v="80"/>
    <n v="154"/>
    <n v="130"/>
    <n v="250"/>
    <n v="719"/>
    <n v="8"/>
    <x v="18"/>
    <x v="0"/>
    <x v="0"/>
    <x v="0"/>
    <x v="6"/>
    <x v="3"/>
    <s v="Decaf"/>
  </r>
  <r>
    <n v="-14"/>
    <n v="56"/>
    <n v="94"/>
    <n v="39"/>
    <n v="61"/>
    <n v="36"/>
    <n v="517"/>
    <n v="0"/>
    <n v="30"/>
    <n v="50"/>
    <n v="80"/>
    <n v="303"/>
    <n v="9"/>
    <x v="18"/>
    <x v="0"/>
    <x v="0"/>
    <x v="0"/>
    <x v="7"/>
    <x v="3"/>
    <s v="Decaf"/>
  </r>
  <r>
    <n v="29"/>
    <n v="63"/>
    <n v="109"/>
    <n v="47"/>
    <n v="39"/>
    <n v="15"/>
    <n v="420"/>
    <n v="20"/>
    <n v="40"/>
    <n v="50"/>
    <n v="90"/>
    <n v="720"/>
    <n v="10"/>
    <x v="18"/>
    <x v="0"/>
    <x v="0"/>
    <x v="0"/>
    <x v="8"/>
    <x v="3"/>
    <s v="Decaf"/>
  </r>
  <r>
    <n v="17"/>
    <n v="64"/>
    <n v="114"/>
    <n v="51"/>
    <n v="48"/>
    <n v="19"/>
    <n v="419"/>
    <n v="20"/>
    <n v="40"/>
    <n v="60"/>
    <n v="100"/>
    <n v="719"/>
    <n v="11"/>
    <x v="18"/>
    <x v="0"/>
    <x v="0"/>
    <x v="0"/>
    <x v="9"/>
    <x v="1"/>
    <s v="Regular"/>
  </r>
  <r>
    <n v="32"/>
    <n v="59"/>
    <n v="108"/>
    <n v="50"/>
    <n v="33"/>
    <n v="15"/>
    <n v="1051"/>
    <n v="20"/>
    <n v="40"/>
    <n v="50"/>
    <n v="90"/>
    <n v="720"/>
    <n v="12"/>
    <x v="18"/>
    <x v="0"/>
    <x v="0"/>
    <x v="0"/>
    <x v="10"/>
    <x v="1"/>
    <s v="Regular"/>
  </r>
  <r>
    <n v="37"/>
    <n v="53"/>
    <n v="93"/>
    <n v="41"/>
    <n v="24"/>
    <n v="13"/>
    <n v="592"/>
    <n v="30"/>
    <n v="30"/>
    <n v="50"/>
    <n v="80"/>
    <n v="970"/>
    <n v="13"/>
    <x v="18"/>
    <x v="0"/>
    <x v="0"/>
    <x v="0"/>
    <x v="3"/>
    <x v="1"/>
    <s v="Regular"/>
  </r>
  <r>
    <n v="153"/>
    <n v="152"/>
    <n v="254"/>
    <n v="92"/>
    <n v="38"/>
    <n v="29"/>
    <n v="952"/>
    <n v="120"/>
    <n v="125"/>
    <n v="150"/>
    <n v="260"/>
    <n v="720"/>
    <n v="1"/>
    <x v="18"/>
    <x v="0"/>
    <x v="0"/>
    <x v="0"/>
    <x v="0"/>
    <x v="0"/>
    <s v="Regular"/>
  </r>
  <r>
    <n v="98"/>
    <n v="112"/>
    <n v="197"/>
    <n v="87"/>
    <n v="38"/>
    <n v="28"/>
    <n v="564"/>
    <n v="80"/>
    <n v="90"/>
    <n v="110"/>
    <n v="200"/>
    <n v="303"/>
    <n v="2"/>
    <x v="18"/>
    <x v="0"/>
    <x v="0"/>
    <x v="0"/>
    <x v="1"/>
    <x v="0"/>
    <s v="Regular"/>
  </r>
  <r>
    <n v="192"/>
    <n v="185"/>
    <n v="309"/>
    <n v="114"/>
    <n v="43"/>
    <n v="35"/>
    <n v="1007"/>
    <n v="150"/>
    <n v="119"/>
    <n v="190"/>
    <n v="320"/>
    <n v="303"/>
    <n v="3"/>
    <x v="18"/>
    <x v="0"/>
    <x v="0"/>
    <x v="0"/>
    <x v="2"/>
    <x v="0"/>
    <s v="Decaf"/>
  </r>
  <r>
    <n v="135"/>
    <n v="136"/>
    <n v="228"/>
    <n v="94"/>
    <n v="35"/>
    <n v="26"/>
    <n v="608"/>
    <n v="140"/>
    <n v="83"/>
    <n v="170"/>
    <n v="270"/>
    <n v="720"/>
    <n v="5"/>
    <x v="18"/>
    <x v="0"/>
    <x v="0"/>
    <x v="0"/>
    <x v="4"/>
    <x v="2"/>
    <s v="Regular"/>
  </r>
  <r>
    <n v="43"/>
    <n v="79"/>
    <n v="130"/>
    <n v="52"/>
    <n v="45"/>
    <n v="17"/>
    <n v="668"/>
    <n v="50"/>
    <n v="60"/>
    <n v="90"/>
    <n v="150"/>
    <n v="303"/>
    <n v="6"/>
    <x v="18"/>
    <x v="0"/>
    <x v="0"/>
    <x v="0"/>
    <x v="5"/>
    <x v="2"/>
    <s v="Decaf"/>
  </r>
  <r>
    <n v="153"/>
    <n v="152"/>
    <n v="254"/>
    <n v="101"/>
    <n v="38"/>
    <n v="29"/>
    <n v="952"/>
    <n v="120"/>
    <n v="80"/>
    <n v="140"/>
    <n v="220"/>
    <n v="708"/>
    <n v="8"/>
    <x v="18"/>
    <x v="1"/>
    <x v="0"/>
    <x v="0"/>
    <x v="6"/>
    <x v="3"/>
    <s v="Decaf"/>
  </r>
  <r>
    <n v="99"/>
    <n v="112"/>
    <n v="197"/>
    <n v="87"/>
    <n v="37"/>
    <n v="28"/>
    <n v="564"/>
    <n v="70"/>
    <n v="70"/>
    <n v="100"/>
    <n v="170"/>
    <n v="773"/>
    <n v="9"/>
    <x v="18"/>
    <x v="1"/>
    <x v="0"/>
    <x v="0"/>
    <x v="7"/>
    <x v="3"/>
    <s v="Decaf"/>
  </r>
  <r>
    <n v="192"/>
    <n v="185"/>
    <n v="309"/>
    <n v="179"/>
    <n v="43"/>
    <n v="35"/>
    <n v="1007"/>
    <n v="150"/>
    <n v="90"/>
    <n v="170"/>
    <n v="270"/>
    <n v="312"/>
    <n v="10"/>
    <x v="18"/>
    <x v="1"/>
    <x v="0"/>
    <x v="0"/>
    <x v="8"/>
    <x v="3"/>
    <s v="Decaf"/>
  </r>
  <r>
    <n v="137"/>
    <n v="136"/>
    <n v="228"/>
    <n v="94"/>
    <n v="34"/>
    <n v="26"/>
    <n v="608"/>
    <n v="90"/>
    <n v="80"/>
    <n v="120"/>
    <n v="200"/>
    <n v="312"/>
    <n v="11"/>
    <x v="18"/>
    <x v="1"/>
    <x v="0"/>
    <x v="0"/>
    <x v="9"/>
    <x v="1"/>
    <s v="Regular"/>
  </r>
  <r>
    <n v="43"/>
    <n v="79"/>
    <n v="130"/>
    <n v="52"/>
    <n v="45"/>
    <n v="17"/>
    <n v="668"/>
    <n v="30"/>
    <n v="40"/>
    <n v="70"/>
    <n v="110"/>
    <n v="312"/>
    <n v="12"/>
    <x v="18"/>
    <x v="1"/>
    <x v="0"/>
    <x v="0"/>
    <x v="10"/>
    <x v="1"/>
    <s v="Regular"/>
  </r>
  <r>
    <n v="287"/>
    <n v="329"/>
    <n v="562"/>
    <n v="187"/>
    <n v="113"/>
    <n v="78"/>
    <n v="1190"/>
    <n v="230"/>
    <n v="200"/>
    <n v="340"/>
    <n v="590"/>
    <n v="815"/>
    <n v="2"/>
    <x v="18"/>
    <x v="1"/>
    <x v="0"/>
    <x v="0"/>
    <x v="1"/>
    <x v="0"/>
    <s v="Regular"/>
  </r>
  <r>
    <n v="207"/>
    <n v="222"/>
    <n v="373"/>
    <n v="169"/>
    <n v="67"/>
    <n v="49"/>
    <n v="833"/>
    <n v="170"/>
    <n v="113"/>
    <n v="230"/>
    <n v="390"/>
    <n v="847"/>
    <n v="3"/>
    <x v="18"/>
    <x v="1"/>
    <x v="0"/>
    <x v="0"/>
    <x v="2"/>
    <x v="0"/>
    <s v="Decaf"/>
  </r>
  <r>
    <n v="357"/>
    <n v="387"/>
    <n v="672"/>
    <n v="336"/>
    <n v="119"/>
    <n v="96"/>
    <n v="1742"/>
    <n v="340"/>
    <n v="226"/>
    <n v="470"/>
    <n v="800"/>
    <n v="630"/>
    <n v="5"/>
    <x v="18"/>
    <x v="1"/>
    <x v="0"/>
    <x v="0"/>
    <x v="4"/>
    <x v="2"/>
    <s v="Regular"/>
  </r>
  <r>
    <n v="232"/>
    <n v="266"/>
    <n v="527"/>
    <n v="300"/>
    <n v="91"/>
    <n v="74"/>
    <n v="1819"/>
    <n v="220"/>
    <n v="231"/>
    <n v="320"/>
    <n v="620"/>
    <n v="815"/>
    <n v="6"/>
    <x v="18"/>
    <x v="1"/>
    <x v="0"/>
    <x v="0"/>
    <x v="5"/>
    <x v="2"/>
    <s v="Decaf"/>
  </r>
  <r>
    <n v="356"/>
    <n v="387"/>
    <n v="672"/>
    <n v="247"/>
    <n v="120"/>
    <n v="96"/>
    <n v="1742"/>
    <n v="240"/>
    <n v="214"/>
    <n v="340"/>
    <n v="590"/>
    <n v="641"/>
    <n v="8"/>
    <x v="18"/>
    <x v="2"/>
    <x v="0"/>
    <x v="1"/>
    <x v="6"/>
    <x v="3"/>
    <s v="Decaf"/>
  </r>
  <r>
    <n v="207"/>
    <n v="222"/>
    <n v="373"/>
    <n v="125"/>
    <n v="67"/>
    <n v="49"/>
    <n v="833"/>
    <n v="150"/>
    <n v="126"/>
    <n v="200"/>
    <n v="330"/>
    <n v="563"/>
    <n v="9"/>
    <x v="18"/>
    <x v="2"/>
    <x v="0"/>
    <x v="1"/>
    <x v="7"/>
    <x v="3"/>
    <s v="Decaf"/>
  </r>
  <r>
    <n v="230"/>
    <n v="266"/>
    <n v="527"/>
    <n v="321"/>
    <n v="92"/>
    <n v="74"/>
    <n v="1819"/>
    <n v="150"/>
    <n v="158"/>
    <n v="240"/>
    <n v="460"/>
    <n v="563"/>
    <n v="11"/>
    <x v="18"/>
    <x v="2"/>
    <x v="0"/>
    <x v="1"/>
    <x v="9"/>
    <x v="1"/>
    <s v="Regular"/>
  </r>
  <r>
    <n v="272"/>
    <n v="332"/>
    <n v="597"/>
    <n v="329"/>
    <n v="126"/>
    <n v="102"/>
    <n v="1834"/>
    <n v="170"/>
    <n v="188"/>
    <n v="290"/>
    <n v="520"/>
    <n v="515"/>
    <n v="12"/>
    <x v="18"/>
    <x v="2"/>
    <x v="0"/>
    <x v="1"/>
    <x v="10"/>
    <x v="1"/>
    <s v="Regular"/>
  </r>
  <r>
    <n v="23"/>
    <n v="36"/>
    <n v="60"/>
    <n v="25"/>
    <n v="18"/>
    <n v="7"/>
    <n v="854"/>
    <n v="30"/>
    <n v="20"/>
    <n v="40"/>
    <n v="60"/>
    <n v="712"/>
    <n v="1"/>
    <x v="18"/>
    <x v="2"/>
    <x v="0"/>
    <x v="1"/>
    <x v="0"/>
    <x v="0"/>
    <s v="Regular"/>
  </r>
  <r>
    <n v="12"/>
    <n v="41"/>
    <n v="74"/>
    <n v="34"/>
    <n v="30"/>
    <n v="10"/>
    <n v="1010"/>
    <n v="20"/>
    <n v="30"/>
    <n v="40"/>
    <n v="70"/>
    <n v="319"/>
    <n v="2"/>
    <x v="18"/>
    <x v="2"/>
    <x v="0"/>
    <x v="1"/>
    <x v="1"/>
    <x v="0"/>
    <s v="Regular"/>
  </r>
  <r>
    <n v="17"/>
    <n v="31"/>
    <n v="54"/>
    <n v="23"/>
    <n v="18"/>
    <n v="7"/>
    <n v="605"/>
    <n v="20"/>
    <n v="20"/>
    <n v="30"/>
    <n v="50"/>
    <n v="712"/>
    <n v="3"/>
    <x v="18"/>
    <x v="2"/>
    <x v="0"/>
    <x v="1"/>
    <x v="2"/>
    <x v="0"/>
    <s v="Decaf"/>
  </r>
  <r>
    <n v="18"/>
    <n v="29"/>
    <n v="49"/>
    <n v="20"/>
    <n v="15"/>
    <n v="5"/>
    <n v="808"/>
    <n v="20"/>
    <n v="20"/>
    <n v="30"/>
    <n v="50"/>
    <n v="712"/>
    <n v="5"/>
    <x v="18"/>
    <x v="2"/>
    <x v="0"/>
    <x v="1"/>
    <x v="4"/>
    <x v="2"/>
    <s v="Regular"/>
  </r>
  <r>
    <n v="43"/>
    <n v="43"/>
    <n v="43"/>
    <n v="0"/>
    <n v="11"/>
    <n v="0"/>
    <n v="559"/>
    <n v="40"/>
    <n v="0"/>
    <n v="50"/>
    <n v="50"/>
    <n v="563"/>
    <n v="6"/>
    <x v="18"/>
    <x v="2"/>
    <x v="0"/>
    <x v="1"/>
    <x v="5"/>
    <x v="2"/>
    <s v="Decaf"/>
  </r>
  <r>
    <n v="-1"/>
    <n v="82"/>
    <n v="140"/>
    <n v="59"/>
    <n v="77"/>
    <n v="53"/>
    <n v="338"/>
    <n v="10"/>
    <n v="50"/>
    <n v="70"/>
    <n v="120"/>
    <n v="636"/>
    <n v="8"/>
    <x v="18"/>
    <x v="3"/>
    <x v="0"/>
    <x v="1"/>
    <x v="6"/>
    <x v="3"/>
    <s v="Decaf"/>
  </r>
  <r>
    <n v="-17"/>
    <n v="49"/>
    <n v="167"/>
    <n v="111"/>
    <n v="57"/>
    <n v="37"/>
    <n v="1334"/>
    <n v="0"/>
    <n v="93"/>
    <n v="40"/>
    <n v="140"/>
    <n v="660"/>
    <n v="9"/>
    <x v="18"/>
    <x v="3"/>
    <x v="0"/>
    <x v="1"/>
    <x v="7"/>
    <x v="3"/>
    <s v="Decaf"/>
  </r>
  <r>
    <n v="23"/>
    <n v="59"/>
    <n v="102"/>
    <n v="44"/>
    <n v="39"/>
    <n v="14"/>
    <n v="258"/>
    <n v="30"/>
    <n v="30"/>
    <n v="60"/>
    <n v="90"/>
    <n v="314"/>
    <n v="11"/>
    <x v="18"/>
    <x v="3"/>
    <x v="0"/>
    <x v="1"/>
    <x v="9"/>
    <x v="1"/>
    <s v="Regular"/>
  </r>
  <r>
    <n v="1"/>
    <n v="49"/>
    <n v="88"/>
    <n v="40"/>
    <n v="45"/>
    <n v="15"/>
    <n v="219"/>
    <n v="0"/>
    <n v="30"/>
    <n v="40"/>
    <n v="70"/>
    <n v="816"/>
    <n v="12"/>
    <x v="18"/>
    <x v="3"/>
    <x v="0"/>
    <x v="1"/>
    <x v="10"/>
    <x v="1"/>
    <s v="Regular"/>
  </r>
  <r>
    <n v="0"/>
    <n v="46"/>
    <n v="81"/>
    <n v="36"/>
    <n v="43"/>
    <n v="13"/>
    <n v="252"/>
    <n v="0"/>
    <n v="30"/>
    <n v="40"/>
    <n v="70"/>
    <n v="417"/>
    <n v="13"/>
    <x v="18"/>
    <x v="3"/>
    <x v="0"/>
    <x v="1"/>
    <x v="3"/>
    <x v="1"/>
    <s v="Regular"/>
  </r>
  <r>
    <n v="43"/>
    <n v="93"/>
    <n v="167"/>
    <n v="76"/>
    <n v="58"/>
    <n v="28"/>
    <n v="613"/>
    <n v="40"/>
    <n v="80"/>
    <n v="90"/>
    <n v="170"/>
    <n v="314"/>
    <n v="2"/>
    <x v="18"/>
    <x v="3"/>
    <x v="0"/>
    <x v="1"/>
    <x v="1"/>
    <x v="0"/>
    <s v="Regular"/>
  </r>
  <r>
    <n v="44"/>
    <n v="72"/>
    <n v="131"/>
    <n v="60"/>
    <n v="37"/>
    <n v="18"/>
    <n v="1070"/>
    <n v="40"/>
    <n v="60"/>
    <n v="70"/>
    <n v="130"/>
    <n v="314"/>
    <n v="3"/>
    <x v="18"/>
    <x v="3"/>
    <x v="0"/>
    <x v="1"/>
    <x v="2"/>
    <x v="0"/>
    <s v="Decaf"/>
  </r>
  <r>
    <n v="44"/>
    <n v="52"/>
    <n v="86"/>
    <n v="35"/>
    <n v="19"/>
    <n v="9"/>
    <n v="894"/>
    <n v="40"/>
    <n v="40"/>
    <n v="60"/>
    <n v="100"/>
    <n v="660"/>
    <n v="5"/>
    <x v="18"/>
    <x v="3"/>
    <x v="0"/>
    <x v="1"/>
    <x v="4"/>
    <x v="2"/>
    <s v="Regular"/>
  </r>
  <r>
    <n v="48"/>
    <n v="57"/>
    <n v="95"/>
    <n v="39"/>
    <n v="20"/>
    <n v="10"/>
    <n v="845"/>
    <n v="50"/>
    <n v="40"/>
    <n v="70"/>
    <n v="110"/>
    <n v="314"/>
    <n v="6"/>
    <x v="18"/>
    <x v="3"/>
    <x v="0"/>
    <x v="1"/>
    <x v="5"/>
    <x v="2"/>
    <s v="Decaf"/>
  </r>
  <r>
    <n v="12"/>
    <n v="26"/>
    <n v="44"/>
    <n v="18"/>
    <n v="16"/>
    <n v="5"/>
    <n v="486"/>
    <n v="20"/>
    <n v="10"/>
    <n v="20"/>
    <n v="30"/>
    <n v="513"/>
    <n v="8"/>
    <x v="18"/>
    <x v="4"/>
    <x v="0"/>
    <x v="0"/>
    <x v="6"/>
    <x v="3"/>
    <s v="Decaf"/>
  </r>
  <r>
    <n v="22"/>
    <n v="34"/>
    <n v="56"/>
    <n v="23"/>
    <n v="17"/>
    <n v="6"/>
    <n v="868"/>
    <n v="40"/>
    <n v="10"/>
    <n v="40"/>
    <n v="50"/>
    <n v="937"/>
    <n v="9"/>
    <x v="18"/>
    <x v="4"/>
    <x v="0"/>
    <x v="0"/>
    <x v="7"/>
    <x v="3"/>
    <s v="Decaf"/>
  </r>
  <r>
    <n v="144"/>
    <n v="172"/>
    <n v="283"/>
    <n v="148"/>
    <n v="63"/>
    <n v="37"/>
    <n v="822"/>
    <n v="100"/>
    <n v="90"/>
    <n v="160"/>
    <n v="250"/>
    <n v="740"/>
    <n v="11"/>
    <x v="18"/>
    <x v="4"/>
    <x v="0"/>
    <x v="0"/>
    <x v="9"/>
    <x v="1"/>
    <s v="Regular"/>
  </r>
  <r>
    <n v="177"/>
    <n v="195"/>
    <n v="333"/>
    <n v="156"/>
    <n v="62"/>
    <n v="43"/>
    <n v="692"/>
    <n v="110"/>
    <n v="122"/>
    <n v="170"/>
    <n v="290"/>
    <n v="419"/>
    <n v="12"/>
    <x v="18"/>
    <x v="4"/>
    <x v="0"/>
    <x v="0"/>
    <x v="10"/>
    <x v="1"/>
    <s v="Regular"/>
  </r>
  <r>
    <n v="15"/>
    <n v="64"/>
    <n v="114"/>
    <n v="51"/>
    <n v="49"/>
    <n v="19"/>
    <n v="419"/>
    <n v="30"/>
    <n v="50"/>
    <n v="80"/>
    <n v="130"/>
    <n v="614"/>
    <n v="6"/>
    <x v="18"/>
    <x v="4"/>
    <x v="0"/>
    <x v="0"/>
    <x v="5"/>
    <x v="2"/>
    <s v="Decaf"/>
  </r>
  <r>
    <n v="28"/>
    <n v="63"/>
    <n v="109"/>
    <n v="47"/>
    <n v="40"/>
    <n v="15"/>
    <n v="420"/>
    <n v="40"/>
    <n v="40"/>
    <n v="70"/>
    <n v="110"/>
    <n v="513"/>
    <n v="1"/>
    <x v="18"/>
    <x v="4"/>
    <x v="0"/>
    <x v="0"/>
    <x v="0"/>
    <x v="0"/>
    <s v="Regular"/>
  </r>
  <r>
    <n v="25"/>
    <n v="51"/>
    <n v="84"/>
    <n v="34"/>
    <n v="31"/>
    <n v="10"/>
    <n v="432"/>
    <n v="30"/>
    <n v="30"/>
    <n v="50"/>
    <n v="80"/>
    <n v="234"/>
    <n v="2"/>
    <x v="18"/>
    <x v="4"/>
    <x v="0"/>
    <x v="0"/>
    <x v="1"/>
    <x v="0"/>
    <s v="Regular"/>
  </r>
  <r>
    <n v="-12"/>
    <n v="56"/>
    <n v="94"/>
    <n v="39"/>
    <n v="60"/>
    <n v="36"/>
    <n v="517"/>
    <n v="0"/>
    <n v="40"/>
    <n v="50"/>
    <n v="90"/>
    <n v="567"/>
    <n v="3"/>
    <x v="18"/>
    <x v="4"/>
    <x v="0"/>
    <x v="0"/>
    <x v="2"/>
    <x v="0"/>
    <s v="Decaf"/>
  </r>
  <r>
    <n v="112"/>
    <n v="146"/>
    <n v="288"/>
    <n v="158"/>
    <n v="60"/>
    <n v="40"/>
    <n v="1304"/>
    <n v="120"/>
    <n v="95"/>
    <n v="180"/>
    <n v="340"/>
    <n v="216"/>
    <n v="5"/>
    <x v="18"/>
    <x v="4"/>
    <x v="0"/>
    <x v="0"/>
    <x v="4"/>
    <x v="2"/>
    <s v="Regular"/>
  </r>
  <r>
    <n v="40"/>
    <n v="65"/>
    <n v="103"/>
    <n v="39"/>
    <n v="33"/>
    <n v="12"/>
    <n v="380"/>
    <n v="40"/>
    <n v="30"/>
    <n v="60"/>
    <n v="90"/>
    <n v="262"/>
    <n v="8"/>
    <x v="18"/>
    <x v="5"/>
    <x v="0"/>
    <x v="1"/>
    <x v="6"/>
    <x v="3"/>
    <s v="Decaf"/>
  </r>
  <r>
    <n v="80"/>
    <n v="85"/>
    <n v="143"/>
    <n v="59"/>
    <n v="25"/>
    <n v="16"/>
    <n v="870"/>
    <n v="60"/>
    <n v="50"/>
    <n v="70"/>
    <n v="120"/>
    <n v="262"/>
    <n v="9"/>
    <x v="18"/>
    <x v="5"/>
    <x v="0"/>
    <x v="1"/>
    <x v="7"/>
    <x v="3"/>
    <s v="Decaf"/>
  </r>
  <r>
    <n v="29"/>
    <n v="54"/>
    <n v="89"/>
    <n v="36"/>
    <n v="31"/>
    <n v="11"/>
    <n v="462"/>
    <n v="10"/>
    <n v="30"/>
    <n v="40"/>
    <n v="70"/>
    <n v="262"/>
    <n v="11"/>
    <x v="18"/>
    <x v="5"/>
    <x v="0"/>
    <x v="1"/>
    <x v="9"/>
    <x v="1"/>
    <s v="Regular"/>
  </r>
  <r>
    <n v="-8"/>
    <n v="66"/>
    <n v="112"/>
    <n v="47"/>
    <n v="67"/>
    <n v="42"/>
    <n v="622"/>
    <n v="0"/>
    <n v="40"/>
    <n v="50"/>
    <n v="90"/>
    <n v="715"/>
    <n v="12"/>
    <x v="18"/>
    <x v="5"/>
    <x v="0"/>
    <x v="1"/>
    <x v="10"/>
    <x v="1"/>
    <s v="Regular"/>
  </r>
  <r>
    <n v="50"/>
    <n v="65"/>
    <n v="114"/>
    <n v="50"/>
    <n v="27"/>
    <n v="16"/>
    <n v="587"/>
    <n v="60"/>
    <n v="50"/>
    <n v="80"/>
    <n v="130"/>
    <n v="715"/>
    <n v="6"/>
    <x v="18"/>
    <x v="5"/>
    <x v="0"/>
    <x v="1"/>
    <x v="5"/>
    <x v="2"/>
    <s v="Decaf"/>
  </r>
  <r>
    <n v="25"/>
    <n v="74"/>
    <n v="132"/>
    <n v="59"/>
    <n v="52"/>
    <n v="22"/>
    <n v="403"/>
    <n v="20"/>
    <n v="60"/>
    <n v="70"/>
    <n v="130"/>
    <n v="262"/>
    <n v="1"/>
    <x v="18"/>
    <x v="5"/>
    <x v="0"/>
    <x v="1"/>
    <x v="0"/>
    <x v="0"/>
    <s v="Regular"/>
  </r>
  <r>
    <n v="44"/>
    <n v="173"/>
    <n v="294"/>
    <n v="111"/>
    <n v="131"/>
    <n v="112"/>
    <n v="717"/>
    <n v="60"/>
    <n v="110"/>
    <n v="180"/>
    <n v="310"/>
    <n v="608"/>
    <n v="2"/>
    <x v="18"/>
    <x v="5"/>
    <x v="0"/>
    <x v="1"/>
    <x v="1"/>
    <x v="0"/>
    <s v="Regular"/>
  </r>
  <r>
    <n v="98"/>
    <n v="130"/>
    <n v="225"/>
    <n v="97"/>
    <n v="55"/>
    <n v="32"/>
    <n v="575"/>
    <n v="80"/>
    <n v="92"/>
    <n v="130"/>
    <n v="230"/>
    <n v="262"/>
    <n v="3"/>
    <x v="18"/>
    <x v="5"/>
    <x v="0"/>
    <x v="1"/>
    <x v="2"/>
    <x v="0"/>
    <s v="Decaf"/>
  </r>
  <r>
    <n v="77"/>
    <n v="103"/>
    <n v="187"/>
    <n v="86"/>
    <n v="44"/>
    <n v="26"/>
    <n v="1081"/>
    <n v="90"/>
    <n v="90"/>
    <n v="130"/>
    <n v="220"/>
    <n v="715"/>
    <n v="5"/>
    <x v="18"/>
    <x v="5"/>
    <x v="0"/>
    <x v="1"/>
    <x v="4"/>
    <x v="2"/>
    <s v="Regular"/>
  </r>
  <r>
    <n v="44"/>
    <n v="93"/>
    <n v="167"/>
    <n v="76"/>
    <n v="57"/>
    <n v="28"/>
    <n v="613"/>
    <n v="40"/>
    <n v="50"/>
    <n v="80"/>
    <n v="130"/>
    <n v="860"/>
    <n v="9"/>
    <x v="18"/>
    <x v="6"/>
    <x v="1"/>
    <x v="1"/>
    <x v="7"/>
    <x v="3"/>
    <s v="Decaf"/>
  </r>
  <r>
    <n v="46"/>
    <n v="72"/>
    <n v="131"/>
    <n v="60"/>
    <n v="36"/>
    <n v="18"/>
    <n v="1070"/>
    <n v="40"/>
    <n v="40"/>
    <n v="60"/>
    <n v="100"/>
    <n v="959"/>
    <n v="10"/>
    <x v="18"/>
    <x v="6"/>
    <x v="1"/>
    <x v="1"/>
    <x v="8"/>
    <x v="3"/>
    <s v="Decaf"/>
  </r>
  <r>
    <n v="44"/>
    <n v="52"/>
    <n v="86"/>
    <n v="35"/>
    <n v="19"/>
    <n v="9"/>
    <n v="894"/>
    <n v="50"/>
    <n v="30"/>
    <n v="60"/>
    <n v="90"/>
    <n v="959"/>
    <n v="11"/>
    <x v="18"/>
    <x v="6"/>
    <x v="1"/>
    <x v="1"/>
    <x v="9"/>
    <x v="1"/>
    <s v="Regular"/>
  </r>
  <r>
    <n v="21"/>
    <n v="31"/>
    <n v="51"/>
    <n v="20"/>
    <n v="15"/>
    <n v="5"/>
    <n v="814"/>
    <n v="20"/>
    <n v="20"/>
    <n v="30"/>
    <n v="50"/>
    <n v="860"/>
    <n v="13"/>
    <x v="18"/>
    <x v="6"/>
    <x v="1"/>
    <x v="1"/>
    <x v="3"/>
    <x v="1"/>
    <s v="Regular"/>
  </r>
  <r>
    <n v="-7"/>
    <n v="66"/>
    <n v="112"/>
    <n v="47"/>
    <n v="66"/>
    <n v="42"/>
    <n v="622"/>
    <n v="20"/>
    <n v="40"/>
    <n v="70"/>
    <n v="110"/>
    <n v="475"/>
    <n v="5"/>
    <x v="18"/>
    <x v="6"/>
    <x v="1"/>
    <x v="1"/>
    <x v="4"/>
    <x v="2"/>
    <s v="Regular"/>
  </r>
  <r>
    <n v="22"/>
    <n v="57"/>
    <n v="99"/>
    <n v="43"/>
    <n v="38"/>
    <n v="14"/>
    <n v="388"/>
    <n v="20"/>
    <n v="40"/>
    <n v="50"/>
    <n v="90"/>
    <n v="860"/>
    <n v="6"/>
    <x v="18"/>
    <x v="6"/>
    <x v="1"/>
    <x v="1"/>
    <x v="5"/>
    <x v="2"/>
    <s v="Decaf"/>
  </r>
  <r>
    <n v="104"/>
    <n v="135"/>
    <n v="223"/>
    <n v="90"/>
    <n v="56"/>
    <n v="29"/>
    <n v="1148"/>
    <n v="90"/>
    <n v="80"/>
    <n v="130"/>
    <n v="210"/>
    <n v="203"/>
    <n v="2"/>
    <x v="18"/>
    <x v="6"/>
    <x v="1"/>
    <x v="1"/>
    <x v="1"/>
    <x v="0"/>
    <s v="Regular"/>
  </r>
  <r>
    <n v="50"/>
    <n v="65"/>
    <n v="114"/>
    <n v="50"/>
    <n v="27"/>
    <n v="16"/>
    <n v="587"/>
    <n v="30"/>
    <n v="30"/>
    <n v="50"/>
    <n v="80"/>
    <n v="352"/>
    <n v="8"/>
    <x v="18"/>
    <x v="7"/>
    <x v="1"/>
    <x v="0"/>
    <x v="6"/>
    <x v="3"/>
    <s v="Decaf"/>
  </r>
  <r>
    <n v="26"/>
    <n v="74"/>
    <n v="132"/>
    <n v="59"/>
    <n v="51"/>
    <n v="22"/>
    <n v="403"/>
    <n v="30"/>
    <n v="40"/>
    <n v="60"/>
    <n v="100"/>
    <n v="352"/>
    <n v="9"/>
    <x v="18"/>
    <x v="7"/>
    <x v="1"/>
    <x v="0"/>
    <x v="7"/>
    <x v="3"/>
    <s v="Decaf"/>
  </r>
  <r>
    <n v="76"/>
    <n v="103"/>
    <n v="187"/>
    <n v="86"/>
    <n v="45"/>
    <n v="26"/>
    <n v="1081"/>
    <n v="50"/>
    <n v="60"/>
    <n v="80"/>
    <n v="140"/>
    <n v="239"/>
    <n v="10"/>
    <x v="18"/>
    <x v="7"/>
    <x v="1"/>
    <x v="0"/>
    <x v="8"/>
    <x v="3"/>
    <s v="Decaf"/>
  </r>
  <r>
    <n v="57"/>
    <n v="65"/>
    <n v="109"/>
    <n v="45"/>
    <n v="22"/>
    <n v="12"/>
    <n v="885"/>
    <n v="50"/>
    <n v="40"/>
    <n v="70"/>
    <n v="110"/>
    <n v="772"/>
    <n v="11"/>
    <x v="18"/>
    <x v="7"/>
    <x v="1"/>
    <x v="0"/>
    <x v="9"/>
    <x v="1"/>
    <s v="Regular"/>
  </r>
  <r>
    <n v="80"/>
    <n v="85"/>
    <n v="143"/>
    <n v="59"/>
    <n v="25"/>
    <n v="16"/>
    <n v="870"/>
    <n v="70"/>
    <n v="60"/>
    <n v="90"/>
    <n v="150"/>
    <n v="239"/>
    <n v="13"/>
    <x v="18"/>
    <x v="7"/>
    <x v="1"/>
    <x v="0"/>
    <x v="3"/>
    <x v="1"/>
    <s v="Regular"/>
  </r>
  <r>
    <n v="44"/>
    <n v="173"/>
    <n v="294"/>
    <n v="102"/>
    <n v="131"/>
    <n v="112"/>
    <n v="717"/>
    <n v="60"/>
    <n v="91"/>
    <n v="180"/>
    <n v="290"/>
    <n v="239"/>
    <n v="5"/>
    <x v="18"/>
    <x v="7"/>
    <x v="1"/>
    <x v="0"/>
    <x v="4"/>
    <x v="2"/>
    <s v="Regular"/>
  </r>
  <r>
    <n v="98"/>
    <n v="130"/>
    <n v="225"/>
    <n v="97"/>
    <n v="55"/>
    <n v="32"/>
    <n v="575"/>
    <n v="80"/>
    <n v="90"/>
    <n v="130"/>
    <n v="220"/>
    <n v="754"/>
    <n v="6"/>
    <x v="18"/>
    <x v="7"/>
    <x v="1"/>
    <x v="0"/>
    <x v="5"/>
    <x v="2"/>
    <s v="Decaf"/>
  </r>
  <r>
    <n v="144"/>
    <n v="172"/>
    <n v="283"/>
    <n v="112"/>
    <n v="63"/>
    <n v="37"/>
    <n v="822"/>
    <n v="120"/>
    <n v="69"/>
    <n v="170"/>
    <n v="270"/>
    <n v="305"/>
    <n v="2"/>
    <x v="18"/>
    <x v="7"/>
    <x v="1"/>
    <x v="0"/>
    <x v="1"/>
    <x v="0"/>
    <s v="Regular"/>
  </r>
  <r>
    <n v="178"/>
    <n v="195"/>
    <n v="333"/>
    <n v="197"/>
    <n v="61"/>
    <n v="43"/>
    <n v="692"/>
    <n v="130"/>
    <n v="137"/>
    <n v="180"/>
    <n v="310"/>
    <n v="754"/>
    <n v="3"/>
    <x v="18"/>
    <x v="7"/>
    <x v="1"/>
    <x v="0"/>
    <x v="2"/>
    <x v="0"/>
    <s v="Decaf"/>
  </r>
  <r>
    <n v="15"/>
    <n v="64"/>
    <n v="114"/>
    <n v="51"/>
    <n v="49"/>
    <n v="19"/>
    <n v="419"/>
    <n v="20"/>
    <n v="30"/>
    <n v="50"/>
    <n v="80"/>
    <n v="774"/>
    <n v="9"/>
    <x v="18"/>
    <x v="8"/>
    <x v="1"/>
    <x v="0"/>
    <x v="7"/>
    <x v="3"/>
    <s v="Decaf"/>
  </r>
  <r>
    <n v="22"/>
    <n v="34"/>
    <n v="56"/>
    <n v="23"/>
    <n v="17"/>
    <n v="6"/>
    <n v="868"/>
    <n v="30"/>
    <n v="20"/>
    <n v="40"/>
    <n v="60"/>
    <n v="413"/>
    <n v="11"/>
    <x v="18"/>
    <x v="8"/>
    <x v="1"/>
    <x v="0"/>
    <x v="9"/>
    <x v="1"/>
    <s v="Regular"/>
  </r>
  <r>
    <n v="12"/>
    <n v="26"/>
    <n v="44"/>
    <n v="18"/>
    <n v="16"/>
    <n v="5"/>
    <n v="486"/>
    <n v="20"/>
    <n v="10"/>
    <n v="30"/>
    <n v="40"/>
    <n v="774"/>
    <n v="13"/>
    <x v="18"/>
    <x v="8"/>
    <x v="1"/>
    <x v="0"/>
    <x v="3"/>
    <x v="1"/>
    <s v="Regular"/>
  </r>
  <r>
    <n v="10"/>
    <n v="72"/>
    <n v="110"/>
    <n v="39"/>
    <n v="60"/>
    <n v="36"/>
    <n v="560"/>
    <n v="20"/>
    <n v="30"/>
    <n v="70"/>
    <n v="100"/>
    <n v="413"/>
    <n v="5"/>
    <x v="18"/>
    <x v="8"/>
    <x v="1"/>
    <x v="0"/>
    <x v="4"/>
    <x v="2"/>
    <s v="Regular"/>
  </r>
  <r>
    <n v="112"/>
    <n v="146"/>
    <n v="288"/>
    <n v="172"/>
    <n v="60"/>
    <n v="40"/>
    <n v="1304"/>
    <n v="100"/>
    <n v="139"/>
    <n v="150"/>
    <n v="280"/>
    <n v="339"/>
    <n v="7"/>
    <x v="18"/>
    <x v="8"/>
    <x v="1"/>
    <x v="0"/>
    <x v="11"/>
    <x v="2"/>
    <s v="Regular"/>
  </r>
  <r>
    <n v="778"/>
    <n v="613"/>
    <n v="659"/>
    <n v="52"/>
    <n v="46"/>
    <n v="17"/>
    <n v="-1493"/>
    <n v="560"/>
    <n v="40"/>
    <n v="590"/>
    <n v="630"/>
    <n v="978"/>
    <n v="2"/>
    <x v="18"/>
    <x v="8"/>
    <x v="1"/>
    <x v="0"/>
    <x v="1"/>
    <x v="0"/>
    <s v="Regular"/>
  </r>
  <r>
    <n v="0"/>
    <n v="46"/>
    <n v="81"/>
    <n v="36"/>
    <n v="43"/>
    <n v="13"/>
    <n v="252"/>
    <n v="10"/>
    <n v="20"/>
    <n v="40"/>
    <n v="60"/>
    <n v="603"/>
    <n v="9"/>
    <x v="18"/>
    <x v="9"/>
    <x v="1"/>
    <x v="1"/>
    <x v="7"/>
    <x v="3"/>
    <s v="Decaf"/>
  </r>
  <r>
    <n v="23"/>
    <n v="36"/>
    <n v="60"/>
    <n v="25"/>
    <n v="18"/>
    <n v="7"/>
    <n v="854"/>
    <n v="30"/>
    <n v="20"/>
    <n v="40"/>
    <n v="60"/>
    <n v="603"/>
    <n v="11"/>
    <x v="18"/>
    <x v="9"/>
    <x v="1"/>
    <x v="1"/>
    <x v="9"/>
    <x v="1"/>
    <s v="Regular"/>
  </r>
  <r>
    <n v="43"/>
    <n v="43"/>
    <n v="43"/>
    <n v="0"/>
    <n v="11"/>
    <n v="0"/>
    <n v="559"/>
    <n v="30"/>
    <n v="0"/>
    <n v="40"/>
    <n v="40"/>
    <n v="603"/>
    <n v="13"/>
    <x v="18"/>
    <x v="9"/>
    <x v="1"/>
    <x v="1"/>
    <x v="3"/>
    <x v="1"/>
    <s v="Regular"/>
  </r>
  <r>
    <n v="-1"/>
    <n v="82"/>
    <n v="140"/>
    <n v="59"/>
    <n v="77"/>
    <n v="53"/>
    <n v="338"/>
    <n v="10"/>
    <n v="50"/>
    <n v="80"/>
    <n v="130"/>
    <n v="603"/>
    <n v="5"/>
    <x v="18"/>
    <x v="9"/>
    <x v="1"/>
    <x v="1"/>
    <x v="4"/>
    <x v="2"/>
    <s v="Regular"/>
  </r>
  <r>
    <n v="0"/>
    <n v="49"/>
    <n v="88"/>
    <n v="40"/>
    <n v="46"/>
    <n v="15"/>
    <n v="219"/>
    <n v="10"/>
    <n v="30"/>
    <n v="50"/>
    <n v="80"/>
    <n v="603"/>
    <n v="7"/>
    <x v="18"/>
    <x v="9"/>
    <x v="1"/>
    <x v="1"/>
    <x v="11"/>
    <x v="2"/>
    <s v="Regular"/>
  </r>
  <r>
    <n v="68"/>
    <n v="90"/>
    <n v="150"/>
    <n v="61"/>
    <n v="38"/>
    <n v="19"/>
    <n v="329"/>
    <n v="70"/>
    <n v="50"/>
    <n v="90"/>
    <n v="140"/>
    <n v="603"/>
    <n v="1"/>
    <x v="18"/>
    <x v="9"/>
    <x v="1"/>
    <x v="1"/>
    <x v="0"/>
    <x v="0"/>
    <s v="Regular"/>
  </r>
  <r>
    <n v="59"/>
    <n v="96"/>
    <n v="159"/>
    <n v="64"/>
    <n v="49"/>
    <n v="21"/>
    <n v="467"/>
    <n v="60"/>
    <n v="60"/>
    <n v="90"/>
    <n v="150"/>
    <n v="603"/>
    <n v="2"/>
    <x v="18"/>
    <x v="9"/>
    <x v="1"/>
    <x v="1"/>
    <x v="1"/>
    <x v="0"/>
    <s v="Regular"/>
  </r>
  <r>
    <n v="536"/>
    <n v="523"/>
    <n v="786"/>
    <n v="263"/>
    <n v="126"/>
    <n v="102"/>
    <n v="1781"/>
    <n v="310"/>
    <n v="186"/>
    <n v="410"/>
    <n v="610"/>
    <n v="516"/>
    <n v="9"/>
    <x v="18"/>
    <x v="10"/>
    <x v="1"/>
    <x v="0"/>
    <x v="7"/>
    <x v="3"/>
    <s v="Decaf"/>
  </r>
  <r>
    <n v="-226"/>
    <n v="-62"/>
    <n v="196"/>
    <n v="290"/>
    <n v="95"/>
    <n v="80"/>
    <n v="3076"/>
    <n v="-110"/>
    <n v="155"/>
    <n v="-40"/>
    <n v="150"/>
    <n v="914"/>
    <n v="10"/>
    <x v="18"/>
    <x v="10"/>
    <x v="1"/>
    <x v="0"/>
    <x v="8"/>
    <x v="3"/>
    <s v="Decaf"/>
  </r>
  <r>
    <n v="190"/>
    <n v="185"/>
    <n v="309"/>
    <n v="156"/>
    <n v="44"/>
    <n v="35"/>
    <n v="1007"/>
    <n v="160"/>
    <n v="86"/>
    <n v="200"/>
    <n v="330"/>
    <n v="212"/>
    <n v="11"/>
    <x v="18"/>
    <x v="10"/>
    <x v="1"/>
    <x v="0"/>
    <x v="9"/>
    <x v="1"/>
    <s v="Regular"/>
  </r>
  <r>
    <n v="153"/>
    <n v="152"/>
    <n v="254"/>
    <n v="87"/>
    <n v="38"/>
    <n v="29"/>
    <n v="952"/>
    <n v="120"/>
    <n v="114"/>
    <n v="160"/>
    <n v="270"/>
    <n v="914"/>
    <n v="12"/>
    <x v="18"/>
    <x v="10"/>
    <x v="1"/>
    <x v="0"/>
    <x v="10"/>
    <x v="1"/>
    <s v="Regular"/>
  </r>
  <r>
    <n v="135"/>
    <n v="136"/>
    <n v="228"/>
    <n v="94"/>
    <n v="35"/>
    <n v="26"/>
    <n v="608"/>
    <n v="120"/>
    <n v="90"/>
    <n v="150"/>
    <n v="240"/>
    <n v="631"/>
    <n v="13"/>
    <x v="18"/>
    <x v="10"/>
    <x v="1"/>
    <x v="0"/>
    <x v="3"/>
    <x v="1"/>
    <s v="Regular"/>
  </r>
  <r>
    <n v="-367"/>
    <n v="-85"/>
    <n v="76"/>
    <n v="187"/>
    <n v="168"/>
    <n v="147"/>
    <n v="2321"/>
    <n v="-240"/>
    <n v="164"/>
    <n v="-80"/>
    <n v="70"/>
    <n v="347"/>
    <n v="5"/>
    <x v="18"/>
    <x v="10"/>
    <x v="1"/>
    <x v="0"/>
    <x v="4"/>
    <x v="2"/>
    <s v="Regular"/>
  </r>
  <r>
    <n v="251"/>
    <n v="280"/>
    <n v="541"/>
    <n v="281"/>
    <n v="91"/>
    <n v="74"/>
    <n v="1355"/>
    <n v="190"/>
    <n v="186"/>
    <n v="280"/>
    <n v="530"/>
    <n v="631"/>
    <n v="7"/>
    <x v="18"/>
    <x v="10"/>
    <x v="1"/>
    <x v="0"/>
    <x v="11"/>
    <x v="2"/>
    <s v="Regular"/>
  </r>
  <r>
    <n v="511"/>
    <n v="548"/>
    <n v="904"/>
    <n v="398"/>
    <n v="166"/>
    <n v="127"/>
    <n v="2654"/>
    <n v="370"/>
    <n v="271"/>
    <n v="520"/>
    <n v="860"/>
    <n v="716"/>
    <n v="2"/>
    <x v="18"/>
    <x v="10"/>
    <x v="1"/>
    <x v="0"/>
    <x v="1"/>
    <x v="0"/>
    <s v="Regular"/>
  </r>
  <r>
    <n v="44"/>
    <n v="60"/>
    <n v="105"/>
    <n v="46"/>
    <n v="26"/>
    <n v="15"/>
    <n v="587"/>
    <n v="40"/>
    <n v="40"/>
    <n v="60"/>
    <n v="100"/>
    <n v="337"/>
    <n v="8"/>
    <x v="18"/>
    <x v="11"/>
    <x v="2"/>
    <x v="1"/>
    <x v="6"/>
    <x v="3"/>
    <s v="Decaf"/>
  </r>
  <r>
    <n v="43"/>
    <n v="93"/>
    <n v="167"/>
    <n v="76"/>
    <n v="58"/>
    <n v="28"/>
    <n v="613"/>
    <n v="40"/>
    <n v="70"/>
    <n v="90"/>
    <n v="160"/>
    <n v="985"/>
    <n v="9"/>
    <x v="18"/>
    <x v="11"/>
    <x v="2"/>
    <x v="1"/>
    <x v="7"/>
    <x v="3"/>
    <s v="Decaf"/>
  </r>
  <r>
    <n v="50"/>
    <n v="59"/>
    <n v="98"/>
    <n v="40"/>
    <n v="21"/>
    <n v="11"/>
    <n v="843"/>
    <n v="50"/>
    <n v="50"/>
    <n v="70"/>
    <n v="120"/>
    <n v="337"/>
    <n v="2"/>
    <x v="18"/>
    <x v="11"/>
    <x v="2"/>
    <x v="1"/>
    <x v="1"/>
    <x v="0"/>
    <s v="Regular"/>
  </r>
  <r>
    <n v="80"/>
    <n v="85"/>
    <n v="143"/>
    <n v="59"/>
    <n v="25"/>
    <n v="16"/>
    <n v="870"/>
    <n v="90"/>
    <n v="70"/>
    <n v="110"/>
    <n v="180"/>
    <n v="504"/>
    <n v="3"/>
    <x v="18"/>
    <x v="11"/>
    <x v="2"/>
    <x v="1"/>
    <x v="2"/>
    <x v="0"/>
    <s v="Decaf"/>
  </r>
  <r>
    <n v="-8"/>
    <n v="66"/>
    <n v="112"/>
    <n v="47"/>
    <n v="67"/>
    <n v="42"/>
    <n v="-395"/>
    <n v="0"/>
    <n v="40"/>
    <n v="50"/>
    <n v="90"/>
    <n v="225"/>
    <n v="4"/>
    <x v="18"/>
    <x v="11"/>
    <x v="2"/>
    <x v="1"/>
    <x v="12"/>
    <x v="2"/>
    <s v="Regular"/>
  </r>
  <r>
    <n v="41"/>
    <n v="65"/>
    <n v="103"/>
    <n v="39"/>
    <n v="33"/>
    <n v="12"/>
    <n v="380"/>
    <n v="30"/>
    <n v="30"/>
    <n v="50"/>
    <n v="80"/>
    <n v="318"/>
    <n v="5"/>
    <x v="18"/>
    <x v="11"/>
    <x v="2"/>
    <x v="1"/>
    <x v="4"/>
    <x v="2"/>
    <s v="Regular"/>
  </r>
  <r>
    <n v="29"/>
    <n v="54"/>
    <n v="89"/>
    <n v="36"/>
    <n v="31"/>
    <n v="11"/>
    <n v="462"/>
    <n v="20"/>
    <n v="30"/>
    <n v="40"/>
    <n v="70"/>
    <n v="225"/>
    <n v="6"/>
    <x v="18"/>
    <x v="11"/>
    <x v="2"/>
    <x v="1"/>
    <x v="5"/>
    <x v="2"/>
    <s v="Decaf"/>
  </r>
  <r>
    <n v="23"/>
    <n v="36"/>
    <n v="60"/>
    <n v="25"/>
    <n v="18"/>
    <n v="7"/>
    <n v="854"/>
    <n v="20"/>
    <n v="20"/>
    <n v="30"/>
    <n v="50"/>
    <n v="505"/>
    <n v="8"/>
    <x v="18"/>
    <x v="12"/>
    <x v="2"/>
    <x v="1"/>
    <x v="6"/>
    <x v="3"/>
    <s v="Decaf"/>
  </r>
  <r>
    <n v="14"/>
    <n v="41"/>
    <n v="74"/>
    <n v="34"/>
    <n v="29"/>
    <n v="10"/>
    <n v="1010"/>
    <n v="20"/>
    <n v="30"/>
    <n v="40"/>
    <n v="70"/>
    <n v="505"/>
    <n v="9"/>
    <x v="18"/>
    <x v="12"/>
    <x v="2"/>
    <x v="1"/>
    <x v="7"/>
    <x v="3"/>
    <s v="Decaf"/>
  </r>
  <r>
    <n v="61"/>
    <n v="96"/>
    <n v="159"/>
    <n v="64"/>
    <n v="48"/>
    <n v="21"/>
    <n v="467"/>
    <n v="70"/>
    <n v="80"/>
    <n v="120"/>
    <n v="200"/>
    <n v="505"/>
    <n v="2"/>
    <x v="18"/>
    <x v="12"/>
    <x v="2"/>
    <x v="1"/>
    <x v="1"/>
    <x v="0"/>
    <s v="Regular"/>
  </r>
  <r>
    <n v="-15"/>
    <n v="49"/>
    <n v="167"/>
    <n v="152"/>
    <n v="56"/>
    <n v="37"/>
    <n v="1334"/>
    <n v="10"/>
    <n v="159"/>
    <n v="60"/>
    <n v="210"/>
    <n v="505"/>
    <n v="3"/>
    <x v="18"/>
    <x v="12"/>
    <x v="2"/>
    <x v="1"/>
    <x v="2"/>
    <x v="0"/>
    <s v="Decaf"/>
  </r>
  <r>
    <n v="1"/>
    <n v="49"/>
    <n v="88"/>
    <n v="40"/>
    <n v="45"/>
    <n v="15"/>
    <n v="-258"/>
    <n v="10"/>
    <n v="30"/>
    <n v="40"/>
    <n v="70"/>
    <n v="505"/>
    <n v="4"/>
    <x v="18"/>
    <x v="12"/>
    <x v="2"/>
    <x v="1"/>
    <x v="12"/>
    <x v="2"/>
    <s v="Regular"/>
  </r>
  <r>
    <n v="-1"/>
    <n v="82"/>
    <n v="140"/>
    <n v="59"/>
    <n v="77"/>
    <n v="53"/>
    <n v="338"/>
    <n v="0"/>
    <n v="50"/>
    <n v="70"/>
    <n v="120"/>
    <n v="505"/>
    <n v="5"/>
    <x v="18"/>
    <x v="12"/>
    <x v="2"/>
    <x v="1"/>
    <x v="4"/>
    <x v="2"/>
    <s v="Regular"/>
  </r>
  <r>
    <n v="25"/>
    <n v="59"/>
    <n v="102"/>
    <n v="44"/>
    <n v="38"/>
    <n v="14"/>
    <n v="258"/>
    <n v="20"/>
    <n v="30"/>
    <n v="50"/>
    <n v="80"/>
    <n v="505"/>
    <n v="6"/>
    <x v="18"/>
    <x v="12"/>
    <x v="2"/>
    <x v="1"/>
    <x v="5"/>
    <x v="2"/>
    <s v="Decaf"/>
  </r>
  <r>
    <n v="26"/>
    <n v="74"/>
    <n v="132"/>
    <n v="59"/>
    <n v="51"/>
    <n v="22"/>
    <n v="403"/>
    <n v="30"/>
    <n v="50"/>
    <n v="80"/>
    <n v="130"/>
    <n v="580"/>
    <n v="8"/>
    <x v="18"/>
    <x v="13"/>
    <x v="2"/>
    <x v="1"/>
    <x v="6"/>
    <x v="3"/>
    <s v="Decaf"/>
  </r>
  <r>
    <n v="44"/>
    <n v="173"/>
    <n v="294"/>
    <n v="132"/>
    <n v="131"/>
    <n v="112"/>
    <n v="717"/>
    <n v="60"/>
    <n v="96"/>
    <n v="180"/>
    <n v="290"/>
    <n v="405"/>
    <n v="9"/>
    <x v="18"/>
    <x v="13"/>
    <x v="2"/>
    <x v="1"/>
    <x v="7"/>
    <x v="3"/>
    <s v="Decaf"/>
  </r>
  <r>
    <n v="39"/>
    <n v="53"/>
    <n v="93"/>
    <n v="41"/>
    <n v="23"/>
    <n v="13"/>
    <n v="592"/>
    <n v="40"/>
    <n v="50"/>
    <n v="60"/>
    <n v="110"/>
    <n v="580"/>
    <n v="2"/>
    <x v="18"/>
    <x v="13"/>
    <x v="2"/>
    <x v="1"/>
    <x v="1"/>
    <x v="0"/>
    <s v="Regular"/>
  </r>
  <r>
    <n v="22"/>
    <n v="34"/>
    <n v="56"/>
    <n v="23"/>
    <n v="17"/>
    <n v="6"/>
    <n v="868"/>
    <n v="40"/>
    <n v="20"/>
    <n v="50"/>
    <n v="70"/>
    <n v="918"/>
    <n v="3"/>
    <x v="18"/>
    <x v="13"/>
    <x v="2"/>
    <x v="1"/>
    <x v="2"/>
    <x v="0"/>
    <s v="Decaf"/>
  </r>
  <r>
    <n v="177"/>
    <n v="195"/>
    <n v="333"/>
    <n v="142"/>
    <n v="62"/>
    <n v="43"/>
    <n v="-942"/>
    <n v="110"/>
    <n v="160"/>
    <n v="160"/>
    <n v="280"/>
    <n v="405"/>
    <n v="4"/>
    <x v="18"/>
    <x v="13"/>
    <x v="2"/>
    <x v="1"/>
    <x v="12"/>
    <x v="2"/>
    <s v="Regular"/>
  </r>
  <r>
    <n v="12"/>
    <n v="26"/>
    <n v="44"/>
    <n v="18"/>
    <n v="16"/>
    <n v="5"/>
    <n v="486"/>
    <n v="20"/>
    <n v="10"/>
    <n v="20"/>
    <n v="30"/>
    <n v="918"/>
    <n v="5"/>
    <x v="18"/>
    <x v="13"/>
    <x v="2"/>
    <x v="1"/>
    <x v="4"/>
    <x v="2"/>
    <s v="Regular"/>
  </r>
  <r>
    <n v="142"/>
    <n v="172"/>
    <n v="283"/>
    <n v="127"/>
    <n v="64"/>
    <n v="37"/>
    <n v="822"/>
    <n v="100"/>
    <n v="90"/>
    <n v="150"/>
    <n v="240"/>
    <n v="405"/>
    <n v="6"/>
    <x v="18"/>
    <x v="13"/>
    <x v="2"/>
    <x v="1"/>
    <x v="5"/>
    <x v="2"/>
    <s v="Decaf"/>
  </r>
  <r>
    <n v="28"/>
    <n v="63"/>
    <n v="109"/>
    <n v="47"/>
    <n v="40"/>
    <n v="15"/>
    <n v="420"/>
    <n v="30"/>
    <n v="40"/>
    <n v="60"/>
    <n v="100"/>
    <n v="214"/>
    <n v="8"/>
    <x v="18"/>
    <x v="14"/>
    <x v="2"/>
    <x v="0"/>
    <x v="6"/>
    <x v="3"/>
    <s v="Decaf"/>
  </r>
  <r>
    <n v="26"/>
    <n v="51"/>
    <n v="84"/>
    <n v="34"/>
    <n v="30"/>
    <n v="10"/>
    <n v="432"/>
    <n v="30"/>
    <n v="30"/>
    <n v="50"/>
    <n v="80"/>
    <n v="254"/>
    <n v="9"/>
    <x v="18"/>
    <x v="14"/>
    <x v="2"/>
    <x v="0"/>
    <x v="7"/>
    <x v="3"/>
    <s v="Decaf"/>
  </r>
  <r>
    <n v="284"/>
    <n v="307"/>
    <n v="562"/>
    <n v="241"/>
    <n v="94"/>
    <n v="80"/>
    <n v="1319"/>
    <n v="290"/>
    <n v="282"/>
    <n v="380"/>
    <n v="700"/>
    <n v="972"/>
    <n v="2"/>
    <x v="18"/>
    <x v="14"/>
    <x v="2"/>
    <x v="0"/>
    <x v="1"/>
    <x v="0"/>
    <s v="Regular"/>
  </r>
  <r>
    <n v="98"/>
    <n v="112"/>
    <n v="197"/>
    <n v="87"/>
    <n v="38"/>
    <n v="28"/>
    <n v="564"/>
    <n v="110"/>
    <n v="130"/>
    <n v="140"/>
    <n v="240"/>
    <n v="806"/>
    <n v="3"/>
    <x v="18"/>
    <x v="14"/>
    <x v="2"/>
    <x v="0"/>
    <x v="2"/>
    <x v="0"/>
    <s v="Decaf"/>
  </r>
  <r>
    <n v="41"/>
    <n v="79"/>
    <n v="130"/>
    <n v="52"/>
    <n v="46"/>
    <n v="17"/>
    <n v="-456"/>
    <n v="40"/>
    <n v="40"/>
    <n v="70"/>
    <n v="110"/>
    <n v="682"/>
    <n v="4"/>
    <x v="18"/>
    <x v="14"/>
    <x v="2"/>
    <x v="0"/>
    <x v="12"/>
    <x v="2"/>
    <s v="Regular"/>
  </r>
  <r>
    <n v="155"/>
    <n v="152"/>
    <n v="254"/>
    <n v="91"/>
    <n v="37"/>
    <n v="29"/>
    <n v="952"/>
    <n v="120"/>
    <n v="80"/>
    <n v="140"/>
    <n v="220"/>
    <n v="979"/>
    <n v="5"/>
    <x v="18"/>
    <x v="14"/>
    <x v="2"/>
    <x v="0"/>
    <x v="4"/>
    <x v="2"/>
    <s v="Regular"/>
  </r>
  <r>
    <n v="135"/>
    <n v="136"/>
    <n v="228"/>
    <n v="94"/>
    <n v="35"/>
    <n v="26"/>
    <n v="608"/>
    <n v="90"/>
    <n v="80"/>
    <n v="110"/>
    <n v="190"/>
    <n v="254"/>
    <n v="6"/>
    <x v="18"/>
    <x v="14"/>
    <x v="2"/>
    <x v="0"/>
    <x v="5"/>
    <x v="2"/>
    <s v="Decaf"/>
  </r>
  <r>
    <n v="23"/>
    <n v="59"/>
    <n v="102"/>
    <n v="44"/>
    <n v="39"/>
    <n v="14"/>
    <n v="258"/>
    <n v="30"/>
    <n v="20"/>
    <n v="50"/>
    <n v="70"/>
    <n v="801"/>
    <n v="12"/>
    <x v="18"/>
    <x v="15"/>
    <x v="3"/>
    <x v="1"/>
    <x v="10"/>
    <x v="1"/>
    <s v="Regular"/>
  </r>
  <r>
    <n v="1"/>
    <n v="49"/>
    <n v="88"/>
    <n v="40"/>
    <n v="45"/>
    <n v="15"/>
    <n v="219"/>
    <n v="20"/>
    <n v="20"/>
    <n v="40"/>
    <n v="60"/>
    <n v="435"/>
    <n v="13"/>
    <x v="18"/>
    <x v="15"/>
    <x v="3"/>
    <x v="1"/>
    <x v="3"/>
    <x v="1"/>
    <s v="Regular"/>
  </r>
  <r>
    <n v="66"/>
    <n v="90"/>
    <n v="150"/>
    <n v="61"/>
    <n v="39"/>
    <n v="19"/>
    <n v="329"/>
    <n v="60"/>
    <n v="50"/>
    <n v="80"/>
    <n v="130"/>
    <n v="435"/>
    <n v="8"/>
    <x v="18"/>
    <x v="15"/>
    <x v="3"/>
    <x v="1"/>
    <x v="6"/>
    <x v="3"/>
    <s v="Decaf"/>
  </r>
  <r>
    <n v="61"/>
    <n v="96"/>
    <n v="159"/>
    <n v="64"/>
    <n v="48"/>
    <n v="21"/>
    <n v="467"/>
    <n v="60"/>
    <n v="50"/>
    <n v="90"/>
    <n v="140"/>
    <n v="435"/>
    <n v="9"/>
    <x v="18"/>
    <x v="15"/>
    <x v="3"/>
    <x v="1"/>
    <x v="7"/>
    <x v="3"/>
    <s v="Decaf"/>
  </r>
  <r>
    <n v="-17"/>
    <n v="49"/>
    <n v="167"/>
    <n v="139"/>
    <n v="57"/>
    <n v="37"/>
    <n v="1334"/>
    <n v="-10"/>
    <n v="92"/>
    <n v="40"/>
    <n v="140"/>
    <n v="801"/>
    <n v="10"/>
    <x v="18"/>
    <x v="15"/>
    <x v="3"/>
    <x v="1"/>
    <x v="8"/>
    <x v="3"/>
    <s v="Decaf"/>
  </r>
  <r>
    <n v="0"/>
    <n v="82"/>
    <n v="140"/>
    <n v="59"/>
    <n v="76"/>
    <n v="53"/>
    <n v="338"/>
    <n v="10"/>
    <n v="30"/>
    <n v="60"/>
    <n v="90"/>
    <n v="801"/>
    <n v="11"/>
    <x v="18"/>
    <x v="15"/>
    <x v="3"/>
    <x v="1"/>
    <x v="9"/>
    <x v="1"/>
    <s v="Regular"/>
  </r>
  <r>
    <n v="44"/>
    <n v="72"/>
    <n v="131"/>
    <n v="60"/>
    <n v="37"/>
    <n v="18"/>
    <n v="1070"/>
    <n v="60"/>
    <n v="70"/>
    <n v="90"/>
    <n v="160"/>
    <n v="801"/>
    <n v="1"/>
    <x v="18"/>
    <x v="15"/>
    <x v="3"/>
    <x v="1"/>
    <x v="0"/>
    <x v="0"/>
    <s v="Regular"/>
  </r>
  <r>
    <n v="22"/>
    <n v="57"/>
    <n v="99"/>
    <n v="43"/>
    <n v="38"/>
    <n v="14"/>
    <n v="388"/>
    <n v="40"/>
    <n v="50"/>
    <n v="70"/>
    <n v="120"/>
    <n v="435"/>
    <n v="2"/>
    <x v="18"/>
    <x v="15"/>
    <x v="3"/>
    <x v="1"/>
    <x v="1"/>
    <x v="0"/>
    <s v="Regular"/>
  </r>
  <r>
    <n v="43"/>
    <n v="93"/>
    <n v="167"/>
    <n v="76"/>
    <n v="58"/>
    <n v="28"/>
    <n v="613"/>
    <n v="70"/>
    <n v="90"/>
    <n v="120"/>
    <n v="210"/>
    <n v="435"/>
    <n v="3"/>
    <x v="18"/>
    <x v="15"/>
    <x v="3"/>
    <x v="1"/>
    <x v="2"/>
    <x v="0"/>
    <s v="Decaf"/>
  </r>
  <r>
    <n v="50"/>
    <n v="57"/>
    <n v="95"/>
    <n v="39"/>
    <n v="20"/>
    <n v="10"/>
    <n v="845"/>
    <n v="50"/>
    <n v="30"/>
    <n v="60"/>
    <n v="90"/>
    <n v="435"/>
    <n v="4"/>
    <x v="18"/>
    <x v="15"/>
    <x v="3"/>
    <x v="1"/>
    <x v="12"/>
    <x v="2"/>
    <s v="Regular"/>
  </r>
  <r>
    <n v="44"/>
    <n v="60"/>
    <n v="105"/>
    <n v="46"/>
    <n v="26"/>
    <n v="15"/>
    <n v="587"/>
    <n v="40"/>
    <n v="40"/>
    <n v="60"/>
    <n v="100"/>
    <n v="435"/>
    <n v="5"/>
    <x v="18"/>
    <x v="15"/>
    <x v="3"/>
    <x v="1"/>
    <x v="4"/>
    <x v="2"/>
    <s v="Regular"/>
  </r>
  <r>
    <n v="43"/>
    <n v="52"/>
    <n v="86"/>
    <n v="35"/>
    <n v="20"/>
    <n v="9"/>
    <n v="894"/>
    <n v="40"/>
    <n v="30"/>
    <n v="50"/>
    <n v="80"/>
    <n v="435"/>
    <n v="6"/>
    <x v="18"/>
    <x v="15"/>
    <x v="3"/>
    <x v="1"/>
    <x v="5"/>
    <x v="2"/>
    <s v="Decaf"/>
  </r>
  <r>
    <n v="135"/>
    <n v="136"/>
    <n v="228"/>
    <n v="94"/>
    <n v="35"/>
    <n v="26"/>
    <n v="608"/>
    <n v="80"/>
    <n v="60"/>
    <n v="90"/>
    <n v="150"/>
    <n v="707"/>
    <n v="12"/>
    <x v="18"/>
    <x v="16"/>
    <x v="3"/>
    <x v="0"/>
    <x v="10"/>
    <x v="1"/>
    <s v="Regular"/>
  </r>
  <r>
    <n v="41"/>
    <n v="79"/>
    <n v="130"/>
    <n v="52"/>
    <n v="46"/>
    <n v="17"/>
    <n v="668"/>
    <n v="20"/>
    <n v="30"/>
    <n v="50"/>
    <n v="80"/>
    <n v="949"/>
    <n v="13"/>
    <x v="18"/>
    <x v="16"/>
    <x v="3"/>
    <x v="0"/>
    <x v="3"/>
    <x v="1"/>
    <s v="Regular"/>
  </r>
  <r>
    <n v="192"/>
    <n v="185"/>
    <n v="309"/>
    <n v="124"/>
    <n v="43"/>
    <n v="35"/>
    <n v="1007"/>
    <n v="150"/>
    <n v="72"/>
    <n v="170"/>
    <n v="270"/>
    <n v="619"/>
    <n v="8"/>
    <x v="18"/>
    <x v="16"/>
    <x v="3"/>
    <x v="0"/>
    <x v="6"/>
    <x v="3"/>
    <s v="Decaf"/>
  </r>
  <r>
    <n v="283"/>
    <n v="307"/>
    <n v="562"/>
    <n v="262"/>
    <n v="95"/>
    <n v="80"/>
    <n v="1319"/>
    <n v="200"/>
    <n v="173"/>
    <n v="270"/>
    <n v="490"/>
    <n v="714"/>
    <n v="9"/>
    <x v="18"/>
    <x v="16"/>
    <x v="3"/>
    <x v="0"/>
    <x v="7"/>
    <x v="3"/>
    <s v="Decaf"/>
  </r>
  <r>
    <n v="99"/>
    <n v="112"/>
    <n v="197"/>
    <n v="87"/>
    <n v="37"/>
    <n v="28"/>
    <n v="564"/>
    <n v="70"/>
    <n v="70"/>
    <n v="100"/>
    <n v="170"/>
    <n v="909"/>
    <n v="10"/>
    <x v="18"/>
    <x v="16"/>
    <x v="3"/>
    <x v="0"/>
    <x v="8"/>
    <x v="3"/>
    <s v="Decaf"/>
  </r>
  <r>
    <n v="155"/>
    <n v="152"/>
    <n v="254"/>
    <n v="92"/>
    <n v="37"/>
    <n v="29"/>
    <n v="952"/>
    <n v="100"/>
    <n v="60"/>
    <n v="110"/>
    <n v="170"/>
    <n v="619"/>
    <n v="11"/>
    <x v="18"/>
    <x v="16"/>
    <x v="3"/>
    <x v="0"/>
    <x v="9"/>
    <x v="1"/>
    <s v="Regular"/>
  </r>
  <r>
    <n v="-190"/>
    <n v="-67"/>
    <n v="86"/>
    <n v="209"/>
    <n v="66"/>
    <n v="49"/>
    <n v="1832"/>
    <n v="-150"/>
    <n v="171"/>
    <n v="-90"/>
    <n v="100"/>
    <n v="661"/>
    <n v="1"/>
    <x v="18"/>
    <x v="16"/>
    <x v="3"/>
    <x v="0"/>
    <x v="0"/>
    <x v="0"/>
    <s v="Regular"/>
  </r>
  <r>
    <n v="511"/>
    <n v="548"/>
    <n v="904"/>
    <n v="346"/>
    <n v="166"/>
    <n v="127"/>
    <n v="2654"/>
    <n v="530"/>
    <n v="346"/>
    <n v="690"/>
    <n v="1140"/>
    <n v="650"/>
    <n v="2"/>
    <x v="18"/>
    <x v="16"/>
    <x v="3"/>
    <x v="0"/>
    <x v="1"/>
    <x v="0"/>
    <s v="Regular"/>
  </r>
  <r>
    <n v="-217"/>
    <n v="-36"/>
    <n v="200"/>
    <n v="232"/>
    <n v="113"/>
    <n v="78"/>
    <n v="2797"/>
    <n v="-150"/>
    <n v="283"/>
    <n v="-40"/>
    <n v="250"/>
    <n v="909"/>
    <n v="3"/>
    <x v="18"/>
    <x v="16"/>
    <x v="3"/>
    <x v="0"/>
    <x v="2"/>
    <x v="0"/>
    <s v="Decaf"/>
  </r>
  <r>
    <n v="230"/>
    <n v="266"/>
    <n v="527"/>
    <n v="251"/>
    <n v="92"/>
    <n v="74"/>
    <n v="1819"/>
    <n v="170"/>
    <n v="176"/>
    <n v="260"/>
    <n v="510"/>
    <n v="213"/>
    <n v="4"/>
    <x v="18"/>
    <x v="16"/>
    <x v="3"/>
    <x v="0"/>
    <x v="12"/>
    <x v="2"/>
    <s v="Regular"/>
  </r>
  <r>
    <n v="62"/>
    <n v="225"/>
    <n v="384"/>
    <n v="165"/>
    <n v="167"/>
    <n v="147"/>
    <n v="943"/>
    <n v="60"/>
    <n v="135"/>
    <n v="220"/>
    <n v="370"/>
    <n v="408"/>
    <n v="5"/>
    <x v="18"/>
    <x v="16"/>
    <x v="3"/>
    <x v="0"/>
    <x v="4"/>
    <x v="2"/>
    <s v="Regular"/>
  </r>
  <r>
    <n v="357"/>
    <n v="387"/>
    <n v="672"/>
    <n v="254"/>
    <n v="119"/>
    <n v="96"/>
    <n v="1742"/>
    <n v="260"/>
    <n v="208"/>
    <n v="380"/>
    <n v="650"/>
    <n v="562"/>
    <n v="6"/>
    <x v="18"/>
    <x v="16"/>
    <x v="3"/>
    <x v="0"/>
    <x v="5"/>
    <x v="2"/>
    <s v="Decaf"/>
  </r>
  <r>
    <n v="356"/>
    <n v="387"/>
    <n v="672"/>
    <n v="267"/>
    <n v="120"/>
    <n v="96"/>
    <n v="1742"/>
    <n v="190"/>
    <n v="158"/>
    <n v="270"/>
    <n v="460"/>
    <n v="702"/>
    <n v="11"/>
    <x v="18"/>
    <x v="17"/>
    <x v="3"/>
    <x v="1"/>
    <x v="9"/>
    <x v="1"/>
    <s v="Regular"/>
  </r>
  <r>
    <n v="232"/>
    <n v="266"/>
    <n v="527"/>
    <n v="260"/>
    <n v="91"/>
    <n v="74"/>
    <n v="1819"/>
    <n v="130"/>
    <n v="151"/>
    <n v="190"/>
    <n v="360"/>
    <n v="702"/>
    <n v="12"/>
    <x v="18"/>
    <x v="17"/>
    <x v="3"/>
    <x v="1"/>
    <x v="10"/>
    <x v="1"/>
    <s v="Regular"/>
  </r>
  <r>
    <n v="-522"/>
    <n v="-270"/>
    <n v="27"/>
    <n v="241"/>
    <n v="126"/>
    <n v="102"/>
    <n v="5230"/>
    <n v="-250"/>
    <n v="159"/>
    <n v="-170"/>
    <n v="0"/>
    <n v="775"/>
    <n v="13"/>
    <x v="18"/>
    <x v="17"/>
    <x v="3"/>
    <x v="1"/>
    <x v="3"/>
    <x v="1"/>
    <s v="Regular"/>
  </r>
  <r>
    <n v="62"/>
    <n v="225"/>
    <n v="384"/>
    <n v="164"/>
    <n v="167"/>
    <n v="147"/>
    <n v="943"/>
    <n v="70"/>
    <n v="100"/>
    <n v="210"/>
    <n v="340"/>
    <n v="702"/>
    <n v="8"/>
    <x v="18"/>
    <x v="17"/>
    <x v="3"/>
    <x v="1"/>
    <x v="6"/>
    <x v="3"/>
    <s v="Decaf"/>
  </r>
  <r>
    <n v="287"/>
    <n v="329"/>
    <n v="562"/>
    <n v="254"/>
    <n v="113"/>
    <n v="78"/>
    <n v="1190"/>
    <n v="200"/>
    <n v="162"/>
    <n v="290"/>
    <n v="490"/>
    <n v="702"/>
    <n v="9"/>
    <x v="18"/>
    <x v="17"/>
    <x v="3"/>
    <x v="1"/>
    <x v="7"/>
    <x v="3"/>
    <s v="Decaf"/>
  </r>
  <r>
    <n v="207"/>
    <n v="222"/>
    <n v="373"/>
    <n v="171"/>
    <n v="67"/>
    <n v="49"/>
    <n v="833"/>
    <n v="150"/>
    <n v="113"/>
    <n v="200"/>
    <n v="330"/>
    <n v="702"/>
    <n v="10"/>
    <x v="18"/>
    <x v="17"/>
    <x v="3"/>
    <x v="1"/>
    <x v="8"/>
    <x v="3"/>
    <s v="Decaf"/>
  </r>
  <r>
    <n v="-1"/>
    <n v="46"/>
    <n v="81"/>
    <n v="36"/>
    <n v="44"/>
    <n v="13"/>
    <n v="252"/>
    <n v="20"/>
    <n v="40"/>
    <n v="60"/>
    <n v="100"/>
    <n v="775"/>
    <n v="2"/>
    <x v="18"/>
    <x v="17"/>
    <x v="3"/>
    <x v="1"/>
    <x v="1"/>
    <x v="0"/>
    <s v="Regular"/>
  </r>
  <r>
    <n v="12"/>
    <n v="41"/>
    <n v="74"/>
    <n v="34"/>
    <n v="30"/>
    <n v="10"/>
    <n v="1010"/>
    <n v="30"/>
    <n v="40"/>
    <n v="50"/>
    <n v="90"/>
    <n v="702"/>
    <n v="3"/>
    <x v="18"/>
    <x v="17"/>
    <x v="3"/>
    <x v="1"/>
    <x v="2"/>
    <x v="0"/>
    <s v="Decaf"/>
  </r>
  <r>
    <n v="44"/>
    <n v="43"/>
    <n v="43"/>
    <n v="0"/>
    <n v="10"/>
    <n v="0"/>
    <n v="559"/>
    <n v="30"/>
    <n v="0"/>
    <n v="40"/>
    <n v="40"/>
    <n v="775"/>
    <n v="4"/>
    <x v="18"/>
    <x v="17"/>
    <x v="3"/>
    <x v="1"/>
    <x v="12"/>
    <x v="2"/>
    <s v="Regular"/>
  </r>
  <r>
    <n v="23"/>
    <n v="36"/>
    <n v="60"/>
    <n v="25"/>
    <n v="18"/>
    <n v="7"/>
    <n v="854"/>
    <n v="20"/>
    <n v="20"/>
    <n v="30"/>
    <n v="50"/>
    <n v="702"/>
    <n v="5"/>
    <x v="18"/>
    <x v="17"/>
    <x v="3"/>
    <x v="1"/>
    <x v="4"/>
    <x v="2"/>
    <s v="Regular"/>
  </r>
  <r>
    <n v="17"/>
    <n v="29"/>
    <n v="49"/>
    <n v="20"/>
    <n v="16"/>
    <n v="5"/>
    <n v="808"/>
    <n v="20"/>
    <n v="10"/>
    <n v="30"/>
    <n v="40"/>
    <n v="775"/>
    <n v="6"/>
    <x v="18"/>
    <x v="17"/>
    <x v="3"/>
    <x v="1"/>
    <x v="5"/>
    <x v="2"/>
    <s v="Decaf"/>
  </r>
  <r>
    <n v="12"/>
    <n v="26"/>
    <n v="44"/>
    <n v="18"/>
    <n v="16"/>
    <n v="5"/>
    <n v="486"/>
    <n v="10"/>
    <n v="10"/>
    <n v="10"/>
    <n v="20"/>
    <n v="503"/>
    <n v="11"/>
    <x v="18"/>
    <x v="18"/>
    <x v="3"/>
    <x v="1"/>
    <x v="9"/>
    <x v="1"/>
    <s v="Regular"/>
  </r>
  <r>
    <n v="144"/>
    <n v="172"/>
    <n v="283"/>
    <n v="141"/>
    <n v="63"/>
    <n v="37"/>
    <n v="822"/>
    <n v="80"/>
    <n v="70"/>
    <n v="120"/>
    <n v="190"/>
    <n v="541"/>
    <n v="12"/>
    <x v="18"/>
    <x v="18"/>
    <x v="3"/>
    <x v="1"/>
    <x v="10"/>
    <x v="1"/>
    <s v="Regular"/>
  </r>
  <r>
    <n v="178"/>
    <n v="195"/>
    <n v="333"/>
    <n v="105"/>
    <n v="61"/>
    <n v="43"/>
    <n v="692"/>
    <n v="90"/>
    <n v="90"/>
    <n v="130"/>
    <n v="220"/>
    <n v="541"/>
    <n v="13"/>
    <x v="18"/>
    <x v="18"/>
    <x v="3"/>
    <x v="1"/>
    <x v="3"/>
    <x v="1"/>
    <s v="Regular"/>
  </r>
  <r>
    <n v="33"/>
    <n v="44"/>
    <n v="73"/>
    <n v="30"/>
    <n v="19"/>
    <n v="8"/>
    <n v="829"/>
    <n v="40"/>
    <n v="20"/>
    <n v="40"/>
    <n v="60"/>
    <n v="503"/>
    <n v="8"/>
    <x v="18"/>
    <x v="18"/>
    <x v="3"/>
    <x v="1"/>
    <x v="6"/>
    <x v="3"/>
    <s v="Decaf"/>
  </r>
  <r>
    <n v="37"/>
    <n v="53"/>
    <n v="93"/>
    <n v="41"/>
    <n v="24"/>
    <n v="13"/>
    <n v="592"/>
    <n v="30"/>
    <n v="30"/>
    <n v="50"/>
    <n v="80"/>
    <n v="503"/>
    <n v="9"/>
    <x v="18"/>
    <x v="18"/>
    <x v="3"/>
    <x v="1"/>
    <x v="7"/>
    <x v="3"/>
    <s v="Decaf"/>
  </r>
  <r>
    <n v="-14"/>
    <n v="56"/>
    <n v="94"/>
    <n v="39"/>
    <n v="61"/>
    <n v="36"/>
    <n v="517"/>
    <n v="20"/>
    <n v="40"/>
    <n v="70"/>
    <n v="110"/>
    <n v="503"/>
    <n v="1"/>
    <x v="18"/>
    <x v="18"/>
    <x v="3"/>
    <x v="1"/>
    <x v="0"/>
    <x v="0"/>
    <s v="Regular"/>
  </r>
  <r>
    <n v="0"/>
    <n v="55"/>
    <n v="93"/>
    <n v="39"/>
    <n v="51"/>
    <n v="12"/>
    <n v="478"/>
    <n v="20"/>
    <n v="40"/>
    <n v="70"/>
    <n v="110"/>
    <n v="541"/>
    <n v="2"/>
    <x v="18"/>
    <x v="18"/>
    <x v="3"/>
    <x v="1"/>
    <x v="1"/>
    <x v="0"/>
    <s v="Regular"/>
  </r>
  <r>
    <n v="25"/>
    <n v="51"/>
    <n v="84"/>
    <n v="34"/>
    <n v="31"/>
    <n v="10"/>
    <n v="432"/>
    <n v="40"/>
    <n v="40"/>
    <n v="60"/>
    <n v="100"/>
    <n v="541"/>
    <n v="3"/>
    <x v="18"/>
    <x v="18"/>
    <x v="3"/>
    <x v="1"/>
    <x v="2"/>
    <x v="0"/>
    <s v="Decaf"/>
  </r>
  <r>
    <n v="17"/>
    <n v="64"/>
    <n v="114"/>
    <n v="51"/>
    <n v="48"/>
    <n v="19"/>
    <n v="419"/>
    <n v="30"/>
    <n v="40"/>
    <n v="70"/>
    <n v="110"/>
    <n v="971"/>
    <n v="4"/>
    <x v="18"/>
    <x v="18"/>
    <x v="3"/>
    <x v="1"/>
    <x v="12"/>
    <x v="2"/>
    <s v="Regular"/>
  </r>
  <r>
    <n v="28"/>
    <n v="63"/>
    <n v="109"/>
    <n v="47"/>
    <n v="40"/>
    <n v="15"/>
    <n v="420"/>
    <n v="30"/>
    <n v="40"/>
    <n v="60"/>
    <n v="100"/>
    <n v="503"/>
    <n v="5"/>
    <x v="18"/>
    <x v="18"/>
    <x v="3"/>
    <x v="1"/>
    <x v="4"/>
    <x v="2"/>
    <s v="Regular"/>
  </r>
  <r>
    <n v="112"/>
    <n v="146"/>
    <n v="288"/>
    <n v="191"/>
    <n v="60"/>
    <n v="40"/>
    <n v="1304"/>
    <n v="90"/>
    <n v="127"/>
    <n v="140"/>
    <n v="270"/>
    <n v="503"/>
    <n v="6"/>
    <x v="18"/>
    <x v="18"/>
    <x v="3"/>
    <x v="1"/>
    <x v="5"/>
    <x v="2"/>
    <s v="Decaf"/>
  </r>
  <r>
    <n v="40"/>
    <n v="65"/>
    <n v="103"/>
    <n v="39"/>
    <n v="33"/>
    <n v="12"/>
    <n v="380"/>
    <n v="30"/>
    <n v="20"/>
    <n v="50"/>
    <n v="70"/>
    <n v="360"/>
    <n v="11"/>
    <x v="18"/>
    <x v="19"/>
    <x v="3"/>
    <x v="1"/>
    <x v="9"/>
    <x v="1"/>
    <s v="Regular"/>
  </r>
  <r>
    <n v="28"/>
    <n v="54"/>
    <n v="89"/>
    <n v="36"/>
    <n v="32"/>
    <n v="11"/>
    <n v="462"/>
    <n v="30"/>
    <n v="20"/>
    <n v="40"/>
    <n v="60"/>
    <n v="509"/>
    <n v="12"/>
    <x v="18"/>
    <x v="19"/>
    <x v="3"/>
    <x v="1"/>
    <x v="10"/>
    <x v="1"/>
    <s v="Regular"/>
  </r>
  <r>
    <n v="-7"/>
    <n v="66"/>
    <n v="112"/>
    <n v="47"/>
    <n v="66"/>
    <n v="42"/>
    <n v="622"/>
    <n v="0"/>
    <n v="30"/>
    <n v="40"/>
    <n v="70"/>
    <n v="360"/>
    <n v="13"/>
    <x v="18"/>
    <x v="19"/>
    <x v="3"/>
    <x v="1"/>
    <x v="3"/>
    <x v="1"/>
    <s v="Regular"/>
  </r>
  <r>
    <n v="104"/>
    <n v="135"/>
    <n v="223"/>
    <n v="90"/>
    <n v="56"/>
    <n v="29"/>
    <n v="1148"/>
    <n v="80"/>
    <n v="70"/>
    <n v="120"/>
    <n v="190"/>
    <n v="425"/>
    <n v="8"/>
    <x v="18"/>
    <x v="19"/>
    <x v="3"/>
    <x v="1"/>
    <x v="6"/>
    <x v="3"/>
    <s v="Decaf"/>
  </r>
  <r>
    <n v="51"/>
    <n v="59"/>
    <n v="98"/>
    <n v="40"/>
    <n v="20"/>
    <n v="11"/>
    <n v="843"/>
    <n v="50"/>
    <n v="30"/>
    <n v="50"/>
    <n v="80"/>
    <n v="425"/>
    <n v="9"/>
    <x v="18"/>
    <x v="19"/>
    <x v="3"/>
    <x v="1"/>
    <x v="7"/>
    <x v="3"/>
    <s v="Decaf"/>
  </r>
  <r>
    <n v="104"/>
    <n v="125"/>
    <n v="209"/>
    <n v="86"/>
    <n v="46"/>
    <n v="27"/>
    <n v="463"/>
    <n v="120"/>
    <n v="107"/>
    <n v="160"/>
    <n v="260"/>
    <n v="253"/>
    <n v="2"/>
    <x v="18"/>
    <x v="19"/>
    <x v="3"/>
    <x v="1"/>
    <x v="1"/>
    <x v="0"/>
    <s v="Regular"/>
  </r>
  <r>
    <n v="43"/>
    <n v="173"/>
    <n v="294"/>
    <n v="146"/>
    <n v="132"/>
    <n v="112"/>
    <n v="717"/>
    <n v="100"/>
    <n v="119"/>
    <n v="220"/>
    <n v="370"/>
    <n v="206"/>
    <n v="3"/>
    <x v="18"/>
    <x v="19"/>
    <x v="3"/>
    <x v="1"/>
    <x v="2"/>
    <x v="0"/>
    <s v="Decaf"/>
  </r>
  <r>
    <n v="50"/>
    <n v="65"/>
    <n v="114"/>
    <n v="50"/>
    <n v="27"/>
    <n v="16"/>
    <n v="587"/>
    <n v="50"/>
    <n v="40"/>
    <n v="70"/>
    <n v="110"/>
    <n v="206"/>
    <n v="4"/>
    <x v="18"/>
    <x v="19"/>
    <x v="3"/>
    <x v="1"/>
    <x v="12"/>
    <x v="2"/>
    <s v="Regular"/>
  </r>
  <r>
    <n v="25"/>
    <n v="74"/>
    <n v="132"/>
    <n v="59"/>
    <n v="52"/>
    <n v="22"/>
    <n v="403"/>
    <n v="20"/>
    <n v="50"/>
    <n v="70"/>
    <n v="120"/>
    <n v="360"/>
    <n v="5"/>
    <x v="18"/>
    <x v="19"/>
    <x v="3"/>
    <x v="1"/>
    <x v="4"/>
    <x v="2"/>
    <s v="Regular"/>
  </r>
  <r>
    <n v="77"/>
    <n v="103"/>
    <n v="187"/>
    <n v="86"/>
    <n v="44"/>
    <n v="26"/>
    <n v="1081"/>
    <n v="70"/>
    <n v="80"/>
    <n v="100"/>
    <n v="180"/>
    <n v="360"/>
    <n v="6"/>
    <x v="18"/>
    <x v="19"/>
    <x v="3"/>
    <x v="1"/>
    <x v="5"/>
    <x v="2"/>
    <s v="Decaf"/>
  </r>
  <r>
    <n v="113"/>
    <n v="146"/>
    <n v="288"/>
    <n v="205"/>
    <n v="60"/>
    <n v="40"/>
    <n v="1292"/>
    <n v="80"/>
    <n v="118"/>
    <n v="130"/>
    <n v="250"/>
    <n v="719"/>
    <n v="8"/>
    <x v="19"/>
    <x v="0"/>
    <x v="0"/>
    <x v="0"/>
    <x v="6"/>
    <x v="3"/>
    <s v="Decaf"/>
  </r>
  <r>
    <n v="-14"/>
    <n v="52"/>
    <n v="88"/>
    <n v="37"/>
    <n v="58"/>
    <n v="33"/>
    <n v="513"/>
    <n v="0"/>
    <n v="30"/>
    <n v="40"/>
    <n v="70"/>
    <n v="719"/>
    <n v="9"/>
    <x v="19"/>
    <x v="0"/>
    <x v="0"/>
    <x v="0"/>
    <x v="7"/>
    <x v="3"/>
    <s v="Decaf"/>
  </r>
  <r>
    <n v="28"/>
    <n v="62"/>
    <n v="107"/>
    <n v="46"/>
    <n v="39"/>
    <n v="15"/>
    <n v="415"/>
    <n v="30"/>
    <n v="30"/>
    <n v="60"/>
    <n v="90"/>
    <n v="303"/>
    <n v="10"/>
    <x v="19"/>
    <x v="0"/>
    <x v="0"/>
    <x v="0"/>
    <x v="8"/>
    <x v="3"/>
    <s v="Decaf"/>
  </r>
  <r>
    <n v="12"/>
    <n v="60"/>
    <n v="108"/>
    <n v="49"/>
    <n v="47"/>
    <n v="18"/>
    <n v="414"/>
    <n v="10"/>
    <n v="40"/>
    <n v="50"/>
    <n v="90"/>
    <n v="720"/>
    <n v="11"/>
    <x v="19"/>
    <x v="0"/>
    <x v="0"/>
    <x v="0"/>
    <x v="9"/>
    <x v="1"/>
    <s v="Regular"/>
  </r>
  <r>
    <n v="22"/>
    <n v="50"/>
    <n v="90"/>
    <n v="41"/>
    <n v="32"/>
    <n v="12"/>
    <n v="1046"/>
    <n v="20"/>
    <n v="30"/>
    <n v="50"/>
    <n v="80"/>
    <n v="720"/>
    <n v="12"/>
    <x v="19"/>
    <x v="0"/>
    <x v="0"/>
    <x v="0"/>
    <x v="10"/>
    <x v="1"/>
    <s v="Regular"/>
  </r>
  <r>
    <n v="73"/>
    <n v="87"/>
    <n v="154"/>
    <n v="68"/>
    <n v="32"/>
    <n v="22"/>
    <n v="587"/>
    <n v="50"/>
    <n v="50"/>
    <n v="80"/>
    <n v="130"/>
    <n v="720"/>
    <n v="13"/>
    <x v="19"/>
    <x v="0"/>
    <x v="0"/>
    <x v="0"/>
    <x v="3"/>
    <x v="1"/>
    <s v="Regular"/>
  </r>
  <r>
    <n v="184"/>
    <n v="178"/>
    <n v="298"/>
    <n v="138"/>
    <n v="42"/>
    <n v="34"/>
    <n v="941"/>
    <n v="140"/>
    <n v="190"/>
    <n v="180"/>
    <n v="310"/>
    <n v="720"/>
    <n v="1"/>
    <x v="19"/>
    <x v="0"/>
    <x v="0"/>
    <x v="0"/>
    <x v="0"/>
    <x v="0"/>
    <s v="Regular"/>
  </r>
  <r>
    <n v="54"/>
    <n v="68"/>
    <n v="119"/>
    <n v="52"/>
    <n v="27"/>
    <n v="17"/>
    <n v="554"/>
    <n v="50"/>
    <n v="50"/>
    <n v="70"/>
    <n v="120"/>
    <n v="970"/>
    <n v="2"/>
    <x v="19"/>
    <x v="0"/>
    <x v="0"/>
    <x v="0"/>
    <x v="1"/>
    <x v="0"/>
    <s v="Regular"/>
  </r>
  <r>
    <n v="199"/>
    <n v="191"/>
    <n v="320"/>
    <n v="185"/>
    <n v="44"/>
    <n v="36"/>
    <n v="994"/>
    <n v="160"/>
    <n v="129"/>
    <n v="200"/>
    <n v="330"/>
    <n v="720"/>
    <n v="3"/>
    <x v="19"/>
    <x v="0"/>
    <x v="0"/>
    <x v="0"/>
    <x v="2"/>
    <x v="0"/>
    <s v="Decaf"/>
  </r>
  <r>
    <n v="145"/>
    <n v="145"/>
    <n v="243"/>
    <n v="99"/>
    <n v="37"/>
    <n v="28"/>
    <n v="598"/>
    <n v="130"/>
    <n v="92"/>
    <n v="170"/>
    <n v="280"/>
    <n v="719"/>
    <n v="5"/>
    <x v="19"/>
    <x v="0"/>
    <x v="0"/>
    <x v="0"/>
    <x v="4"/>
    <x v="2"/>
    <s v="Regular"/>
  </r>
  <r>
    <n v="41"/>
    <n v="79"/>
    <n v="130"/>
    <n v="52"/>
    <n v="46"/>
    <n v="17"/>
    <n v="662"/>
    <n v="50"/>
    <n v="60"/>
    <n v="90"/>
    <n v="150"/>
    <n v="720"/>
    <n v="6"/>
    <x v="19"/>
    <x v="0"/>
    <x v="0"/>
    <x v="0"/>
    <x v="5"/>
    <x v="2"/>
    <s v="Decaf"/>
  </r>
  <r>
    <n v="182"/>
    <n v="178"/>
    <n v="298"/>
    <n v="101"/>
    <n v="43"/>
    <n v="34"/>
    <n v="941"/>
    <n v="140"/>
    <n v="147"/>
    <n v="160"/>
    <n v="260"/>
    <n v="815"/>
    <n v="8"/>
    <x v="19"/>
    <x v="1"/>
    <x v="0"/>
    <x v="0"/>
    <x v="6"/>
    <x v="3"/>
    <s v="Decaf"/>
  </r>
  <r>
    <n v="54"/>
    <n v="68"/>
    <n v="119"/>
    <n v="52"/>
    <n v="27"/>
    <n v="17"/>
    <n v="554"/>
    <n v="40"/>
    <n v="40"/>
    <n v="60"/>
    <n v="100"/>
    <n v="312"/>
    <n v="9"/>
    <x v="19"/>
    <x v="1"/>
    <x v="0"/>
    <x v="0"/>
    <x v="7"/>
    <x v="3"/>
    <s v="Decaf"/>
  </r>
  <r>
    <n v="197"/>
    <n v="191"/>
    <n v="320"/>
    <n v="77"/>
    <n v="45"/>
    <n v="36"/>
    <n v="994"/>
    <n v="140"/>
    <n v="95"/>
    <n v="170"/>
    <n v="280"/>
    <n v="312"/>
    <n v="10"/>
    <x v="19"/>
    <x v="1"/>
    <x v="0"/>
    <x v="0"/>
    <x v="8"/>
    <x v="3"/>
    <s v="Decaf"/>
  </r>
  <r>
    <n v="145"/>
    <n v="145"/>
    <n v="243"/>
    <n v="81"/>
    <n v="37"/>
    <n v="28"/>
    <n v="598"/>
    <n v="100"/>
    <n v="80"/>
    <n v="130"/>
    <n v="210"/>
    <n v="312"/>
    <n v="11"/>
    <x v="19"/>
    <x v="1"/>
    <x v="0"/>
    <x v="0"/>
    <x v="9"/>
    <x v="1"/>
    <s v="Regular"/>
  </r>
  <r>
    <n v="41"/>
    <n v="79"/>
    <n v="130"/>
    <n v="52"/>
    <n v="46"/>
    <n v="17"/>
    <n v="662"/>
    <n v="30"/>
    <n v="40"/>
    <n v="70"/>
    <n v="110"/>
    <n v="815"/>
    <n v="12"/>
    <x v="19"/>
    <x v="1"/>
    <x v="0"/>
    <x v="0"/>
    <x v="10"/>
    <x v="1"/>
    <s v="Regular"/>
  </r>
  <r>
    <n v="225"/>
    <n v="271"/>
    <n v="463"/>
    <n v="234"/>
    <n v="100"/>
    <n v="64"/>
    <n v="1167"/>
    <n v="190"/>
    <n v="189"/>
    <n v="290"/>
    <n v="490"/>
    <n v="224"/>
    <n v="2"/>
    <x v="19"/>
    <x v="1"/>
    <x v="0"/>
    <x v="0"/>
    <x v="1"/>
    <x v="0"/>
    <s v="Regular"/>
  </r>
  <r>
    <n v="207"/>
    <n v="222"/>
    <n v="373"/>
    <n v="150"/>
    <n v="67"/>
    <n v="49"/>
    <n v="817"/>
    <n v="170"/>
    <n v="140"/>
    <n v="230"/>
    <n v="390"/>
    <n v="309"/>
    <n v="3"/>
    <x v="19"/>
    <x v="1"/>
    <x v="0"/>
    <x v="0"/>
    <x v="2"/>
    <x v="0"/>
    <s v="Decaf"/>
  </r>
  <r>
    <n v="362"/>
    <n v="392"/>
    <n v="681"/>
    <n v="312"/>
    <n v="121"/>
    <n v="97"/>
    <n v="1714"/>
    <n v="340"/>
    <n v="244"/>
    <n v="470"/>
    <n v="810"/>
    <n v="773"/>
    <n v="5"/>
    <x v="19"/>
    <x v="1"/>
    <x v="0"/>
    <x v="0"/>
    <x v="4"/>
    <x v="2"/>
    <s v="Regular"/>
  </r>
  <r>
    <n v="230"/>
    <n v="266"/>
    <n v="527"/>
    <n v="225"/>
    <n v="92"/>
    <n v="74"/>
    <n v="1797"/>
    <n v="220"/>
    <n v="221"/>
    <n v="320"/>
    <n v="620"/>
    <n v="847"/>
    <n v="6"/>
    <x v="19"/>
    <x v="1"/>
    <x v="0"/>
    <x v="0"/>
    <x v="5"/>
    <x v="2"/>
    <s v="Decaf"/>
  </r>
  <r>
    <n v="362"/>
    <n v="392"/>
    <n v="681"/>
    <n v="284"/>
    <n v="121"/>
    <n v="97"/>
    <n v="1714"/>
    <n v="250"/>
    <n v="168"/>
    <n v="350"/>
    <n v="600"/>
    <n v="515"/>
    <n v="8"/>
    <x v="19"/>
    <x v="2"/>
    <x v="0"/>
    <x v="1"/>
    <x v="6"/>
    <x v="3"/>
    <s v="Decaf"/>
  </r>
  <r>
    <n v="208"/>
    <n v="222"/>
    <n v="373"/>
    <n v="206"/>
    <n v="66"/>
    <n v="49"/>
    <n v="817"/>
    <n v="150"/>
    <n v="149"/>
    <n v="200"/>
    <n v="330"/>
    <n v="515"/>
    <n v="9"/>
    <x v="19"/>
    <x v="2"/>
    <x v="0"/>
    <x v="1"/>
    <x v="7"/>
    <x v="3"/>
    <s v="Decaf"/>
  </r>
  <r>
    <n v="230"/>
    <n v="266"/>
    <n v="527"/>
    <n v="301"/>
    <n v="92"/>
    <n v="74"/>
    <n v="1797"/>
    <n v="150"/>
    <n v="166"/>
    <n v="240"/>
    <n v="460"/>
    <n v="319"/>
    <n v="11"/>
    <x v="19"/>
    <x v="2"/>
    <x v="0"/>
    <x v="1"/>
    <x v="9"/>
    <x v="1"/>
    <s v="Regular"/>
  </r>
  <r>
    <n v="286"/>
    <n v="348"/>
    <n v="626"/>
    <n v="325"/>
    <n v="131"/>
    <n v="107"/>
    <n v="1809"/>
    <n v="180"/>
    <n v="175"/>
    <n v="310"/>
    <n v="550"/>
    <n v="515"/>
    <n v="12"/>
    <x v="19"/>
    <x v="2"/>
    <x v="0"/>
    <x v="1"/>
    <x v="10"/>
    <x v="1"/>
    <s v="Regular"/>
  </r>
  <r>
    <n v="26"/>
    <n v="38"/>
    <n v="62"/>
    <n v="25"/>
    <n v="18"/>
    <n v="7"/>
    <n v="851"/>
    <n v="30"/>
    <n v="20"/>
    <n v="40"/>
    <n v="60"/>
    <n v="319"/>
    <n v="1"/>
    <x v="19"/>
    <x v="2"/>
    <x v="0"/>
    <x v="1"/>
    <x v="0"/>
    <x v="0"/>
    <s v="Regular"/>
  </r>
  <r>
    <n v="21"/>
    <n v="49"/>
    <n v="89"/>
    <n v="41"/>
    <n v="32"/>
    <n v="12"/>
    <n v="1007"/>
    <n v="20"/>
    <n v="40"/>
    <n v="50"/>
    <n v="90"/>
    <n v="319"/>
    <n v="2"/>
    <x v="19"/>
    <x v="2"/>
    <x v="0"/>
    <x v="1"/>
    <x v="1"/>
    <x v="0"/>
    <s v="Regular"/>
  </r>
  <r>
    <n v="1"/>
    <n v="18"/>
    <n v="32"/>
    <n v="14"/>
    <n v="16"/>
    <n v="4"/>
    <n v="602"/>
    <n v="10"/>
    <n v="10"/>
    <n v="20"/>
    <n v="30"/>
    <n v="641"/>
    <n v="3"/>
    <x v="19"/>
    <x v="2"/>
    <x v="0"/>
    <x v="1"/>
    <x v="2"/>
    <x v="0"/>
    <s v="Decaf"/>
  </r>
  <r>
    <n v="25"/>
    <n v="35"/>
    <n v="57"/>
    <n v="23"/>
    <n v="16"/>
    <n v="6"/>
    <n v="806"/>
    <n v="30"/>
    <n v="20"/>
    <n v="40"/>
    <n v="60"/>
    <n v="563"/>
    <n v="5"/>
    <x v="19"/>
    <x v="2"/>
    <x v="0"/>
    <x v="1"/>
    <x v="4"/>
    <x v="2"/>
    <s v="Regular"/>
  </r>
  <r>
    <n v="43"/>
    <n v="43"/>
    <n v="43"/>
    <n v="0"/>
    <n v="11"/>
    <n v="0"/>
    <n v="516"/>
    <n v="40"/>
    <n v="0"/>
    <n v="50"/>
    <n v="50"/>
    <n v="563"/>
    <n v="6"/>
    <x v="19"/>
    <x v="2"/>
    <x v="0"/>
    <x v="1"/>
    <x v="5"/>
    <x v="2"/>
    <s v="Decaf"/>
  </r>
  <r>
    <n v="3"/>
    <n v="88"/>
    <n v="150"/>
    <n v="63"/>
    <n v="80"/>
    <n v="57"/>
    <n v="332"/>
    <n v="20"/>
    <n v="50"/>
    <n v="80"/>
    <n v="130"/>
    <n v="636"/>
    <n v="8"/>
    <x v="19"/>
    <x v="3"/>
    <x v="0"/>
    <x v="1"/>
    <x v="6"/>
    <x v="3"/>
    <s v="Decaf"/>
  </r>
  <r>
    <n v="-57"/>
    <n v="19"/>
    <n v="138"/>
    <n v="105"/>
    <n v="56"/>
    <n v="37"/>
    <n v="1439"/>
    <n v="-20"/>
    <n v="97"/>
    <n v="20"/>
    <n v="120"/>
    <n v="816"/>
    <n v="9"/>
    <x v="19"/>
    <x v="3"/>
    <x v="0"/>
    <x v="1"/>
    <x v="7"/>
    <x v="3"/>
    <s v="Decaf"/>
  </r>
  <r>
    <n v="26"/>
    <n v="60"/>
    <n v="104"/>
    <n v="45"/>
    <n v="38"/>
    <n v="14"/>
    <n v="253"/>
    <n v="30"/>
    <n v="30"/>
    <n v="60"/>
    <n v="90"/>
    <n v="573"/>
    <n v="11"/>
    <x v="19"/>
    <x v="3"/>
    <x v="0"/>
    <x v="1"/>
    <x v="9"/>
    <x v="1"/>
    <s v="Regular"/>
  </r>
  <r>
    <n v="-12"/>
    <n v="36"/>
    <n v="64"/>
    <n v="29"/>
    <n v="42"/>
    <n v="11"/>
    <n v="215"/>
    <n v="-10"/>
    <n v="20"/>
    <n v="30"/>
    <n v="50"/>
    <n v="314"/>
    <n v="12"/>
    <x v="19"/>
    <x v="3"/>
    <x v="0"/>
    <x v="1"/>
    <x v="10"/>
    <x v="1"/>
    <s v="Regular"/>
  </r>
  <r>
    <n v="1"/>
    <n v="48"/>
    <n v="85"/>
    <n v="38"/>
    <n v="44"/>
    <n v="14"/>
    <n v="248"/>
    <n v="0"/>
    <n v="30"/>
    <n v="40"/>
    <n v="70"/>
    <n v="573"/>
    <n v="13"/>
    <x v="19"/>
    <x v="3"/>
    <x v="0"/>
    <x v="1"/>
    <x v="3"/>
    <x v="1"/>
    <s v="Regular"/>
  </r>
  <r>
    <n v="37"/>
    <n v="88"/>
    <n v="159"/>
    <n v="72"/>
    <n v="57"/>
    <n v="27"/>
    <n v="606"/>
    <n v="40"/>
    <n v="70"/>
    <n v="90"/>
    <n v="160"/>
    <n v="660"/>
    <n v="2"/>
    <x v="19"/>
    <x v="3"/>
    <x v="0"/>
    <x v="1"/>
    <x v="1"/>
    <x v="0"/>
    <s v="Regular"/>
  </r>
  <r>
    <n v="33"/>
    <n v="60"/>
    <n v="109"/>
    <n v="50"/>
    <n v="33"/>
    <n v="15"/>
    <n v="1064"/>
    <n v="30"/>
    <n v="50"/>
    <n v="60"/>
    <n v="110"/>
    <n v="417"/>
    <n v="3"/>
    <x v="19"/>
    <x v="3"/>
    <x v="0"/>
    <x v="1"/>
    <x v="2"/>
    <x v="0"/>
    <s v="Decaf"/>
  </r>
  <r>
    <n v="40"/>
    <n v="49"/>
    <n v="82"/>
    <n v="34"/>
    <n v="19"/>
    <n v="9"/>
    <n v="890"/>
    <n v="40"/>
    <n v="30"/>
    <n v="60"/>
    <n v="90"/>
    <n v="636"/>
    <n v="5"/>
    <x v="19"/>
    <x v="3"/>
    <x v="0"/>
    <x v="1"/>
    <x v="4"/>
    <x v="2"/>
    <s v="Regular"/>
  </r>
  <r>
    <n v="39"/>
    <n v="48"/>
    <n v="79"/>
    <n v="32"/>
    <n v="19"/>
    <n v="8"/>
    <n v="841"/>
    <n v="50"/>
    <n v="30"/>
    <n v="60"/>
    <n v="90"/>
    <n v="573"/>
    <n v="6"/>
    <x v="19"/>
    <x v="3"/>
    <x v="0"/>
    <x v="1"/>
    <x v="5"/>
    <x v="2"/>
    <s v="Decaf"/>
  </r>
  <r>
    <n v="12"/>
    <n v="25"/>
    <n v="41"/>
    <n v="16"/>
    <n v="15"/>
    <n v="4"/>
    <n v="484"/>
    <n v="20"/>
    <n v="10"/>
    <n v="20"/>
    <n v="30"/>
    <n v="513"/>
    <n v="8"/>
    <x v="19"/>
    <x v="4"/>
    <x v="0"/>
    <x v="0"/>
    <x v="6"/>
    <x v="3"/>
    <s v="Decaf"/>
  </r>
  <r>
    <n v="22"/>
    <n v="33"/>
    <n v="55"/>
    <n v="22"/>
    <n v="16"/>
    <n v="6"/>
    <n v="865"/>
    <n v="30"/>
    <n v="10"/>
    <n v="30"/>
    <n v="40"/>
    <n v="513"/>
    <n v="9"/>
    <x v="19"/>
    <x v="4"/>
    <x v="0"/>
    <x v="0"/>
    <x v="7"/>
    <x v="3"/>
    <s v="Decaf"/>
  </r>
  <r>
    <n v="142"/>
    <n v="172"/>
    <n v="283"/>
    <n v="93"/>
    <n v="64"/>
    <n v="37"/>
    <n v="810"/>
    <n v="100"/>
    <n v="90"/>
    <n v="160"/>
    <n v="250"/>
    <n v="614"/>
    <n v="11"/>
    <x v="19"/>
    <x v="4"/>
    <x v="0"/>
    <x v="0"/>
    <x v="9"/>
    <x v="1"/>
    <s v="Regular"/>
  </r>
  <r>
    <n v="142"/>
    <n v="161"/>
    <n v="275"/>
    <n v="70"/>
    <n v="54"/>
    <n v="35"/>
    <n v="678"/>
    <n v="100"/>
    <n v="90"/>
    <n v="150"/>
    <n v="240"/>
    <n v="419"/>
    <n v="12"/>
    <x v="19"/>
    <x v="4"/>
    <x v="0"/>
    <x v="0"/>
    <x v="10"/>
    <x v="1"/>
    <s v="Regular"/>
  </r>
  <r>
    <n v="11"/>
    <n v="60"/>
    <n v="108"/>
    <n v="49"/>
    <n v="48"/>
    <n v="18"/>
    <n v="414"/>
    <n v="20"/>
    <n v="50"/>
    <n v="70"/>
    <n v="120"/>
    <n v="216"/>
    <n v="6"/>
    <x v="19"/>
    <x v="4"/>
    <x v="0"/>
    <x v="0"/>
    <x v="5"/>
    <x v="2"/>
    <s v="Decaf"/>
  </r>
  <r>
    <n v="26"/>
    <n v="62"/>
    <n v="107"/>
    <n v="46"/>
    <n v="40"/>
    <n v="15"/>
    <n v="415"/>
    <n v="40"/>
    <n v="40"/>
    <n v="70"/>
    <n v="110"/>
    <n v="419"/>
    <n v="1"/>
    <x v="19"/>
    <x v="4"/>
    <x v="0"/>
    <x v="0"/>
    <x v="0"/>
    <x v="0"/>
    <s v="Regular"/>
  </r>
  <r>
    <n v="26"/>
    <n v="51"/>
    <n v="84"/>
    <n v="34"/>
    <n v="30"/>
    <n v="10"/>
    <n v="428"/>
    <n v="30"/>
    <n v="30"/>
    <n v="50"/>
    <n v="80"/>
    <n v="330"/>
    <n v="2"/>
    <x v="19"/>
    <x v="4"/>
    <x v="0"/>
    <x v="0"/>
    <x v="1"/>
    <x v="0"/>
    <s v="Regular"/>
  </r>
  <r>
    <n v="-15"/>
    <n v="52"/>
    <n v="88"/>
    <n v="37"/>
    <n v="59"/>
    <n v="33"/>
    <n v="513"/>
    <n v="10"/>
    <n v="30"/>
    <n v="60"/>
    <n v="90"/>
    <n v="513"/>
    <n v="3"/>
    <x v="19"/>
    <x v="4"/>
    <x v="0"/>
    <x v="0"/>
    <x v="2"/>
    <x v="0"/>
    <s v="Decaf"/>
  </r>
  <r>
    <n v="112"/>
    <n v="146"/>
    <n v="288"/>
    <n v="100"/>
    <n v="60"/>
    <n v="40"/>
    <n v="1292"/>
    <n v="120"/>
    <n v="139"/>
    <n v="180"/>
    <n v="340"/>
    <n v="513"/>
    <n v="5"/>
    <x v="19"/>
    <x v="4"/>
    <x v="0"/>
    <x v="0"/>
    <x v="4"/>
    <x v="2"/>
    <s v="Regular"/>
  </r>
  <r>
    <n v="57"/>
    <n v="79"/>
    <n v="125"/>
    <n v="47"/>
    <n v="35"/>
    <n v="14"/>
    <n v="366"/>
    <n v="50"/>
    <n v="40"/>
    <n v="70"/>
    <n v="110"/>
    <n v="414"/>
    <n v="8"/>
    <x v="19"/>
    <x v="5"/>
    <x v="0"/>
    <x v="1"/>
    <x v="6"/>
    <x v="3"/>
    <s v="Decaf"/>
  </r>
  <r>
    <n v="87"/>
    <n v="91"/>
    <n v="153"/>
    <n v="63"/>
    <n v="26"/>
    <n v="17"/>
    <n v="864"/>
    <n v="70"/>
    <n v="50"/>
    <n v="80"/>
    <n v="130"/>
    <n v="262"/>
    <n v="9"/>
    <x v="19"/>
    <x v="5"/>
    <x v="0"/>
    <x v="1"/>
    <x v="7"/>
    <x v="3"/>
    <s v="Decaf"/>
  </r>
  <r>
    <n v="28"/>
    <n v="54"/>
    <n v="89"/>
    <n v="36"/>
    <n v="32"/>
    <n v="11"/>
    <n v="458"/>
    <n v="10"/>
    <n v="30"/>
    <n v="40"/>
    <n v="70"/>
    <n v="715"/>
    <n v="11"/>
    <x v="19"/>
    <x v="5"/>
    <x v="0"/>
    <x v="1"/>
    <x v="9"/>
    <x v="1"/>
    <s v="Regular"/>
  </r>
  <r>
    <n v="-10"/>
    <n v="61"/>
    <n v="104"/>
    <n v="44"/>
    <n v="63"/>
    <n v="39"/>
    <n v="617"/>
    <n v="10"/>
    <n v="30"/>
    <n v="60"/>
    <n v="90"/>
    <n v="715"/>
    <n v="12"/>
    <x v="19"/>
    <x v="5"/>
    <x v="0"/>
    <x v="1"/>
    <x v="10"/>
    <x v="1"/>
    <s v="Regular"/>
  </r>
  <r>
    <n v="25"/>
    <n v="39"/>
    <n v="68"/>
    <n v="30"/>
    <n v="20"/>
    <n v="9"/>
    <n v="581"/>
    <n v="30"/>
    <n v="30"/>
    <n v="50"/>
    <n v="80"/>
    <n v="262"/>
    <n v="6"/>
    <x v="19"/>
    <x v="5"/>
    <x v="0"/>
    <x v="1"/>
    <x v="5"/>
    <x v="2"/>
    <s v="Decaf"/>
  </r>
  <r>
    <n v="29"/>
    <n v="77"/>
    <n v="139"/>
    <n v="63"/>
    <n v="52"/>
    <n v="23"/>
    <n v="397"/>
    <n v="30"/>
    <n v="60"/>
    <n v="80"/>
    <n v="140"/>
    <n v="414"/>
    <n v="1"/>
    <x v="19"/>
    <x v="5"/>
    <x v="0"/>
    <x v="1"/>
    <x v="0"/>
    <x v="0"/>
    <s v="Regular"/>
  </r>
  <r>
    <n v="48"/>
    <n v="184"/>
    <n v="314"/>
    <n v="147"/>
    <n v="139"/>
    <n v="120"/>
    <n v="705"/>
    <n v="60"/>
    <n v="149"/>
    <n v="190"/>
    <n v="330"/>
    <n v="920"/>
    <n v="2"/>
    <x v="19"/>
    <x v="5"/>
    <x v="0"/>
    <x v="1"/>
    <x v="1"/>
    <x v="0"/>
    <s v="Regular"/>
  </r>
  <r>
    <n v="101"/>
    <n v="132"/>
    <n v="229"/>
    <n v="99"/>
    <n v="55"/>
    <n v="32"/>
    <n v="565"/>
    <n v="90"/>
    <n v="72"/>
    <n v="140"/>
    <n v="240"/>
    <n v="715"/>
    <n v="3"/>
    <x v="19"/>
    <x v="5"/>
    <x v="0"/>
    <x v="1"/>
    <x v="2"/>
    <x v="0"/>
    <s v="Decaf"/>
  </r>
  <r>
    <n v="97"/>
    <n v="123"/>
    <n v="224"/>
    <n v="83"/>
    <n v="49"/>
    <n v="31"/>
    <n v="1073"/>
    <n v="100"/>
    <n v="121"/>
    <n v="150"/>
    <n v="260"/>
    <n v="715"/>
    <n v="5"/>
    <x v="19"/>
    <x v="5"/>
    <x v="0"/>
    <x v="1"/>
    <x v="4"/>
    <x v="2"/>
    <s v="Regular"/>
  </r>
  <r>
    <n v="39"/>
    <n v="88"/>
    <n v="159"/>
    <n v="72"/>
    <n v="56"/>
    <n v="27"/>
    <n v="606"/>
    <n v="30"/>
    <n v="50"/>
    <n v="70"/>
    <n v="120"/>
    <n v="959"/>
    <n v="9"/>
    <x v="19"/>
    <x v="6"/>
    <x v="1"/>
    <x v="1"/>
    <x v="7"/>
    <x v="3"/>
    <s v="Decaf"/>
  </r>
  <r>
    <n v="33"/>
    <n v="60"/>
    <n v="109"/>
    <n v="50"/>
    <n v="33"/>
    <n v="15"/>
    <n v="1064"/>
    <n v="30"/>
    <n v="30"/>
    <n v="50"/>
    <n v="80"/>
    <n v="475"/>
    <n v="10"/>
    <x v="19"/>
    <x v="6"/>
    <x v="1"/>
    <x v="1"/>
    <x v="8"/>
    <x v="3"/>
    <s v="Decaf"/>
  </r>
  <r>
    <n v="39"/>
    <n v="49"/>
    <n v="82"/>
    <n v="34"/>
    <n v="20"/>
    <n v="9"/>
    <n v="890"/>
    <n v="40"/>
    <n v="30"/>
    <n v="50"/>
    <n v="80"/>
    <n v="959"/>
    <n v="11"/>
    <x v="19"/>
    <x v="6"/>
    <x v="1"/>
    <x v="1"/>
    <x v="9"/>
    <x v="1"/>
    <s v="Regular"/>
  </r>
  <r>
    <n v="17"/>
    <n v="28"/>
    <n v="47"/>
    <n v="19"/>
    <n v="15"/>
    <n v="5"/>
    <n v="811"/>
    <n v="20"/>
    <n v="20"/>
    <n v="30"/>
    <n v="50"/>
    <n v="203"/>
    <n v="13"/>
    <x v="19"/>
    <x v="6"/>
    <x v="1"/>
    <x v="1"/>
    <x v="3"/>
    <x v="1"/>
    <s v="Regular"/>
  </r>
  <r>
    <n v="-11"/>
    <n v="61"/>
    <n v="104"/>
    <n v="44"/>
    <n v="64"/>
    <n v="39"/>
    <n v="617"/>
    <n v="10"/>
    <n v="40"/>
    <n v="60"/>
    <n v="100"/>
    <n v="475"/>
    <n v="5"/>
    <x v="19"/>
    <x v="6"/>
    <x v="1"/>
    <x v="1"/>
    <x v="4"/>
    <x v="2"/>
    <s v="Regular"/>
  </r>
  <r>
    <n v="22"/>
    <n v="56"/>
    <n v="97"/>
    <n v="42"/>
    <n v="37"/>
    <n v="13"/>
    <n v="384"/>
    <n v="20"/>
    <n v="40"/>
    <n v="50"/>
    <n v="90"/>
    <n v="203"/>
    <n v="6"/>
    <x v="19"/>
    <x v="6"/>
    <x v="1"/>
    <x v="1"/>
    <x v="5"/>
    <x v="2"/>
    <s v="Decaf"/>
  </r>
  <r>
    <n v="104"/>
    <n v="135"/>
    <n v="223"/>
    <n v="90"/>
    <n v="56"/>
    <n v="29"/>
    <n v="1139"/>
    <n v="90"/>
    <n v="80"/>
    <n v="130"/>
    <n v="210"/>
    <n v="203"/>
    <n v="2"/>
    <x v="19"/>
    <x v="6"/>
    <x v="1"/>
    <x v="1"/>
    <x v="1"/>
    <x v="0"/>
    <s v="Regular"/>
  </r>
  <r>
    <n v="25"/>
    <n v="39"/>
    <n v="68"/>
    <n v="30"/>
    <n v="20"/>
    <n v="9"/>
    <n v="581"/>
    <n v="20"/>
    <n v="20"/>
    <n v="30"/>
    <n v="50"/>
    <n v="786"/>
    <n v="8"/>
    <x v="19"/>
    <x v="7"/>
    <x v="1"/>
    <x v="0"/>
    <x v="6"/>
    <x v="3"/>
    <s v="Decaf"/>
  </r>
  <r>
    <n v="28"/>
    <n v="77"/>
    <n v="139"/>
    <n v="63"/>
    <n v="53"/>
    <n v="23"/>
    <n v="397"/>
    <n v="30"/>
    <n v="40"/>
    <n v="60"/>
    <n v="100"/>
    <n v="727"/>
    <n v="9"/>
    <x v="19"/>
    <x v="7"/>
    <x v="1"/>
    <x v="0"/>
    <x v="7"/>
    <x v="3"/>
    <s v="Decaf"/>
  </r>
  <r>
    <n v="97"/>
    <n v="123"/>
    <n v="224"/>
    <n v="66"/>
    <n v="49"/>
    <n v="31"/>
    <n v="1073"/>
    <n v="70"/>
    <n v="70"/>
    <n v="100"/>
    <n v="170"/>
    <n v="850"/>
    <n v="10"/>
    <x v="19"/>
    <x v="7"/>
    <x v="1"/>
    <x v="0"/>
    <x v="8"/>
    <x v="3"/>
    <s v="Decaf"/>
  </r>
  <r>
    <n v="61"/>
    <n v="68"/>
    <n v="113"/>
    <n v="46"/>
    <n v="22"/>
    <n v="12"/>
    <n v="880"/>
    <n v="60"/>
    <n v="40"/>
    <n v="80"/>
    <n v="120"/>
    <n v="954"/>
    <n v="11"/>
    <x v="19"/>
    <x v="7"/>
    <x v="1"/>
    <x v="0"/>
    <x v="9"/>
    <x v="1"/>
    <s v="Regular"/>
  </r>
  <r>
    <n v="87"/>
    <n v="91"/>
    <n v="153"/>
    <n v="63"/>
    <n v="26"/>
    <n v="17"/>
    <n v="864"/>
    <n v="80"/>
    <n v="60"/>
    <n v="100"/>
    <n v="160"/>
    <n v="904"/>
    <n v="13"/>
    <x v="19"/>
    <x v="7"/>
    <x v="1"/>
    <x v="0"/>
    <x v="3"/>
    <x v="1"/>
    <s v="Regular"/>
  </r>
  <r>
    <n v="48"/>
    <n v="184"/>
    <n v="314"/>
    <n v="182"/>
    <n v="139"/>
    <n v="120"/>
    <n v="705"/>
    <n v="60"/>
    <n v="99"/>
    <n v="190"/>
    <n v="310"/>
    <n v="941"/>
    <n v="5"/>
    <x v="19"/>
    <x v="7"/>
    <x v="1"/>
    <x v="0"/>
    <x v="4"/>
    <x v="2"/>
    <s v="Regular"/>
  </r>
  <r>
    <n v="101"/>
    <n v="132"/>
    <n v="229"/>
    <n v="99"/>
    <n v="55"/>
    <n v="32"/>
    <n v="565"/>
    <n v="80"/>
    <n v="90"/>
    <n v="130"/>
    <n v="220"/>
    <n v="904"/>
    <n v="6"/>
    <x v="19"/>
    <x v="7"/>
    <x v="1"/>
    <x v="0"/>
    <x v="5"/>
    <x v="2"/>
    <s v="Decaf"/>
  </r>
  <r>
    <n v="144"/>
    <n v="172"/>
    <n v="283"/>
    <n v="153"/>
    <n v="63"/>
    <n v="37"/>
    <n v="810"/>
    <n v="120"/>
    <n v="141"/>
    <n v="170"/>
    <n v="270"/>
    <n v="954"/>
    <n v="2"/>
    <x v="19"/>
    <x v="7"/>
    <x v="1"/>
    <x v="0"/>
    <x v="1"/>
    <x v="0"/>
    <s v="Regular"/>
  </r>
  <r>
    <n v="141"/>
    <n v="161"/>
    <n v="275"/>
    <n v="129"/>
    <n v="55"/>
    <n v="35"/>
    <n v="678"/>
    <n v="100"/>
    <n v="124"/>
    <n v="150"/>
    <n v="260"/>
    <n v="561"/>
    <n v="3"/>
    <x v="19"/>
    <x v="7"/>
    <x v="1"/>
    <x v="0"/>
    <x v="2"/>
    <x v="0"/>
    <s v="Decaf"/>
  </r>
  <r>
    <n v="12"/>
    <n v="60"/>
    <n v="108"/>
    <n v="49"/>
    <n v="47"/>
    <n v="18"/>
    <n v="414"/>
    <n v="20"/>
    <n v="30"/>
    <n v="50"/>
    <n v="80"/>
    <n v="978"/>
    <n v="9"/>
    <x v="19"/>
    <x v="8"/>
    <x v="1"/>
    <x v="0"/>
    <x v="7"/>
    <x v="3"/>
    <s v="Decaf"/>
  </r>
  <r>
    <n v="22"/>
    <n v="33"/>
    <n v="55"/>
    <n v="22"/>
    <n v="16"/>
    <n v="6"/>
    <n v="865"/>
    <n v="20"/>
    <n v="20"/>
    <n v="30"/>
    <n v="50"/>
    <n v="508"/>
    <n v="11"/>
    <x v="19"/>
    <x v="8"/>
    <x v="1"/>
    <x v="0"/>
    <x v="9"/>
    <x v="1"/>
    <s v="Regular"/>
  </r>
  <r>
    <n v="12"/>
    <n v="25"/>
    <n v="41"/>
    <n v="16"/>
    <n v="15"/>
    <n v="4"/>
    <n v="484"/>
    <n v="20"/>
    <n v="10"/>
    <n v="30"/>
    <n v="40"/>
    <n v="781"/>
    <n v="13"/>
    <x v="19"/>
    <x v="8"/>
    <x v="1"/>
    <x v="0"/>
    <x v="3"/>
    <x v="1"/>
    <s v="Regular"/>
  </r>
  <r>
    <n v="8"/>
    <n v="68"/>
    <n v="104"/>
    <n v="37"/>
    <n v="58"/>
    <n v="33"/>
    <n v="540"/>
    <n v="20"/>
    <n v="30"/>
    <n v="70"/>
    <n v="100"/>
    <n v="339"/>
    <n v="5"/>
    <x v="19"/>
    <x v="8"/>
    <x v="1"/>
    <x v="0"/>
    <x v="4"/>
    <x v="2"/>
    <s v="Regular"/>
  </r>
  <r>
    <n v="113"/>
    <n v="146"/>
    <n v="288"/>
    <n v="103"/>
    <n v="60"/>
    <n v="40"/>
    <n v="1292"/>
    <n v="100"/>
    <n v="112"/>
    <n v="150"/>
    <n v="280"/>
    <n v="857"/>
    <n v="7"/>
    <x v="19"/>
    <x v="8"/>
    <x v="1"/>
    <x v="0"/>
    <x v="11"/>
    <x v="2"/>
    <s v="Regular"/>
  </r>
  <r>
    <n v="777"/>
    <n v="612"/>
    <n v="658"/>
    <n v="52"/>
    <n v="46"/>
    <n v="17"/>
    <n v="-2033"/>
    <n v="560"/>
    <n v="40"/>
    <n v="590"/>
    <n v="630"/>
    <n v="617"/>
    <n v="2"/>
    <x v="19"/>
    <x v="8"/>
    <x v="1"/>
    <x v="0"/>
    <x v="1"/>
    <x v="0"/>
    <s v="Regular"/>
  </r>
  <r>
    <n v="1"/>
    <n v="48"/>
    <n v="85"/>
    <n v="38"/>
    <n v="44"/>
    <n v="14"/>
    <n v="248"/>
    <n v="10"/>
    <n v="20"/>
    <n v="40"/>
    <n v="60"/>
    <n v="603"/>
    <n v="9"/>
    <x v="19"/>
    <x v="9"/>
    <x v="1"/>
    <x v="1"/>
    <x v="7"/>
    <x v="3"/>
    <s v="Decaf"/>
  </r>
  <r>
    <n v="28"/>
    <n v="38"/>
    <n v="62"/>
    <n v="25"/>
    <n v="17"/>
    <n v="7"/>
    <n v="851"/>
    <n v="30"/>
    <n v="20"/>
    <n v="40"/>
    <n v="60"/>
    <n v="603"/>
    <n v="11"/>
    <x v="19"/>
    <x v="9"/>
    <x v="1"/>
    <x v="1"/>
    <x v="9"/>
    <x v="1"/>
    <s v="Regular"/>
  </r>
  <r>
    <n v="43"/>
    <n v="43"/>
    <n v="43"/>
    <n v="0"/>
    <n v="11"/>
    <n v="0"/>
    <n v="516"/>
    <n v="30"/>
    <n v="0"/>
    <n v="40"/>
    <n v="40"/>
    <n v="603"/>
    <n v="13"/>
    <x v="19"/>
    <x v="9"/>
    <x v="1"/>
    <x v="1"/>
    <x v="3"/>
    <x v="1"/>
    <s v="Regular"/>
  </r>
  <r>
    <n v="1"/>
    <n v="88"/>
    <n v="150"/>
    <n v="63"/>
    <n v="81"/>
    <n v="57"/>
    <n v="332"/>
    <n v="10"/>
    <n v="60"/>
    <n v="80"/>
    <n v="140"/>
    <n v="603"/>
    <n v="5"/>
    <x v="19"/>
    <x v="9"/>
    <x v="1"/>
    <x v="1"/>
    <x v="4"/>
    <x v="2"/>
    <s v="Regular"/>
  </r>
  <r>
    <n v="-12"/>
    <n v="36"/>
    <n v="64"/>
    <n v="29"/>
    <n v="42"/>
    <n v="11"/>
    <n v="215"/>
    <n v="0"/>
    <n v="20"/>
    <n v="40"/>
    <n v="60"/>
    <n v="603"/>
    <n v="7"/>
    <x v="19"/>
    <x v="9"/>
    <x v="1"/>
    <x v="1"/>
    <x v="11"/>
    <x v="2"/>
    <s v="Regular"/>
  </r>
  <r>
    <n v="66"/>
    <n v="90"/>
    <n v="150"/>
    <n v="61"/>
    <n v="39"/>
    <n v="19"/>
    <n v="322"/>
    <n v="70"/>
    <n v="50"/>
    <n v="90"/>
    <n v="140"/>
    <n v="603"/>
    <n v="1"/>
    <x v="19"/>
    <x v="9"/>
    <x v="1"/>
    <x v="1"/>
    <x v="0"/>
    <x v="0"/>
    <s v="Regular"/>
  </r>
  <r>
    <n v="61"/>
    <n v="96"/>
    <n v="159"/>
    <n v="64"/>
    <n v="48"/>
    <n v="21"/>
    <n v="460"/>
    <n v="60"/>
    <n v="60"/>
    <n v="90"/>
    <n v="150"/>
    <n v="603"/>
    <n v="2"/>
    <x v="19"/>
    <x v="9"/>
    <x v="1"/>
    <x v="1"/>
    <x v="1"/>
    <x v="0"/>
    <s v="Regular"/>
  </r>
  <r>
    <n v="316"/>
    <n v="369"/>
    <n v="647"/>
    <n v="236"/>
    <n v="130"/>
    <n v="107"/>
    <n v="1565"/>
    <n v="180"/>
    <n v="207"/>
    <n v="290"/>
    <n v="500"/>
    <n v="212"/>
    <n v="9"/>
    <x v="19"/>
    <x v="10"/>
    <x v="1"/>
    <x v="0"/>
    <x v="7"/>
    <x v="3"/>
    <s v="Decaf"/>
  </r>
  <r>
    <n v="-420"/>
    <n v="-187"/>
    <n v="123"/>
    <n v="326"/>
    <n v="109"/>
    <n v="96"/>
    <n v="3422"/>
    <n v="-230"/>
    <n v="154"/>
    <n v="-140"/>
    <n v="90"/>
    <n v="718"/>
    <n v="10"/>
    <x v="19"/>
    <x v="10"/>
    <x v="1"/>
    <x v="0"/>
    <x v="8"/>
    <x v="3"/>
    <s v="Decaf"/>
  </r>
  <r>
    <n v="199"/>
    <n v="191"/>
    <n v="320"/>
    <n v="98"/>
    <n v="44"/>
    <n v="36"/>
    <n v="994"/>
    <n v="170"/>
    <n v="90"/>
    <n v="210"/>
    <n v="340"/>
    <n v="646"/>
    <n v="11"/>
    <x v="19"/>
    <x v="10"/>
    <x v="1"/>
    <x v="0"/>
    <x v="9"/>
    <x v="1"/>
    <s v="Regular"/>
  </r>
  <r>
    <n v="184"/>
    <n v="178"/>
    <n v="298"/>
    <n v="93"/>
    <n v="42"/>
    <n v="34"/>
    <n v="941"/>
    <n v="150"/>
    <n v="105"/>
    <n v="190"/>
    <n v="320"/>
    <n v="716"/>
    <n v="12"/>
    <x v="19"/>
    <x v="10"/>
    <x v="1"/>
    <x v="0"/>
    <x v="10"/>
    <x v="1"/>
    <s v="Regular"/>
  </r>
  <r>
    <n v="145"/>
    <n v="145"/>
    <n v="243"/>
    <n v="86"/>
    <n v="37"/>
    <n v="28"/>
    <n v="598"/>
    <n v="130"/>
    <n v="91"/>
    <n v="160"/>
    <n v="260"/>
    <n v="845"/>
    <n v="13"/>
    <x v="19"/>
    <x v="10"/>
    <x v="1"/>
    <x v="0"/>
    <x v="3"/>
    <x v="1"/>
    <s v="Regular"/>
  </r>
  <r>
    <n v="-392"/>
    <n v="-95"/>
    <n v="77"/>
    <n v="146"/>
    <n v="176"/>
    <n v="156"/>
    <n v="2615"/>
    <n v="-260"/>
    <n v="177"/>
    <n v="-90"/>
    <n v="70"/>
    <n v="212"/>
    <n v="5"/>
    <x v="19"/>
    <x v="10"/>
    <x v="1"/>
    <x v="0"/>
    <x v="4"/>
    <x v="2"/>
    <s v="Regular"/>
  </r>
  <r>
    <n v="247"/>
    <n v="277"/>
    <n v="538"/>
    <n v="239"/>
    <n v="91"/>
    <n v="74"/>
    <n v="1319"/>
    <n v="190"/>
    <n v="174"/>
    <n v="280"/>
    <n v="530"/>
    <n v="585"/>
    <n v="7"/>
    <x v="19"/>
    <x v="10"/>
    <x v="1"/>
    <x v="0"/>
    <x v="11"/>
    <x v="2"/>
    <s v="Regular"/>
  </r>
  <r>
    <n v="508"/>
    <n v="546"/>
    <n v="902"/>
    <n v="342"/>
    <n v="166"/>
    <n v="127"/>
    <n v="2617"/>
    <n v="370"/>
    <n v="283"/>
    <n v="520"/>
    <n v="860"/>
    <n v="914"/>
    <n v="2"/>
    <x v="19"/>
    <x v="10"/>
    <x v="1"/>
    <x v="0"/>
    <x v="1"/>
    <x v="0"/>
    <s v="Regular"/>
  </r>
  <r>
    <n v="84"/>
    <n v="99"/>
    <n v="174"/>
    <n v="77"/>
    <n v="35"/>
    <n v="25"/>
    <n v="581"/>
    <n v="70"/>
    <n v="70"/>
    <n v="100"/>
    <n v="170"/>
    <n v="504"/>
    <n v="8"/>
    <x v="19"/>
    <x v="11"/>
    <x v="2"/>
    <x v="1"/>
    <x v="6"/>
    <x v="3"/>
    <s v="Decaf"/>
  </r>
  <r>
    <n v="39"/>
    <n v="88"/>
    <n v="159"/>
    <n v="72"/>
    <n v="56"/>
    <n v="27"/>
    <n v="606"/>
    <n v="40"/>
    <n v="60"/>
    <n v="90"/>
    <n v="150"/>
    <n v="225"/>
    <n v="9"/>
    <x v="19"/>
    <x v="11"/>
    <x v="2"/>
    <x v="1"/>
    <x v="7"/>
    <x v="3"/>
    <s v="Decaf"/>
  </r>
  <r>
    <n v="63"/>
    <n v="70"/>
    <n v="117"/>
    <n v="48"/>
    <n v="22"/>
    <n v="13"/>
    <n v="839"/>
    <n v="60"/>
    <n v="60"/>
    <n v="80"/>
    <n v="140"/>
    <n v="504"/>
    <n v="2"/>
    <x v="19"/>
    <x v="11"/>
    <x v="2"/>
    <x v="1"/>
    <x v="1"/>
    <x v="0"/>
    <s v="Regular"/>
  </r>
  <r>
    <n v="87"/>
    <n v="91"/>
    <n v="153"/>
    <n v="63"/>
    <n v="26"/>
    <n v="17"/>
    <n v="864"/>
    <n v="100"/>
    <n v="70"/>
    <n v="120"/>
    <n v="190"/>
    <n v="985"/>
    <n v="3"/>
    <x v="19"/>
    <x v="11"/>
    <x v="2"/>
    <x v="1"/>
    <x v="2"/>
    <x v="0"/>
    <s v="Decaf"/>
  </r>
  <r>
    <n v="-10"/>
    <n v="61"/>
    <n v="104"/>
    <n v="44"/>
    <n v="63"/>
    <n v="39"/>
    <n v="-508"/>
    <n v="10"/>
    <n v="30"/>
    <n v="60"/>
    <n v="90"/>
    <n v="337"/>
    <n v="4"/>
    <x v="19"/>
    <x v="11"/>
    <x v="2"/>
    <x v="1"/>
    <x v="12"/>
    <x v="2"/>
    <s v="Regular"/>
  </r>
  <r>
    <n v="57"/>
    <n v="79"/>
    <n v="125"/>
    <n v="47"/>
    <n v="35"/>
    <n v="14"/>
    <n v="366"/>
    <n v="40"/>
    <n v="40"/>
    <n v="60"/>
    <n v="100"/>
    <n v="318"/>
    <n v="5"/>
    <x v="19"/>
    <x v="11"/>
    <x v="2"/>
    <x v="1"/>
    <x v="4"/>
    <x v="2"/>
    <s v="Regular"/>
  </r>
  <r>
    <n v="29"/>
    <n v="54"/>
    <n v="89"/>
    <n v="36"/>
    <n v="31"/>
    <n v="11"/>
    <n v="458"/>
    <n v="20"/>
    <n v="30"/>
    <n v="40"/>
    <n v="70"/>
    <n v="504"/>
    <n v="6"/>
    <x v="19"/>
    <x v="11"/>
    <x v="2"/>
    <x v="1"/>
    <x v="5"/>
    <x v="2"/>
    <s v="Decaf"/>
  </r>
  <r>
    <n v="26"/>
    <n v="38"/>
    <n v="62"/>
    <n v="25"/>
    <n v="18"/>
    <n v="7"/>
    <n v="851"/>
    <n v="30"/>
    <n v="20"/>
    <n v="40"/>
    <n v="60"/>
    <n v="505"/>
    <n v="8"/>
    <x v="19"/>
    <x v="12"/>
    <x v="2"/>
    <x v="1"/>
    <x v="6"/>
    <x v="3"/>
    <s v="Decaf"/>
  </r>
  <r>
    <n v="21"/>
    <n v="49"/>
    <n v="89"/>
    <n v="41"/>
    <n v="32"/>
    <n v="12"/>
    <n v="1007"/>
    <n v="20"/>
    <n v="30"/>
    <n v="50"/>
    <n v="80"/>
    <n v="505"/>
    <n v="9"/>
    <x v="19"/>
    <x v="12"/>
    <x v="2"/>
    <x v="1"/>
    <x v="7"/>
    <x v="3"/>
    <s v="Decaf"/>
  </r>
  <r>
    <n v="61"/>
    <n v="96"/>
    <n v="159"/>
    <n v="64"/>
    <n v="48"/>
    <n v="21"/>
    <n v="460"/>
    <n v="70"/>
    <n v="80"/>
    <n v="120"/>
    <n v="200"/>
    <n v="505"/>
    <n v="2"/>
    <x v="19"/>
    <x v="12"/>
    <x v="2"/>
    <x v="1"/>
    <x v="1"/>
    <x v="0"/>
    <s v="Regular"/>
  </r>
  <r>
    <n v="-58"/>
    <n v="19"/>
    <n v="138"/>
    <n v="126"/>
    <n v="57"/>
    <n v="37"/>
    <n v="1439"/>
    <n v="-30"/>
    <n v="158"/>
    <n v="20"/>
    <n v="170"/>
    <n v="505"/>
    <n v="3"/>
    <x v="19"/>
    <x v="12"/>
    <x v="2"/>
    <x v="1"/>
    <x v="2"/>
    <x v="0"/>
    <s v="Decaf"/>
  </r>
  <r>
    <n v="-11"/>
    <n v="36"/>
    <n v="64"/>
    <n v="29"/>
    <n v="41"/>
    <n v="11"/>
    <n v="-347"/>
    <n v="0"/>
    <n v="20"/>
    <n v="30"/>
    <n v="50"/>
    <n v="505"/>
    <n v="4"/>
    <x v="19"/>
    <x v="12"/>
    <x v="2"/>
    <x v="1"/>
    <x v="12"/>
    <x v="2"/>
    <s v="Regular"/>
  </r>
  <r>
    <n v="3"/>
    <n v="88"/>
    <n v="150"/>
    <n v="63"/>
    <n v="80"/>
    <n v="57"/>
    <n v="332"/>
    <n v="0"/>
    <n v="50"/>
    <n v="70"/>
    <n v="120"/>
    <n v="505"/>
    <n v="5"/>
    <x v="19"/>
    <x v="12"/>
    <x v="2"/>
    <x v="1"/>
    <x v="4"/>
    <x v="2"/>
    <s v="Regular"/>
  </r>
  <r>
    <n v="25"/>
    <n v="60"/>
    <n v="104"/>
    <n v="45"/>
    <n v="39"/>
    <n v="14"/>
    <n v="253"/>
    <n v="30"/>
    <n v="30"/>
    <n v="60"/>
    <n v="90"/>
    <n v="505"/>
    <n v="6"/>
    <x v="19"/>
    <x v="12"/>
    <x v="2"/>
    <x v="1"/>
    <x v="5"/>
    <x v="2"/>
    <s v="Decaf"/>
  </r>
  <r>
    <n v="28"/>
    <n v="77"/>
    <n v="139"/>
    <n v="63"/>
    <n v="53"/>
    <n v="23"/>
    <n v="397"/>
    <n v="20"/>
    <n v="60"/>
    <n v="70"/>
    <n v="130"/>
    <n v="918"/>
    <n v="8"/>
    <x v="19"/>
    <x v="13"/>
    <x v="2"/>
    <x v="1"/>
    <x v="6"/>
    <x v="3"/>
    <s v="Decaf"/>
  </r>
  <r>
    <n v="47"/>
    <n v="184"/>
    <n v="314"/>
    <n v="159"/>
    <n v="140"/>
    <n v="120"/>
    <n v="705"/>
    <n v="60"/>
    <n v="161"/>
    <n v="190"/>
    <n v="310"/>
    <n v="405"/>
    <n v="9"/>
    <x v="19"/>
    <x v="13"/>
    <x v="2"/>
    <x v="1"/>
    <x v="7"/>
    <x v="3"/>
    <s v="Decaf"/>
  </r>
  <r>
    <n v="73"/>
    <n v="87"/>
    <n v="154"/>
    <n v="68"/>
    <n v="32"/>
    <n v="22"/>
    <n v="587"/>
    <n v="80"/>
    <n v="80"/>
    <n v="110"/>
    <n v="190"/>
    <n v="580"/>
    <n v="2"/>
    <x v="19"/>
    <x v="13"/>
    <x v="2"/>
    <x v="1"/>
    <x v="1"/>
    <x v="0"/>
    <s v="Regular"/>
  </r>
  <r>
    <n v="22"/>
    <n v="33"/>
    <n v="55"/>
    <n v="22"/>
    <n v="16"/>
    <n v="6"/>
    <n v="865"/>
    <n v="30"/>
    <n v="20"/>
    <n v="40"/>
    <n v="60"/>
    <n v="918"/>
    <n v="3"/>
    <x v="19"/>
    <x v="13"/>
    <x v="2"/>
    <x v="1"/>
    <x v="2"/>
    <x v="0"/>
    <s v="Decaf"/>
  </r>
  <r>
    <n v="141"/>
    <n v="161"/>
    <n v="275"/>
    <n v="64"/>
    <n v="55"/>
    <n v="35"/>
    <n v="-1278"/>
    <n v="100"/>
    <n v="90"/>
    <n v="140"/>
    <n v="230"/>
    <n v="918"/>
    <n v="4"/>
    <x v="19"/>
    <x v="13"/>
    <x v="2"/>
    <x v="1"/>
    <x v="12"/>
    <x v="2"/>
    <s v="Regular"/>
  </r>
  <r>
    <n v="14"/>
    <n v="25"/>
    <n v="41"/>
    <n v="16"/>
    <n v="14"/>
    <n v="4"/>
    <n v="484"/>
    <n v="20"/>
    <n v="10"/>
    <n v="20"/>
    <n v="30"/>
    <n v="580"/>
    <n v="5"/>
    <x v="19"/>
    <x v="13"/>
    <x v="2"/>
    <x v="1"/>
    <x v="4"/>
    <x v="2"/>
    <s v="Regular"/>
  </r>
  <r>
    <n v="142"/>
    <n v="172"/>
    <n v="283"/>
    <n v="111"/>
    <n v="64"/>
    <n v="37"/>
    <n v="810"/>
    <n v="100"/>
    <n v="90"/>
    <n v="150"/>
    <n v="240"/>
    <n v="580"/>
    <n v="6"/>
    <x v="19"/>
    <x v="13"/>
    <x v="2"/>
    <x v="1"/>
    <x v="5"/>
    <x v="2"/>
    <s v="Decaf"/>
  </r>
  <r>
    <n v="26"/>
    <n v="62"/>
    <n v="107"/>
    <n v="46"/>
    <n v="40"/>
    <n v="15"/>
    <n v="415"/>
    <n v="30"/>
    <n v="40"/>
    <n v="60"/>
    <n v="100"/>
    <n v="817"/>
    <n v="8"/>
    <x v="19"/>
    <x v="14"/>
    <x v="2"/>
    <x v="0"/>
    <x v="6"/>
    <x v="3"/>
    <s v="Decaf"/>
  </r>
  <r>
    <n v="26"/>
    <n v="51"/>
    <n v="84"/>
    <n v="34"/>
    <n v="30"/>
    <n v="10"/>
    <n v="428"/>
    <n v="30"/>
    <n v="30"/>
    <n v="50"/>
    <n v="80"/>
    <n v="210"/>
    <n v="9"/>
    <x v="19"/>
    <x v="14"/>
    <x v="2"/>
    <x v="0"/>
    <x v="7"/>
    <x v="3"/>
    <s v="Decaf"/>
  </r>
  <r>
    <n v="345"/>
    <n v="367"/>
    <n v="672"/>
    <n v="269"/>
    <n v="109"/>
    <n v="96"/>
    <n v="1296"/>
    <n v="340"/>
    <n v="393"/>
    <n v="450"/>
    <n v="840"/>
    <n v="940"/>
    <n v="2"/>
    <x v="19"/>
    <x v="14"/>
    <x v="2"/>
    <x v="0"/>
    <x v="1"/>
    <x v="0"/>
    <s v="Regular"/>
  </r>
  <r>
    <n v="54"/>
    <n v="68"/>
    <n v="119"/>
    <n v="52"/>
    <n v="27"/>
    <n v="17"/>
    <n v="554"/>
    <n v="70"/>
    <n v="60"/>
    <n v="90"/>
    <n v="150"/>
    <n v="469"/>
    <n v="3"/>
    <x v="19"/>
    <x v="14"/>
    <x v="2"/>
    <x v="0"/>
    <x v="2"/>
    <x v="0"/>
    <s v="Decaf"/>
  </r>
  <r>
    <n v="41"/>
    <n v="79"/>
    <n v="130"/>
    <n v="52"/>
    <n v="46"/>
    <n v="17"/>
    <n v="-587"/>
    <n v="40"/>
    <n v="40"/>
    <n v="70"/>
    <n v="110"/>
    <n v="817"/>
    <n v="4"/>
    <x v="19"/>
    <x v="14"/>
    <x v="2"/>
    <x v="0"/>
    <x v="12"/>
    <x v="2"/>
    <s v="Regular"/>
  </r>
  <r>
    <n v="184"/>
    <n v="178"/>
    <n v="298"/>
    <n v="85"/>
    <n v="42"/>
    <n v="34"/>
    <n v="941"/>
    <n v="120"/>
    <n v="94"/>
    <n v="150"/>
    <n v="250"/>
    <n v="210"/>
    <n v="5"/>
    <x v="19"/>
    <x v="14"/>
    <x v="2"/>
    <x v="0"/>
    <x v="4"/>
    <x v="2"/>
    <s v="Regular"/>
  </r>
  <r>
    <n v="145"/>
    <n v="145"/>
    <n v="243"/>
    <n v="90"/>
    <n v="37"/>
    <n v="28"/>
    <n v="598"/>
    <n v="110"/>
    <n v="80"/>
    <n v="130"/>
    <n v="210"/>
    <n v="469"/>
    <n v="6"/>
    <x v="19"/>
    <x v="14"/>
    <x v="2"/>
    <x v="0"/>
    <x v="5"/>
    <x v="2"/>
    <s v="Decaf"/>
  </r>
  <r>
    <n v="3"/>
    <n v="88"/>
    <n v="150"/>
    <n v="63"/>
    <n v="80"/>
    <n v="57"/>
    <n v="332"/>
    <n v="10"/>
    <n v="40"/>
    <n v="60"/>
    <n v="100"/>
    <n v="435"/>
    <n v="11"/>
    <x v="19"/>
    <x v="15"/>
    <x v="3"/>
    <x v="1"/>
    <x v="9"/>
    <x v="1"/>
    <s v="Regular"/>
  </r>
  <r>
    <n v="26"/>
    <n v="60"/>
    <n v="104"/>
    <n v="45"/>
    <n v="38"/>
    <n v="14"/>
    <n v="253"/>
    <n v="30"/>
    <n v="20"/>
    <n v="50"/>
    <n v="70"/>
    <n v="435"/>
    <n v="12"/>
    <x v="19"/>
    <x v="15"/>
    <x v="3"/>
    <x v="1"/>
    <x v="10"/>
    <x v="1"/>
    <s v="Regular"/>
  </r>
  <r>
    <n v="-12"/>
    <n v="36"/>
    <n v="64"/>
    <n v="29"/>
    <n v="42"/>
    <n v="11"/>
    <n v="215"/>
    <n v="10"/>
    <n v="10"/>
    <n v="30"/>
    <n v="40"/>
    <n v="435"/>
    <n v="13"/>
    <x v="19"/>
    <x v="15"/>
    <x v="3"/>
    <x v="1"/>
    <x v="3"/>
    <x v="1"/>
    <s v="Regular"/>
  </r>
  <r>
    <n v="68"/>
    <n v="90"/>
    <n v="150"/>
    <n v="61"/>
    <n v="38"/>
    <n v="19"/>
    <n v="322"/>
    <n v="60"/>
    <n v="50"/>
    <n v="80"/>
    <n v="130"/>
    <n v="435"/>
    <n v="8"/>
    <x v="19"/>
    <x v="15"/>
    <x v="3"/>
    <x v="1"/>
    <x v="6"/>
    <x v="3"/>
    <s v="Decaf"/>
  </r>
  <r>
    <n v="61"/>
    <n v="96"/>
    <n v="159"/>
    <n v="64"/>
    <n v="48"/>
    <n v="21"/>
    <n v="460"/>
    <n v="60"/>
    <n v="50"/>
    <n v="90"/>
    <n v="140"/>
    <n v="435"/>
    <n v="9"/>
    <x v="19"/>
    <x v="15"/>
    <x v="3"/>
    <x v="1"/>
    <x v="7"/>
    <x v="3"/>
    <s v="Decaf"/>
  </r>
  <r>
    <n v="-57"/>
    <n v="19"/>
    <n v="138"/>
    <n v="118"/>
    <n v="56"/>
    <n v="37"/>
    <n v="1439"/>
    <n v="-30"/>
    <n v="117"/>
    <n v="20"/>
    <n v="120"/>
    <n v="801"/>
    <n v="10"/>
    <x v="19"/>
    <x v="15"/>
    <x v="3"/>
    <x v="1"/>
    <x v="8"/>
    <x v="3"/>
    <s v="Decaf"/>
  </r>
  <r>
    <n v="33"/>
    <n v="60"/>
    <n v="109"/>
    <n v="50"/>
    <n v="33"/>
    <n v="15"/>
    <n v="1064"/>
    <n v="40"/>
    <n v="60"/>
    <n v="70"/>
    <n v="130"/>
    <n v="435"/>
    <n v="1"/>
    <x v="19"/>
    <x v="15"/>
    <x v="3"/>
    <x v="1"/>
    <x v="0"/>
    <x v="0"/>
    <s v="Regular"/>
  </r>
  <r>
    <n v="21"/>
    <n v="56"/>
    <n v="97"/>
    <n v="42"/>
    <n v="38"/>
    <n v="13"/>
    <n v="384"/>
    <n v="40"/>
    <n v="50"/>
    <n v="70"/>
    <n v="120"/>
    <n v="435"/>
    <n v="2"/>
    <x v="19"/>
    <x v="15"/>
    <x v="3"/>
    <x v="1"/>
    <x v="1"/>
    <x v="0"/>
    <s v="Regular"/>
  </r>
  <r>
    <n v="37"/>
    <n v="88"/>
    <n v="159"/>
    <n v="72"/>
    <n v="57"/>
    <n v="27"/>
    <n v="606"/>
    <n v="60"/>
    <n v="90"/>
    <n v="110"/>
    <n v="200"/>
    <n v="801"/>
    <n v="3"/>
    <x v="19"/>
    <x v="15"/>
    <x v="3"/>
    <x v="1"/>
    <x v="2"/>
    <x v="0"/>
    <s v="Decaf"/>
  </r>
  <r>
    <n v="39"/>
    <n v="48"/>
    <n v="79"/>
    <n v="32"/>
    <n v="19"/>
    <n v="8"/>
    <n v="841"/>
    <n v="30"/>
    <n v="30"/>
    <n v="40"/>
    <n v="70"/>
    <n v="435"/>
    <n v="4"/>
    <x v="19"/>
    <x v="15"/>
    <x v="3"/>
    <x v="1"/>
    <x v="12"/>
    <x v="2"/>
    <s v="Regular"/>
  </r>
  <r>
    <n v="86"/>
    <n v="99"/>
    <n v="174"/>
    <n v="77"/>
    <n v="34"/>
    <n v="25"/>
    <n v="581"/>
    <n v="60"/>
    <n v="70"/>
    <n v="90"/>
    <n v="160"/>
    <n v="435"/>
    <n v="5"/>
    <x v="19"/>
    <x v="15"/>
    <x v="3"/>
    <x v="1"/>
    <x v="4"/>
    <x v="2"/>
    <s v="Regular"/>
  </r>
  <r>
    <n v="39"/>
    <n v="49"/>
    <n v="82"/>
    <n v="34"/>
    <n v="20"/>
    <n v="9"/>
    <n v="890"/>
    <n v="30"/>
    <n v="30"/>
    <n v="40"/>
    <n v="70"/>
    <n v="435"/>
    <n v="6"/>
    <x v="19"/>
    <x v="15"/>
    <x v="3"/>
    <x v="1"/>
    <x v="5"/>
    <x v="2"/>
    <s v="Decaf"/>
  </r>
  <r>
    <n v="184"/>
    <n v="178"/>
    <n v="298"/>
    <n v="104"/>
    <n v="42"/>
    <n v="34"/>
    <n v="941"/>
    <n v="100"/>
    <n v="80"/>
    <n v="120"/>
    <n v="200"/>
    <n v="805"/>
    <n v="11"/>
    <x v="19"/>
    <x v="16"/>
    <x v="3"/>
    <x v="0"/>
    <x v="9"/>
    <x v="1"/>
    <s v="Regular"/>
  </r>
  <r>
    <n v="145"/>
    <n v="145"/>
    <n v="243"/>
    <n v="89"/>
    <n v="37"/>
    <n v="28"/>
    <n v="598"/>
    <n v="90"/>
    <n v="60"/>
    <n v="100"/>
    <n v="160"/>
    <n v="760"/>
    <n v="12"/>
    <x v="19"/>
    <x v="16"/>
    <x v="3"/>
    <x v="0"/>
    <x v="10"/>
    <x v="1"/>
    <s v="Regular"/>
  </r>
  <r>
    <n v="41"/>
    <n v="79"/>
    <n v="130"/>
    <n v="52"/>
    <n v="46"/>
    <n v="17"/>
    <n v="662"/>
    <n v="20"/>
    <n v="30"/>
    <n v="50"/>
    <n v="80"/>
    <n v="650"/>
    <n v="13"/>
    <x v="19"/>
    <x v="16"/>
    <x v="3"/>
    <x v="0"/>
    <x v="3"/>
    <x v="1"/>
    <s v="Regular"/>
  </r>
  <r>
    <n v="197"/>
    <n v="191"/>
    <n v="320"/>
    <n v="141"/>
    <n v="45"/>
    <n v="36"/>
    <n v="994"/>
    <n v="140"/>
    <n v="106"/>
    <n v="170"/>
    <n v="280"/>
    <n v="916"/>
    <n v="8"/>
    <x v="19"/>
    <x v="16"/>
    <x v="3"/>
    <x v="0"/>
    <x v="6"/>
    <x v="3"/>
    <s v="Decaf"/>
  </r>
  <r>
    <n v="344"/>
    <n v="367"/>
    <n v="672"/>
    <n v="330"/>
    <n v="110"/>
    <n v="96"/>
    <n v="1296"/>
    <n v="240"/>
    <n v="165"/>
    <n v="330"/>
    <n v="590"/>
    <n v="818"/>
    <n v="9"/>
    <x v="19"/>
    <x v="16"/>
    <x v="3"/>
    <x v="0"/>
    <x v="7"/>
    <x v="3"/>
    <s v="Decaf"/>
  </r>
  <r>
    <n v="52"/>
    <n v="68"/>
    <n v="119"/>
    <n v="52"/>
    <n v="28"/>
    <n v="17"/>
    <n v="554"/>
    <n v="40"/>
    <n v="40"/>
    <n v="60"/>
    <n v="100"/>
    <n v="213"/>
    <n v="10"/>
    <x v="19"/>
    <x v="16"/>
    <x v="3"/>
    <x v="0"/>
    <x v="8"/>
    <x v="3"/>
    <s v="Decaf"/>
  </r>
  <r>
    <n v="-192"/>
    <n v="-67"/>
    <n v="86"/>
    <n v="118"/>
    <n v="67"/>
    <n v="49"/>
    <n v="2105"/>
    <n v="-150"/>
    <n v="187"/>
    <n v="-90"/>
    <n v="100"/>
    <n v="858"/>
    <n v="1"/>
    <x v="19"/>
    <x v="16"/>
    <x v="3"/>
    <x v="0"/>
    <x v="0"/>
    <x v="0"/>
    <s v="Regular"/>
  </r>
  <r>
    <n v="508"/>
    <n v="546"/>
    <n v="902"/>
    <n v="389"/>
    <n v="166"/>
    <n v="127"/>
    <n v="2617"/>
    <n v="520"/>
    <n v="394"/>
    <n v="680"/>
    <n v="1130"/>
    <n v="213"/>
    <n v="2"/>
    <x v="19"/>
    <x v="16"/>
    <x v="3"/>
    <x v="0"/>
    <x v="1"/>
    <x v="0"/>
    <s v="Regular"/>
  </r>
  <r>
    <n v="-189"/>
    <n v="-30"/>
    <n v="165"/>
    <n v="218"/>
    <n v="100"/>
    <n v="64"/>
    <n v="3139"/>
    <n v="-140"/>
    <n v="219"/>
    <n v="-40"/>
    <n v="200"/>
    <n v="530"/>
    <n v="3"/>
    <x v="19"/>
    <x v="16"/>
    <x v="3"/>
    <x v="0"/>
    <x v="2"/>
    <x v="0"/>
    <s v="Decaf"/>
  </r>
  <r>
    <n v="230"/>
    <n v="266"/>
    <n v="527"/>
    <n v="242"/>
    <n v="92"/>
    <n v="74"/>
    <n v="1797"/>
    <n v="170"/>
    <n v="213"/>
    <n v="260"/>
    <n v="510"/>
    <n v="213"/>
    <n v="4"/>
    <x v="19"/>
    <x v="16"/>
    <x v="3"/>
    <x v="0"/>
    <x v="12"/>
    <x v="2"/>
    <s v="Regular"/>
  </r>
  <r>
    <n v="69"/>
    <n v="239"/>
    <n v="408"/>
    <n v="113"/>
    <n v="176"/>
    <n v="156"/>
    <n v="927"/>
    <n v="60"/>
    <n v="175"/>
    <n v="230"/>
    <n v="390"/>
    <n v="951"/>
    <n v="5"/>
    <x v="19"/>
    <x v="16"/>
    <x v="3"/>
    <x v="0"/>
    <x v="4"/>
    <x v="2"/>
    <s v="Regular"/>
  </r>
  <r>
    <n v="362"/>
    <n v="392"/>
    <n v="681"/>
    <n v="311"/>
    <n v="121"/>
    <n v="97"/>
    <n v="1714"/>
    <n v="250"/>
    <n v="205"/>
    <n v="370"/>
    <n v="650"/>
    <n v="909"/>
    <n v="6"/>
    <x v="19"/>
    <x v="16"/>
    <x v="3"/>
    <x v="0"/>
    <x v="5"/>
    <x v="2"/>
    <s v="Decaf"/>
  </r>
  <r>
    <n v="362"/>
    <n v="392"/>
    <n v="681"/>
    <n v="325"/>
    <n v="121"/>
    <n v="97"/>
    <n v="1714"/>
    <n v="190"/>
    <n v="197"/>
    <n v="270"/>
    <n v="460"/>
    <n v="702"/>
    <n v="11"/>
    <x v="19"/>
    <x v="17"/>
    <x v="3"/>
    <x v="1"/>
    <x v="9"/>
    <x v="1"/>
    <s v="Regular"/>
  </r>
  <r>
    <n v="230"/>
    <n v="266"/>
    <n v="527"/>
    <n v="213"/>
    <n v="92"/>
    <n v="74"/>
    <n v="1797"/>
    <n v="130"/>
    <n v="126"/>
    <n v="190"/>
    <n v="360"/>
    <n v="702"/>
    <n v="12"/>
    <x v="19"/>
    <x v="17"/>
    <x v="3"/>
    <x v="1"/>
    <x v="10"/>
    <x v="1"/>
    <s v="Regular"/>
  </r>
  <r>
    <n v="-558"/>
    <n v="-284"/>
    <n v="21"/>
    <n v="334"/>
    <n v="131"/>
    <n v="107"/>
    <n v="5807"/>
    <n v="-260"/>
    <n v="190"/>
    <n v="-180"/>
    <n v="0"/>
    <n v="775"/>
    <n v="13"/>
    <x v="19"/>
    <x v="17"/>
    <x v="3"/>
    <x v="1"/>
    <x v="3"/>
    <x v="1"/>
    <s v="Regular"/>
  </r>
  <r>
    <n v="68"/>
    <n v="239"/>
    <n v="408"/>
    <n v="125"/>
    <n v="177"/>
    <n v="156"/>
    <n v="927"/>
    <n v="70"/>
    <n v="91"/>
    <n v="220"/>
    <n v="360"/>
    <n v="702"/>
    <n v="8"/>
    <x v="19"/>
    <x v="17"/>
    <x v="3"/>
    <x v="1"/>
    <x v="6"/>
    <x v="3"/>
    <s v="Decaf"/>
  </r>
  <r>
    <n v="225"/>
    <n v="271"/>
    <n v="463"/>
    <n v="218"/>
    <n v="100"/>
    <n v="64"/>
    <n v="1167"/>
    <n v="170"/>
    <n v="176"/>
    <n v="250"/>
    <n v="410"/>
    <n v="775"/>
    <n v="9"/>
    <x v="19"/>
    <x v="17"/>
    <x v="3"/>
    <x v="1"/>
    <x v="7"/>
    <x v="3"/>
    <s v="Decaf"/>
  </r>
  <r>
    <n v="207"/>
    <n v="222"/>
    <n v="373"/>
    <n v="167"/>
    <n v="67"/>
    <n v="49"/>
    <n v="817"/>
    <n v="150"/>
    <n v="131"/>
    <n v="200"/>
    <n v="330"/>
    <n v="775"/>
    <n v="10"/>
    <x v="19"/>
    <x v="17"/>
    <x v="3"/>
    <x v="1"/>
    <x v="8"/>
    <x v="3"/>
    <s v="Decaf"/>
  </r>
  <r>
    <n v="1"/>
    <n v="48"/>
    <n v="85"/>
    <n v="38"/>
    <n v="44"/>
    <n v="14"/>
    <n v="248"/>
    <n v="20"/>
    <n v="40"/>
    <n v="60"/>
    <n v="100"/>
    <n v="775"/>
    <n v="2"/>
    <x v="19"/>
    <x v="17"/>
    <x v="3"/>
    <x v="1"/>
    <x v="1"/>
    <x v="0"/>
    <s v="Regular"/>
  </r>
  <r>
    <n v="22"/>
    <n v="49"/>
    <n v="89"/>
    <n v="41"/>
    <n v="31"/>
    <n v="12"/>
    <n v="1007"/>
    <n v="30"/>
    <n v="50"/>
    <n v="60"/>
    <n v="110"/>
    <n v="702"/>
    <n v="3"/>
    <x v="19"/>
    <x v="17"/>
    <x v="3"/>
    <x v="1"/>
    <x v="2"/>
    <x v="0"/>
    <s v="Decaf"/>
  </r>
  <r>
    <n v="44"/>
    <n v="43"/>
    <n v="43"/>
    <n v="0"/>
    <n v="10"/>
    <n v="0"/>
    <n v="516"/>
    <n v="30"/>
    <n v="0"/>
    <n v="40"/>
    <n v="40"/>
    <n v="775"/>
    <n v="4"/>
    <x v="19"/>
    <x v="17"/>
    <x v="3"/>
    <x v="1"/>
    <x v="12"/>
    <x v="2"/>
    <s v="Regular"/>
  </r>
  <r>
    <n v="26"/>
    <n v="38"/>
    <n v="62"/>
    <n v="25"/>
    <n v="18"/>
    <n v="7"/>
    <n v="851"/>
    <n v="30"/>
    <n v="20"/>
    <n v="40"/>
    <n v="60"/>
    <n v="702"/>
    <n v="5"/>
    <x v="19"/>
    <x v="17"/>
    <x v="3"/>
    <x v="1"/>
    <x v="4"/>
    <x v="2"/>
    <s v="Regular"/>
  </r>
  <r>
    <n v="23"/>
    <n v="35"/>
    <n v="57"/>
    <n v="23"/>
    <n v="17"/>
    <n v="6"/>
    <n v="806"/>
    <n v="20"/>
    <n v="20"/>
    <n v="30"/>
    <n v="50"/>
    <n v="775"/>
    <n v="6"/>
    <x v="19"/>
    <x v="17"/>
    <x v="3"/>
    <x v="1"/>
    <x v="5"/>
    <x v="2"/>
    <s v="Decaf"/>
  </r>
  <r>
    <n v="12"/>
    <n v="25"/>
    <n v="41"/>
    <n v="16"/>
    <n v="15"/>
    <n v="4"/>
    <n v="484"/>
    <n v="10"/>
    <n v="10"/>
    <n v="10"/>
    <n v="20"/>
    <n v="541"/>
    <n v="11"/>
    <x v="19"/>
    <x v="18"/>
    <x v="3"/>
    <x v="1"/>
    <x v="9"/>
    <x v="1"/>
    <s v="Regular"/>
  </r>
  <r>
    <n v="144"/>
    <n v="172"/>
    <n v="283"/>
    <n v="147"/>
    <n v="63"/>
    <n v="37"/>
    <n v="810"/>
    <n v="80"/>
    <n v="70"/>
    <n v="120"/>
    <n v="190"/>
    <n v="541"/>
    <n v="12"/>
    <x v="19"/>
    <x v="18"/>
    <x v="3"/>
    <x v="1"/>
    <x v="10"/>
    <x v="1"/>
    <s v="Regular"/>
  </r>
  <r>
    <n v="141"/>
    <n v="161"/>
    <n v="275"/>
    <n v="160"/>
    <n v="55"/>
    <n v="35"/>
    <n v="678"/>
    <n v="70"/>
    <n v="70"/>
    <n v="110"/>
    <n v="180"/>
    <n v="503"/>
    <n v="13"/>
    <x v="19"/>
    <x v="18"/>
    <x v="3"/>
    <x v="1"/>
    <x v="3"/>
    <x v="1"/>
    <s v="Regular"/>
  </r>
  <r>
    <n v="26"/>
    <n v="37"/>
    <n v="61"/>
    <n v="25"/>
    <n v="17"/>
    <n v="7"/>
    <n v="826"/>
    <n v="30"/>
    <n v="20"/>
    <n v="30"/>
    <n v="50"/>
    <n v="971"/>
    <n v="8"/>
    <x v="19"/>
    <x v="18"/>
    <x v="3"/>
    <x v="1"/>
    <x v="6"/>
    <x v="3"/>
    <s v="Decaf"/>
  </r>
  <r>
    <n v="73"/>
    <n v="87"/>
    <n v="154"/>
    <n v="68"/>
    <n v="32"/>
    <n v="22"/>
    <n v="587"/>
    <n v="60"/>
    <n v="50"/>
    <n v="80"/>
    <n v="130"/>
    <n v="541"/>
    <n v="9"/>
    <x v="19"/>
    <x v="18"/>
    <x v="3"/>
    <x v="1"/>
    <x v="7"/>
    <x v="3"/>
    <s v="Decaf"/>
  </r>
  <r>
    <n v="-15"/>
    <n v="52"/>
    <n v="88"/>
    <n v="37"/>
    <n v="59"/>
    <n v="33"/>
    <n v="513"/>
    <n v="20"/>
    <n v="40"/>
    <n v="70"/>
    <n v="110"/>
    <n v="971"/>
    <n v="1"/>
    <x v="19"/>
    <x v="18"/>
    <x v="3"/>
    <x v="1"/>
    <x v="0"/>
    <x v="0"/>
    <s v="Regular"/>
  </r>
  <r>
    <n v="11"/>
    <n v="67"/>
    <n v="113"/>
    <n v="47"/>
    <n v="55"/>
    <n v="15"/>
    <n v="474"/>
    <n v="40"/>
    <n v="50"/>
    <n v="90"/>
    <n v="140"/>
    <n v="971"/>
    <n v="2"/>
    <x v="19"/>
    <x v="18"/>
    <x v="3"/>
    <x v="1"/>
    <x v="1"/>
    <x v="0"/>
    <s v="Regular"/>
  </r>
  <r>
    <n v="26"/>
    <n v="51"/>
    <n v="84"/>
    <n v="34"/>
    <n v="30"/>
    <n v="10"/>
    <n v="428"/>
    <n v="40"/>
    <n v="40"/>
    <n v="60"/>
    <n v="100"/>
    <n v="503"/>
    <n v="3"/>
    <x v="19"/>
    <x v="18"/>
    <x v="3"/>
    <x v="1"/>
    <x v="2"/>
    <x v="0"/>
    <s v="Decaf"/>
  </r>
  <r>
    <n v="12"/>
    <n v="60"/>
    <n v="108"/>
    <n v="49"/>
    <n v="47"/>
    <n v="18"/>
    <n v="414"/>
    <n v="20"/>
    <n v="40"/>
    <n v="60"/>
    <n v="100"/>
    <n v="541"/>
    <n v="4"/>
    <x v="19"/>
    <x v="18"/>
    <x v="3"/>
    <x v="1"/>
    <x v="12"/>
    <x v="2"/>
    <s v="Regular"/>
  </r>
  <r>
    <n v="26"/>
    <n v="62"/>
    <n v="107"/>
    <n v="46"/>
    <n v="40"/>
    <n v="15"/>
    <n v="415"/>
    <n v="30"/>
    <n v="40"/>
    <n v="60"/>
    <n v="100"/>
    <n v="971"/>
    <n v="5"/>
    <x v="19"/>
    <x v="18"/>
    <x v="3"/>
    <x v="1"/>
    <x v="4"/>
    <x v="2"/>
    <s v="Regular"/>
  </r>
  <r>
    <n v="112"/>
    <n v="146"/>
    <n v="288"/>
    <n v="117"/>
    <n v="60"/>
    <n v="40"/>
    <n v="1292"/>
    <n v="90"/>
    <n v="75"/>
    <n v="140"/>
    <n v="270"/>
    <n v="541"/>
    <n v="6"/>
    <x v="19"/>
    <x v="18"/>
    <x v="3"/>
    <x v="1"/>
    <x v="5"/>
    <x v="2"/>
    <s v="Decaf"/>
  </r>
  <r>
    <n v="58"/>
    <n v="79"/>
    <n v="125"/>
    <n v="47"/>
    <n v="34"/>
    <n v="14"/>
    <n v="366"/>
    <n v="30"/>
    <n v="30"/>
    <n v="50"/>
    <n v="80"/>
    <n v="425"/>
    <n v="11"/>
    <x v="19"/>
    <x v="19"/>
    <x v="3"/>
    <x v="1"/>
    <x v="9"/>
    <x v="1"/>
    <s v="Regular"/>
  </r>
  <r>
    <n v="28"/>
    <n v="54"/>
    <n v="89"/>
    <n v="36"/>
    <n v="32"/>
    <n v="11"/>
    <n v="458"/>
    <n v="30"/>
    <n v="20"/>
    <n v="40"/>
    <n v="60"/>
    <n v="206"/>
    <n v="12"/>
    <x v="19"/>
    <x v="19"/>
    <x v="3"/>
    <x v="1"/>
    <x v="10"/>
    <x v="1"/>
    <s v="Regular"/>
  </r>
  <r>
    <n v="-11"/>
    <n v="61"/>
    <n v="104"/>
    <n v="44"/>
    <n v="64"/>
    <n v="39"/>
    <n v="617"/>
    <n v="10"/>
    <n v="20"/>
    <n v="50"/>
    <n v="70"/>
    <n v="253"/>
    <n v="13"/>
    <x v="19"/>
    <x v="19"/>
    <x v="3"/>
    <x v="1"/>
    <x v="3"/>
    <x v="1"/>
    <s v="Regular"/>
  </r>
  <r>
    <n v="104"/>
    <n v="135"/>
    <n v="223"/>
    <n v="90"/>
    <n v="56"/>
    <n v="29"/>
    <n v="1139"/>
    <n v="80"/>
    <n v="70"/>
    <n v="120"/>
    <n v="190"/>
    <n v="253"/>
    <n v="8"/>
    <x v="19"/>
    <x v="19"/>
    <x v="3"/>
    <x v="1"/>
    <x v="6"/>
    <x v="3"/>
    <s v="Decaf"/>
  </r>
  <r>
    <n v="62"/>
    <n v="70"/>
    <n v="117"/>
    <n v="48"/>
    <n v="23"/>
    <n v="13"/>
    <n v="839"/>
    <n v="50"/>
    <n v="40"/>
    <n v="60"/>
    <n v="100"/>
    <n v="360"/>
    <n v="9"/>
    <x v="19"/>
    <x v="19"/>
    <x v="3"/>
    <x v="1"/>
    <x v="7"/>
    <x v="3"/>
    <s v="Decaf"/>
  </r>
  <r>
    <n v="105"/>
    <n v="125"/>
    <n v="209"/>
    <n v="86"/>
    <n v="46"/>
    <n v="27"/>
    <n v="454"/>
    <n v="120"/>
    <n v="112"/>
    <n v="160"/>
    <n v="260"/>
    <n v="425"/>
    <n v="2"/>
    <x v="19"/>
    <x v="19"/>
    <x v="3"/>
    <x v="1"/>
    <x v="1"/>
    <x v="0"/>
    <s v="Regular"/>
  </r>
  <r>
    <n v="47"/>
    <n v="184"/>
    <n v="314"/>
    <n v="89"/>
    <n v="140"/>
    <n v="120"/>
    <n v="705"/>
    <n v="100"/>
    <n v="156"/>
    <n v="230"/>
    <n v="390"/>
    <n v="360"/>
    <n v="3"/>
    <x v="19"/>
    <x v="19"/>
    <x v="3"/>
    <x v="1"/>
    <x v="2"/>
    <x v="0"/>
    <s v="Decaf"/>
  </r>
  <r>
    <n v="23"/>
    <n v="39"/>
    <n v="68"/>
    <n v="30"/>
    <n v="20"/>
    <n v="9"/>
    <n v="581"/>
    <n v="30"/>
    <n v="20"/>
    <n v="40"/>
    <n v="60"/>
    <n v="425"/>
    <n v="4"/>
    <x v="19"/>
    <x v="19"/>
    <x v="3"/>
    <x v="1"/>
    <x v="12"/>
    <x v="2"/>
    <s v="Regular"/>
  </r>
  <r>
    <n v="28"/>
    <n v="77"/>
    <n v="139"/>
    <n v="63"/>
    <n v="53"/>
    <n v="23"/>
    <n v="397"/>
    <n v="20"/>
    <n v="60"/>
    <n v="70"/>
    <n v="130"/>
    <n v="360"/>
    <n v="5"/>
    <x v="19"/>
    <x v="19"/>
    <x v="3"/>
    <x v="1"/>
    <x v="4"/>
    <x v="2"/>
    <s v="Regular"/>
  </r>
  <r>
    <n v="98"/>
    <n v="123"/>
    <n v="224"/>
    <n v="129"/>
    <n v="48"/>
    <n v="31"/>
    <n v="1073"/>
    <n v="90"/>
    <n v="90"/>
    <n v="120"/>
    <n v="210"/>
    <n v="425"/>
    <n v="6"/>
    <x v="19"/>
    <x v="19"/>
    <x v="3"/>
    <x v="1"/>
    <x v="5"/>
    <x v="2"/>
    <s v="Decaf"/>
  </r>
  <r>
    <n v="129"/>
    <n v="155"/>
    <n v="330"/>
    <n v="155"/>
    <n v="68"/>
    <n v="43"/>
    <n v="1280"/>
    <n v="90"/>
    <n v="126"/>
    <n v="140"/>
    <n v="270"/>
    <n v="303"/>
    <n v="8"/>
    <x v="20"/>
    <x v="0"/>
    <x v="0"/>
    <x v="0"/>
    <x v="6"/>
    <x v="3"/>
    <s v="Decaf"/>
  </r>
  <r>
    <n v="-3"/>
    <n v="74"/>
    <n v="134"/>
    <n v="52"/>
    <n v="76"/>
    <n v="47"/>
    <n v="509"/>
    <n v="20"/>
    <n v="40"/>
    <n v="70"/>
    <n v="110"/>
    <n v="970"/>
    <n v="9"/>
    <x v="20"/>
    <x v="0"/>
    <x v="0"/>
    <x v="0"/>
    <x v="7"/>
    <x v="3"/>
    <s v="Decaf"/>
  </r>
  <r>
    <n v="40"/>
    <n v="72"/>
    <n v="133"/>
    <n v="53"/>
    <n v="45"/>
    <n v="17"/>
    <n v="410"/>
    <n v="40"/>
    <n v="40"/>
    <n v="70"/>
    <n v="110"/>
    <n v="720"/>
    <n v="10"/>
    <x v="20"/>
    <x v="0"/>
    <x v="0"/>
    <x v="0"/>
    <x v="8"/>
    <x v="3"/>
    <s v="Decaf"/>
  </r>
  <r>
    <n v="10"/>
    <n v="57"/>
    <n v="109"/>
    <n v="45"/>
    <n v="50"/>
    <n v="17"/>
    <n v="409"/>
    <n v="10"/>
    <n v="30"/>
    <n v="50"/>
    <n v="80"/>
    <n v="719"/>
    <n v="11"/>
    <x v="20"/>
    <x v="0"/>
    <x v="0"/>
    <x v="0"/>
    <x v="9"/>
    <x v="1"/>
    <s v="Regular"/>
  </r>
  <r>
    <n v="37"/>
    <n v="62"/>
    <n v="120"/>
    <n v="51"/>
    <n v="37"/>
    <n v="15"/>
    <n v="1042"/>
    <n v="20"/>
    <n v="40"/>
    <n v="50"/>
    <n v="90"/>
    <n v="719"/>
    <n v="12"/>
    <x v="20"/>
    <x v="0"/>
    <x v="0"/>
    <x v="0"/>
    <x v="10"/>
    <x v="1"/>
    <s v="Regular"/>
  </r>
  <r>
    <n v="70"/>
    <n v="79"/>
    <n v="149"/>
    <n v="61"/>
    <n v="32"/>
    <n v="20"/>
    <n v="579"/>
    <n v="50"/>
    <n v="50"/>
    <n v="70"/>
    <n v="120"/>
    <n v="719"/>
    <n v="13"/>
    <x v="20"/>
    <x v="0"/>
    <x v="0"/>
    <x v="0"/>
    <x v="3"/>
    <x v="1"/>
    <s v="Regular"/>
  </r>
  <r>
    <n v="199"/>
    <n v="179"/>
    <n v="322"/>
    <n v="162"/>
    <n v="45"/>
    <n v="34"/>
    <n v="928"/>
    <n v="140"/>
    <n v="111"/>
    <n v="180"/>
    <n v="310"/>
    <n v="970"/>
    <n v="1"/>
    <x v="20"/>
    <x v="0"/>
    <x v="0"/>
    <x v="0"/>
    <x v="0"/>
    <x v="0"/>
    <s v="Regular"/>
  </r>
  <r>
    <n v="62"/>
    <n v="74"/>
    <n v="141"/>
    <n v="58"/>
    <n v="32"/>
    <n v="19"/>
    <n v="548"/>
    <n v="50"/>
    <n v="60"/>
    <n v="70"/>
    <n v="130"/>
    <n v="303"/>
    <n v="2"/>
    <x v="20"/>
    <x v="0"/>
    <x v="0"/>
    <x v="0"/>
    <x v="1"/>
    <x v="0"/>
    <s v="Regular"/>
  </r>
  <r>
    <n v="157"/>
    <n v="145"/>
    <n v="261"/>
    <n v="96"/>
    <n v="39"/>
    <n v="28"/>
    <n v="981"/>
    <n v="120"/>
    <n v="84"/>
    <n v="150"/>
    <n v="250"/>
    <n v="720"/>
    <n v="3"/>
    <x v="20"/>
    <x v="0"/>
    <x v="0"/>
    <x v="0"/>
    <x v="2"/>
    <x v="0"/>
    <s v="Decaf"/>
  </r>
  <r>
    <n v="125"/>
    <n v="118"/>
    <n v="212"/>
    <n v="81"/>
    <n v="34"/>
    <n v="22"/>
    <n v="588"/>
    <n v="110"/>
    <n v="90"/>
    <n v="140"/>
    <n v="230"/>
    <n v="719"/>
    <n v="5"/>
    <x v="20"/>
    <x v="0"/>
    <x v="0"/>
    <x v="0"/>
    <x v="4"/>
    <x v="2"/>
    <s v="Regular"/>
  </r>
  <r>
    <n v="58"/>
    <n v="90"/>
    <n v="160"/>
    <n v="60"/>
    <n v="51"/>
    <n v="19"/>
    <n v="656"/>
    <n v="60"/>
    <n v="60"/>
    <n v="110"/>
    <n v="170"/>
    <n v="970"/>
    <n v="6"/>
    <x v="20"/>
    <x v="0"/>
    <x v="0"/>
    <x v="0"/>
    <x v="5"/>
    <x v="2"/>
    <s v="Decaf"/>
  </r>
  <r>
    <n v="197"/>
    <n v="179"/>
    <n v="322"/>
    <n v="174"/>
    <n v="46"/>
    <n v="34"/>
    <n v="928"/>
    <n v="140"/>
    <n v="57"/>
    <n v="160"/>
    <n v="260"/>
    <n v="312"/>
    <n v="8"/>
    <x v="20"/>
    <x v="1"/>
    <x v="0"/>
    <x v="0"/>
    <x v="6"/>
    <x v="3"/>
    <s v="Decaf"/>
  </r>
  <r>
    <n v="64"/>
    <n v="74"/>
    <n v="141"/>
    <n v="58"/>
    <n v="31"/>
    <n v="19"/>
    <n v="548"/>
    <n v="50"/>
    <n v="40"/>
    <n v="70"/>
    <n v="110"/>
    <n v="312"/>
    <n v="9"/>
    <x v="20"/>
    <x v="1"/>
    <x v="0"/>
    <x v="0"/>
    <x v="7"/>
    <x v="3"/>
    <s v="Decaf"/>
  </r>
  <r>
    <n v="157"/>
    <n v="145"/>
    <n v="261"/>
    <n v="87"/>
    <n v="39"/>
    <n v="28"/>
    <n v="981"/>
    <n v="110"/>
    <n v="80"/>
    <n v="130"/>
    <n v="210"/>
    <n v="773"/>
    <n v="10"/>
    <x v="20"/>
    <x v="1"/>
    <x v="0"/>
    <x v="0"/>
    <x v="8"/>
    <x v="3"/>
    <s v="Decaf"/>
  </r>
  <r>
    <n v="125"/>
    <n v="118"/>
    <n v="212"/>
    <n v="81"/>
    <n v="34"/>
    <n v="22"/>
    <n v="588"/>
    <n v="80"/>
    <n v="60"/>
    <n v="110"/>
    <n v="170"/>
    <n v="630"/>
    <n v="11"/>
    <x v="20"/>
    <x v="1"/>
    <x v="0"/>
    <x v="0"/>
    <x v="9"/>
    <x v="1"/>
    <s v="Regular"/>
  </r>
  <r>
    <n v="59"/>
    <n v="90"/>
    <n v="160"/>
    <n v="60"/>
    <n v="50"/>
    <n v="19"/>
    <n v="656"/>
    <n v="40"/>
    <n v="50"/>
    <n v="80"/>
    <n v="130"/>
    <n v="630"/>
    <n v="12"/>
    <x v="20"/>
    <x v="1"/>
    <x v="0"/>
    <x v="0"/>
    <x v="10"/>
    <x v="1"/>
    <s v="Regular"/>
  </r>
  <r>
    <n v="191"/>
    <n v="225"/>
    <n v="412"/>
    <n v="165"/>
    <n v="96"/>
    <n v="53"/>
    <n v="1148"/>
    <n v="140"/>
    <n v="133"/>
    <n v="230"/>
    <n v="400"/>
    <n v="630"/>
    <n v="2"/>
    <x v="20"/>
    <x v="1"/>
    <x v="0"/>
    <x v="0"/>
    <x v="1"/>
    <x v="0"/>
    <s v="Regular"/>
  </r>
  <r>
    <n v="171"/>
    <n v="176"/>
    <n v="318"/>
    <n v="126"/>
    <n v="61"/>
    <n v="39"/>
    <n v="801"/>
    <n v="140"/>
    <n v="90"/>
    <n v="190"/>
    <n v="310"/>
    <n v="847"/>
    <n v="3"/>
    <x v="20"/>
    <x v="1"/>
    <x v="0"/>
    <x v="0"/>
    <x v="2"/>
    <x v="0"/>
    <s v="Decaf"/>
  </r>
  <r>
    <n v="326"/>
    <n v="336"/>
    <n v="628"/>
    <n v="193"/>
    <n v="116"/>
    <n v="83"/>
    <n v="1686"/>
    <n v="280"/>
    <n v="285"/>
    <n v="400"/>
    <n v="690"/>
    <n v="309"/>
    <n v="5"/>
    <x v="20"/>
    <x v="1"/>
    <x v="0"/>
    <x v="0"/>
    <x v="4"/>
    <x v="2"/>
    <s v="Regular"/>
  </r>
  <r>
    <n v="230"/>
    <n v="249"/>
    <n v="531"/>
    <n v="262"/>
    <n v="94"/>
    <n v="69"/>
    <n v="1775"/>
    <n v="210"/>
    <n v="252"/>
    <n v="300"/>
    <n v="580"/>
    <n v="773"/>
    <n v="6"/>
    <x v="20"/>
    <x v="1"/>
    <x v="0"/>
    <x v="0"/>
    <x v="5"/>
    <x v="2"/>
    <s v="Decaf"/>
  </r>
  <r>
    <n v="326"/>
    <n v="336"/>
    <n v="628"/>
    <n v="278"/>
    <n v="116"/>
    <n v="83"/>
    <n v="1686"/>
    <n v="210"/>
    <n v="185"/>
    <n v="300"/>
    <n v="510"/>
    <n v="319"/>
    <n v="8"/>
    <x v="20"/>
    <x v="2"/>
    <x v="0"/>
    <x v="1"/>
    <x v="6"/>
    <x v="3"/>
    <s v="Decaf"/>
  </r>
  <r>
    <n v="171"/>
    <n v="176"/>
    <n v="318"/>
    <n v="130"/>
    <n v="61"/>
    <n v="39"/>
    <n v="801"/>
    <n v="120"/>
    <n v="93"/>
    <n v="160"/>
    <n v="260"/>
    <n v="515"/>
    <n v="9"/>
    <x v="20"/>
    <x v="2"/>
    <x v="0"/>
    <x v="1"/>
    <x v="7"/>
    <x v="3"/>
    <s v="Decaf"/>
  </r>
  <r>
    <n v="230"/>
    <n v="249"/>
    <n v="531"/>
    <n v="238"/>
    <n v="94"/>
    <n v="69"/>
    <n v="1775"/>
    <n v="140"/>
    <n v="164"/>
    <n v="220"/>
    <n v="430"/>
    <n v="563"/>
    <n v="11"/>
    <x v="20"/>
    <x v="2"/>
    <x v="0"/>
    <x v="1"/>
    <x v="9"/>
    <x v="1"/>
    <s v="Regular"/>
  </r>
  <r>
    <n v="331"/>
    <n v="370"/>
    <n v="716"/>
    <n v="312"/>
    <n v="147"/>
    <n v="114"/>
    <n v="1783"/>
    <n v="210"/>
    <n v="174"/>
    <n v="340"/>
    <n v="590"/>
    <n v="641"/>
    <n v="12"/>
    <x v="20"/>
    <x v="2"/>
    <x v="0"/>
    <x v="1"/>
    <x v="10"/>
    <x v="1"/>
    <s v="Regular"/>
  </r>
  <r>
    <n v="47"/>
    <n v="43"/>
    <n v="46"/>
    <n v="0"/>
    <n v="11"/>
    <n v="0"/>
    <n v="473"/>
    <n v="40"/>
    <n v="0"/>
    <n v="50"/>
    <n v="50"/>
    <n v="712"/>
    <n v="6"/>
    <x v="20"/>
    <x v="2"/>
    <x v="0"/>
    <x v="1"/>
    <x v="5"/>
    <x v="2"/>
    <s v="Decaf"/>
  </r>
  <r>
    <n v="19"/>
    <n v="29"/>
    <n v="51"/>
    <n v="19"/>
    <n v="16"/>
    <n v="5"/>
    <n v="848"/>
    <n v="20"/>
    <n v="20"/>
    <n v="30"/>
    <n v="50"/>
    <n v="319"/>
    <n v="1"/>
    <x v="20"/>
    <x v="2"/>
    <x v="0"/>
    <x v="1"/>
    <x v="0"/>
    <x v="0"/>
    <s v="Regular"/>
  </r>
  <r>
    <n v="10"/>
    <n v="39"/>
    <n v="77"/>
    <n v="33"/>
    <n v="32"/>
    <n v="10"/>
    <n v="1003"/>
    <n v="20"/>
    <n v="30"/>
    <n v="40"/>
    <n v="70"/>
    <n v="515"/>
    <n v="2"/>
    <x v="20"/>
    <x v="2"/>
    <x v="0"/>
    <x v="1"/>
    <x v="1"/>
    <x v="0"/>
    <s v="Regular"/>
  </r>
  <r>
    <n v="4"/>
    <n v="20"/>
    <n v="37"/>
    <n v="15"/>
    <n v="17"/>
    <n v="4"/>
    <n v="600"/>
    <n v="10"/>
    <n v="10"/>
    <n v="20"/>
    <n v="30"/>
    <n v="319"/>
    <n v="3"/>
    <x v="20"/>
    <x v="2"/>
    <x v="0"/>
    <x v="1"/>
    <x v="2"/>
    <x v="0"/>
    <s v="Decaf"/>
  </r>
  <r>
    <n v="27"/>
    <n v="35"/>
    <n v="62"/>
    <n v="23"/>
    <n v="17"/>
    <n v="6"/>
    <n v="803"/>
    <n v="30"/>
    <n v="20"/>
    <n v="40"/>
    <n v="60"/>
    <n v="319"/>
    <n v="5"/>
    <x v="20"/>
    <x v="2"/>
    <x v="0"/>
    <x v="1"/>
    <x v="4"/>
    <x v="2"/>
    <s v="Regular"/>
  </r>
  <r>
    <n v="-10"/>
    <n v="62"/>
    <n v="113"/>
    <n v="44"/>
    <n v="69"/>
    <n v="40"/>
    <n v="325"/>
    <n v="10"/>
    <n v="30"/>
    <n v="60"/>
    <n v="90"/>
    <n v="314"/>
    <n v="8"/>
    <x v="20"/>
    <x v="3"/>
    <x v="0"/>
    <x v="1"/>
    <x v="6"/>
    <x v="3"/>
    <s v="Decaf"/>
  </r>
  <r>
    <n v="-65"/>
    <n v="11"/>
    <n v="123"/>
    <n v="98"/>
    <n v="55"/>
    <n v="32"/>
    <n v="1574"/>
    <n v="-10"/>
    <n v="80"/>
    <n v="20"/>
    <n v="100"/>
    <n v="573"/>
    <n v="9"/>
    <x v="20"/>
    <x v="3"/>
    <x v="0"/>
    <x v="1"/>
    <x v="7"/>
    <x v="3"/>
    <s v="Decaf"/>
  </r>
  <r>
    <n v="19"/>
    <n v="52"/>
    <n v="97"/>
    <n v="39"/>
    <n v="39"/>
    <n v="12"/>
    <n v="248"/>
    <n v="20"/>
    <n v="30"/>
    <n v="50"/>
    <n v="80"/>
    <n v="573"/>
    <n v="11"/>
    <x v="20"/>
    <x v="3"/>
    <x v="0"/>
    <x v="1"/>
    <x v="9"/>
    <x v="1"/>
    <s v="Regular"/>
  </r>
  <r>
    <n v="-18"/>
    <n v="30"/>
    <n v="58"/>
    <n v="24"/>
    <n v="42"/>
    <n v="9"/>
    <n v="212"/>
    <n v="-10"/>
    <n v="20"/>
    <n v="20"/>
    <n v="40"/>
    <n v="660"/>
    <n v="12"/>
    <x v="20"/>
    <x v="3"/>
    <x v="0"/>
    <x v="1"/>
    <x v="10"/>
    <x v="1"/>
    <s v="Regular"/>
  </r>
  <r>
    <n v="3"/>
    <n v="51"/>
    <n v="97"/>
    <n v="40"/>
    <n v="49"/>
    <n v="15"/>
    <n v="244"/>
    <n v="10"/>
    <n v="30"/>
    <n v="50"/>
    <n v="80"/>
    <n v="314"/>
    <n v="13"/>
    <x v="20"/>
    <x v="3"/>
    <x v="0"/>
    <x v="1"/>
    <x v="3"/>
    <x v="1"/>
    <s v="Regular"/>
  </r>
  <r>
    <n v="40"/>
    <n v="47"/>
    <n v="84"/>
    <n v="32"/>
    <n v="20"/>
    <n v="8"/>
    <n v="837"/>
    <n v="50"/>
    <n v="30"/>
    <n v="60"/>
    <n v="90"/>
    <n v="314"/>
    <n v="6"/>
    <x v="20"/>
    <x v="3"/>
    <x v="0"/>
    <x v="1"/>
    <x v="5"/>
    <x v="2"/>
    <s v="Decaf"/>
  </r>
  <r>
    <n v="37"/>
    <n v="83"/>
    <n v="160"/>
    <n v="67"/>
    <n v="58"/>
    <n v="25"/>
    <n v="599"/>
    <n v="30"/>
    <n v="70"/>
    <n v="80"/>
    <n v="150"/>
    <n v="573"/>
    <n v="2"/>
    <x v="20"/>
    <x v="3"/>
    <x v="0"/>
    <x v="1"/>
    <x v="1"/>
    <x v="0"/>
    <s v="Regular"/>
  </r>
  <r>
    <n v="50"/>
    <n v="74"/>
    <n v="145"/>
    <n v="62"/>
    <n v="40"/>
    <n v="19"/>
    <n v="1059"/>
    <n v="50"/>
    <n v="60"/>
    <n v="80"/>
    <n v="140"/>
    <n v="816"/>
    <n v="3"/>
    <x v="20"/>
    <x v="3"/>
    <x v="0"/>
    <x v="1"/>
    <x v="2"/>
    <x v="0"/>
    <s v="Decaf"/>
  </r>
  <r>
    <n v="61"/>
    <n v="64"/>
    <n v="115"/>
    <n v="44"/>
    <n v="23"/>
    <n v="12"/>
    <n v="886"/>
    <n v="50"/>
    <n v="50"/>
    <n v="70"/>
    <n v="120"/>
    <n v="573"/>
    <n v="5"/>
    <x v="20"/>
    <x v="3"/>
    <x v="0"/>
    <x v="1"/>
    <x v="4"/>
    <x v="2"/>
    <s v="Regular"/>
  </r>
  <r>
    <n v="21"/>
    <n v="30"/>
    <n v="53"/>
    <n v="20"/>
    <n v="16"/>
    <n v="5"/>
    <n v="482"/>
    <n v="30"/>
    <n v="10"/>
    <n v="30"/>
    <n v="40"/>
    <n v="513"/>
    <n v="8"/>
    <x v="20"/>
    <x v="4"/>
    <x v="0"/>
    <x v="0"/>
    <x v="6"/>
    <x v="3"/>
    <s v="Decaf"/>
  </r>
  <r>
    <n v="34"/>
    <n v="43"/>
    <n v="77"/>
    <n v="29"/>
    <n v="20"/>
    <n v="8"/>
    <n v="862"/>
    <n v="40"/>
    <n v="20"/>
    <n v="40"/>
    <n v="60"/>
    <n v="614"/>
    <n v="9"/>
    <x v="20"/>
    <x v="4"/>
    <x v="0"/>
    <x v="0"/>
    <x v="7"/>
    <x v="3"/>
    <s v="Decaf"/>
  </r>
  <r>
    <n v="129"/>
    <n v="150"/>
    <n v="265"/>
    <n v="99"/>
    <n v="63"/>
    <n v="32"/>
    <n v="798"/>
    <n v="70"/>
    <n v="80"/>
    <n v="130"/>
    <n v="210"/>
    <n v="614"/>
    <n v="11"/>
    <x v="20"/>
    <x v="4"/>
    <x v="0"/>
    <x v="0"/>
    <x v="9"/>
    <x v="1"/>
    <s v="Regular"/>
  </r>
  <r>
    <n v="120"/>
    <n v="134"/>
    <n v="245"/>
    <n v="96"/>
    <n v="53"/>
    <n v="29"/>
    <n v="666"/>
    <n v="80"/>
    <n v="80"/>
    <n v="120"/>
    <n v="200"/>
    <n v="234"/>
    <n v="12"/>
    <x v="20"/>
    <x v="4"/>
    <x v="0"/>
    <x v="0"/>
    <x v="10"/>
    <x v="1"/>
    <s v="Regular"/>
  </r>
  <r>
    <n v="9"/>
    <n v="57"/>
    <n v="109"/>
    <n v="45"/>
    <n v="51"/>
    <n v="17"/>
    <n v="409"/>
    <n v="30"/>
    <n v="50"/>
    <n v="70"/>
    <n v="120"/>
    <n v="419"/>
    <n v="6"/>
    <x v="20"/>
    <x v="4"/>
    <x v="0"/>
    <x v="0"/>
    <x v="5"/>
    <x v="2"/>
    <s v="Decaf"/>
  </r>
  <r>
    <n v="42"/>
    <n v="72"/>
    <n v="133"/>
    <n v="53"/>
    <n v="44"/>
    <n v="17"/>
    <n v="410"/>
    <n v="50"/>
    <n v="50"/>
    <n v="80"/>
    <n v="130"/>
    <n v="216"/>
    <n v="1"/>
    <x v="20"/>
    <x v="4"/>
    <x v="0"/>
    <x v="0"/>
    <x v="0"/>
    <x v="0"/>
    <s v="Regular"/>
  </r>
  <r>
    <n v="43"/>
    <n v="64"/>
    <n v="114"/>
    <n v="43"/>
    <n v="35"/>
    <n v="13"/>
    <n v="424"/>
    <n v="40"/>
    <n v="40"/>
    <n v="70"/>
    <n v="110"/>
    <n v="614"/>
    <n v="2"/>
    <x v="20"/>
    <x v="4"/>
    <x v="0"/>
    <x v="0"/>
    <x v="1"/>
    <x v="0"/>
    <s v="Regular"/>
  </r>
  <r>
    <n v="-4"/>
    <n v="74"/>
    <n v="134"/>
    <n v="52"/>
    <n v="77"/>
    <n v="47"/>
    <n v="509"/>
    <n v="20"/>
    <n v="50"/>
    <n v="80"/>
    <n v="130"/>
    <n v="614"/>
    <n v="3"/>
    <x v="20"/>
    <x v="4"/>
    <x v="0"/>
    <x v="0"/>
    <x v="2"/>
    <x v="0"/>
    <s v="Decaf"/>
  </r>
  <r>
    <n v="129"/>
    <n v="155"/>
    <n v="330"/>
    <n v="188"/>
    <n v="68"/>
    <n v="43"/>
    <n v="1280"/>
    <n v="130"/>
    <n v="180"/>
    <n v="190"/>
    <n v="360"/>
    <n v="440"/>
    <n v="5"/>
    <x v="20"/>
    <x v="4"/>
    <x v="0"/>
    <x v="0"/>
    <x v="4"/>
    <x v="2"/>
    <s v="Regular"/>
  </r>
  <r>
    <n v="79"/>
    <n v="94"/>
    <n v="161"/>
    <n v="57"/>
    <n v="41"/>
    <n v="17"/>
    <n v="349"/>
    <n v="70"/>
    <n v="40"/>
    <n v="90"/>
    <n v="130"/>
    <n v="262"/>
    <n v="8"/>
    <x v="20"/>
    <x v="5"/>
    <x v="0"/>
    <x v="1"/>
    <x v="6"/>
    <x v="3"/>
    <s v="Decaf"/>
  </r>
  <r>
    <n v="74"/>
    <n v="75"/>
    <n v="134"/>
    <n v="51"/>
    <n v="25"/>
    <n v="14"/>
    <n v="857"/>
    <n v="60"/>
    <n v="40"/>
    <n v="70"/>
    <n v="110"/>
    <n v="414"/>
    <n v="9"/>
    <x v="20"/>
    <x v="5"/>
    <x v="0"/>
    <x v="1"/>
    <x v="7"/>
    <x v="3"/>
    <s v="Decaf"/>
  </r>
  <r>
    <n v="46"/>
    <n v="67"/>
    <n v="120"/>
    <n v="46"/>
    <n v="36"/>
    <n v="14"/>
    <n v="454"/>
    <n v="30"/>
    <n v="30"/>
    <n v="60"/>
    <n v="90"/>
    <n v="608"/>
    <n v="11"/>
    <x v="20"/>
    <x v="5"/>
    <x v="0"/>
    <x v="1"/>
    <x v="9"/>
    <x v="1"/>
    <s v="Regular"/>
  </r>
  <r>
    <n v="3"/>
    <n v="87"/>
    <n v="159"/>
    <n v="62"/>
    <n v="85"/>
    <n v="56"/>
    <n v="612"/>
    <n v="10"/>
    <n v="50"/>
    <n v="80"/>
    <n v="130"/>
    <n v="715"/>
    <n v="12"/>
    <x v="20"/>
    <x v="5"/>
    <x v="0"/>
    <x v="1"/>
    <x v="10"/>
    <x v="1"/>
    <s v="Regular"/>
  </r>
  <r>
    <n v="31"/>
    <n v="43"/>
    <n v="81"/>
    <n v="33"/>
    <n v="22"/>
    <n v="10"/>
    <n v="577"/>
    <n v="30"/>
    <n v="30"/>
    <n v="50"/>
    <n v="80"/>
    <n v="715"/>
    <n v="6"/>
    <x v="20"/>
    <x v="5"/>
    <x v="0"/>
    <x v="1"/>
    <x v="5"/>
    <x v="2"/>
    <s v="Decaf"/>
  </r>
  <r>
    <n v="34"/>
    <n v="82"/>
    <n v="159"/>
    <n v="67"/>
    <n v="59"/>
    <n v="25"/>
    <n v="391"/>
    <n v="30"/>
    <n v="70"/>
    <n v="80"/>
    <n v="150"/>
    <n v="608"/>
    <n v="1"/>
    <x v="20"/>
    <x v="5"/>
    <x v="0"/>
    <x v="1"/>
    <x v="0"/>
    <x v="0"/>
    <s v="Regular"/>
  </r>
  <r>
    <n v="24"/>
    <n v="130"/>
    <n v="238"/>
    <n v="93"/>
    <n v="114"/>
    <n v="84"/>
    <n v="692"/>
    <n v="40"/>
    <n v="90"/>
    <n v="140"/>
    <n v="230"/>
    <n v="715"/>
    <n v="2"/>
    <x v="20"/>
    <x v="5"/>
    <x v="0"/>
    <x v="1"/>
    <x v="1"/>
    <x v="0"/>
    <s v="Regular"/>
  </r>
  <r>
    <n v="86"/>
    <n v="114"/>
    <n v="212"/>
    <n v="85"/>
    <n v="56"/>
    <n v="28"/>
    <n v="555"/>
    <n v="70"/>
    <n v="90"/>
    <n v="110"/>
    <n v="200"/>
    <n v="414"/>
    <n v="3"/>
    <x v="20"/>
    <x v="5"/>
    <x v="0"/>
    <x v="1"/>
    <x v="2"/>
    <x v="0"/>
    <s v="Decaf"/>
  </r>
  <r>
    <n v="79"/>
    <n v="99"/>
    <n v="194"/>
    <n v="83"/>
    <n v="46"/>
    <n v="25"/>
    <n v="1063"/>
    <n v="80"/>
    <n v="90"/>
    <n v="120"/>
    <n v="210"/>
    <n v="920"/>
    <n v="5"/>
    <x v="20"/>
    <x v="5"/>
    <x v="0"/>
    <x v="1"/>
    <x v="4"/>
    <x v="2"/>
    <s v="Regular"/>
  </r>
  <r>
    <n v="36"/>
    <n v="83"/>
    <n v="160"/>
    <n v="67"/>
    <n v="59"/>
    <n v="25"/>
    <n v="599"/>
    <n v="20"/>
    <n v="50"/>
    <n v="60"/>
    <n v="110"/>
    <n v="203"/>
    <n v="9"/>
    <x v="20"/>
    <x v="6"/>
    <x v="1"/>
    <x v="1"/>
    <x v="7"/>
    <x v="3"/>
    <s v="Decaf"/>
  </r>
  <r>
    <n v="49"/>
    <n v="74"/>
    <n v="145"/>
    <n v="62"/>
    <n v="41"/>
    <n v="19"/>
    <n v="1059"/>
    <n v="40"/>
    <n v="40"/>
    <n v="60"/>
    <n v="100"/>
    <n v="203"/>
    <n v="10"/>
    <x v="20"/>
    <x v="6"/>
    <x v="1"/>
    <x v="1"/>
    <x v="8"/>
    <x v="3"/>
    <s v="Decaf"/>
  </r>
  <r>
    <n v="61"/>
    <n v="64"/>
    <n v="115"/>
    <n v="44"/>
    <n v="23"/>
    <n v="12"/>
    <n v="886"/>
    <n v="50"/>
    <n v="40"/>
    <n v="70"/>
    <n v="110"/>
    <n v="860"/>
    <n v="11"/>
    <x v="20"/>
    <x v="6"/>
    <x v="1"/>
    <x v="1"/>
    <x v="9"/>
    <x v="1"/>
    <s v="Regular"/>
  </r>
  <r>
    <n v="25"/>
    <n v="34"/>
    <n v="61"/>
    <n v="23"/>
    <n v="17"/>
    <n v="6"/>
    <n v="809"/>
    <n v="30"/>
    <n v="20"/>
    <n v="40"/>
    <n v="60"/>
    <n v="959"/>
    <n v="13"/>
    <x v="20"/>
    <x v="6"/>
    <x v="1"/>
    <x v="1"/>
    <x v="3"/>
    <x v="1"/>
    <s v="Regular"/>
  </r>
  <r>
    <n v="3"/>
    <n v="87"/>
    <n v="159"/>
    <n v="62"/>
    <n v="85"/>
    <n v="56"/>
    <n v="612"/>
    <n v="20"/>
    <n v="50"/>
    <n v="90"/>
    <n v="140"/>
    <n v="203"/>
    <n v="5"/>
    <x v="20"/>
    <x v="6"/>
    <x v="1"/>
    <x v="1"/>
    <x v="4"/>
    <x v="2"/>
    <s v="Regular"/>
  </r>
  <r>
    <n v="34"/>
    <n v="65"/>
    <n v="120"/>
    <n v="48"/>
    <n v="42"/>
    <n v="15"/>
    <n v="380"/>
    <n v="40"/>
    <n v="40"/>
    <n v="70"/>
    <n v="110"/>
    <n v="959"/>
    <n v="6"/>
    <x v="20"/>
    <x v="6"/>
    <x v="1"/>
    <x v="1"/>
    <x v="5"/>
    <x v="2"/>
    <s v="Decaf"/>
  </r>
  <r>
    <n v="135"/>
    <n v="155"/>
    <n v="275"/>
    <n v="91"/>
    <n v="64"/>
    <n v="33"/>
    <n v="1130"/>
    <n v="110"/>
    <n v="90"/>
    <n v="150"/>
    <n v="240"/>
    <n v="203"/>
    <n v="2"/>
    <x v="20"/>
    <x v="6"/>
    <x v="1"/>
    <x v="1"/>
    <x v="1"/>
    <x v="0"/>
    <s v="Regular"/>
  </r>
  <r>
    <n v="31"/>
    <n v="43"/>
    <n v="81"/>
    <n v="33"/>
    <n v="22"/>
    <n v="10"/>
    <n v="577"/>
    <n v="20"/>
    <n v="20"/>
    <n v="30"/>
    <n v="50"/>
    <n v="727"/>
    <n v="8"/>
    <x v="20"/>
    <x v="7"/>
    <x v="1"/>
    <x v="0"/>
    <x v="6"/>
    <x v="3"/>
    <s v="Decaf"/>
  </r>
  <r>
    <n v="36"/>
    <n v="82"/>
    <n v="159"/>
    <n v="67"/>
    <n v="58"/>
    <n v="25"/>
    <n v="391"/>
    <n v="20"/>
    <n v="50"/>
    <n v="60"/>
    <n v="110"/>
    <n v="305"/>
    <n v="9"/>
    <x v="20"/>
    <x v="7"/>
    <x v="1"/>
    <x v="0"/>
    <x v="7"/>
    <x v="3"/>
    <s v="Decaf"/>
  </r>
  <r>
    <n v="79"/>
    <n v="99"/>
    <n v="194"/>
    <n v="83"/>
    <n v="46"/>
    <n v="25"/>
    <n v="1063"/>
    <n v="50"/>
    <n v="60"/>
    <n v="80"/>
    <n v="140"/>
    <n v="754"/>
    <n v="10"/>
    <x v="20"/>
    <x v="7"/>
    <x v="1"/>
    <x v="0"/>
    <x v="8"/>
    <x v="3"/>
    <s v="Decaf"/>
  </r>
  <r>
    <n v="47"/>
    <n v="52"/>
    <n v="93"/>
    <n v="35"/>
    <n v="20"/>
    <n v="9"/>
    <n v="875"/>
    <n v="50"/>
    <n v="30"/>
    <n v="60"/>
    <n v="90"/>
    <n v="561"/>
    <n v="11"/>
    <x v="20"/>
    <x v="7"/>
    <x v="1"/>
    <x v="0"/>
    <x v="9"/>
    <x v="1"/>
    <s v="Regular"/>
  </r>
  <r>
    <n v="73"/>
    <n v="75"/>
    <n v="134"/>
    <n v="51"/>
    <n v="26"/>
    <n v="14"/>
    <n v="857"/>
    <n v="60"/>
    <n v="50"/>
    <n v="80"/>
    <n v="130"/>
    <n v="754"/>
    <n v="13"/>
    <x v="20"/>
    <x v="7"/>
    <x v="1"/>
    <x v="0"/>
    <x v="3"/>
    <x v="1"/>
    <s v="Regular"/>
  </r>
  <r>
    <n v="25"/>
    <n v="130"/>
    <n v="238"/>
    <n v="93"/>
    <n v="113"/>
    <n v="84"/>
    <n v="692"/>
    <n v="40"/>
    <n v="80"/>
    <n v="130"/>
    <n v="210"/>
    <n v="754"/>
    <n v="5"/>
    <x v="20"/>
    <x v="7"/>
    <x v="1"/>
    <x v="0"/>
    <x v="4"/>
    <x v="2"/>
    <s v="Regular"/>
  </r>
  <r>
    <n v="86"/>
    <n v="114"/>
    <n v="212"/>
    <n v="85"/>
    <n v="56"/>
    <n v="28"/>
    <n v="555"/>
    <n v="70"/>
    <n v="80"/>
    <n v="110"/>
    <n v="190"/>
    <n v="941"/>
    <n v="6"/>
    <x v="20"/>
    <x v="7"/>
    <x v="1"/>
    <x v="0"/>
    <x v="5"/>
    <x v="2"/>
    <s v="Decaf"/>
  </r>
  <r>
    <n v="128"/>
    <n v="150"/>
    <n v="265"/>
    <n v="99"/>
    <n v="64"/>
    <n v="32"/>
    <n v="798"/>
    <n v="100"/>
    <n v="90"/>
    <n v="140"/>
    <n v="230"/>
    <n v="352"/>
    <n v="2"/>
    <x v="20"/>
    <x v="7"/>
    <x v="1"/>
    <x v="0"/>
    <x v="1"/>
    <x v="0"/>
    <s v="Regular"/>
  </r>
  <r>
    <n v="120"/>
    <n v="134"/>
    <n v="245"/>
    <n v="96"/>
    <n v="53"/>
    <n v="29"/>
    <n v="666"/>
    <n v="80"/>
    <n v="90"/>
    <n v="120"/>
    <n v="210"/>
    <n v="321"/>
    <n v="3"/>
    <x v="20"/>
    <x v="7"/>
    <x v="1"/>
    <x v="0"/>
    <x v="2"/>
    <x v="0"/>
    <s v="Decaf"/>
  </r>
  <r>
    <n v="9"/>
    <n v="57"/>
    <n v="109"/>
    <n v="45"/>
    <n v="51"/>
    <n v="17"/>
    <n v="409"/>
    <n v="10"/>
    <n v="30"/>
    <n v="40"/>
    <n v="70"/>
    <n v="774"/>
    <n v="9"/>
    <x v="20"/>
    <x v="8"/>
    <x v="1"/>
    <x v="0"/>
    <x v="7"/>
    <x v="3"/>
    <s v="Decaf"/>
  </r>
  <r>
    <n v="34"/>
    <n v="43"/>
    <n v="77"/>
    <n v="29"/>
    <n v="20"/>
    <n v="8"/>
    <n v="862"/>
    <n v="30"/>
    <n v="30"/>
    <n v="40"/>
    <n v="70"/>
    <n v="617"/>
    <n v="11"/>
    <x v="20"/>
    <x v="8"/>
    <x v="1"/>
    <x v="0"/>
    <x v="9"/>
    <x v="1"/>
    <s v="Regular"/>
  </r>
  <r>
    <n v="19"/>
    <n v="30"/>
    <n v="53"/>
    <n v="20"/>
    <n v="17"/>
    <n v="5"/>
    <n v="482"/>
    <n v="20"/>
    <n v="20"/>
    <n v="30"/>
    <n v="50"/>
    <n v="617"/>
    <n v="13"/>
    <x v="20"/>
    <x v="8"/>
    <x v="1"/>
    <x v="0"/>
    <x v="3"/>
    <x v="1"/>
    <s v="Regular"/>
  </r>
  <r>
    <n v="-46"/>
    <n v="46"/>
    <n v="104"/>
    <n v="52"/>
    <n v="77"/>
    <n v="47"/>
    <n v="520"/>
    <n v="-10"/>
    <n v="40"/>
    <n v="50"/>
    <n v="90"/>
    <n v="857"/>
    <n v="5"/>
    <x v="20"/>
    <x v="8"/>
    <x v="1"/>
    <x v="0"/>
    <x v="4"/>
    <x v="2"/>
    <s v="Regular"/>
  </r>
  <r>
    <n v="129"/>
    <n v="155"/>
    <n v="330"/>
    <n v="104"/>
    <n v="68"/>
    <n v="43"/>
    <n v="1280"/>
    <n v="100"/>
    <n v="136"/>
    <n v="160"/>
    <n v="300"/>
    <n v="774"/>
    <n v="7"/>
    <x v="20"/>
    <x v="8"/>
    <x v="1"/>
    <x v="0"/>
    <x v="11"/>
    <x v="2"/>
    <s v="Regular"/>
  </r>
  <r>
    <n v="690"/>
    <n v="516"/>
    <n v="614"/>
    <n v="60"/>
    <n v="51"/>
    <n v="19"/>
    <n v="-2572"/>
    <n v="460"/>
    <n v="50"/>
    <n v="490"/>
    <n v="540"/>
    <n v="774"/>
    <n v="2"/>
    <x v="20"/>
    <x v="8"/>
    <x v="1"/>
    <x v="0"/>
    <x v="1"/>
    <x v="0"/>
    <s v="Regular"/>
  </r>
  <r>
    <n v="3"/>
    <n v="51"/>
    <n v="97"/>
    <n v="40"/>
    <n v="49"/>
    <n v="15"/>
    <n v="244"/>
    <n v="10"/>
    <n v="30"/>
    <n v="40"/>
    <n v="70"/>
    <n v="603"/>
    <n v="9"/>
    <x v="20"/>
    <x v="9"/>
    <x v="1"/>
    <x v="1"/>
    <x v="7"/>
    <x v="3"/>
    <s v="Decaf"/>
  </r>
  <r>
    <n v="18"/>
    <n v="29"/>
    <n v="51"/>
    <n v="19"/>
    <n v="17"/>
    <n v="5"/>
    <n v="848"/>
    <n v="20"/>
    <n v="20"/>
    <n v="30"/>
    <n v="50"/>
    <n v="603"/>
    <n v="11"/>
    <x v="20"/>
    <x v="9"/>
    <x v="1"/>
    <x v="1"/>
    <x v="9"/>
    <x v="1"/>
    <s v="Regular"/>
  </r>
  <r>
    <n v="46"/>
    <n v="43"/>
    <n v="46"/>
    <n v="0"/>
    <n v="12"/>
    <n v="0"/>
    <n v="473"/>
    <n v="30"/>
    <n v="0"/>
    <n v="40"/>
    <n v="40"/>
    <n v="603"/>
    <n v="13"/>
    <x v="20"/>
    <x v="9"/>
    <x v="1"/>
    <x v="1"/>
    <x v="3"/>
    <x v="1"/>
    <s v="Regular"/>
  </r>
  <r>
    <n v="-10"/>
    <n v="62"/>
    <n v="113"/>
    <n v="44"/>
    <n v="69"/>
    <n v="40"/>
    <n v="325"/>
    <n v="10"/>
    <n v="40"/>
    <n v="60"/>
    <n v="100"/>
    <n v="603"/>
    <n v="5"/>
    <x v="20"/>
    <x v="9"/>
    <x v="1"/>
    <x v="1"/>
    <x v="4"/>
    <x v="2"/>
    <s v="Regular"/>
  </r>
  <r>
    <n v="-18"/>
    <n v="30"/>
    <n v="58"/>
    <n v="24"/>
    <n v="42"/>
    <n v="9"/>
    <n v="212"/>
    <n v="0"/>
    <n v="20"/>
    <n v="30"/>
    <n v="50"/>
    <n v="603"/>
    <n v="7"/>
    <x v="20"/>
    <x v="9"/>
    <x v="1"/>
    <x v="1"/>
    <x v="11"/>
    <x v="2"/>
    <s v="Regular"/>
  </r>
  <r>
    <n v="49"/>
    <n v="71"/>
    <n v="128"/>
    <n v="49"/>
    <n v="38"/>
    <n v="15"/>
    <n v="315"/>
    <n v="50"/>
    <n v="40"/>
    <n v="70"/>
    <n v="110"/>
    <n v="603"/>
    <n v="1"/>
    <x v="20"/>
    <x v="9"/>
    <x v="1"/>
    <x v="1"/>
    <x v="0"/>
    <x v="0"/>
    <s v="Regular"/>
  </r>
  <r>
    <n v="50"/>
    <n v="84"/>
    <n v="148"/>
    <n v="55"/>
    <n v="50"/>
    <n v="18"/>
    <n v="453"/>
    <n v="50"/>
    <n v="50"/>
    <n v="80"/>
    <n v="130"/>
    <n v="603"/>
    <n v="2"/>
    <x v="20"/>
    <x v="9"/>
    <x v="1"/>
    <x v="1"/>
    <x v="1"/>
    <x v="0"/>
    <s v="Regular"/>
  </r>
  <r>
    <n v="137"/>
    <n v="239"/>
    <n v="577"/>
    <n v="332"/>
    <n v="147"/>
    <n v="114"/>
    <n v="1518"/>
    <n v="90"/>
    <n v="212"/>
    <n v="200"/>
    <n v="420"/>
    <n v="845"/>
    <n v="9"/>
    <x v="20"/>
    <x v="10"/>
    <x v="1"/>
    <x v="0"/>
    <x v="7"/>
    <x v="3"/>
    <s v="Decaf"/>
  </r>
  <r>
    <n v="-353"/>
    <n v="-139"/>
    <n v="119"/>
    <n v="280"/>
    <n v="99"/>
    <n v="77"/>
    <n v="3948"/>
    <n v="-180"/>
    <n v="163"/>
    <n v="-110"/>
    <n v="80"/>
    <n v="845"/>
    <n v="10"/>
    <x v="20"/>
    <x v="10"/>
    <x v="1"/>
    <x v="0"/>
    <x v="8"/>
    <x v="3"/>
    <s v="Decaf"/>
  </r>
  <r>
    <n v="157"/>
    <n v="145"/>
    <n v="261"/>
    <n v="126"/>
    <n v="39"/>
    <n v="28"/>
    <n v="981"/>
    <n v="130"/>
    <n v="131"/>
    <n v="160"/>
    <n v="260"/>
    <n v="845"/>
    <n v="11"/>
    <x v="20"/>
    <x v="10"/>
    <x v="1"/>
    <x v="0"/>
    <x v="9"/>
    <x v="1"/>
    <s v="Regular"/>
  </r>
  <r>
    <n v="197"/>
    <n v="179"/>
    <n v="322"/>
    <n v="93"/>
    <n v="46"/>
    <n v="34"/>
    <n v="928"/>
    <n v="150"/>
    <n v="121"/>
    <n v="190"/>
    <n v="320"/>
    <n v="518"/>
    <n v="12"/>
    <x v="20"/>
    <x v="10"/>
    <x v="1"/>
    <x v="0"/>
    <x v="10"/>
    <x v="1"/>
    <s v="Regular"/>
  </r>
  <r>
    <n v="125"/>
    <n v="118"/>
    <n v="212"/>
    <n v="81"/>
    <n v="34"/>
    <n v="22"/>
    <n v="588"/>
    <n v="100"/>
    <n v="80"/>
    <n v="130"/>
    <n v="210"/>
    <n v="718"/>
    <n v="13"/>
    <x v="20"/>
    <x v="10"/>
    <x v="1"/>
    <x v="0"/>
    <x v="3"/>
    <x v="1"/>
    <s v="Regular"/>
  </r>
  <r>
    <n v="-292"/>
    <n v="-53"/>
    <n v="72"/>
    <n v="150"/>
    <n v="144"/>
    <n v="110"/>
    <n v="2932"/>
    <n v="-180"/>
    <n v="163"/>
    <n v="-50"/>
    <n v="60"/>
    <n v="518"/>
    <n v="5"/>
    <x v="20"/>
    <x v="10"/>
    <x v="1"/>
    <x v="0"/>
    <x v="4"/>
    <x v="2"/>
    <s v="Regular"/>
  </r>
  <r>
    <n v="332"/>
    <n v="318"/>
    <n v="604"/>
    <n v="187"/>
    <n v="94"/>
    <n v="69"/>
    <n v="1286"/>
    <n v="240"/>
    <n v="228"/>
    <n v="320"/>
    <n v="550"/>
    <n v="516"/>
    <n v="7"/>
    <x v="20"/>
    <x v="10"/>
    <x v="1"/>
    <x v="0"/>
    <x v="11"/>
    <x v="2"/>
    <s v="Regular"/>
  </r>
  <r>
    <n v="463"/>
    <n v="474"/>
    <n v="842"/>
    <n v="258"/>
    <n v="162"/>
    <n v="110"/>
    <n v="2580"/>
    <n v="320"/>
    <n v="227"/>
    <n v="450"/>
    <n v="750"/>
    <n v="516"/>
    <n v="2"/>
    <x v="20"/>
    <x v="10"/>
    <x v="1"/>
    <x v="0"/>
    <x v="1"/>
    <x v="0"/>
    <s v="Regular"/>
  </r>
  <r>
    <n v="82"/>
    <n v="90"/>
    <n v="169"/>
    <n v="69"/>
    <n v="35"/>
    <n v="22"/>
    <n v="572"/>
    <n v="60"/>
    <n v="60"/>
    <n v="90"/>
    <n v="150"/>
    <n v="337"/>
    <n v="8"/>
    <x v="20"/>
    <x v="11"/>
    <x v="2"/>
    <x v="1"/>
    <x v="6"/>
    <x v="3"/>
    <s v="Decaf"/>
  </r>
  <r>
    <n v="37"/>
    <n v="83"/>
    <n v="160"/>
    <n v="67"/>
    <n v="58"/>
    <n v="25"/>
    <n v="599"/>
    <n v="30"/>
    <n v="60"/>
    <n v="80"/>
    <n v="140"/>
    <n v="985"/>
    <n v="9"/>
    <x v="20"/>
    <x v="11"/>
    <x v="2"/>
    <x v="1"/>
    <x v="7"/>
    <x v="3"/>
    <s v="Decaf"/>
  </r>
  <r>
    <n v="68"/>
    <n v="71"/>
    <n v="127"/>
    <n v="48"/>
    <n v="25"/>
    <n v="13"/>
    <n v="834"/>
    <n v="60"/>
    <n v="60"/>
    <n v="80"/>
    <n v="140"/>
    <n v="318"/>
    <n v="2"/>
    <x v="20"/>
    <x v="11"/>
    <x v="2"/>
    <x v="1"/>
    <x v="1"/>
    <x v="0"/>
    <s v="Regular"/>
  </r>
  <r>
    <n v="74"/>
    <n v="75"/>
    <n v="134"/>
    <n v="51"/>
    <n v="25"/>
    <n v="14"/>
    <n v="857"/>
    <n v="70"/>
    <n v="60"/>
    <n v="90"/>
    <n v="150"/>
    <n v="504"/>
    <n v="3"/>
    <x v="20"/>
    <x v="11"/>
    <x v="2"/>
    <x v="1"/>
    <x v="2"/>
    <x v="0"/>
    <s v="Decaf"/>
  </r>
  <r>
    <n v="3"/>
    <n v="87"/>
    <n v="159"/>
    <n v="62"/>
    <n v="85"/>
    <n v="56"/>
    <n v="-613"/>
    <n v="0"/>
    <n v="50"/>
    <n v="70"/>
    <n v="120"/>
    <n v="318"/>
    <n v="4"/>
    <x v="20"/>
    <x v="11"/>
    <x v="2"/>
    <x v="1"/>
    <x v="12"/>
    <x v="2"/>
    <s v="Regular"/>
  </r>
  <r>
    <n v="79"/>
    <n v="94"/>
    <n v="161"/>
    <n v="57"/>
    <n v="41"/>
    <n v="17"/>
    <n v="349"/>
    <n v="60"/>
    <n v="40"/>
    <n v="80"/>
    <n v="120"/>
    <n v="337"/>
    <n v="5"/>
    <x v="20"/>
    <x v="11"/>
    <x v="2"/>
    <x v="1"/>
    <x v="4"/>
    <x v="2"/>
    <s v="Regular"/>
  </r>
  <r>
    <n v="46"/>
    <n v="67"/>
    <n v="120"/>
    <n v="46"/>
    <n v="36"/>
    <n v="14"/>
    <n v="454"/>
    <n v="40"/>
    <n v="30"/>
    <n v="60"/>
    <n v="90"/>
    <n v="337"/>
    <n v="6"/>
    <x v="20"/>
    <x v="11"/>
    <x v="2"/>
    <x v="1"/>
    <x v="5"/>
    <x v="2"/>
    <s v="Decaf"/>
  </r>
  <r>
    <n v="19"/>
    <n v="29"/>
    <n v="51"/>
    <n v="19"/>
    <n v="16"/>
    <n v="5"/>
    <n v="848"/>
    <n v="20"/>
    <n v="10"/>
    <n v="30"/>
    <n v="40"/>
    <n v="505"/>
    <n v="8"/>
    <x v="20"/>
    <x v="12"/>
    <x v="2"/>
    <x v="1"/>
    <x v="6"/>
    <x v="3"/>
    <s v="Decaf"/>
  </r>
  <r>
    <n v="12"/>
    <n v="39"/>
    <n v="77"/>
    <n v="33"/>
    <n v="31"/>
    <n v="10"/>
    <n v="1003"/>
    <n v="20"/>
    <n v="30"/>
    <n v="40"/>
    <n v="70"/>
    <n v="505"/>
    <n v="9"/>
    <x v="20"/>
    <x v="12"/>
    <x v="2"/>
    <x v="1"/>
    <x v="7"/>
    <x v="3"/>
    <s v="Decaf"/>
  </r>
  <r>
    <n v="50"/>
    <n v="84"/>
    <n v="148"/>
    <n v="55"/>
    <n v="50"/>
    <n v="18"/>
    <n v="453"/>
    <n v="70"/>
    <n v="60"/>
    <n v="110"/>
    <n v="170"/>
    <n v="505"/>
    <n v="2"/>
    <x v="20"/>
    <x v="12"/>
    <x v="2"/>
    <x v="1"/>
    <x v="1"/>
    <x v="0"/>
    <s v="Regular"/>
  </r>
  <r>
    <n v="-65"/>
    <n v="11"/>
    <n v="123"/>
    <n v="104"/>
    <n v="55"/>
    <n v="32"/>
    <n v="1574"/>
    <n v="-40"/>
    <n v="99"/>
    <n v="10"/>
    <n v="140"/>
    <n v="505"/>
    <n v="3"/>
    <x v="20"/>
    <x v="12"/>
    <x v="2"/>
    <x v="1"/>
    <x v="2"/>
    <x v="0"/>
    <s v="Decaf"/>
  </r>
  <r>
    <n v="-18"/>
    <n v="30"/>
    <n v="58"/>
    <n v="24"/>
    <n v="42"/>
    <n v="9"/>
    <n v="-412"/>
    <n v="0"/>
    <n v="20"/>
    <n v="20"/>
    <n v="40"/>
    <n v="505"/>
    <n v="4"/>
    <x v="20"/>
    <x v="12"/>
    <x v="2"/>
    <x v="1"/>
    <x v="12"/>
    <x v="2"/>
    <s v="Regular"/>
  </r>
  <r>
    <n v="-12"/>
    <n v="62"/>
    <n v="113"/>
    <n v="44"/>
    <n v="70"/>
    <n v="40"/>
    <n v="325"/>
    <n v="10"/>
    <n v="30"/>
    <n v="60"/>
    <n v="90"/>
    <n v="505"/>
    <n v="5"/>
    <x v="20"/>
    <x v="12"/>
    <x v="2"/>
    <x v="1"/>
    <x v="4"/>
    <x v="2"/>
    <s v="Regular"/>
  </r>
  <r>
    <n v="19"/>
    <n v="52"/>
    <n v="97"/>
    <n v="39"/>
    <n v="39"/>
    <n v="12"/>
    <n v="248"/>
    <n v="10"/>
    <n v="30"/>
    <n v="40"/>
    <n v="70"/>
    <n v="505"/>
    <n v="6"/>
    <x v="20"/>
    <x v="12"/>
    <x v="2"/>
    <x v="1"/>
    <x v="5"/>
    <x v="2"/>
    <s v="Decaf"/>
  </r>
  <r>
    <n v="36"/>
    <n v="82"/>
    <n v="159"/>
    <n v="67"/>
    <n v="58"/>
    <n v="25"/>
    <n v="391"/>
    <n v="30"/>
    <n v="60"/>
    <n v="80"/>
    <n v="140"/>
    <n v="580"/>
    <n v="8"/>
    <x v="20"/>
    <x v="13"/>
    <x v="2"/>
    <x v="1"/>
    <x v="6"/>
    <x v="3"/>
    <s v="Decaf"/>
  </r>
  <r>
    <n v="24"/>
    <n v="130"/>
    <n v="238"/>
    <n v="93"/>
    <n v="114"/>
    <n v="84"/>
    <n v="692"/>
    <n v="40"/>
    <n v="80"/>
    <n v="130"/>
    <n v="210"/>
    <n v="405"/>
    <n v="9"/>
    <x v="20"/>
    <x v="13"/>
    <x v="2"/>
    <x v="1"/>
    <x v="7"/>
    <x v="3"/>
    <s v="Decaf"/>
  </r>
  <r>
    <n v="70"/>
    <n v="79"/>
    <n v="149"/>
    <n v="61"/>
    <n v="32"/>
    <n v="20"/>
    <n v="579"/>
    <n v="80"/>
    <n v="70"/>
    <n v="100"/>
    <n v="170"/>
    <n v="580"/>
    <n v="2"/>
    <x v="20"/>
    <x v="13"/>
    <x v="2"/>
    <x v="1"/>
    <x v="1"/>
    <x v="0"/>
    <s v="Regular"/>
  </r>
  <r>
    <n v="34"/>
    <n v="43"/>
    <n v="77"/>
    <n v="29"/>
    <n v="20"/>
    <n v="8"/>
    <n v="862"/>
    <n v="50"/>
    <n v="30"/>
    <n v="60"/>
    <n v="90"/>
    <n v="580"/>
    <n v="3"/>
    <x v="20"/>
    <x v="13"/>
    <x v="2"/>
    <x v="1"/>
    <x v="2"/>
    <x v="0"/>
    <s v="Decaf"/>
  </r>
  <r>
    <n v="122"/>
    <n v="134"/>
    <n v="245"/>
    <n v="96"/>
    <n v="52"/>
    <n v="29"/>
    <n v="-1555"/>
    <n v="80"/>
    <n v="80"/>
    <n v="110"/>
    <n v="190"/>
    <n v="918"/>
    <n v="4"/>
    <x v="20"/>
    <x v="13"/>
    <x v="2"/>
    <x v="1"/>
    <x v="12"/>
    <x v="2"/>
    <s v="Regular"/>
  </r>
  <r>
    <n v="19"/>
    <n v="30"/>
    <n v="53"/>
    <n v="20"/>
    <n v="17"/>
    <n v="5"/>
    <n v="482"/>
    <n v="30"/>
    <n v="10"/>
    <n v="30"/>
    <n v="40"/>
    <n v="580"/>
    <n v="5"/>
    <x v="20"/>
    <x v="13"/>
    <x v="2"/>
    <x v="1"/>
    <x v="4"/>
    <x v="2"/>
    <s v="Regular"/>
  </r>
  <r>
    <n v="129"/>
    <n v="150"/>
    <n v="265"/>
    <n v="99"/>
    <n v="63"/>
    <n v="32"/>
    <n v="798"/>
    <n v="80"/>
    <n v="80"/>
    <n v="130"/>
    <n v="210"/>
    <n v="405"/>
    <n v="6"/>
    <x v="20"/>
    <x v="13"/>
    <x v="2"/>
    <x v="1"/>
    <x v="5"/>
    <x v="2"/>
    <s v="Decaf"/>
  </r>
  <r>
    <n v="40"/>
    <n v="72"/>
    <n v="133"/>
    <n v="53"/>
    <n v="45"/>
    <n v="17"/>
    <n v="410"/>
    <n v="40"/>
    <n v="50"/>
    <n v="70"/>
    <n v="120"/>
    <n v="682"/>
    <n v="8"/>
    <x v="20"/>
    <x v="14"/>
    <x v="2"/>
    <x v="0"/>
    <x v="6"/>
    <x v="3"/>
    <s v="Decaf"/>
  </r>
  <r>
    <n v="42"/>
    <n v="64"/>
    <n v="114"/>
    <n v="43"/>
    <n v="36"/>
    <n v="13"/>
    <n v="424"/>
    <n v="30"/>
    <n v="40"/>
    <n v="60"/>
    <n v="100"/>
    <n v="469"/>
    <n v="9"/>
    <x v="20"/>
    <x v="14"/>
    <x v="2"/>
    <x v="0"/>
    <x v="7"/>
    <x v="3"/>
    <s v="Decaf"/>
  </r>
  <r>
    <n v="292"/>
    <n v="295"/>
    <n v="582"/>
    <n v="280"/>
    <n v="98"/>
    <n v="77"/>
    <n v="1268"/>
    <n v="280"/>
    <n v="255"/>
    <n v="370"/>
    <n v="680"/>
    <n v="281"/>
    <n v="2"/>
    <x v="20"/>
    <x v="14"/>
    <x v="2"/>
    <x v="0"/>
    <x v="1"/>
    <x v="0"/>
    <s v="Regular"/>
  </r>
  <r>
    <n v="62"/>
    <n v="74"/>
    <n v="141"/>
    <n v="58"/>
    <n v="32"/>
    <n v="19"/>
    <n v="548"/>
    <n v="70"/>
    <n v="70"/>
    <n v="90"/>
    <n v="160"/>
    <n v="806"/>
    <n v="3"/>
    <x v="20"/>
    <x v="14"/>
    <x v="2"/>
    <x v="0"/>
    <x v="2"/>
    <x v="0"/>
    <s v="Decaf"/>
  </r>
  <r>
    <n v="58"/>
    <n v="90"/>
    <n v="160"/>
    <n v="60"/>
    <n v="51"/>
    <n v="19"/>
    <n v="-718"/>
    <n v="40"/>
    <n v="50"/>
    <n v="70"/>
    <n v="120"/>
    <n v="903"/>
    <n v="4"/>
    <x v="20"/>
    <x v="14"/>
    <x v="2"/>
    <x v="0"/>
    <x v="12"/>
    <x v="2"/>
    <s v="Regular"/>
  </r>
  <r>
    <n v="199"/>
    <n v="179"/>
    <n v="322"/>
    <n v="121"/>
    <n v="45"/>
    <n v="34"/>
    <n v="928"/>
    <n v="120"/>
    <n v="88"/>
    <n v="150"/>
    <n v="250"/>
    <n v="713"/>
    <n v="5"/>
    <x v="20"/>
    <x v="14"/>
    <x v="2"/>
    <x v="0"/>
    <x v="4"/>
    <x v="2"/>
    <s v="Regular"/>
  </r>
  <r>
    <n v="126"/>
    <n v="118"/>
    <n v="212"/>
    <n v="81"/>
    <n v="33"/>
    <n v="22"/>
    <n v="588"/>
    <n v="90"/>
    <n v="60"/>
    <n v="110"/>
    <n v="170"/>
    <n v="325"/>
    <n v="6"/>
    <x v="20"/>
    <x v="14"/>
    <x v="2"/>
    <x v="0"/>
    <x v="5"/>
    <x v="2"/>
    <s v="Decaf"/>
  </r>
  <r>
    <n v="-10"/>
    <n v="62"/>
    <n v="113"/>
    <n v="44"/>
    <n v="69"/>
    <n v="40"/>
    <n v="325"/>
    <n v="10"/>
    <n v="20"/>
    <n v="50"/>
    <n v="70"/>
    <n v="801"/>
    <n v="11"/>
    <x v="20"/>
    <x v="15"/>
    <x v="3"/>
    <x v="1"/>
    <x v="9"/>
    <x v="1"/>
    <s v="Regular"/>
  </r>
  <r>
    <n v="18"/>
    <n v="52"/>
    <n v="97"/>
    <n v="39"/>
    <n v="40"/>
    <n v="12"/>
    <n v="248"/>
    <n v="20"/>
    <n v="20"/>
    <n v="40"/>
    <n v="60"/>
    <n v="435"/>
    <n v="12"/>
    <x v="20"/>
    <x v="15"/>
    <x v="3"/>
    <x v="1"/>
    <x v="10"/>
    <x v="1"/>
    <s v="Regular"/>
  </r>
  <r>
    <n v="-19"/>
    <n v="30"/>
    <n v="58"/>
    <n v="24"/>
    <n v="43"/>
    <n v="9"/>
    <n v="212"/>
    <n v="0"/>
    <n v="10"/>
    <n v="20"/>
    <n v="30"/>
    <n v="435"/>
    <n v="13"/>
    <x v="20"/>
    <x v="15"/>
    <x v="3"/>
    <x v="1"/>
    <x v="3"/>
    <x v="1"/>
    <s v="Regular"/>
  </r>
  <r>
    <n v="50"/>
    <n v="71"/>
    <n v="128"/>
    <n v="49"/>
    <n v="37"/>
    <n v="15"/>
    <n v="315"/>
    <n v="40"/>
    <n v="40"/>
    <n v="60"/>
    <n v="100"/>
    <n v="801"/>
    <n v="8"/>
    <x v="20"/>
    <x v="15"/>
    <x v="3"/>
    <x v="1"/>
    <x v="6"/>
    <x v="3"/>
    <s v="Decaf"/>
  </r>
  <r>
    <n v="50"/>
    <n v="84"/>
    <n v="148"/>
    <n v="55"/>
    <n v="50"/>
    <n v="18"/>
    <n v="453"/>
    <n v="50"/>
    <n v="40"/>
    <n v="80"/>
    <n v="120"/>
    <n v="435"/>
    <n v="9"/>
    <x v="20"/>
    <x v="15"/>
    <x v="3"/>
    <x v="1"/>
    <x v="7"/>
    <x v="3"/>
    <s v="Decaf"/>
  </r>
  <r>
    <n v="-67"/>
    <n v="11"/>
    <n v="123"/>
    <n v="86"/>
    <n v="56"/>
    <n v="32"/>
    <n v="1574"/>
    <n v="-20"/>
    <n v="80"/>
    <n v="20"/>
    <n v="100"/>
    <n v="435"/>
    <n v="10"/>
    <x v="20"/>
    <x v="15"/>
    <x v="3"/>
    <x v="1"/>
    <x v="8"/>
    <x v="3"/>
    <s v="Decaf"/>
  </r>
  <r>
    <n v="49"/>
    <n v="74"/>
    <n v="145"/>
    <n v="62"/>
    <n v="41"/>
    <n v="19"/>
    <n v="1059"/>
    <n v="70"/>
    <n v="70"/>
    <n v="100"/>
    <n v="170"/>
    <n v="435"/>
    <n v="1"/>
    <x v="20"/>
    <x v="15"/>
    <x v="3"/>
    <x v="1"/>
    <x v="0"/>
    <x v="0"/>
    <s v="Regular"/>
  </r>
  <r>
    <n v="33"/>
    <n v="65"/>
    <n v="120"/>
    <n v="48"/>
    <n v="43"/>
    <n v="15"/>
    <n v="380"/>
    <n v="50"/>
    <n v="60"/>
    <n v="80"/>
    <n v="140"/>
    <n v="801"/>
    <n v="2"/>
    <x v="20"/>
    <x v="15"/>
    <x v="3"/>
    <x v="1"/>
    <x v="1"/>
    <x v="0"/>
    <s v="Regular"/>
  </r>
  <r>
    <n v="36"/>
    <n v="83"/>
    <n v="160"/>
    <n v="67"/>
    <n v="59"/>
    <n v="25"/>
    <n v="599"/>
    <n v="50"/>
    <n v="80"/>
    <n v="100"/>
    <n v="180"/>
    <n v="435"/>
    <n v="3"/>
    <x v="20"/>
    <x v="15"/>
    <x v="3"/>
    <x v="1"/>
    <x v="2"/>
    <x v="0"/>
    <s v="Decaf"/>
  </r>
  <r>
    <n v="40"/>
    <n v="47"/>
    <n v="84"/>
    <n v="32"/>
    <n v="20"/>
    <n v="8"/>
    <n v="837"/>
    <n v="30"/>
    <n v="30"/>
    <n v="40"/>
    <n v="70"/>
    <n v="435"/>
    <n v="4"/>
    <x v="20"/>
    <x v="15"/>
    <x v="3"/>
    <x v="1"/>
    <x v="12"/>
    <x v="2"/>
    <s v="Regular"/>
  </r>
  <r>
    <n v="83"/>
    <n v="90"/>
    <n v="169"/>
    <n v="69"/>
    <n v="34"/>
    <n v="22"/>
    <n v="572"/>
    <n v="60"/>
    <n v="60"/>
    <n v="90"/>
    <n v="150"/>
    <n v="801"/>
    <n v="5"/>
    <x v="20"/>
    <x v="15"/>
    <x v="3"/>
    <x v="1"/>
    <x v="4"/>
    <x v="2"/>
    <s v="Regular"/>
  </r>
  <r>
    <n v="59"/>
    <n v="64"/>
    <n v="115"/>
    <n v="44"/>
    <n v="24"/>
    <n v="12"/>
    <n v="886"/>
    <n v="40"/>
    <n v="40"/>
    <n v="60"/>
    <n v="100"/>
    <n v="435"/>
    <n v="6"/>
    <x v="20"/>
    <x v="15"/>
    <x v="3"/>
    <x v="1"/>
    <x v="5"/>
    <x v="2"/>
    <s v="Decaf"/>
  </r>
  <r>
    <n v="199"/>
    <n v="179"/>
    <n v="322"/>
    <n v="147"/>
    <n v="45"/>
    <n v="34"/>
    <n v="928"/>
    <n v="100"/>
    <n v="80"/>
    <n v="120"/>
    <n v="200"/>
    <n v="310"/>
    <n v="11"/>
    <x v="20"/>
    <x v="16"/>
    <x v="3"/>
    <x v="0"/>
    <x v="9"/>
    <x v="1"/>
    <s v="Regular"/>
  </r>
  <r>
    <n v="125"/>
    <n v="118"/>
    <n v="212"/>
    <n v="81"/>
    <n v="34"/>
    <n v="22"/>
    <n v="588"/>
    <n v="70"/>
    <n v="50"/>
    <n v="80"/>
    <n v="130"/>
    <n v="650"/>
    <n v="12"/>
    <x v="20"/>
    <x v="16"/>
    <x v="3"/>
    <x v="0"/>
    <x v="10"/>
    <x v="1"/>
    <s v="Regular"/>
  </r>
  <r>
    <n v="58"/>
    <n v="90"/>
    <n v="160"/>
    <n v="60"/>
    <n v="51"/>
    <n v="19"/>
    <n v="656"/>
    <n v="40"/>
    <n v="30"/>
    <n v="70"/>
    <n v="100"/>
    <n v="530"/>
    <n v="13"/>
    <x v="20"/>
    <x v="16"/>
    <x v="3"/>
    <x v="0"/>
    <x v="3"/>
    <x v="1"/>
    <s v="Regular"/>
  </r>
  <r>
    <n v="156"/>
    <n v="145"/>
    <n v="261"/>
    <n v="80"/>
    <n v="40"/>
    <n v="28"/>
    <n v="981"/>
    <n v="110"/>
    <n v="80"/>
    <n v="130"/>
    <n v="210"/>
    <n v="562"/>
    <n v="8"/>
    <x v="20"/>
    <x v="16"/>
    <x v="3"/>
    <x v="0"/>
    <x v="6"/>
    <x v="3"/>
    <s v="Decaf"/>
  </r>
  <r>
    <n v="291"/>
    <n v="295"/>
    <n v="582"/>
    <n v="204"/>
    <n v="99"/>
    <n v="77"/>
    <n v="1268"/>
    <n v="200"/>
    <n v="170"/>
    <n v="270"/>
    <n v="480"/>
    <n v="209"/>
    <n v="9"/>
    <x v="20"/>
    <x v="16"/>
    <x v="3"/>
    <x v="0"/>
    <x v="7"/>
    <x v="3"/>
    <s v="Decaf"/>
  </r>
  <r>
    <n v="64"/>
    <n v="74"/>
    <n v="141"/>
    <n v="58"/>
    <n v="31"/>
    <n v="19"/>
    <n v="548"/>
    <n v="50"/>
    <n v="40"/>
    <n v="70"/>
    <n v="110"/>
    <n v="818"/>
    <n v="10"/>
    <x v="20"/>
    <x v="16"/>
    <x v="3"/>
    <x v="0"/>
    <x v="8"/>
    <x v="3"/>
    <s v="Decaf"/>
  </r>
  <r>
    <n v="-110"/>
    <n v="-13"/>
    <n v="116"/>
    <n v="104"/>
    <n v="61"/>
    <n v="39"/>
    <n v="2378"/>
    <n v="-70"/>
    <n v="144"/>
    <n v="-20"/>
    <n v="130"/>
    <n v="714"/>
    <n v="1"/>
    <x v="20"/>
    <x v="16"/>
    <x v="3"/>
    <x v="0"/>
    <x v="0"/>
    <x v="0"/>
    <s v="Regular"/>
  </r>
  <r>
    <n v="465"/>
    <n v="474"/>
    <n v="842"/>
    <n v="279"/>
    <n v="161"/>
    <n v="110"/>
    <n v="2580"/>
    <n v="450"/>
    <n v="292"/>
    <n v="590"/>
    <n v="980"/>
    <n v="562"/>
    <n v="2"/>
    <x v="20"/>
    <x v="16"/>
    <x v="3"/>
    <x v="0"/>
    <x v="1"/>
    <x v="0"/>
    <s v="Regular"/>
  </r>
  <r>
    <n v="-178"/>
    <n v="-24"/>
    <n v="147"/>
    <n v="133"/>
    <n v="96"/>
    <n v="53"/>
    <n v="3421"/>
    <n v="-120"/>
    <n v="199"/>
    <n v="-30"/>
    <n v="170"/>
    <n v="818"/>
    <n v="3"/>
    <x v="20"/>
    <x v="16"/>
    <x v="3"/>
    <x v="0"/>
    <x v="2"/>
    <x v="0"/>
    <s v="Decaf"/>
  </r>
  <r>
    <n v="232"/>
    <n v="249"/>
    <n v="531"/>
    <n v="254"/>
    <n v="93"/>
    <n v="69"/>
    <n v="1775"/>
    <n v="160"/>
    <n v="210"/>
    <n v="240"/>
    <n v="470"/>
    <n v="310"/>
    <n v="4"/>
    <x v="20"/>
    <x v="16"/>
    <x v="3"/>
    <x v="0"/>
    <x v="12"/>
    <x v="2"/>
    <s v="Regular"/>
  </r>
  <r>
    <n v="39"/>
    <n v="169"/>
    <n v="309"/>
    <n v="113"/>
    <n v="143"/>
    <n v="110"/>
    <n v="910"/>
    <n v="30"/>
    <n v="158"/>
    <n v="160"/>
    <n v="270"/>
    <n v="951"/>
    <n v="5"/>
    <x v="20"/>
    <x v="16"/>
    <x v="3"/>
    <x v="0"/>
    <x v="4"/>
    <x v="2"/>
    <s v="Regular"/>
  </r>
  <r>
    <n v="326"/>
    <n v="336"/>
    <n v="628"/>
    <n v="289"/>
    <n v="116"/>
    <n v="83"/>
    <n v="1686"/>
    <n v="220"/>
    <n v="202"/>
    <n v="320"/>
    <n v="560"/>
    <n v="530"/>
    <n v="6"/>
    <x v="20"/>
    <x v="16"/>
    <x v="3"/>
    <x v="0"/>
    <x v="5"/>
    <x v="2"/>
    <s v="Decaf"/>
  </r>
  <r>
    <n v="328"/>
    <n v="336"/>
    <n v="628"/>
    <n v="283"/>
    <n v="115"/>
    <n v="83"/>
    <n v="1686"/>
    <n v="170"/>
    <n v="136"/>
    <n v="240"/>
    <n v="400"/>
    <n v="775"/>
    <n v="11"/>
    <x v="20"/>
    <x v="17"/>
    <x v="3"/>
    <x v="1"/>
    <x v="9"/>
    <x v="1"/>
    <s v="Regular"/>
  </r>
  <r>
    <n v="232"/>
    <n v="249"/>
    <n v="531"/>
    <n v="263"/>
    <n v="93"/>
    <n v="69"/>
    <n v="1775"/>
    <n v="110"/>
    <n v="166"/>
    <n v="170"/>
    <n v="330"/>
    <n v="775"/>
    <n v="12"/>
    <x v="20"/>
    <x v="17"/>
    <x v="3"/>
    <x v="1"/>
    <x v="10"/>
    <x v="1"/>
    <s v="Regular"/>
  </r>
  <r>
    <n v="-638"/>
    <n v="-302"/>
    <n v="20"/>
    <n v="271"/>
    <n v="147"/>
    <n v="114"/>
    <n v="6413"/>
    <n v="-280"/>
    <n v="174"/>
    <n v="-190"/>
    <n v="0"/>
    <n v="775"/>
    <n v="13"/>
    <x v="20"/>
    <x v="17"/>
    <x v="3"/>
    <x v="1"/>
    <x v="3"/>
    <x v="1"/>
    <s v="Regular"/>
  </r>
  <r>
    <n v="39"/>
    <n v="169"/>
    <n v="309"/>
    <n v="117"/>
    <n v="143"/>
    <n v="110"/>
    <n v="910"/>
    <n v="40"/>
    <n v="90"/>
    <n v="150"/>
    <n v="250"/>
    <n v="702"/>
    <n v="8"/>
    <x v="20"/>
    <x v="17"/>
    <x v="3"/>
    <x v="1"/>
    <x v="6"/>
    <x v="3"/>
    <s v="Decaf"/>
  </r>
  <r>
    <n v="191"/>
    <n v="225"/>
    <n v="412"/>
    <n v="204"/>
    <n v="96"/>
    <n v="53"/>
    <n v="1148"/>
    <n v="140"/>
    <n v="139"/>
    <n v="210"/>
    <n v="340"/>
    <n v="702"/>
    <n v="9"/>
    <x v="20"/>
    <x v="17"/>
    <x v="3"/>
    <x v="1"/>
    <x v="7"/>
    <x v="3"/>
    <s v="Decaf"/>
  </r>
  <r>
    <n v="171"/>
    <n v="176"/>
    <n v="318"/>
    <n v="117"/>
    <n v="61"/>
    <n v="39"/>
    <n v="801"/>
    <n v="120"/>
    <n v="96"/>
    <n v="160"/>
    <n v="260"/>
    <n v="702"/>
    <n v="10"/>
    <x v="20"/>
    <x v="17"/>
    <x v="3"/>
    <x v="1"/>
    <x v="8"/>
    <x v="3"/>
    <s v="Decaf"/>
  </r>
  <r>
    <n v="3"/>
    <n v="51"/>
    <n v="97"/>
    <n v="40"/>
    <n v="49"/>
    <n v="15"/>
    <n v="244"/>
    <n v="20"/>
    <n v="50"/>
    <n v="60"/>
    <n v="110"/>
    <n v="775"/>
    <n v="2"/>
    <x v="20"/>
    <x v="17"/>
    <x v="3"/>
    <x v="1"/>
    <x v="1"/>
    <x v="0"/>
    <s v="Regular"/>
  </r>
  <r>
    <n v="10"/>
    <n v="39"/>
    <n v="77"/>
    <n v="33"/>
    <n v="32"/>
    <n v="10"/>
    <n v="1003"/>
    <n v="30"/>
    <n v="40"/>
    <n v="50"/>
    <n v="90"/>
    <n v="702"/>
    <n v="3"/>
    <x v="20"/>
    <x v="17"/>
    <x v="3"/>
    <x v="1"/>
    <x v="2"/>
    <x v="0"/>
    <s v="Decaf"/>
  </r>
  <r>
    <n v="47"/>
    <n v="43"/>
    <n v="46"/>
    <n v="0"/>
    <n v="11"/>
    <n v="0"/>
    <n v="473"/>
    <n v="30"/>
    <n v="0"/>
    <n v="40"/>
    <n v="40"/>
    <n v="775"/>
    <n v="4"/>
    <x v="20"/>
    <x v="17"/>
    <x v="3"/>
    <x v="1"/>
    <x v="12"/>
    <x v="2"/>
    <s v="Regular"/>
  </r>
  <r>
    <n v="18"/>
    <n v="29"/>
    <n v="51"/>
    <n v="19"/>
    <n v="17"/>
    <n v="5"/>
    <n v="848"/>
    <n v="20"/>
    <n v="10"/>
    <n v="30"/>
    <n v="40"/>
    <n v="702"/>
    <n v="5"/>
    <x v="20"/>
    <x v="17"/>
    <x v="3"/>
    <x v="1"/>
    <x v="4"/>
    <x v="2"/>
    <s v="Regular"/>
  </r>
  <r>
    <n v="25"/>
    <n v="35"/>
    <n v="62"/>
    <n v="23"/>
    <n v="18"/>
    <n v="6"/>
    <n v="803"/>
    <n v="20"/>
    <n v="20"/>
    <n v="30"/>
    <n v="50"/>
    <n v="775"/>
    <n v="6"/>
    <x v="20"/>
    <x v="17"/>
    <x v="3"/>
    <x v="1"/>
    <x v="5"/>
    <x v="2"/>
    <s v="Decaf"/>
  </r>
  <r>
    <n v="19"/>
    <n v="30"/>
    <n v="53"/>
    <n v="20"/>
    <n v="17"/>
    <n v="5"/>
    <n v="482"/>
    <n v="20"/>
    <n v="10"/>
    <n v="20"/>
    <n v="30"/>
    <n v="541"/>
    <n v="11"/>
    <x v="20"/>
    <x v="18"/>
    <x v="3"/>
    <x v="1"/>
    <x v="9"/>
    <x v="1"/>
    <s v="Regular"/>
  </r>
  <r>
    <n v="129"/>
    <n v="150"/>
    <n v="265"/>
    <n v="99"/>
    <n v="63"/>
    <n v="32"/>
    <n v="798"/>
    <n v="60"/>
    <n v="60"/>
    <n v="100"/>
    <n v="160"/>
    <n v="503"/>
    <n v="12"/>
    <x v="20"/>
    <x v="18"/>
    <x v="3"/>
    <x v="1"/>
    <x v="10"/>
    <x v="1"/>
    <s v="Regular"/>
  </r>
  <r>
    <n v="120"/>
    <n v="134"/>
    <n v="245"/>
    <n v="96"/>
    <n v="53"/>
    <n v="29"/>
    <n v="666"/>
    <n v="60"/>
    <n v="60"/>
    <n v="90"/>
    <n v="150"/>
    <n v="971"/>
    <n v="13"/>
    <x v="20"/>
    <x v="18"/>
    <x v="3"/>
    <x v="1"/>
    <x v="3"/>
    <x v="1"/>
    <s v="Regular"/>
  </r>
  <r>
    <n v="25"/>
    <n v="36"/>
    <n v="65"/>
    <n v="25"/>
    <n v="19"/>
    <n v="7"/>
    <n v="823"/>
    <n v="30"/>
    <n v="20"/>
    <n v="30"/>
    <n v="50"/>
    <n v="503"/>
    <n v="8"/>
    <x v="20"/>
    <x v="18"/>
    <x v="3"/>
    <x v="1"/>
    <x v="6"/>
    <x v="3"/>
    <s v="Decaf"/>
  </r>
  <r>
    <n v="70"/>
    <n v="79"/>
    <n v="149"/>
    <n v="61"/>
    <n v="32"/>
    <n v="20"/>
    <n v="579"/>
    <n v="50"/>
    <n v="50"/>
    <n v="70"/>
    <n v="120"/>
    <n v="541"/>
    <n v="9"/>
    <x v="20"/>
    <x v="18"/>
    <x v="3"/>
    <x v="1"/>
    <x v="7"/>
    <x v="3"/>
    <s v="Decaf"/>
  </r>
  <r>
    <n v="-4"/>
    <n v="74"/>
    <n v="134"/>
    <n v="52"/>
    <n v="77"/>
    <n v="47"/>
    <n v="509"/>
    <n v="30"/>
    <n v="60"/>
    <n v="90"/>
    <n v="150"/>
    <n v="503"/>
    <n v="1"/>
    <x v="20"/>
    <x v="18"/>
    <x v="3"/>
    <x v="1"/>
    <x v="0"/>
    <x v="0"/>
    <s v="Regular"/>
  </r>
  <r>
    <n v="27"/>
    <n v="80"/>
    <n v="146"/>
    <n v="57"/>
    <n v="62"/>
    <n v="18"/>
    <n v="469"/>
    <n v="50"/>
    <n v="70"/>
    <n v="100"/>
    <n v="170"/>
    <n v="541"/>
    <n v="2"/>
    <x v="20"/>
    <x v="18"/>
    <x v="3"/>
    <x v="1"/>
    <x v="1"/>
    <x v="0"/>
    <s v="Regular"/>
  </r>
  <r>
    <n v="42"/>
    <n v="64"/>
    <n v="114"/>
    <n v="43"/>
    <n v="36"/>
    <n v="13"/>
    <n v="424"/>
    <n v="50"/>
    <n v="50"/>
    <n v="80"/>
    <n v="130"/>
    <n v="503"/>
    <n v="3"/>
    <x v="20"/>
    <x v="18"/>
    <x v="3"/>
    <x v="1"/>
    <x v="2"/>
    <x v="0"/>
    <s v="Decaf"/>
  </r>
  <r>
    <n v="9"/>
    <n v="57"/>
    <n v="109"/>
    <n v="45"/>
    <n v="51"/>
    <n v="17"/>
    <n v="409"/>
    <n v="10"/>
    <n v="40"/>
    <n v="50"/>
    <n v="90"/>
    <n v="971"/>
    <n v="4"/>
    <x v="20"/>
    <x v="18"/>
    <x v="3"/>
    <x v="1"/>
    <x v="12"/>
    <x v="2"/>
    <s v="Regular"/>
  </r>
  <r>
    <n v="42"/>
    <n v="72"/>
    <n v="133"/>
    <n v="53"/>
    <n v="44"/>
    <n v="17"/>
    <n v="410"/>
    <n v="40"/>
    <n v="50"/>
    <n v="70"/>
    <n v="120"/>
    <n v="503"/>
    <n v="5"/>
    <x v="20"/>
    <x v="18"/>
    <x v="3"/>
    <x v="1"/>
    <x v="4"/>
    <x v="2"/>
    <s v="Regular"/>
  </r>
  <r>
    <n v="129"/>
    <n v="155"/>
    <n v="330"/>
    <n v="142"/>
    <n v="68"/>
    <n v="43"/>
    <n v="1280"/>
    <n v="90"/>
    <n v="100"/>
    <n v="150"/>
    <n v="290"/>
    <n v="971"/>
    <n v="6"/>
    <x v="20"/>
    <x v="18"/>
    <x v="3"/>
    <x v="1"/>
    <x v="5"/>
    <x v="2"/>
    <s v="Decaf"/>
  </r>
  <r>
    <n v="80"/>
    <n v="94"/>
    <n v="161"/>
    <n v="57"/>
    <n v="40"/>
    <n v="17"/>
    <n v="349"/>
    <n v="40"/>
    <n v="30"/>
    <n v="70"/>
    <n v="100"/>
    <n v="206"/>
    <n v="11"/>
    <x v="20"/>
    <x v="19"/>
    <x v="3"/>
    <x v="1"/>
    <x v="9"/>
    <x v="1"/>
    <s v="Regular"/>
  </r>
  <r>
    <n v="46"/>
    <n v="67"/>
    <n v="120"/>
    <n v="46"/>
    <n v="36"/>
    <n v="14"/>
    <n v="454"/>
    <n v="30"/>
    <n v="30"/>
    <n v="40"/>
    <n v="70"/>
    <n v="509"/>
    <n v="12"/>
    <x v="20"/>
    <x v="19"/>
    <x v="3"/>
    <x v="1"/>
    <x v="10"/>
    <x v="1"/>
    <s v="Regular"/>
  </r>
  <r>
    <n v="3"/>
    <n v="87"/>
    <n v="159"/>
    <n v="62"/>
    <n v="85"/>
    <n v="56"/>
    <n v="612"/>
    <n v="10"/>
    <n v="40"/>
    <n v="60"/>
    <n v="100"/>
    <n v="206"/>
    <n v="13"/>
    <x v="20"/>
    <x v="19"/>
    <x v="3"/>
    <x v="1"/>
    <x v="3"/>
    <x v="1"/>
    <s v="Regular"/>
  </r>
  <r>
    <n v="135"/>
    <n v="155"/>
    <n v="275"/>
    <n v="92"/>
    <n v="64"/>
    <n v="33"/>
    <n v="1130"/>
    <n v="100"/>
    <n v="80"/>
    <n v="140"/>
    <n v="220"/>
    <n v="509"/>
    <n v="8"/>
    <x v="20"/>
    <x v="19"/>
    <x v="3"/>
    <x v="1"/>
    <x v="6"/>
    <x v="3"/>
    <s v="Decaf"/>
  </r>
  <r>
    <n v="70"/>
    <n v="71"/>
    <n v="127"/>
    <n v="48"/>
    <n v="24"/>
    <n v="13"/>
    <n v="834"/>
    <n v="50"/>
    <n v="40"/>
    <n v="60"/>
    <n v="100"/>
    <n v="425"/>
    <n v="9"/>
    <x v="20"/>
    <x v="19"/>
    <x v="3"/>
    <x v="1"/>
    <x v="7"/>
    <x v="3"/>
    <s v="Decaf"/>
  </r>
  <r>
    <n v="83"/>
    <n v="99"/>
    <n v="178"/>
    <n v="68"/>
    <n v="43"/>
    <n v="21"/>
    <n v="445"/>
    <n v="80"/>
    <n v="80"/>
    <n v="120"/>
    <n v="200"/>
    <n v="425"/>
    <n v="2"/>
    <x v="20"/>
    <x v="19"/>
    <x v="3"/>
    <x v="1"/>
    <x v="1"/>
    <x v="0"/>
    <s v="Regular"/>
  </r>
  <r>
    <n v="24"/>
    <n v="130"/>
    <n v="238"/>
    <n v="93"/>
    <n v="114"/>
    <n v="84"/>
    <n v="692"/>
    <n v="60"/>
    <n v="142"/>
    <n v="160"/>
    <n v="270"/>
    <n v="206"/>
    <n v="3"/>
    <x v="20"/>
    <x v="19"/>
    <x v="3"/>
    <x v="1"/>
    <x v="2"/>
    <x v="0"/>
    <s v="Decaf"/>
  </r>
  <r>
    <n v="31"/>
    <n v="43"/>
    <n v="81"/>
    <n v="33"/>
    <n v="22"/>
    <n v="10"/>
    <n v="577"/>
    <n v="30"/>
    <n v="30"/>
    <n v="40"/>
    <n v="70"/>
    <n v="360"/>
    <n v="4"/>
    <x v="20"/>
    <x v="19"/>
    <x v="3"/>
    <x v="1"/>
    <x v="12"/>
    <x v="2"/>
    <s v="Regular"/>
  </r>
  <r>
    <n v="34"/>
    <n v="82"/>
    <n v="159"/>
    <n v="67"/>
    <n v="59"/>
    <n v="25"/>
    <n v="391"/>
    <n v="30"/>
    <n v="60"/>
    <n v="80"/>
    <n v="140"/>
    <n v="360"/>
    <n v="5"/>
    <x v="20"/>
    <x v="19"/>
    <x v="3"/>
    <x v="1"/>
    <x v="4"/>
    <x v="2"/>
    <s v="Regular"/>
  </r>
  <r>
    <n v="79"/>
    <n v="99"/>
    <n v="194"/>
    <n v="83"/>
    <n v="46"/>
    <n v="25"/>
    <n v="1063"/>
    <n v="70"/>
    <n v="70"/>
    <n v="100"/>
    <n v="170"/>
    <n v="206"/>
    <n v="6"/>
    <x v="20"/>
    <x v="19"/>
    <x v="3"/>
    <x v="1"/>
    <x v="5"/>
    <x v="2"/>
    <s v="Decaf"/>
  </r>
  <r>
    <n v="137"/>
    <n v="161"/>
    <n v="343"/>
    <n v="173"/>
    <n v="69"/>
    <n v="45"/>
    <n v="1267"/>
    <n v="110"/>
    <n v="134"/>
    <n v="140"/>
    <n v="260"/>
    <n v="720"/>
    <n v="8"/>
    <x v="21"/>
    <x v="0"/>
    <x v="0"/>
    <x v="0"/>
    <x v="6"/>
    <x v="3"/>
    <s v="Decaf"/>
  </r>
  <r>
    <n v="-7"/>
    <n v="71"/>
    <n v="130"/>
    <n v="51"/>
    <n v="76"/>
    <n v="46"/>
    <n v="503"/>
    <n v="30"/>
    <n v="30"/>
    <n v="60"/>
    <n v="90"/>
    <n v="720"/>
    <n v="9"/>
    <x v="21"/>
    <x v="0"/>
    <x v="0"/>
    <x v="0"/>
    <x v="7"/>
    <x v="3"/>
    <s v="Decaf"/>
  </r>
  <r>
    <n v="39"/>
    <n v="71"/>
    <n v="131"/>
    <n v="52"/>
    <n v="45"/>
    <n v="17"/>
    <n v="405"/>
    <n v="50"/>
    <n v="30"/>
    <n v="60"/>
    <n v="90"/>
    <n v="970"/>
    <n v="10"/>
    <x v="21"/>
    <x v="0"/>
    <x v="0"/>
    <x v="0"/>
    <x v="8"/>
    <x v="3"/>
    <s v="Decaf"/>
  </r>
  <r>
    <n v="19"/>
    <n v="66"/>
    <n v="128"/>
    <n v="54"/>
    <n v="53"/>
    <n v="20"/>
    <n v="404"/>
    <n v="30"/>
    <n v="30"/>
    <n v="50"/>
    <n v="80"/>
    <n v="720"/>
    <n v="11"/>
    <x v="21"/>
    <x v="0"/>
    <x v="0"/>
    <x v="0"/>
    <x v="9"/>
    <x v="1"/>
    <s v="Regular"/>
  </r>
  <r>
    <n v="40"/>
    <n v="64"/>
    <n v="126"/>
    <n v="54"/>
    <n v="37"/>
    <n v="16"/>
    <n v="1037"/>
    <n v="40"/>
    <n v="30"/>
    <n v="50"/>
    <n v="80"/>
    <n v="970"/>
    <n v="12"/>
    <x v="21"/>
    <x v="0"/>
    <x v="0"/>
    <x v="0"/>
    <x v="10"/>
    <x v="1"/>
    <s v="Regular"/>
  </r>
  <r>
    <n v="110"/>
    <n v="115"/>
    <n v="218"/>
    <n v="90"/>
    <n v="41"/>
    <n v="29"/>
    <n v="572"/>
    <n v="80"/>
    <n v="50"/>
    <n v="90"/>
    <n v="140"/>
    <n v="970"/>
    <n v="13"/>
    <x v="21"/>
    <x v="0"/>
    <x v="0"/>
    <x v="0"/>
    <x v="3"/>
    <x v="1"/>
    <s v="Regular"/>
  </r>
  <r>
    <n v="117"/>
    <n v="111"/>
    <n v="199"/>
    <n v="76"/>
    <n v="32"/>
    <n v="21"/>
    <n v="580"/>
    <n v="170"/>
    <n v="98"/>
    <n v="180"/>
    <n v="280"/>
    <n v="970"/>
    <n v="5"/>
    <x v="21"/>
    <x v="0"/>
    <x v="0"/>
    <x v="0"/>
    <x v="4"/>
    <x v="2"/>
    <s v="Regular"/>
  </r>
  <r>
    <n v="83"/>
    <n v="110"/>
    <n v="194"/>
    <n v="72"/>
    <n v="54"/>
    <n v="23"/>
    <n v="650"/>
    <n v="130"/>
    <n v="88"/>
    <n v="160"/>
    <n v="260"/>
    <n v="970"/>
    <n v="6"/>
    <x v="21"/>
    <x v="0"/>
    <x v="0"/>
    <x v="0"/>
    <x v="5"/>
    <x v="2"/>
    <s v="Decaf"/>
  </r>
  <r>
    <n v="197"/>
    <n v="179"/>
    <n v="322"/>
    <n v="122"/>
    <n v="46"/>
    <n v="34"/>
    <n v="915"/>
    <n v="160"/>
    <n v="145"/>
    <n v="180"/>
    <n v="300"/>
    <n v="719"/>
    <n v="1"/>
    <x v="21"/>
    <x v="0"/>
    <x v="0"/>
    <x v="0"/>
    <x v="0"/>
    <x v="0"/>
    <s v="Regular"/>
  </r>
  <r>
    <n v="40"/>
    <n v="51"/>
    <n v="96"/>
    <n v="39"/>
    <n v="24"/>
    <n v="12"/>
    <n v="541"/>
    <n v="50"/>
    <n v="30"/>
    <n v="50"/>
    <n v="80"/>
    <n v="303"/>
    <n v="2"/>
    <x v="21"/>
    <x v="0"/>
    <x v="0"/>
    <x v="0"/>
    <x v="1"/>
    <x v="0"/>
    <s v="Regular"/>
  </r>
  <r>
    <n v="172"/>
    <n v="157"/>
    <n v="282"/>
    <n v="71"/>
    <n v="41"/>
    <n v="30"/>
    <n v="971"/>
    <n v="150"/>
    <n v="97"/>
    <n v="160"/>
    <n v="260"/>
    <n v="719"/>
    <n v="3"/>
    <x v="21"/>
    <x v="0"/>
    <x v="0"/>
    <x v="0"/>
    <x v="2"/>
    <x v="0"/>
    <s v="Decaf"/>
  </r>
  <r>
    <n v="197"/>
    <n v="179"/>
    <n v="322"/>
    <n v="103"/>
    <n v="46"/>
    <n v="34"/>
    <n v="915"/>
    <n v="140"/>
    <n v="90"/>
    <n v="150"/>
    <n v="240"/>
    <n v="708"/>
    <n v="8"/>
    <x v="21"/>
    <x v="1"/>
    <x v="0"/>
    <x v="0"/>
    <x v="6"/>
    <x v="3"/>
    <s v="Decaf"/>
  </r>
  <r>
    <n v="40"/>
    <n v="51"/>
    <n v="96"/>
    <n v="39"/>
    <n v="24"/>
    <n v="12"/>
    <n v="541"/>
    <n v="40"/>
    <n v="20"/>
    <n v="40"/>
    <n v="60"/>
    <n v="312"/>
    <n v="9"/>
    <x v="21"/>
    <x v="1"/>
    <x v="0"/>
    <x v="0"/>
    <x v="7"/>
    <x v="3"/>
    <s v="Decaf"/>
  </r>
  <r>
    <n v="172"/>
    <n v="157"/>
    <n v="282"/>
    <n v="151"/>
    <n v="41"/>
    <n v="30"/>
    <n v="971"/>
    <n v="120"/>
    <n v="80"/>
    <n v="130"/>
    <n v="210"/>
    <n v="815"/>
    <n v="10"/>
    <x v="21"/>
    <x v="1"/>
    <x v="0"/>
    <x v="0"/>
    <x v="8"/>
    <x v="3"/>
    <s v="Decaf"/>
  </r>
  <r>
    <n v="116"/>
    <n v="111"/>
    <n v="199"/>
    <n v="76"/>
    <n v="33"/>
    <n v="21"/>
    <n v="580"/>
    <n v="80"/>
    <n v="50"/>
    <n v="80"/>
    <n v="130"/>
    <n v="815"/>
    <n v="11"/>
    <x v="21"/>
    <x v="1"/>
    <x v="0"/>
    <x v="0"/>
    <x v="9"/>
    <x v="1"/>
    <s v="Regular"/>
  </r>
  <r>
    <n v="82"/>
    <n v="110"/>
    <n v="194"/>
    <n v="72"/>
    <n v="55"/>
    <n v="23"/>
    <n v="650"/>
    <n v="50"/>
    <n v="50"/>
    <n v="80"/>
    <n v="130"/>
    <n v="815"/>
    <n v="12"/>
    <x v="21"/>
    <x v="1"/>
    <x v="0"/>
    <x v="0"/>
    <x v="10"/>
    <x v="1"/>
    <s v="Regular"/>
  </r>
  <r>
    <n v="332"/>
    <n v="341"/>
    <n v="637"/>
    <n v="249"/>
    <n v="117"/>
    <n v="84"/>
    <n v="1662"/>
    <n v="420"/>
    <n v="287"/>
    <n v="520"/>
    <n v="890"/>
    <n v="312"/>
    <n v="5"/>
    <x v="21"/>
    <x v="1"/>
    <x v="0"/>
    <x v="0"/>
    <x v="4"/>
    <x v="2"/>
    <s v="Regular"/>
  </r>
  <r>
    <n v="221"/>
    <n v="239"/>
    <n v="509"/>
    <n v="273"/>
    <n v="90"/>
    <n v="66"/>
    <n v="1755"/>
    <n v="300"/>
    <n v="347"/>
    <n v="370"/>
    <n v="710"/>
    <n v="773"/>
    <n v="6"/>
    <x v="21"/>
    <x v="1"/>
    <x v="0"/>
    <x v="0"/>
    <x v="5"/>
    <x v="2"/>
    <s v="Decaf"/>
  </r>
  <r>
    <n v="178"/>
    <n v="213"/>
    <n v="391"/>
    <n v="155"/>
    <n v="93"/>
    <n v="50"/>
    <n v="1132"/>
    <n v="160"/>
    <n v="106"/>
    <n v="220"/>
    <n v="370"/>
    <n v="815"/>
    <n v="2"/>
    <x v="21"/>
    <x v="1"/>
    <x v="0"/>
    <x v="0"/>
    <x v="1"/>
    <x v="0"/>
    <s v="Regular"/>
  </r>
  <r>
    <n v="171"/>
    <n v="176"/>
    <n v="318"/>
    <n v="165"/>
    <n v="61"/>
    <n v="39"/>
    <n v="789"/>
    <n v="160"/>
    <n v="131"/>
    <n v="190"/>
    <n v="300"/>
    <n v="815"/>
    <n v="3"/>
    <x v="21"/>
    <x v="1"/>
    <x v="0"/>
    <x v="0"/>
    <x v="2"/>
    <x v="0"/>
    <s v="Decaf"/>
  </r>
  <r>
    <n v="332"/>
    <n v="341"/>
    <n v="637"/>
    <n v="291"/>
    <n v="117"/>
    <n v="84"/>
    <n v="1662"/>
    <n v="210"/>
    <n v="189"/>
    <n v="280"/>
    <n v="480"/>
    <n v="319"/>
    <n v="8"/>
    <x v="21"/>
    <x v="2"/>
    <x v="0"/>
    <x v="1"/>
    <x v="6"/>
    <x v="3"/>
    <s v="Decaf"/>
  </r>
  <r>
    <n v="169"/>
    <n v="176"/>
    <n v="318"/>
    <n v="68"/>
    <n v="62"/>
    <n v="39"/>
    <n v="789"/>
    <n v="130"/>
    <n v="90"/>
    <n v="150"/>
    <n v="240"/>
    <n v="515"/>
    <n v="9"/>
    <x v="21"/>
    <x v="2"/>
    <x v="0"/>
    <x v="1"/>
    <x v="7"/>
    <x v="3"/>
    <s v="Decaf"/>
  </r>
  <r>
    <n v="221"/>
    <n v="239"/>
    <n v="509"/>
    <n v="208"/>
    <n v="90"/>
    <n v="66"/>
    <n v="1755"/>
    <n v="110"/>
    <n v="142"/>
    <n v="170"/>
    <n v="340"/>
    <n v="515"/>
    <n v="11"/>
    <x v="21"/>
    <x v="2"/>
    <x v="0"/>
    <x v="1"/>
    <x v="9"/>
    <x v="1"/>
    <s v="Regular"/>
  </r>
  <r>
    <n v="272"/>
    <n v="312"/>
    <n v="604"/>
    <n v="276"/>
    <n v="129"/>
    <n v="96"/>
    <n v="1756"/>
    <n v="130"/>
    <n v="139"/>
    <n v="230"/>
    <n v="400"/>
    <n v="515"/>
    <n v="12"/>
    <x v="21"/>
    <x v="2"/>
    <x v="0"/>
    <x v="1"/>
    <x v="10"/>
    <x v="1"/>
    <s v="Regular"/>
  </r>
  <r>
    <n v="27"/>
    <n v="35"/>
    <n v="62"/>
    <n v="23"/>
    <n v="17"/>
    <n v="6"/>
    <n v="800"/>
    <n v="50"/>
    <n v="20"/>
    <n v="50"/>
    <n v="70"/>
    <n v="641"/>
    <n v="5"/>
    <x v="21"/>
    <x v="2"/>
    <x v="0"/>
    <x v="1"/>
    <x v="4"/>
    <x v="2"/>
    <s v="Regular"/>
  </r>
  <r>
    <n v="46"/>
    <n v="43"/>
    <n v="46"/>
    <n v="0"/>
    <n v="12"/>
    <n v="0"/>
    <n v="430"/>
    <n v="60"/>
    <n v="0"/>
    <n v="60"/>
    <n v="60"/>
    <n v="563"/>
    <n v="6"/>
    <x v="21"/>
    <x v="2"/>
    <x v="0"/>
    <x v="1"/>
    <x v="5"/>
    <x v="2"/>
    <s v="Decaf"/>
  </r>
  <r>
    <n v="22"/>
    <n v="31"/>
    <n v="55"/>
    <n v="21"/>
    <n v="16"/>
    <n v="5"/>
    <n v="846"/>
    <n v="30"/>
    <n v="10"/>
    <n v="30"/>
    <n v="40"/>
    <n v="515"/>
    <n v="1"/>
    <x v="21"/>
    <x v="2"/>
    <x v="0"/>
    <x v="1"/>
    <x v="0"/>
    <x v="0"/>
    <s v="Regular"/>
  </r>
  <r>
    <n v="10"/>
    <n v="37"/>
    <n v="72"/>
    <n v="31"/>
    <n v="30"/>
    <n v="9"/>
    <n v="1000"/>
    <n v="30"/>
    <n v="20"/>
    <n v="40"/>
    <n v="60"/>
    <n v="515"/>
    <n v="2"/>
    <x v="21"/>
    <x v="2"/>
    <x v="0"/>
    <x v="1"/>
    <x v="1"/>
    <x v="0"/>
    <s v="Regular"/>
  </r>
  <r>
    <n v="-3"/>
    <n v="13"/>
    <n v="25"/>
    <n v="10"/>
    <n v="15"/>
    <n v="3"/>
    <n v="598"/>
    <n v="10"/>
    <n v="0"/>
    <n v="10"/>
    <n v="10"/>
    <n v="641"/>
    <n v="3"/>
    <x v="21"/>
    <x v="2"/>
    <x v="0"/>
    <x v="1"/>
    <x v="2"/>
    <x v="0"/>
    <s v="Decaf"/>
  </r>
  <r>
    <n v="-9"/>
    <n v="64"/>
    <n v="116"/>
    <n v="45"/>
    <n v="70"/>
    <n v="41"/>
    <n v="320"/>
    <n v="30"/>
    <n v="20"/>
    <n v="60"/>
    <n v="80"/>
    <n v="573"/>
    <n v="8"/>
    <x v="21"/>
    <x v="3"/>
    <x v="0"/>
    <x v="1"/>
    <x v="6"/>
    <x v="3"/>
    <s v="Decaf"/>
  </r>
  <r>
    <n v="-39"/>
    <n v="23"/>
    <n v="116"/>
    <n v="86"/>
    <n v="49"/>
    <n v="26"/>
    <n v="1698"/>
    <n v="10"/>
    <n v="60"/>
    <n v="20"/>
    <n v="80"/>
    <n v="417"/>
    <n v="9"/>
    <x v="21"/>
    <x v="3"/>
    <x v="0"/>
    <x v="1"/>
    <x v="7"/>
    <x v="3"/>
    <s v="Decaf"/>
  </r>
  <r>
    <n v="19"/>
    <n v="53"/>
    <n v="98"/>
    <n v="39"/>
    <n v="40"/>
    <n v="12"/>
    <n v="244"/>
    <n v="30"/>
    <n v="20"/>
    <n v="40"/>
    <n v="60"/>
    <n v="314"/>
    <n v="11"/>
    <x v="21"/>
    <x v="3"/>
    <x v="0"/>
    <x v="1"/>
    <x v="9"/>
    <x v="1"/>
    <s v="Regular"/>
  </r>
  <r>
    <n v="-16"/>
    <n v="31"/>
    <n v="60"/>
    <n v="25"/>
    <n v="42"/>
    <n v="9"/>
    <n v="209"/>
    <n v="0"/>
    <n v="10"/>
    <n v="20"/>
    <n v="30"/>
    <n v="573"/>
    <n v="12"/>
    <x v="21"/>
    <x v="3"/>
    <x v="0"/>
    <x v="1"/>
    <x v="10"/>
    <x v="1"/>
    <s v="Regular"/>
  </r>
  <r>
    <n v="-4"/>
    <n v="43"/>
    <n v="82"/>
    <n v="34"/>
    <n v="46"/>
    <n v="12"/>
    <n v="240"/>
    <n v="10"/>
    <n v="10"/>
    <n v="30"/>
    <n v="40"/>
    <n v="314"/>
    <n v="13"/>
    <x v="21"/>
    <x v="3"/>
    <x v="0"/>
    <x v="1"/>
    <x v="3"/>
    <x v="1"/>
    <s v="Regular"/>
  </r>
  <r>
    <n v="53"/>
    <n v="59"/>
    <n v="106"/>
    <n v="40"/>
    <n v="23"/>
    <n v="11"/>
    <n v="881"/>
    <n v="90"/>
    <n v="50"/>
    <n v="90"/>
    <n v="140"/>
    <n v="573"/>
    <n v="5"/>
    <x v="21"/>
    <x v="3"/>
    <x v="0"/>
    <x v="1"/>
    <x v="4"/>
    <x v="2"/>
    <s v="Regular"/>
  </r>
  <r>
    <n v="42"/>
    <n v="47"/>
    <n v="84"/>
    <n v="32"/>
    <n v="19"/>
    <n v="8"/>
    <n v="833"/>
    <n v="80"/>
    <n v="30"/>
    <n v="80"/>
    <n v="110"/>
    <n v="417"/>
    <n v="6"/>
    <x v="21"/>
    <x v="3"/>
    <x v="0"/>
    <x v="1"/>
    <x v="5"/>
    <x v="2"/>
    <s v="Decaf"/>
  </r>
  <r>
    <n v="52"/>
    <n v="98"/>
    <n v="189"/>
    <n v="79"/>
    <n v="63"/>
    <n v="30"/>
    <n v="593"/>
    <n v="70"/>
    <n v="70"/>
    <n v="100"/>
    <n v="170"/>
    <n v="573"/>
    <n v="2"/>
    <x v="21"/>
    <x v="3"/>
    <x v="0"/>
    <x v="1"/>
    <x v="1"/>
    <x v="0"/>
    <s v="Regular"/>
  </r>
  <r>
    <n v="52"/>
    <n v="77"/>
    <n v="151"/>
    <n v="65"/>
    <n v="42"/>
    <n v="20"/>
    <n v="1053"/>
    <n v="70"/>
    <n v="50"/>
    <n v="80"/>
    <n v="130"/>
    <n v="636"/>
    <n v="3"/>
    <x v="21"/>
    <x v="3"/>
    <x v="0"/>
    <x v="1"/>
    <x v="2"/>
    <x v="0"/>
    <s v="Decaf"/>
  </r>
  <r>
    <n v="24"/>
    <n v="32"/>
    <n v="56"/>
    <n v="21"/>
    <n v="16"/>
    <n v="5"/>
    <n v="480"/>
    <n v="30"/>
    <n v="0"/>
    <n v="30"/>
    <n v="30"/>
    <n v="937"/>
    <n v="8"/>
    <x v="21"/>
    <x v="4"/>
    <x v="0"/>
    <x v="0"/>
    <x v="6"/>
    <x v="3"/>
    <s v="Decaf"/>
  </r>
  <r>
    <n v="30"/>
    <n v="39"/>
    <n v="70"/>
    <n v="27"/>
    <n v="19"/>
    <n v="7"/>
    <n v="859"/>
    <n v="30"/>
    <n v="10"/>
    <n v="30"/>
    <n v="40"/>
    <n v="937"/>
    <n v="9"/>
    <x v="21"/>
    <x v="4"/>
    <x v="0"/>
    <x v="0"/>
    <x v="7"/>
    <x v="3"/>
    <s v="Decaf"/>
  </r>
  <r>
    <n v="96"/>
    <n v="123"/>
    <n v="218"/>
    <n v="82"/>
    <n v="58"/>
    <n v="27"/>
    <n v="788"/>
    <n v="60"/>
    <n v="50"/>
    <n v="90"/>
    <n v="140"/>
    <n v="419"/>
    <n v="11"/>
    <x v="21"/>
    <x v="4"/>
    <x v="0"/>
    <x v="0"/>
    <x v="9"/>
    <x v="1"/>
    <s v="Regular"/>
  </r>
  <r>
    <n v="113"/>
    <n v="127"/>
    <n v="232"/>
    <n v="91"/>
    <n v="51"/>
    <n v="28"/>
    <n v="656"/>
    <n v="80"/>
    <n v="50"/>
    <n v="100"/>
    <n v="150"/>
    <n v="419"/>
    <n v="12"/>
    <x v="21"/>
    <x v="4"/>
    <x v="0"/>
    <x v="0"/>
    <x v="10"/>
    <x v="1"/>
    <s v="Regular"/>
  </r>
  <r>
    <n v="137"/>
    <n v="161"/>
    <n v="343"/>
    <n v="143"/>
    <n v="69"/>
    <n v="45"/>
    <n v="1267"/>
    <n v="190"/>
    <n v="182"/>
    <n v="240"/>
    <n v="470"/>
    <n v="513"/>
    <n v="5"/>
    <x v="21"/>
    <x v="4"/>
    <x v="0"/>
    <x v="0"/>
    <x v="4"/>
    <x v="2"/>
    <s v="Regular"/>
  </r>
  <r>
    <n v="18"/>
    <n v="66"/>
    <n v="128"/>
    <n v="54"/>
    <n v="54"/>
    <n v="20"/>
    <n v="404"/>
    <n v="70"/>
    <n v="70"/>
    <n v="100"/>
    <n v="170"/>
    <n v="419"/>
    <n v="6"/>
    <x v="21"/>
    <x v="4"/>
    <x v="0"/>
    <x v="0"/>
    <x v="5"/>
    <x v="2"/>
    <s v="Decaf"/>
  </r>
  <r>
    <n v="39"/>
    <n v="71"/>
    <n v="131"/>
    <n v="52"/>
    <n v="45"/>
    <n v="17"/>
    <n v="405"/>
    <n v="60"/>
    <n v="40"/>
    <n v="70"/>
    <n v="110"/>
    <n v="614"/>
    <n v="1"/>
    <x v="21"/>
    <x v="4"/>
    <x v="0"/>
    <x v="0"/>
    <x v="0"/>
    <x v="0"/>
    <s v="Regular"/>
  </r>
  <r>
    <n v="42"/>
    <n v="64"/>
    <n v="114"/>
    <n v="43"/>
    <n v="36"/>
    <n v="13"/>
    <n v="419"/>
    <n v="60"/>
    <n v="30"/>
    <n v="70"/>
    <n v="100"/>
    <n v="937"/>
    <n v="2"/>
    <x v="21"/>
    <x v="4"/>
    <x v="0"/>
    <x v="0"/>
    <x v="1"/>
    <x v="0"/>
    <s v="Regular"/>
  </r>
  <r>
    <n v="-7"/>
    <n v="71"/>
    <n v="130"/>
    <n v="51"/>
    <n v="76"/>
    <n v="46"/>
    <n v="503"/>
    <n v="30"/>
    <n v="40"/>
    <n v="70"/>
    <n v="110"/>
    <n v="234"/>
    <n v="3"/>
    <x v="21"/>
    <x v="4"/>
    <x v="0"/>
    <x v="0"/>
    <x v="2"/>
    <x v="0"/>
    <s v="Decaf"/>
  </r>
  <r>
    <n v="85"/>
    <n v="99"/>
    <n v="169"/>
    <n v="60"/>
    <n v="42"/>
    <n v="18"/>
    <n v="329"/>
    <n v="80"/>
    <n v="40"/>
    <n v="80"/>
    <n v="120"/>
    <n v="715"/>
    <n v="8"/>
    <x v="21"/>
    <x v="5"/>
    <x v="0"/>
    <x v="1"/>
    <x v="6"/>
    <x v="3"/>
    <s v="Decaf"/>
  </r>
  <r>
    <n v="67"/>
    <n v="70"/>
    <n v="126"/>
    <n v="48"/>
    <n v="25"/>
    <n v="13"/>
    <n v="851"/>
    <n v="60"/>
    <n v="30"/>
    <n v="60"/>
    <n v="90"/>
    <n v="262"/>
    <n v="9"/>
    <x v="21"/>
    <x v="5"/>
    <x v="0"/>
    <x v="1"/>
    <x v="7"/>
    <x v="3"/>
    <s v="Decaf"/>
  </r>
  <r>
    <n v="45"/>
    <n v="67"/>
    <n v="120"/>
    <n v="46"/>
    <n v="37"/>
    <n v="14"/>
    <n v="449"/>
    <n v="40"/>
    <n v="20"/>
    <n v="50"/>
    <n v="70"/>
    <n v="262"/>
    <n v="11"/>
    <x v="21"/>
    <x v="5"/>
    <x v="0"/>
    <x v="1"/>
    <x v="9"/>
    <x v="1"/>
    <s v="Regular"/>
  </r>
  <r>
    <n v="0"/>
    <n v="84"/>
    <n v="153"/>
    <n v="60"/>
    <n v="84"/>
    <n v="54"/>
    <n v="606"/>
    <n v="0"/>
    <n v="40"/>
    <n v="50"/>
    <n v="90"/>
    <n v="262"/>
    <n v="12"/>
    <x v="21"/>
    <x v="5"/>
    <x v="0"/>
    <x v="1"/>
    <x v="10"/>
    <x v="1"/>
    <s v="Regular"/>
  </r>
  <r>
    <n v="71"/>
    <n v="94"/>
    <n v="185"/>
    <n v="80"/>
    <n v="46"/>
    <n v="24"/>
    <n v="1055"/>
    <n v="120"/>
    <n v="149"/>
    <n v="140"/>
    <n v="250"/>
    <n v="262"/>
    <n v="5"/>
    <x v="21"/>
    <x v="5"/>
    <x v="0"/>
    <x v="1"/>
    <x v="4"/>
    <x v="2"/>
    <s v="Regular"/>
  </r>
  <r>
    <n v="15"/>
    <n v="29"/>
    <n v="54"/>
    <n v="22"/>
    <n v="19"/>
    <n v="7"/>
    <n v="573"/>
    <n v="50"/>
    <n v="20"/>
    <n v="50"/>
    <n v="70"/>
    <n v="262"/>
    <n v="6"/>
    <x v="21"/>
    <x v="5"/>
    <x v="0"/>
    <x v="1"/>
    <x v="5"/>
    <x v="2"/>
    <s v="Decaf"/>
  </r>
  <r>
    <n v="22"/>
    <n v="70"/>
    <n v="134"/>
    <n v="56"/>
    <n v="55"/>
    <n v="21"/>
    <n v="385"/>
    <n v="50"/>
    <n v="40"/>
    <n v="80"/>
    <n v="120"/>
    <n v="414"/>
    <n v="1"/>
    <x v="21"/>
    <x v="5"/>
    <x v="0"/>
    <x v="1"/>
    <x v="0"/>
    <x v="0"/>
    <s v="Regular"/>
  </r>
  <r>
    <n v="27"/>
    <n v="134"/>
    <n v="245"/>
    <n v="96"/>
    <n v="116"/>
    <n v="87"/>
    <n v="683"/>
    <n v="60"/>
    <n v="90"/>
    <n v="140"/>
    <n v="230"/>
    <n v="414"/>
    <n v="2"/>
    <x v="21"/>
    <x v="5"/>
    <x v="0"/>
    <x v="1"/>
    <x v="1"/>
    <x v="0"/>
    <s v="Regular"/>
  </r>
  <r>
    <n v="91"/>
    <n v="116"/>
    <n v="215"/>
    <n v="86"/>
    <n v="55"/>
    <n v="28"/>
    <n v="547"/>
    <n v="100"/>
    <n v="80"/>
    <n v="120"/>
    <n v="200"/>
    <n v="920"/>
    <n v="3"/>
    <x v="21"/>
    <x v="5"/>
    <x v="0"/>
    <x v="1"/>
    <x v="2"/>
    <x v="0"/>
    <s v="Decaf"/>
  </r>
  <r>
    <n v="50"/>
    <n v="98"/>
    <n v="189"/>
    <n v="79"/>
    <n v="64"/>
    <n v="30"/>
    <n v="593"/>
    <n v="30"/>
    <n v="40"/>
    <n v="50"/>
    <n v="90"/>
    <n v="203"/>
    <n v="9"/>
    <x v="21"/>
    <x v="6"/>
    <x v="1"/>
    <x v="1"/>
    <x v="7"/>
    <x v="3"/>
    <s v="Decaf"/>
  </r>
  <r>
    <n v="52"/>
    <n v="77"/>
    <n v="151"/>
    <n v="65"/>
    <n v="42"/>
    <n v="20"/>
    <n v="1053"/>
    <n v="50"/>
    <n v="30"/>
    <n v="50"/>
    <n v="80"/>
    <n v="203"/>
    <n v="10"/>
    <x v="21"/>
    <x v="6"/>
    <x v="1"/>
    <x v="1"/>
    <x v="8"/>
    <x v="3"/>
    <s v="Decaf"/>
  </r>
  <r>
    <n v="53"/>
    <n v="59"/>
    <n v="106"/>
    <n v="40"/>
    <n v="23"/>
    <n v="11"/>
    <n v="881"/>
    <n v="50"/>
    <n v="40"/>
    <n v="60"/>
    <n v="100"/>
    <n v="475"/>
    <n v="11"/>
    <x v="21"/>
    <x v="6"/>
    <x v="1"/>
    <x v="1"/>
    <x v="9"/>
    <x v="1"/>
    <s v="Regular"/>
  </r>
  <r>
    <n v="27"/>
    <n v="36"/>
    <n v="64"/>
    <n v="24"/>
    <n v="18"/>
    <n v="6"/>
    <n v="806"/>
    <n v="40"/>
    <n v="20"/>
    <n v="40"/>
    <n v="60"/>
    <n v="203"/>
    <n v="13"/>
    <x v="21"/>
    <x v="6"/>
    <x v="1"/>
    <x v="1"/>
    <x v="3"/>
    <x v="1"/>
    <s v="Regular"/>
  </r>
  <r>
    <n v="1"/>
    <n v="84"/>
    <n v="153"/>
    <n v="60"/>
    <n v="83"/>
    <n v="54"/>
    <n v="606"/>
    <n v="40"/>
    <n v="40"/>
    <n v="90"/>
    <n v="130"/>
    <n v="959"/>
    <n v="5"/>
    <x v="21"/>
    <x v="6"/>
    <x v="1"/>
    <x v="1"/>
    <x v="4"/>
    <x v="2"/>
    <s v="Regular"/>
  </r>
  <r>
    <n v="31"/>
    <n v="64"/>
    <n v="118"/>
    <n v="47"/>
    <n v="43"/>
    <n v="15"/>
    <n v="375"/>
    <n v="50"/>
    <n v="30"/>
    <n v="60"/>
    <n v="90"/>
    <n v="203"/>
    <n v="6"/>
    <x v="21"/>
    <x v="6"/>
    <x v="1"/>
    <x v="1"/>
    <x v="5"/>
    <x v="2"/>
    <s v="Decaf"/>
  </r>
  <r>
    <n v="171"/>
    <n v="188"/>
    <n v="334"/>
    <n v="182"/>
    <n v="73"/>
    <n v="41"/>
    <n v="1119"/>
    <n v="130"/>
    <n v="94"/>
    <n v="160"/>
    <n v="260"/>
    <n v="203"/>
    <n v="2"/>
    <x v="21"/>
    <x v="6"/>
    <x v="1"/>
    <x v="1"/>
    <x v="1"/>
    <x v="0"/>
    <s v="Regular"/>
  </r>
  <r>
    <n v="15"/>
    <n v="29"/>
    <n v="54"/>
    <n v="22"/>
    <n v="19"/>
    <n v="7"/>
    <n v="573"/>
    <n v="20"/>
    <n v="0"/>
    <n v="20"/>
    <n v="20"/>
    <n v="904"/>
    <n v="8"/>
    <x v="21"/>
    <x v="7"/>
    <x v="1"/>
    <x v="0"/>
    <x v="6"/>
    <x v="3"/>
    <s v="Decaf"/>
  </r>
  <r>
    <n v="24"/>
    <n v="70"/>
    <n v="134"/>
    <n v="56"/>
    <n v="54"/>
    <n v="21"/>
    <n v="385"/>
    <n v="20"/>
    <n v="30"/>
    <n v="30"/>
    <n v="60"/>
    <n v="786"/>
    <n v="9"/>
    <x v="21"/>
    <x v="7"/>
    <x v="1"/>
    <x v="0"/>
    <x v="7"/>
    <x v="3"/>
    <s v="Decaf"/>
  </r>
  <r>
    <n v="71"/>
    <n v="94"/>
    <n v="185"/>
    <n v="80"/>
    <n v="46"/>
    <n v="24"/>
    <n v="1055"/>
    <n v="40"/>
    <n v="40"/>
    <n v="50"/>
    <n v="90"/>
    <n v="904"/>
    <n v="10"/>
    <x v="21"/>
    <x v="7"/>
    <x v="1"/>
    <x v="0"/>
    <x v="8"/>
    <x v="3"/>
    <s v="Decaf"/>
  </r>
  <r>
    <n v="52"/>
    <n v="56"/>
    <n v="100"/>
    <n v="38"/>
    <n v="21"/>
    <n v="10"/>
    <n v="871"/>
    <n v="50"/>
    <n v="40"/>
    <n v="60"/>
    <n v="100"/>
    <n v="561"/>
    <n v="11"/>
    <x v="21"/>
    <x v="7"/>
    <x v="1"/>
    <x v="0"/>
    <x v="9"/>
    <x v="1"/>
    <s v="Regular"/>
  </r>
  <r>
    <n v="68"/>
    <n v="70"/>
    <n v="126"/>
    <n v="48"/>
    <n v="24"/>
    <n v="13"/>
    <n v="851"/>
    <n v="60"/>
    <n v="50"/>
    <n v="70"/>
    <n v="120"/>
    <n v="772"/>
    <n v="13"/>
    <x v="21"/>
    <x v="7"/>
    <x v="1"/>
    <x v="0"/>
    <x v="3"/>
    <x v="1"/>
    <s v="Regular"/>
  </r>
  <r>
    <n v="27"/>
    <n v="134"/>
    <n v="245"/>
    <n v="96"/>
    <n v="116"/>
    <n v="87"/>
    <n v="683"/>
    <n v="50"/>
    <n v="80"/>
    <n v="130"/>
    <n v="210"/>
    <n v="727"/>
    <n v="5"/>
    <x v="21"/>
    <x v="7"/>
    <x v="1"/>
    <x v="0"/>
    <x v="4"/>
    <x v="2"/>
    <s v="Regular"/>
  </r>
  <r>
    <n v="89"/>
    <n v="116"/>
    <n v="215"/>
    <n v="86"/>
    <n v="56"/>
    <n v="28"/>
    <n v="547"/>
    <n v="90"/>
    <n v="70"/>
    <n v="110"/>
    <n v="180"/>
    <n v="321"/>
    <n v="6"/>
    <x v="21"/>
    <x v="7"/>
    <x v="1"/>
    <x v="0"/>
    <x v="5"/>
    <x v="2"/>
    <s v="Decaf"/>
  </r>
  <r>
    <n v="95"/>
    <n v="123"/>
    <n v="218"/>
    <n v="82"/>
    <n v="59"/>
    <n v="27"/>
    <n v="788"/>
    <n v="90"/>
    <n v="60"/>
    <n v="110"/>
    <n v="170"/>
    <n v="954"/>
    <n v="2"/>
    <x v="21"/>
    <x v="7"/>
    <x v="1"/>
    <x v="0"/>
    <x v="1"/>
    <x v="0"/>
    <s v="Regular"/>
  </r>
  <r>
    <n v="113"/>
    <n v="127"/>
    <n v="232"/>
    <n v="91"/>
    <n v="51"/>
    <n v="28"/>
    <n v="656"/>
    <n v="90"/>
    <n v="70"/>
    <n v="110"/>
    <n v="180"/>
    <n v="772"/>
    <n v="3"/>
    <x v="21"/>
    <x v="7"/>
    <x v="1"/>
    <x v="0"/>
    <x v="2"/>
    <x v="0"/>
    <s v="Decaf"/>
  </r>
  <r>
    <n v="19"/>
    <n v="66"/>
    <n v="128"/>
    <n v="54"/>
    <n v="53"/>
    <n v="20"/>
    <n v="404"/>
    <n v="20"/>
    <n v="30"/>
    <n v="30"/>
    <n v="60"/>
    <n v="339"/>
    <n v="9"/>
    <x v="21"/>
    <x v="8"/>
    <x v="1"/>
    <x v="0"/>
    <x v="7"/>
    <x v="3"/>
    <s v="Decaf"/>
  </r>
  <r>
    <n v="30"/>
    <n v="39"/>
    <n v="70"/>
    <n v="27"/>
    <n v="19"/>
    <n v="7"/>
    <n v="859"/>
    <n v="50"/>
    <n v="20"/>
    <n v="50"/>
    <n v="70"/>
    <n v="978"/>
    <n v="11"/>
    <x v="21"/>
    <x v="8"/>
    <x v="1"/>
    <x v="0"/>
    <x v="9"/>
    <x v="1"/>
    <s v="Regular"/>
  </r>
  <r>
    <n v="22"/>
    <n v="32"/>
    <n v="56"/>
    <n v="21"/>
    <n v="17"/>
    <n v="5"/>
    <n v="480"/>
    <n v="30"/>
    <n v="20"/>
    <n v="30"/>
    <n v="50"/>
    <n v="781"/>
    <n v="13"/>
    <x v="21"/>
    <x v="8"/>
    <x v="1"/>
    <x v="0"/>
    <x v="3"/>
    <x v="1"/>
    <s v="Regular"/>
  </r>
  <r>
    <n v="-16"/>
    <n v="65"/>
    <n v="124"/>
    <n v="51"/>
    <n v="76"/>
    <n v="46"/>
    <n v="542"/>
    <n v="30"/>
    <n v="30"/>
    <n v="70"/>
    <n v="100"/>
    <n v="774"/>
    <n v="5"/>
    <x v="21"/>
    <x v="8"/>
    <x v="1"/>
    <x v="0"/>
    <x v="4"/>
    <x v="2"/>
    <s v="Regular"/>
  </r>
  <r>
    <n v="137"/>
    <n v="161"/>
    <n v="343"/>
    <n v="175"/>
    <n v="69"/>
    <n v="45"/>
    <n v="1267"/>
    <n v="120"/>
    <n v="119"/>
    <n v="160"/>
    <n v="300"/>
    <n v="508"/>
    <n v="7"/>
    <x v="21"/>
    <x v="8"/>
    <x v="1"/>
    <x v="0"/>
    <x v="11"/>
    <x v="2"/>
    <s v="Regular"/>
  </r>
  <r>
    <n v="516"/>
    <n v="402"/>
    <n v="505"/>
    <n v="72"/>
    <n v="54"/>
    <n v="23"/>
    <n v="-3004"/>
    <n v="330"/>
    <n v="50"/>
    <n v="350"/>
    <n v="400"/>
    <n v="857"/>
    <n v="2"/>
    <x v="21"/>
    <x v="8"/>
    <x v="1"/>
    <x v="0"/>
    <x v="1"/>
    <x v="0"/>
    <s v="Regular"/>
  </r>
  <r>
    <n v="-4"/>
    <n v="43"/>
    <n v="82"/>
    <n v="34"/>
    <n v="46"/>
    <n v="12"/>
    <n v="240"/>
    <n v="20"/>
    <n v="10"/>
    <n v="30"/>
    <n v="40"/>
    <n v="603"/>
    <n v="9"/>
    <x v="21"/>
    <x v="9"/>
    <x v="1"/>
    <x v="1"/>
    <x v="7"/>
    <x v="3"/>
    <s v="Decaf"/>
  </r>
  <r>
    <n v="21"/>
    <n v="31"/>
    <n v="55"/>
    <n v="21"/>
    <n v="17"/>
    <n v="5"/>
    <n v="846"/>
    <n v="30"/>
    <n v="20"/>
    <n v="30"/>
    <n v="50"/>
    <n v="603"/>
    <n v="11"/>
    <x v="21"/>
    <x v="9"/>
    <x v="1"/>
    <x v="1"/>
    <x v="9"/>
    <x v="1"/>
    <s v="Regular"/>
  </r>
  <r>
    <n v="47"/>
    <n v="43"/>
    <n v="46"/>
    <n v="0"/>
    <n v="11"/>
    <n v="0"/>
    <n v="430"/>
    <n v="40"/>
    <n v="0"/>
    <n v="40"/>
    <n v="40"/>
    <n v="603"/>
    <n v="13"/>
    <x v="21"/>
    <x v="9"/>
    <x v="1"/>
    <x v="1"/>
    <x v="3"/>
    <x v="1"/>
    <s v="Regular"/>
  </r>
  <r>
    <n v="-10"/>
    <n v="64"/>
    <n v="116"/>
    <n v="45"/>
    <n v="71"/>
    <n v="41"/>
    <n v="320"/>
    <n v="30"/>
    <n v="30"/>
    <n v="60"/>
    <n v="90"/>
    <n v="603"/>
    <n v="5"/>
    <x v="21"/>
    <x v="9"/>
    <x v="1"/>
    <x v="1"/>
    <x v="4"/>
    <x v="2"/>
    <s v="Regular"/>
  </r>
  <r>
    <n v="-18"/>
    <n v="31"/>
    <n v="60"/>
    <n v="25"/>
    <n v="43"/>
    <n v="9"/>
    <n v="209"/>
    <n v="10"/>
    <n v="10"/>
    <n v="30"/>
    <n v="40"/>
    <n v="603"/>
    <n v="7"/>
    <x v="21"/>
    <x v="9"/>
    <x v="1"/>
    <x v="1"/>
    <x v="11"/>
    <x v="2"/>
    <s v="Regular"/>
  </r>
  <r>
    <n v="49"/>
    <n v="71"/>
    <n v="128"/>
    <n v="49"/>
    <n v="38"/>
    <n v="15"/>
    <n v="310"/>
    <n v="60"/>
    <n v="30"/>
    <n v="60"/>
    <n v="90"/>
    <n v="603"/>
    <n v="1"/>
    <x v="21"/>
    <x v="9"/>
    <x v="1"/>
    <x v="1"/>
    <x v="0"/>
    <x v="0"/>
    <s v="Regular"/>
  </r>
  <r>
    <n v="36"/>
    <n v="69"/>
    <n v="121"/>
    <n v="45"/>
    <n v="45"/>
    <n v="14"/>
    <n v="447"/>
    <n v="50"/>
    <n v="30"/>
    <n v="60"/>
    <n v="90"/>
    <n v="603"/>
    <n v="2"/>
    <x v="21"/>
    <x v="9"/>
    <x v="1"/>
    <x v="1"/>
    <x v="1"/>
    <x v="0"/>
    <s v="Regular"/>
  </r>
  <r>
    <n v="191"/>
    <n v="258"/>
    <n v="547"/>
    <n v="217"/>
    <n v="129"/>
    <n v="96"/>
    <n v="1622"/>
    <n v="70"/>
    <n v="132"/>
    <n v="150"/>
    <n v="290"/>
    <n v="585"/>
    <n v="9"/>
    <x v="21"/>
    <x v="10"/>
    <x v="1"/>
    <x v="0"/>
    <x v="7"/>
    <x v="3"/>
    <s v="Decaf"/>
  </r>
  <r>
    <n v="-252"/>
    <n v="-75"/>
    <n v="175"/>
    <n v="242"/>
    <n v="95"/>
    <n v="74"/>
    <n v="4360"/>
    <n v="-100"/>
    <n v="161"/>
    <n v="-50"/>
    <n v="80"/>
    <n v="631"/>
    <n v="10"/>
    <x v="21"/>
    <x v="10"/>
    <x v="1"/>
    <x v="0"/>
    <x v="8"/>
    <x v="3"/>
    <s v="Decaf"/>
  </r>
  <r>
    <n v="171"/>
    <n v="157"/>
    <n v="282"/>
    <n v="102"/>
    <n v="42"/>
    <n v="30"/>
    <n v="971"/>
    <n v="140"/>
    <n v="99"/>
    <n v="170"/>
    <n v="280"/>
    <n v="585"/>
    <n v="11"/>
    <x v="21"/>
    <x v="10"/>
    <x v="1"/>
    <x v="0"/>
    <x v="9"/>
    <x v="1"/>
    <s v="Regular"/>
  </r>
  <r>
    <n v="199"/>
    <n v="179"/>
    <n v="322"/>
    <n v="119"/>
    <n v="45"/>
    <n v="34"/>
    <n v="915"/>
    <n v="160"/>
    <n v="184"/>
    <n v="190"/>
    <n v="320"/>
    <n v="718"/>
    <n v="12"/>
    <x v="21"/>
    <x v="10"/>
    <x v="1"/>
    <x v="0"/>
    <x v="10"/>
    <x v="1"/>
    <s v="Regular"/>
  </r>
  <r>
    <n v="116"/>
    <n v="111"/>
    <n v="199"/>
    <n v="76"/>
    <n v="33"/>
    <n v="21"/>
    <n v="580"/>
    <n v="100"/>
    <n v="80"/>
    <n v="120"/>
    <n v="200"/>
    <n v="607"/>
    <n v="13"/>
    <x v="21"/>
    <x v="10"/>
    <x v="1"/>
    <x v="0"/>
    <x v="3"/>
    <x v="1"/>
    <s v="Regular"/>
  </r>
  <r>
    <n v="-300"/>
    <n v="-56"/>
    <n v="74"/>
    <n v="114"/>
    <n v="146"/>
    <n v="113"/>
    <n v="3142"/>
    <n v="-170"/>
    <n v="98"/>
    <n v="-60"/>
    <n v="50"/>
    <n v="914"/>
    <n v="5"/>
    <x v="21"/>
    <x v="10"/>
    <x v="1"/>
    <x v="0"/>
    <x v="4"/>
    <x v="2"/>
    <s v="Regular"/>
  </r>
  <r>
    <n v="646"/>
    <n v="526"/>
    <n v="815"/>
    <n v="203"/>
    <n v="91"/>
    <n v="66"/>
    <n v="1197"/>
    <n v="450"/>
    <n v="200"/>
    <n v="510"/>
    <n v="720"/>
    <n v="212"/>
    <n v="7"/>
    <x v="21"/>
    <x v="10"/>
    <x v="1"/>
    <x v="0"/>
    <x v="11"/>
    <x v="2"/>
    <s v="Regular"/>
  </r>
  <r>
    <n v="367"/>
    <n v="390"/>
    <n v="693"/>
    <n v="240"/>
    <n v="143"/>
    <n v="91"/>
    <n v="2548"/>
    <n v="230"/>
    <n v="183"/>
    <n v="330"/>
    <n v="540"/>
    <n v="716"/>
    <n v="2"/>
    <x v="21"/>
    <x v="10"/>
    <x v="1"/>
    <x v="0"/>
    <x v="1"/>
    <x v="0"/>
    <s v="Regular"/>
  </r>
  <r>
    <n v="129"/>
    <n v="133"/>
    <n v="251"/>
    <n v="103"/>
    <n v="46"/>
    <n v="33"/>
    <n v="564"/>
    <n v="110"/>
    <n v="80"/>
    <n v="130"/>
    <n v="210"/>
    <n v="318"/>
    <n v="8"/>
    <x v="21"/>
    <x v="11"/>
    <x v="2"/>
    <x v="1"/>
    <x v="6"/>
    <x v="3"/>
    <s v="Decaf"/>
  </r>
  <r>
    <n v="50"/>
    <n v="98"/>
    <n v="189"/>
    <n v="79"/>
    <n v="64"/>
    <n v="30"/>
    <n v="593"/>
    <n v="60"/>
    <n v="60"/>
    <n v="90"/>
    <n v="150"/>
    <n v="225"/>
    <n v="9"/>
    <x v="21"/>
    <x v="11"/>
    <x v="2"/>
    <x v="1"/>
    <x v="7"/>
    <x v="3"/>
    <s v="Decaf"/>
  </r>
  <r>
    <n v="70"/>
    <n v="71"/>
    <n v="127"/>
    <n v="48"/>
    <n v="24"/>
    <n v="13"/>
    <n v="829"/>
    <n v="80"/>
    <n v="70"/>
    <n v="90"/>
    <n v="160"/>
    <n v="337"/>
    <n v="2"/>
    <x v="21"/>
    <x v="11"/>
    <x v="2"/>
    <x v="1"/>
    <x v="1"/>
    <x v="0"/>
    <s v="Regular"/>
  </r>
  <r>
    <n v="67"/>
    <n v="70"/>
    <n v="126"/>
    <n v="48"/>
    <n v="25"/>
    <n v="13"/>
    <n v="851"/>
    <n v="80"/>
    <n v="70"/>
    <n v="90"/>
    <n v="160"/>
    <n v="985"/>
    <n v="3"/>
    <x v="21"/>
    <x v="11"/>
    <x v="2"/>
    <x v="1"/>
    <x v="2"/>
    <x v="0"/>
    <s v="Decaf"/>
  </r>
  <r>
    <n v="1"/>
    <n v="84"/>
    <n v="153"/>
    <n v="60"/>
    <n v="83"/>
    <n v="54"/>
    <n v="-762"/>
    <n v="10"/>
    <n v="30"/>
    <n v="60"/>
    <n v="90"/>
    <n v="504"/>
    <n v="4"/>
    <x v="21"/>
    <x v="11"/>
    <x v="2"/>
    <x v="1"/>
    <x v="12"/>
    <x v="2"/>
    <s v="Regular"/>
  </r>
  <r>
    <n v="86"/>
    <n v="99"/>
    <n v="169"/>
    <n v="60"/>
    <n v="41"/>
    <n v="18"/>
    <n v="329"/>
    <n v="70"/>
    <n v="30"/>
    <n v="70"/>
    <n v="100"/>
    <n v="225"/>
    <n v="5"/>
    <x v="21"/>
    <x v="11"/>
    <x v="2"/>
    <x v="1"/>
    <x v="4"/>
    <x v="2"/>
    <s v="Regular"/>
  </r>
  <r>
    <n v="45"/>
    <n v="67"/>
    <n v="120"/>
    <n v="46"/>
    <n v="37"/>
    <n v="14"/>
    <n v="449"/>
    <n v="40"/>
    <n v="20"/>
    <n v="40"/>
    <n v="60"/>
    <n v="318"/>
    <n v="6"/>
    <x v="21"/>
    <x v="11"/>
    <x v="2"/>
    <x v="1"/>
    <x v="5"/>
    <x v="2"/>
    <s v="Decaf"/>
  </r>
  <r>
    <n v="21"/>
    <n v="31"/>
    <n v="55"/>
    <n v="21"/>
    <n v="17"/>
    <n v="5"/>
    <n v="846"/>
    <n v="30"/>
    <n v="10"/>
    <n v="30"/>
    <n v="40"/>
    <n v="505"/>
    <n v="8"/>
    <x v="21"/>
    <x v="12"/>
    <x v="2"/>
    <x v="1"/>
    <x v="6"/>
    <x v="3"/>
    <s v="Decaf"/>
  </r>
  <r>
    <n v="9"/>
    <n v="37"/>
    <n v="72"/>
    <n v="31"/>
    <n v="31"/>
    <n v="9"/>
    <n v="1000"/>
    <n v="30"/>
    <n v="10"/>
    <n v="40"/>
    <n v="50"/>
    <n v="505"/>
    <n v="9"/>
    <x v="21"/>
    <x v="12"/>
    <x v="2"/>
    <x v="1"/>
    <x v="7"/>
    <x v="3"/>
    <s v="Decaf"/>
  </r>
  <r>
    <n v="34"/>
    <n v="69"/>
    <n v="121"/>
    <n v="45"/>
    <n v="46"/>
    <n v="14"/>
    <n v="447"/>
    <n v="80"/>
    <n v="50"/>
    <n v="110"/>
    <n v="160"/>
    <n v="505"/>
    <n v="2"/>
    <x v="21"/>
    <x v="12"/>
    <x v="2"/>
    <x v="1"/>
    <x v="1"/>
    <x v="0"/>
    <s v="Regular"/>
  </r>
  <r>
    <n v="-39"/>
    <n v="23"/>
    <n v="116"/>
    <n v="86"/>
    <n v="49"/>
    <n v="26"/>
    <n v="1698"/>
    <n v="10"/>
    <n v="143"/>
    <n v="40"/>
    <n v="150"/>
    <n v="505"/>
    <n v="3"/>
    <x v="21"/>
    <x v="12"/>
    <x v="2"/>
    <x v="1"/>
    <x v="2"/>
    <x v="0"/>
    <s v="Decaf"/>
  </r>
  <r>
    <n v="-18"/>
    <n v="31"/>
    <n v="60"/>
    <n v="25"/>
    <n v="43"/>
    <n v="9"/>
    <n v="-466"/>
    <n v="10"/>
    <n v="10"/>
    <n v="20"/>
    <n v="30"/>
    <n v="505"/>
    <n v="4"/>
    <x v="21"/>
    <x v="12"/>
    <x v="2"/>
    <x v="1"/>
    <x v="12"/>
    <x v="2"/>
    <s v="Regular"/>
  </r>
  <r>
    <n v="-9"/>
    <n v="64"/>
    <n v="116"/>
    <n v="45"/>
    <n v="70"/>
    <n v="41"/>
    <n v="320"/>
    <n v="10"/>
    <n v="20"/>
    <n v="40"/>
    <n v="60"/>
    <n v="505"/>
    <n v="5"/>
    <x v="21"/>
    <x v="12"/>
    <x v="2"/>
    <x v="1"/>
    <x v="4"/>
    <x v="2"/>
    <s v="Regular"/>
  </r>
  <r>
    <n v="21"/>
    <n v="53"/>
    <n v="98"/>
    <n v="39"/>
    <n v="39"/>
    <n v="12"/>
    <n v="244"/>
    <n v="20"/>
    <n v="20"/>
    <n v="30"/>
    <n v="50"/>
    <n v="505"/>
    <n v="6"/>
    <x v="21"/>
    <x v="12"/>
    <x v="2"/>
    <x v="1"/>
    <x v="5"/>
    <x v="2"/>
    <s v="Decaf"/>
  </r>
  <r>
    <n v="24"/>
    <n v="70"/>
    <n v="134"/>
    <n v="56"/>
    <n v="54"/>
    <n v="21"/>
    <n v="385"/>
    <n v="50"/>
    <n v="40"/>
    <n v="70"/>
    <n v="110"/>
    <n v="580"/>
    <n v="8"/>
    <x v="21"/>
    <x v="13"/>
    <x v="2"/>
    <x v="1"/>
    <x v="6"/>
    <x v="3"/>
    <s v="Decaf"/>
  </r>
  <r>
    <n v="25"/>
    <n v="134"/>
    <n v="245"/>
    <n v="96"/>
    <n v="117"/>
    <n v="87"/>
    <n v="683"/>
    <n v="40"/>
    <n v="80"/>
    <n v="120"/>
    <n v="200"/>
    <n v="918"/>
    <n v="9"/>
    <x v="21"/>
    <x v="13"/>
    <x v="2"/>
    <x v="1"/>
    <x v="7"/>
    <x v="3"/>
    <s v="Decaf"/>
  </r>
  <r>
    <n v="110"/>
    <n v="115"/>
    <n v="218"/>
    <n v="90"/>
    <n v="41"/>
    <n v="29"/>
    <n v="572"/>
    <n v="140"/>
    <n v="111"/>
    <n v="160"/>
    <n v="290"/>
    <n v="918"/>
    <n v="2"/>
    <x v="21"/>
    <x v="13"/>
    <x v="2"/>
    <x v="1"/>
    <x v="1"/>
    <x v="0"/>
    <s v="Regular"/>
  </r>
  <r>
    <n v="31"/>
    <n v="39"/>
    <n v="70"/>
    <n v="27"/>
    <n v="18"/>
    <n v="7"/>
    <n v="859"/>
    <n v="60"/>
    <n v="30"/>
    <n v="60"/>
    <n v="90"/>
    <n v="405"/>
    <n v="3"/>
    <x v="21"/>
    <x v="13"/>
    <x v="2"/>
    <x v="1"/>
    <x v="2"/>
    <x v="0"/>
    <s v="Decaf"/>
  </r>
  <r>
    <n v="113"/>
    <n v="127"/>
    <n v="232"/>
    <n v="91"/>
    <n v="51"/>
    <n v="28"/>
    <n v="-1785"/>
    <n v="70"/>
    <n v="50"/>
    <n v="80"/>
    <n v="130"/>
    <n v="405"/>
    <n v="4"/>
    <x v="21"/>
    <x v="13"/>
    <x v="2"/>
    <x v="1"/>
    <x v="12"/>
    <x v="2"/>
    <s v="Regular"/>
  </r>
  <r>
    <n v="22"/>
    <n v="32"/>
    <n v="56"/>
    <n v="21"/>
    <n v="17"/>
    <n v="5"/>
    <n v="480"/>
    <n v="30"/>
    <n v="0"/>
    <n v="30"/>
    <n v="30"/>
    <n v="580"/>
    <n v="5"/>
    <x v="21"/>
    <x v="13"/>
    <x v="2"/>
    <x v="1"/>
    <x v="4"/>
    <x v="2"/>
    <s v="Regular"/>
  </r>
  <r>
    <n v="96"/>
    <n v="123"/>
    <n v="218"/>
    <n v="82"/>
    <n v="58"/>
    <n v="27"/>
    <n v="788"/>
    <n v="60"/>
    <n v="50"/>
    <n v="80"/>
    <n v="130"/>
    <n v="405"/>
    <n v="6"/>
    <x v="21"/>
    <x v="13"/>
    <x v="2"/>
    <x v="1"/>
    <x v="5"/>
    <x v="2"/>
    <s v="Decaf"/>
  </r>
  <r>
    <n v="39"/>
    <n v="71"/>
    <n v="131"/>
    <n v="52"/>
    <n v="45"/>
    <n v="17"/>
    <n v="405"/>
    <n v="70"/>
    <n v="30"/>
    <n v="80"/>
    <n v="110"/>
    <n v="325"/>
    <n v="8"/>
    <x v="21"/>
    <x v="14"/>
    <x v="2"/>
    <x v="0"/>
    <x v="6"/>
    <x v="3"/>
    <s v="Decaf"/>
  </r>
  <r>
    <n v="42"/>
    <n v="64"/>
    <n v="114"/>
    <n v="43"/>
    <n v="36"/>
    <n v="13"/>
    <n v="419"/>
    <n v="50"/>
    <n v="30"/>
    <n v="60"/>
    <n v="90"/>
    <n v="430"/>
    <n v="9"/>
    <x v="21"/>
    <x v="14"/>
    <x v="2"/>
    <x v="0"/>
    <x v="7"/>
    <x v="3"/>
    <s v="Decaf"/>
  </r>
  <r>
    <n v="275"/>
    <n v="281"/>
    <n v="554"/>
    <n v="293"/>
    <n v="96"/>
    <n v="74"/>
    <n v="1246"/>
    <n v="340"/>
    <n v="304"/>
    <n v="420"/>
    <n v="770"/>
    <n v="432"/>
    <n v="2"/>
    <x v="21"/>
    <x v="14"/>
    <x v="2"/>
    <x v="0"/>
    <x v="1"/>
    <x v="0"/>
    <s v="Regular"/>
  </r>
  <r>
    <n v="39"/>
    <n v="51"/>
    <n v="96"/>
    <n v="39"/>
    <n v="25"/>
    <n v="12"/>
    <n v="541"/>
    <n v="80"/>
    <n v="40"/>
    <n v="90"/>
    <n v="130"/>
    <n v="281"/>
    <n v="3"/>
    <x v="21"/>
    <x v="14"/>
    <x v="2"/>
    <x v="0"/>
    <x v="2"/>
    <x v="0"/>
    <s v="Decaf"/>
  </r>
  <r>
    <n v="82"/>
    <n v="110"/>
    <n v="194"/>
    <n v="72"/>
    <n v="55"/>
    <n v="23"/>
    <n v="-868"/>
    <n v="50"/>
    <n v="40"/>
    <n v="70"/>
    <n v="110"/>
    <n v="682"/>
    <n v="4"/>
    <x v="21"/>
    <x v="14"/>
    <x v="2"/>
    <x v="0"/>
    <x v="12"/>
    <x v="2"/>
    <s v="Regular"/>
  </r>
  <r>
    <n v="197"/>
    <n v="179"/>
    <n v="322"/>
    <n v="101"/>
    <n v="46"/>
    <n v="34"/>
    <n v="915"/>
    <n v="100"/>
    <n v="70"/>
    <n v="120"/>
    <n v="190"/>
    <n v="817"/>
    <n v="5"/>
    <x v="21"/>
    <x v="14"/>
    <x v="2"/>
    <x v="0"/>
    <x v="4"/>
    <x v="2"/>
    <s v="Regular"/>
  </r>
  <r>
    <n v="116"/>
    <n v="111"/>
    <n v="199"/>
    <n v="76"/>
    <n v="33"/>
    <n v="21"/>
    <n v="580"/>
    <n v="80"/>
    <n v="40"/>
    <n v="80"/>
    <n v="120"/>
    <n v="432"/>
    <n v="6"/>
    <x v="21"/>
    <x v="14"/>
    <x v="2"/>
    <x v="0"/>
    <x v="5"/>
    <x v="2"/>
    <s v="Decaf"/>
  </r>
  <r>
    <n v="-9"/>
    <n v="64"/>
    <n v="116"/>
    <n v="45"/>
    <n v="70"/>
    <n v="41"/>
    <n v="320"/>
    <n v="20"/>
    <n v="10"/>
    <n v="40"/>
    <n v="50"/>
    <n v="435"/>
    <n v="11"/>
    <x v="21"/>
    <x v="15"/>
    <x v="3"/>
    <x v="1"/>
    <x v="9"/>
    <x v="1"/>
    <s v="Regular"/>
  </r>
  <r>
    <n v="21"/>
    <n v="53"/>
    <n v="98"/>
    <n v="39"/>
    <n v="39"/>
    <n v="12"/>
    <n v="244"/>
    <n v="20"/>
    <n v="10"/>
    <n v="30"/>
    <n v="40"/>
    <n v="435"/>
    <n v="12"/>
    <x v="21"/>
    <x v="15"/>
    <x v="3"/>
    <x v="1"/>
    <x v="10"/>
    <x v="1"/>
    <s v="Regular"/>
  </r>
  <r>
    <n v="-18"/>
    <n v="31"/>
    <n v="60"/>
    <n v="25"/>
    <n v="43"/>
    <n v="9"/>
    <n v="209"/>
    <n v="10"/>
    <n v="0"/>
    <n v="20"/>
    <n v="20"/>
    <n v="435"/>
    <n v="13"/>
    <x v="21"/>
    <x v="15"/>
    <x v="3"/>
    <x v="1"/>
    <x v="3"/>
    <x v="1"/>
    <s v="Regular"/>
  </r>
  <r>
    <n v="49"/>
    <n v="71"/>
    <n v="128"/>
    <n v="49"/>
    <n v="38"/>
    <n v="15"/>
    <n v="310"/>
    <n v="60"/>
    <n v="30"/>
    <n v="60"/>
    <n v="90"/>
    <n v="801"/>
    <n v="8"/>
    <x v="21"/>
    <x v="15"/>
    <x v="3"/>
    <x v="1"/>
    <x v="6"/>
    <x v="3"/>
    <s v="Decaf"/>
  </r>
  <r>
    <n v="34"/>
    <n v="69"/>
    <n v="121"/>
    <n v="45"/>
    <n v="46"/>
    <n v="14"/>
    <n v="447"/>
    <n v="60"/>
    <n v="20"/>
    <n v="70"/>
    <n v="90"/>
    <n v="435"/>
    <n v="9"/>
    <x v="21"/>
    <x v="15"/>
    <x v="3"/>
    <x v="1"/>
    <x v="7"/>
    <x v="3"/>
    <s v="Decaf"/>
  </r>
  <r>
    <n v="-40"/>
    <n v="23"/>
    <n v="116"/>
    <n v="86"/>
    <n v="50"/>
    <n v="26"/>
    <n v="1698"/>
    <n v="0"/>
    <n v="60"/>
    <n v="20"/>
    <n v="80"/>
    <n v="435"/>
    <n v="10"/>
    <x v="21"/>
    <x v="15"/>
    <x v="3"/>
    <x v="1"/>
    <x v="8"/>
    <x v="3"/>
    <s v="Decaf"/>
  </r>
  <r>
    <n v="129"/>
    <n v="133"/>
    <n v="251"/>
    <n v="103"/>
    <n v="46"/>
    <n v="33"/>
    <n v="564"/>
    <n v="110"/>
    <n v="80"/>
    <n v="130"/>
    <n v="210"/>
    <n v="435"/>
    <n v="5"/>
    <x v="21"/>
    <x v="15"/>
    <x v="3"/>
    <x v="1"/>
    <x v="4"/>
    <x v="2"/>
    <s v="Regular"/>
  </r>
  <r>
    <n v="55"/>
    <n v="59"/>
    <n v="106"/>
    <n v="40"/>
    <n v="22"/>
    <n v="11"/>
    <n v="881"/>
    <n v="60"/>
    <n v="20"/>
    <n v="60"/>
    <n v="80"/>
    <n v="435"/>
    <n v="6"/>
    <x v="21"/>
    <x v="15"/>
    <x v="3"/>
    <x v="1"/>
    <x v="5"/>
    <x v="2"/>
    <s v="Decaf"/>
  </r>
  <r>
    <n v="53"/>
    <n v="77"/>
    <n v="151"/>
    <n v="65"/>
    <n v="41"/>
    <n v="20"/>
    <n v="1053"/>
    <n v="90"/>
    <n v="90"/>
    <n v="110"/>
    <n v="200"/>
    <n v="435"/>
    <n v="1"/>
    <x v="21"/>
    <x v="15"/>
    <x v="3"/>
    <x v="1"/>
    <x v="0"/>
    <x v="0"/>
    <s v="Regular"/>
  </r>
  <r>
    <n v="33"/>
    <n v="64"/>
    <n v="118"/>
    <n v="47"/>
    <n v="42"/>
    <n v="15"/>
    <n v="375"/>
    <n v="80"/>
    <n v="50"/>
    <n v="100"/>
    <n v="150"/>
    <n v="435"/>
    <n v="2"/>
    <x v="21"/>
    <x v="15"/>
    <x v="3"/>
    <x v="1"/>
    <x v="1"/>
    <x v="0"/>
    <s v="Regular"/>
  </r>
  <r>
    <n v="50"/>
    <n v="98"/>
    <n v="189"/>
    <n v="79"/>
    <n v="64"/>
    <n v="30"/>
    <n v="593"/>
    <n v="120"/>
    <n v="95"/>
    <n v="160"/>
    <n v="260"/>
    <n v="435"/>
    <n v="3"/>
    <x v="21"/>
    <x v="15"/>
    <x v="3"/>
    <x v="1"/>
    <x v="2"/>
    <x v="0"/>
    <s v="Decaf"/>
  </r>
  <r>
    <n v="42"/>
    <n v="47"/>
    <n v="84"/>
    <n v="32"/>
    <n v="19"/>
    <n v="8"/>
    <n v="833"/>
    <n v="40"/>
    <n v="20"/>
    <n v="40"/>
    <n v="60"/>
    <n v="435"/>
    <n v="4"/>
    <x v="21"/>
    <x v="15"/>
    <x v="3"/>
    <x v="1"/>
    <x v="12"/>
    <x v="2"/>
    <s v="Regular"/>
  </r>
  <r>
    <n v="199"/>
    <n v="179"/>
    <n v="322"/>
    <n v="101"/>
    <n v="45"/>
    <n v="34"/>
    <n v="915"/>
    <n v="80"/>
    <n v="50"/>
    <n v="90"/>
    <n v="140"/>
    <n v="831"/>
    <n v="11"/>
    <x v="21"/>
    <x v="16"/>
    <x v="3"/>
    <x v="0"/>
    <x v="9"/>
    <x v="1"/>
    <s v="Regular"/>
  </r>
  <r>
    <n v="117"/>
    <n v="111"/>
    <n v="199"/>
    <n v="76"/>
    <n v="32"/>
    <n v="21"/>
    <n v="580"/>
    <n v="50"/>
    <n v="30"/>
    <n v="50"/>
    <n v="80"/>
    <n v="626"/>
    <n v="12"/>
    <x v="21"/>
    <x v="16"/>
    <x v="3"/>
    <x v="0"/>
    <x v="10"/>
    <x v="1"/>
    <s v="Regular"/>
  </r>
  <r>
    <n v="83"/>
    <n v="110"/>
    <n v="194"/>
    <n v="72"/>
    <n v="54"/>
    <n v="23"/>
    <n v="650"/>
    <n v="50"/>
    <n v="20"/>
    <n v="60"/>
    <n v="80"/>
    <n v="510"/>
    <n v="13"/>
    <x v="21"/>
    <x v="16"/>
    <x v="3"/>
    <x v="0"/>
    <x v="3"/>
    <x v="1"/>
    <s v="Regular"/>
  </r>
  <r>
    <n v="171"/>
    <n v="157"/>
    <n v="282"/>
    <n v="112"/>
    <n v="42"/>
    <n v="30"/>
    <n v="971"/>
    <n v="120"/>
    <n v="80"/>
    <n v="130"/>
    <n v="210"/>
    <n v="925"/>
    <n v="8"/>
    <x v="21"/>
    <x v="16"/>
    <x v="3"/>
    <x v="0"/>
    <x v="6"/>
    <x v="3"/>
    <s v="Decaf"/>
  </r>
  <r>
    <n v="276"/>
    <n v="281"/>
    <n v="554"/>
    <n v="196"/>
    <n v="95"/>
    <n v="74"/>
    <n v="1246"/>
    <n v="170"/>
    <n v="197"/>
    <n v="220"/>
    <n v="410"/>
    <n v="951"/>
    <n v="9"/>
    <x v="21"/>
    <x v="16"/>
    <x v="3"/>
    <x v="0"/>
    <x v="7"/>
    <x v="3"/>
    <s v="Decaf"/>
  </r>
  <r>
    <n v="39"/>
    <n v="51"/>
    <n v="96"/>
    <n v="39"/>
    <n v="25"/>
    <n v="12"/>
    <n v="541"/>
    <n v="40"/>
    <n v="20"/>
    <n v="40"/>
    <n v="60"/>
    <n v="530"/>
    <n v="10"/>
    <x v="21"/>
    <x v="16"/>
    <x v="3"/>
    <x v="0"/>
    <x v="8"/>
    <x v="3"/>
    <s v="Decaf"/>
  </r>
  <r>
    <n v="40"/>
    <n v="173"/>
    <n v="318"/>
    <n v="170"/>
    <n v="146"/>
    <n v="113"/>
    <n v="898"/>
    <n v="50"/>
    <n v="90"/>
    <n v="160"/>
    <n v="270"/>
    <n v="805"/>
    <n v="5"/>
    <x v="21"/>
    <x v="16"/>
    <x v="3"/>
    <x v="0"/>
    <x v="4"/>
    <x v="2"/>
    <s v="Regular"/>
  </r>
  <r>
    <n v="334"/>
    <n v="341"/>
    <n v="637"/>
    <n v="265"/>
    <n v="116"/>
    <n v="84"/>
    <n v="1662"/>
    <n v="240"/>
    <n v="175"/>
    <n v="320"/>
    <n v="550"/>
    <n v="415"/>
    <n v="6"/>
    <x v="21"/>
    <x v="16"/>
    <x v="3"/>
    <x v="0"/>
    <x v="5"/>
    <x v="2"/>
    <s v="Decaf"/>
  </r>
  <r>
    <n v="-110"/>
    <n v="-13"/>
    <n v="116"/>
    <n v="178"/>
    <n v="61"/>
    <n v="39"/>
    <n v="2555"/>
    <n v="-60"/>
    <n v="180"/>
    <n v="-20"/>
    <n v="150"/>
    <n v="909"/>
    <n v="1"/>
    <x v="21"/>
    <x v="16"/>
    <x v="3"/>
    <x v="0"/>
    <x v="0"/>
    <x v="0"/>
    <s v="Regular"/>
  </r>
  <r>
    <n v="367"/>
    <n v="390"/>
    <n v="693"/>
    <n v="215"/>
    <n v="143"/>
    <n v="91"/>
    <n v="2548"/>
    <n v="470"/>
    <n v="319"/>
    <n v="580"/>
    <n v="960"/>
    <n v="818"/>
    <n v="2"/>
    <x v="21"/>
    <x v="16"/>
    <x v="3"/>
    <x v="0"/>
    <x v="1"/>
    <x v="0"/>
    <s v="Regular"/>
  </r>
  <r>
    <n v="-174"/>
    <n v="-24"/>
    <n v="139"/>
    <n v="209"/>
    <n v="93"/>
    <n v="50"/>
    <n v="3654"/>
    <n v="-100"/>
    <n v="220"/>
    <n v="-30"/>
    <n v="190"/>
    <n v="650"/>
    <n v="3"/>
    <x v="21"/>
    <x v="16"/>
    <x v="3"/>
    <x v="0"/>
    <x v="2"/>
    <x v="0"/>
    <s v="Decaf"/>
  </r>
  <r>
    <n v="221"/>
    <n v="239"/>
    <n v="509"/>
    <n v="249"/>
    <n v="90"/>
    <n v="66"/>
    <n v="1755"/>
    <n v="160"/>
    <n v="221"/>
    <n v="220"/>
    <n v="430"/>
    <n v="714"/>
    <n v="4"/>
    <x v="21"/>
    <x v="16"/>
    <x v="3"/>
    <x v="0"/>
    <x v="12"/>
    <x v="2"/>
    <s v="Regular"/>
  </r>
  <r>
    <n v="332"/>
    <n v="341"/>
    <n v="637"/>
    <n v="268"/>
    <n v="117"/>
    <n v="84"/>
    <n v="1662"/>
    <n v="130"/>
    <n v="59"/>
    <n v="180"/>
    <n v="290"/>
    <n v="775"/>
    <n v="11"/>
    <x v="21"/>
    <x v="17"/>
    <x v="3"/>
    <x v="1"/>
    <x v="9"/>
    <x v="1"/>
    <s v="Regular"/>
  </r>
  <r>
    <n v="221"/>
    <n v="239"/>
    <n v="509"/>
    <n v="194"/>
    <n v="90"/>
    <n v="66"/>
    <n v="1755"/>
    <n v="80"/>
    <n v="93"/>
    <n v="120"/>
    <n v="230"/>
    <n v="775"/>
    <n v="12"/>
    <x v="21"/>
    <x v="17"/>
    <x v="3"/>
    <x v="1"/>
    <x v="10"/>
    <x v="1"/>
    <s v="Regular"/>
  </r>
  <r>
    <n v="-539"/>
    <n v="-255"/>
    <n v="22"/>
    <n v="280"/>
    <n v="129"/>
    <n v="96"/>
    <n v="7058"/>
    <n v="-170"/>
    <n v="96"/>
    <n v="-110"/>
    <n v="0"/>
    <n v="702"/>
    <n v="13"/>
    <x v="21"/>
    <x v="17"/>
    <x v="3"/>
    <x v="1"/>
    <x v="3"/>
    <x v="1"/>
    <s v="Regular"/>
  </r>
  <r>
    <n v="39"/>
    <n v="173"/>
    <n v="318"/>
    <n v="103"/>
    <n v="147"/>
    <n v="113"/>
    <n v="898"/>
    <n v="60"/>
    <n v="90"/>
    <n v="150"/>
    <n v="240"/>
    <n v="702"/>
    <n v="8"/>
    <x v="21"/>
    <x v="17"/>
    <x v="3"/>
    <x v="1"/>
    <x v="6"/>
    <x v="3"/>
    <s v="Decaf"/>
  </r>
  <r>
    <n v="178"/>
    <n v="213"/>
    <n v="391"/>
    <n v="157"/>
    <n v="93"/>
    <n v="50"/>
    <n v="1132"/>
    <n v="120"/>
    <n v="98"/>
    <n v="170"/>
    <n v="290"/>
    <n v="775"/>
    <n v="9"/>
    <x v="21"/>
    <x v="17"/>
    <x v="3"/>
    <x v="1"/>
    <x v="7"/>
    <x v="3"/>
    <s v="Decaf"/>
  </r>
  <r>
    <n v="169"/>
    <n v="176"/>
    <n v="318"/>
    <n v="80"/>
    <n v="62"/>
    <n v="39"/>
    <n v="789"/>
    <n v="130"/>
    <n v="90"/>
    <n v="150"/>
    <n v="240"/>
    <n v="775"/>
    <n v="10"/>
    <x v="21"/>
    <x v="17"/>
    <x v="3"/>
    <x v="1"/>
    <x v="8"/>
    <x v="3"/>
    <s v="Decaf"/>
  </r>
  <r>
    <n v="21"/>
    <n v="31"/>
    <n v="55"/>
    <n v="21"/>
    <n v="17"/>
    <n v="5"/>
    <n v="846"/>
    <n v="20"/>
    <n v="10"/>
    <n v="20"/>
    <n v="30"/>
    <n v="775"/>
    <n v="5"/>
    <x v="21"/>
    <x v="17"/>
    <x v="3"/>
    <x v="1"/>
    <x v="4"/>
    <x v="2"/>
    <s v="Regular"/>
  </r>
  <r>
    <n v="25"/>
    <n v="35"/>
    <n v="62"/>
    <n v="23"/>
    <n v="18"/>
    <n v="6"/>
    <n v="800"/>
    <n v="30"/>
    <n v="10"/>
    <n v="30"/>
    <n v="40"/>
    <n v="775"/>
    <n v="6"/>
    <x v="21"/>
    <x v="17"/>
    <x v="3"/>
    <x v="1"/>
    <x v="5"/>
    <x v="2"/>
    <s v="Decaf"/>
  </r>
  <r>
    <n v="-3"/>
    <n v="43"/>
    <n v="82"/>
    <n v="34"/>
    <n v="45"/>
    <n v="12"/>
    <n v="240"/>
    <n v="30"/>
    <n v="40"/>
    <n v="60"/>
    <n v="100"/>
    <n v="702"/>
    <n v="2"/>
    <x v="21"/>
    <x v="17"/>
    <x v="3"/>
    <x v="1"/>
    <x v="1"/>
    <x v="0"/>
    <s v="Regular"/>
  </r>
  <r>
    <n v="10"/>
    <n v="37"/>
    <n v="72"/>
    <n v="31"/>
    <n v="30"/>
    <n v="9"/>
    <n v="1000"/>
    <n v="50"/>
    <n v="30"/>
    <n v="60"/>
    <n v="90"/>
    <n v="775"/>
    <n v="3"/>
    <x v="21"/>
    <x v="17"/>
    <x v="3"/>
    <x v="1"/>
    <x v="2"/>
    <x v="0"/>
    <s v="Decaf"/>
  </r>
  <r>
    <n v="47"/>
    <n v="43"/>
    <n v="46"/>
    <n v="0"/>
    <n v="11"/>
    <n v="0"/>
    <n v="430"/>
    <n v="30"/>
    <n v="0"/>
    <n v="30"/>
    <n v="30"/>
    <n v="702"/>
    <n v="4"/>
    <x v="21"/>
    <x v="17"/>
    <x v="3"/>
    <x v="1"/>
    <x v="12"/>
    <x v="2"/>
    <s v="Regular"/>
  </r>
  <r>
    <n v="24"/>
    <n v="32"/>
    <n v="56"/>
    <n v="21"/>
    <n v="16"/>
    <n v="5"/>
    <n v="480"/>
    <n v="20"/>
    <n v="0"/>
    <n v="20"/>
    <n v="20"/>
    <n v="971"/>
    <n v="11"/>
    <x v="21"/>
    <x v="18"/>
    <x v="3"/>
    <x v="1"/>
    <x v="9"/>
    <x v="1"/>
    <s v="Regular"/>
  </r>
  <r>
    <n v="95"/>
    <n v="123"/>
    <n v="218"/>
    <n v="82"/>
    <n v="59"/>
    <n v="27"/>
    <n v="788"/>
    <n v="50"/>
    <n v="30"/>
    <n v="60"/>
    <n v="90"/>
    <n v="503"/>
    <n v="12"/>
    <x v="21"/>
    <x v="18"/>
    <x v="3"/>
    <x v="1"/>
    <x v="10"/>
    <x v="1"/>
    <s v="Regular"/>
  </r>
  <r>
    <n v="113"/>
    <n v="127"/>
    <n v="232"/>
    <n v="91"/>
    <n v="51"/>
    <n v="28"/>
    <n v="656"/>
    <n v="50"/>
    <n v="40"/>
    <n v="60"/>
    <n v="100"/>
    <n v="541"/>
    <n v="13"/>
    <x v="21"/>
    <x v="18"/>
    <x v="3"/>
    <x v="1"/>
    <x v="3"/>
    <x v="1"/>
    <s v="Regular"/>
  </r>
  <r>
    <n v="25"/>
    <n v="36"/>
    <n v="65"/>
    <n v="25"/>
    <n v="19"/>
    <n v="7"/>
    <n v="820"/>
    <n v="30"/>
    <n v="10"/>
    <n v="30"/>
    <n v="40"/>
    <n v="971"/>
    <n v="8"/>
    <x v="21"/>
    <x v="18"/>
    <x v="3"/>
    <x v="1"/>
    <x v="6"/>
    <x v="3"/>
    <s v="Decaf"/>
  </r>
  <r>
    <n v="108"/>
    <n v="115"/>
    <n v="218"/>
    <n v="90"/>
    <n v="42"/>
    <n v="29"/>
    <n v="572"/>
    <n v="90"/>
    <n v="60"/>
    <n v="100"/>
    <n v="160"/>
    <n v="541"/>
    <n v="9"/>
    <x v="21"/>
    <x v="18"/>
    <x v="3"/>
    <x v="1"/>
    <x v="7"/>
    <x v="3"/>
    <s v="Decaf"/>
  </r>
  <r>
    <n v="18"/>
    <n v="66"/>
    <n v="128"/>
    <n v="54"/>
    <n v="54"/>
    <n v="20"/>
    <n v="404"/>
    <n v="40"/>
    <n v="40"/>
    <n v="60"/>
    <n v="100"/>
    <n v="971"/>
    <n v="4"/>
    <x v="21"/>
    <x v="18"/>
    <x v="3"/>
    <x v="1"/>
    <x v="12"/>
    <x v="2"/>
    <s v="Regular"/>
  </r>
  <r>
    <n v="40"/>
    <n v="71"/>
    <n v="131"/>
    <n v="52"/>
    <n v="44"/>
    <n v="17"/>
    <n v="405"/>
    <n v="60"/>
    <n v="30"/>
    <n v="70"/>
    <n v="100"/>
    <n v="541"/>
    <n v="5"/>
    <x v="21"/>
    <x v="18"/>
    <x v="3"/>
    <x v="1"/>
    <x v="4"/>
    <x v="2"/>
    <s v="Regular"/>
  </r>
  <r>
    <n v="135"/>
    <n v="161"/>
    <n v="343"/>
    <n v="164"/>
    <n v="70"/>
    <n v="45"/>
    <n v="1267"/>
    <n v="110"/>
    <n v="153"/>
    <n v="150"/>
    <n v="290"/>
    <n v="503"/>
    <n v="6"/>
    <x v="21"/>
    <x v="18"/>
    <x v="3"/>
    <x v="1"/>
    <x v="5"/>
    <x v="2"/>
    <s v="Decaf"/>
  </r>
  <r>
    <n v="-7"/>
    <n v="71"/>
    <n v="130"/>
    <n v="51"/>
    <n v="76"/>
    <n v="46"/>
    <n v="503"/>
    <n v="50"/>
    <n v="70"/>
    <n v="100"/>
    <n v="170"/>
    <n v="503"/>
    <n v="1"/>
    <x v="21"/>
    <x v="18"/>
    <x v="3"/>
    <x v="1"/>
    <x v="0"/>
    <x v="0"/>
    <s v="Regular"/>
  </r>
  <r>
    <n v="31"/>
    <n v="84"/>
    <n v="153"/>
    <n v="60"/>
    <n v="63"/>
    <n v="19"/>
    <n v="463"/>
    <n v="90"/>
    <n v="80"/>
    <n v="130"/>
    <n v="210"/>
    <n v="503"/>
    <n v="2"/>
    <x v="21"/>
    <x v="18"/>
    <x v="3"/>
    <x v="1"/>
    <x v="1"/>
    <x v="0"/>
    <s v="Regular"/>
  </r>
  <r>
    <n v="43"/>
    <n v="64"/>
    <n v="114"/>
    <n v="43"/>
    <n v="35"/>
    <n v="13"/>
    <n v="419"/>
    <n v="80"/>
    <n v="50"/>
    <n v="100"/>
    <n v="150"/>
    <n v="971"/>
    <n v="3"/>
    <x v="21"/>
    <x v="18"/>
    <x v="3"/>
    <x v="1"/>
    <x v="2"/>
    <x v="0"/>
    <s v="Decaf"/>
  </r>
  <r>
    <n v="85"/>
    <n v="99"/>
    <n v="169"/>
    <n v="60"/>
    <n v="42"/>
    <n v="18"/>
    <n v="329"/>
    <n v="40"/>
    <n v="20"/>
    <n v="50"/>
    <n v="70"/>
    <n v="425"/>
    <n v="11"/>
    <x v="21"/>
    <x v="19"/>
    <x v="3"/>
    <x v="1"/>
    <x v="9"/>
    <x v="1"/>
    <s v="Regular"/>
  </r>
  <r>
    <n v="46"/>
    <n v="67"/>
    <n v="120"/>
    <n v="46"/>
    <n v="36"/>
    <n v="14"/>
    <n v="449"/>
    <n v="30"/>
    <n v="20"/>
    <n v="30"/>
    <n v="50"/>
    <n v="509"/>
    <n v="12"/>
    <x v="21"/>
    <x v="19"/>
    <x v="3"/>
    <x v="1"/>
    <x v="10"/>
    <x v="1"/>
    <s v="Regular"/>
  </r>
  <r>
    <n v="0"/>
    <n v="84"/>
    <n v="153"/>
    <n v="60"/>
    <n v="84"/>
    <n v="54"/>
    <n v="606"/>
    <n v="10"/>
    <n v="20"/>
    <n v="40"/>
    <n v="60"/>
    <n v="206"/>
    <n v="13"/>
    <x v="21"/>
    <x v="19"/>
    <x v="3"/>
    <x v="1"/>
    <x v="3"/>
    <x v="1"/>
    <s v="Regular"/>
  </r>
  <r>
    <n v="171"/>
    <n v="188"/>
    <n v="334"/>
    <n v="155"/>
    <n v="73"/>
    <n v="41"/>
    <n v="1119"/>
    <n v="130"/>
    <n v="90"/>
    <n v="160"/>
    <n v="250"/>
    <n v="360"/>
    <n v="8"/>
    <x v="21"/>
    <x v="19"/>
    <x v="3"/>
    <x v="1"/>
    <x v="6"/>
    <x v="3"/>
    <s v="Decaf"/>
  </r>
  <r>
    <n v="70"/>
    <n v="71"/>
    <n v="127"/>
    <n v="48"/>
    <n v="24"/>
    <n v="13"/>
    <n v="829"/>
    <n v="60"/>
    <n v="30"/>
    <n v="60"/>
    <n v="90"/>
    <n v="509"/>
    <n v="9"/>
    <x v="21"/>
    <x v="19"/>
    <x v="3"/>
    <x v="1"/>
    <x v="7"/>
    <x v="3"/>
    <s v="Decaf"/>
  </r>
  <r>
    <n v="15"/>
    <n v="29"/>
    <n v="54"/>
    <n v="22"/>
    <n v="19"/>
    <n v="7"/>
    <n v="573"/>
    <n v="20"/>
    <n v="10"/>
    <n v="20"/>
    <n v="30"/>
    <n v="206"/>
    <n v="4"/>
    <x v="21"/>
    <x v="19"/>
    <x v="3"/>
    <x v="1"/>
    <x v="12"/>
    <x v="2"/>
    <s v="Regular"/>
  </r>
  <r>
    <n v="24"/>
    <n v="70"/>
    <n v="134"/>
    <n v="56"/>
    <n v="54"/>
    <n v="21"/>
    <n v="385"/>
    <n v="50"/>
    <n v="40"/>
    <n v="70"/>
    <n v="110"/>
    <n v="425"/>
    <n v="5"/>
    <x v="21"/>
    <x v="19"/>
    <x v="3"/>
    <x v="1"/>
    <x v="4"/>
    <x v="2"/>
    <s v="Regular"/>
  </r>
  <r>
    <n v="71"/>
    <n v="94"/>
    <n v="185"/>
    <n v="80"/>
    <n v="46"/>
    <n v="24"/>
    <n v="1055"/>
    <n v="80"/>
    <n v="60"/>
    <n v="90"/>
    <n v="150"/>
    <n v="360"/>
    <n v="6"/>
    <x v="21"/>
    <x v="19"/>
    <x v="3"/>
    <x v="1"/>
    <x v="5"/>
    <x v="2"/>
    <s v="Decaf"/>
  </r>
  <r>
    <n v="83"/>
    <n v="99"/>
    <n v="178"/>
    <n v="68"/>
    <n v="43"/>
    <n v="21"/>
    <n v="438"/>
    <n v="110"/>
    <n v="90"/>
    <n v="140"/>
    <n v="230"/>
    <n v="360"/>
    <n v="2"/>
    <x v="21"/>
    <x v="19"/>
    <x v="3"/>
    <x v="1"/>
    <x v="1"/>
    <x v="0"/>
    <s v="Regular"/>
  </r>
  <r>
    <n v="25"/>
    <n v="134"/>
    <n v="245"/>
    <n v="96"/>
    <n v="117"/>
    <n v="87"/>
    <n v="683"/>
    <n v="100"/>
    <n v="178"/>
    <n v="190"/>
    <n v="330"/>
    <n v="206"/>
    <n v="3"/>
    <x v="21"/>
    <x v="19"/>
    <x v="3"/>
    <x v="1"/>
    <x v="2"/>
    <x v="0"/>
    <s v="Decaf"/>
  </r>
  <r>
    <n v="159"/>
    <n v="182"/>
    <n v="387"/>
    <n v="213"/>
    <n v="75"/>
    <n v="50"/>
    <n v="1283"/>
    <n v="100"/>
    <n v="143"/>
    <n v="160"/>
    <n v="330"/>
    <n v="970"/>
    <n v="8"/>
    <x v="22"/>
    <x v="0"/>
    <x v="0"/>
    <x v="0"/>
    <x v="6"/>
    <x v="3"/>
    <s v="Decaf"/>
  </r>
  <r>
    <n v="-6"/>
    <n v="73"/>
    <n v="133"/>
    <n v="52"/>
    <n v="77"/>
    <n v="47"/>
    <n v="509"/>
    <n v="10"/>
    <n v="40"/>
    <n v="70"/>
    <n v="110"/>
    <n v="970"/>
    <n v="9"/>
    <x v="22"/>
    <x v="0"/>
    <x v="0"/>
    <x v="0"/>
    <x v="7"/>
    <x v="3"/>
    <s v="Decaf"/>
  </r>
  <r>
    <n v="47"/>
    <n v="79"/>
    <n v="147"/>
    <n v="59"/>
    <n v="47"/>
    <n v="19"/>
    <n v="411"/>
    <n v="40"/>
    <n v="50"/>
    <n v="70"/>
    <n v="120"/>
    <n v="970"/>
    <n v="10"/>
    <x v="22"/>
    <x v="0"/>
    <x v="0"/>
    <x v="0"/>
    <x v="8"/>
    <x v="3"/>
    <s v="Decaf"/>
  </r>
  <r>
    <n v="22"/>
    <n v="69"/>
    <n v="132"/>
    <n v="55"/>
    <n v="54"/>
    <n v="20"/>
    <n v="410"/>
    <n v="20"/>
    <n v="40"/>
    <n v="60"/>
    <n v="100"/>
    <n v="719"/>
    <n v="11"/>
    <x v="22"/>
    <x v="0"/>
    <x v="0"/>
    <x v="0"/>
    <x v="9"/>
    <x v="1"/>
    <s v="Regular"/>
  </r>
  <r>
    <n v="43"/>
    <n v="68"/>
    <n v="133"/>
    <n v="57"/>
    <n v="39"/>
    <n v="17"/>
    <n v="1042"/>
    <n v="30"/>
    <n v="40"/>
    <n v="60"/>
    <n v="100"/>
    <n v="719"/>
    <n v="12"/>
    <x v="22"/>
    <x v="0"/>
    <x v="0"/>
    <x v="0"/>
    <x v="10"/>
    <x v="1"/>
    <s v="Regular"/>
  </r>
  <r>
    <n v="104"/>
    <n v="112"/>
    <n v="213"/>
    <n v="88"/>
    <n v="42"/>
    <n v="29"/>
    <n v="561"/>
    <n v="60"/>
    <n v="70"/>
    <n v="90"/>
    <n v="160"/>
    <n v="970"/>
    <n v="13"/>
    <x v="22"/>
    <x v="0"/>
    <x v="0"/>
    <x v="0"/>
    <x v="3"/>
    <x v="1"/>
    <s v="Regular"/>
  </r>
  <r>
    <n v="71"/>
    <n v="73"/>
    <n v="131"/>
    <n v="50"/>
    <n v="25"/>
    <n v="14"/>
    <n v="589"/>
    <n v="70"/>
    <n v="60"/>
    <n v="90"/>
    <n v="150"/>
    <n v="303"/>
    <n v="5"/>
    <x v="22"/>
    <x v="0"/>
    <x v="0"/>
    <x v="0"/>
    <x v="4"/>
    <x v="2"/>
    <s v="Regular"/>
  </r>
  <r>
    <n v="86"/>
    <n v="114"/>
    <n v="201"/>
    <n v="75"/>
    <n v="56"/>
    <n v="24"/>
    <n v="659"/>
    <n v="100"/>
    <n v="90"/>
    <n v="150"/>
    <n v="240"/>
    <n v="970"/>
    <n v="6"/>
    <x v="22"/>
    <x v="0"/>
    <x v="0"/>
    <x v="0"/>
    <x v="5"/>
    <x v="2"/>
    <s v="Decaf"/>
  </r>
  <r>
    <n v="190"/>
    <n v="172"/>
    <n v="309"/>
    <n v="51"/>
    <n v="44"/>
    <n v="33"/>
    <n v="930"/>
    <n v="130"/>
    <n v="74"/>
    <n v="170"/>
    <n v="280"/>
    <n v="719"/>
    <n v="1"/>
    <x v="22"/>
    <x v="0"/>
    <x v="0"/>
    <x v="0"/>
    <x v="0"/>
    <x v="0"/>
    <s v="Regular"/>
  </r>
  <r>
    <n v="40"/>
    <n v="52"/>
    <n v="98"/>
    <n v="40"/>
    <n v="25"/>
    <n v="13"/>
    <n v="536"/>
    <n v="40"/>
    <n v="30"/>
    <n v="60"/>
    <n v="90"/>
    <n v="719"/>
    <n v="2"/>
    <x v="22"/>
    <x v="0"/>
    <x v="0"/>
    <x v="0"/>
    <x v="1"/>
    <x v="0"/>
    <s v="Regular"/>
  </r>
  <r>
    <n v="125"/>
    <n v="117"/>
    <n v="211"/>
    <n v="81"/>
    <n v="33"/>
    <n v="22"/>
    <n v="984"/>
    <n v="80"/>
    <n v="80"/>
    <n v="110"/>
    <n v="190"/>
    <n v="720"/>
    <n v="3"/>
    <x v="22"/>
    <x v="0"/>
    <x v="0"/>
    <x v="0"/>
    <x v="2"/>
    <x v="0"/>
    <s v="Decaf"/>
  </r>
  <r>
    <n v="188"/>
    <n v="172"/>
    <n v="309"/>
    <n v="124"/>
    <n v="45"/>
    <n v="33"/>
    <n v="930"/>
    <n v="110"/>
    <n v="109"/>
    <n v="150"/>
    <n v="260"/>
    <n v="708"/>
    <n v="8"/>
    <x v="22"/>
    <x v="1"/>
    <x v="0"/>
    <x v="0"/>
    <x v="6"/>
    <x v="3"/>
    <s v="Decaf"/>
  </r>
  <r>
    <n v="40"/>
    <n v="52"/>
    <n v="98"/>
    <n v="40"/>
    <n v="25"/>
    <n v="13"/>
    <n v="536"/>
    <n v="30"/>
    <n v="30"/>
    <n v="50"/>
    <n v="80"/>
    <n v="312"/>
    <n v="9"/>
    <x v="22"/>
    <x v="1"/>
    <x v="0"/>
    <x v="0"/>
    <x v="7"/>
    <x v="3"/>
    <s v="Decaf"/>
  </r>
  <r>
    <n v="125"/>
    <n v="117"/>
    <n v="211"/>
    <n v="81"/>
    <n v="33"/>
    <n v="22"/>
    <n v="984"/>
    <n v="80"/>
    <n v="70"/>
    <n v="110"/>
    <n v="180"/>
    <n v="708"/>
    <n v="10"/>
    <x v="22"/>
    <x v="1"/>
    <x v="0"/>
    <x v="0"/>
    <x v="8"/>
    <x v="3"/>
    <s v="Decaf"/>
  </r>
  <r>
    <n v="71"/>
    <n v="73"/>
    <n v="131"/>
    <n v="50"/>
    <n v="25"/>
    <n v="14"/>
    <n v="589"/>
    <n v="40"/>
    <n v="40"/>
    <n v="60"/>
    <n v="100"/>
    <n v="708"/>
    <n v="11"/>
    <x v="22"/>
    <x v="1"/>
    <x v="0"/>
    <x v="0"/>
    <x v="9"/>
    <x v="1"/>
    <s v="Regular"/>
  </r>
  <r>
    <n v="88"/>
    <n v="114"/>
    <n v="201"/>
    <n v="75"/>
    <n v="55"/>
    <n v="24"/>
    <n v="659"/>
    <n v="50"/>
    <n v="60"/>
    <n v="90"/>
    <n v="150"/>
    <n v="309"/>
    <n v="12"/>
    <x v="22"/>
    <x v="1"/>
    <x v="0"/>
    <x v="0"/>
    <x v="10"/>
    <x v="1"/>
    <s v="Regular"/>
  </r>
  <r>
    <n v="291"/>
    <n v="304"/>
    <n v="567"/>
    <n v="254"/>
    <n v="108"/>
    <n v="75"/>
    <n v="1691"/>
    <n v="290"/>
    <n v="265"/>
    <n v="390"/>
    <n v="680"/>
    <n v="630"/>
    <n v="5"/>
    <x v="22"/>
    <x v="1"/>
    <x v="0"/>
    <x v="0"/>
    <x v="4"/>
    <x v="2"/>
    <s v="Regular"/>
  </r>
  <r>
    <n v="191"/>
    <n v="212"/>
    <n v="451"/>
    <n v="172"/>
    <n v="83"/>
    <n v="59"/>
    <n v="1778"/>
    <n v="200"/>
    <n v="217"/>
    <n v="270"/>
    <n v="540"/>
    <n v="847"/>
    <n v="6"/>
    <x v="22"/>
    <x v="1"/>
    <x v="0"/>
    <x v="0"/>
    <x v="5"/>
    <x v="2"/>
    <s v="Decaf"/>
  </r>
  <r>
    <n v="206"/>
    <n v="239"/>
    <n v="439"/>
    <n v="122"/>
    <n v="100"/>
    <n v="57"/>
    <n v="1150"/>
    <n v="140"/>
    <n v="172"/>
    <n v="230"/>
    <n v="400"/>
    <n v="815"/>
    <n v="2"/>
    <x v="22"/>
    <x v="1"/>
    <x v="0"/>
    <x v="0"/>
    <x v="1"/>
    <x v="0"/>
    <s v="Regular"/>
  </r>
  <r>
    <n v="157"/>
    <n v="165"/>
    <n v="296"/>
    <n v="100"/>
    <n v="59"/>
    <n v="36"/>
    <n v="803"/>
    <n v="110"/>
    <n v="93"/>
    <n v="160"/>
    <n v="270"/>
    <n v="847"/>
    <n v="3"/>
    <x v="22"/>
    <x v="1"/>
    <x v="0"/>
    <x v="0"/>
    <x v="2"/>
    <x v="0"/>
    <s v="Decaf"/>
  </r>
  <r>
    <n v="291"/>
    <n v="304"/>
    <n v="567"/>
    <n v="218"/>
    <n v="108"/>
    <n v="75"/>
    <n v="1691"/>
    <n v="180"/>
    <n v="193"/>
    <n v="280"/>
    <n v="490"/>
    <n v="641"/>
    <n v="8"/>
    <x v="22"/>
    <x v="2"/>
    <x v="0"/>
    <x v="1"/>
    <x v="6"/>
    <x v="3"/>
    <s v="Decaf"/>
  </r>
  <r>
    <n v="159"/>
    <n v="165"/>
    <n v="296"/>
    <n v="126"/>
    <n v="58"/>
    <n v="36"/>
    <n v="803"/>
    <n v="100"/>
    <n v="95"/>
    <n v="150"/>
    <n v="250"/>
    <n v="641"/>
    <n v="9"/>
    <x v="22"/>
    <x v="2"/>
    <x v="0"/>
    <x v="1"/>
    <x v="7"/>
    <x v="3"/>
    <s v="Decaf"/>
  </r>
  <r>
    <n v="191"/>
    <n v="212"/>
    <n v="451"/>
    <n v="216"/>
    <n v="83"/>
    <n v="59"/>
    <n v="1778"/>
    <n v="110"/>
    <n v="149"/>
    <n v="180"/>
    <n v="350"/>
    <n v="563"/>
    <n v="11"/>
    <x v="22"/>
    <x v="2"/>
    <x v="0"/>
    <x v="1"/>
    <x v="9"/>
    <x v="1"/>
    <s v="Regular"/>
  </r>
  <r>
    <n v="257"/>
    <n v="300"/>
    <n v="581"/>
    <n v="227"/>
    <n v="127"/>
    <n v="93"/>
    <n v="1784"/>
    <n v="130"/>
    <n v="168"/>
    <n v="250"/>
    <n v="450"/>
    <n v="641"/>
    <n v="12"/>
    <x v="22"/>
    <x v="2"/>
    <x v="0"/>
    <x v="1"/>
    <x v="10"/>
    <x v="1"/>
    <s v="Regular"/>
  </r>
  <r>
    <n v="24"/>
    <n v="34"/>
    <n v="60"/>
    <n v="22"/>
    <n v="18"/>
    <n v="6"/>
    <n v="802"/>
    <n v="40"/>
    <n v="20"/>
    <n v="50"/>
    <n v="70"/>
    <n v="515"/>
    <n v="5"/>
    <x v="22"/>
    <x v="2"/>
    <x v="0"/>
    <x v="1"/>
    <x v="4"/>
    <x v="2"/>
    <s v="Regular"/>
  </r>
  <r>
    <n v="46"/>
    <n v="43"/>
    <n v="46"/>
    <n v="0"/>
    <n v="12"/>
    <n v="0"/>
    <n v="387"/>
    <n v="40"/>
    <n v="0"/>
    <n v="50"/>
    <n v="50"/>
    <n v="515"/>
    <n v="6"/>
    <x v="22"/>
    <x v="2"/>
    <x v="0"/>
    <x v="1"/>
    <x v="5"/>
    <x v="2"/>
    <s v="Decaf"/>
  </r>
  <r>
    <n v="12"/>
    <n v="24"/>
    <n v="42"/>
    <n v="15"/>
    <n v="16"/>
    <n v="4"/>
    <n v="848"/>
    <n v="10"/>
    <n v="10"/>
    <n v="20"/>
    <n v="30"/>
    <n v="712"/>
    <n v="1"/>
    <x v="22"/>
    <x v="2"/>
    <x v="0"/>
    <x v="1"/>
    <x v="0"/>
    <x v="0"/>
    <s v="Regular"/>
  </r>
  <r>
    <n v="7"/>
    <n v="35"/>
    <n v="68"/>
    <n v="29"/>
    <n v="30"/>
    <n v="8"/>
    <n v="1003"/>
    <n v="20"/>
    <n v="20"/>
    <n v="40"/>
    <n v="60"/>
    <n v="515"/>
    <n v="2"/>
    <x v="22"/>
    <x v="2"/>
    <x v="0"/>
    <x v="1"/>
    <x v="1"/>
    <x v="0"/>
    <s v="Regular"/>
  </r>
  <r>
    <n v="-4"/>
    <n v="13"/>
    <n v="25"/>
    <n v="10"/>
    <n v="16"/>
    <n v="3"/>
    <n v="596"/>
    <n v="10"/>
    <n v="0"/>
    <n v="20"/>
    <n v="20"/>
    <n v="319"/>
    <n v="3"/>
    <x v="22"/>
    <x v="2"/>
    <x v="0"/>
    <x v="1"/>
    <x v="2"/>
    <x v="0"/>
    <s v="Decaf"/>
  </r>
  <r>
    <n v="-12"/>
    <n v="62"/>
    <n v="113"/>
    <n v="44"/>
    <n v="70"/>
    <n v="40"/>
    <n v="325"/>
    <n v="0"/>
    <n v="40"/>
    <n v="50"/>
    <n v="90"/>
    <n v="314"/>
    <n v="8"/>
    <x v="22"/>
    <x v="3"/>
    <x v="0"/>
    <x v="1"/>
    <x v="6"/>
    <x v="3"/>
    <s v="Decaf"/>
  </r>
  <r>
    <n v="-13"/>
    <n v="40"/>
    <n v="130"/>
    <n v="82"/>
    <n v="49"/>
    <n v="25"/>
    <n v="1804"/>
    <n v="0"/>
    <n v="70"/>
    <n v="40"/>
    <n v="110"/>
    <n v="314"/>
    <n v="9"/>
    <x v="22"/>
    <x v="3"/>
    <x v="0"/>
    <x v="1"/>
    <x v="7"/>
    <x v="3"/>
    <s v="Decaf"/>
  </r>
  <r>
    <n v="13"/>
    <n v="47"/>
    <n v="87"/>
    <n v="35"/>
    <n v="38"/>
    <n v="11"/>
    <n v="248"/>
    <n v="10"/>
    <n v="20"/>
    <n v="40"/>
    <n v="60"/>
    <n v="636"/>
    <n v="11"/>
    <x v="22"/>
    <x v="3"/>
    <x v="0"/>
    <x v="1"/>
    <x v="9"/>
    <x v="1"/>
    <s v="Regular"/>
  </r>
  <r>
    <n v="-4"/>
    <n v="42"/>
    <n v="81"/>
    <n v="34"/>
    <n v="45"/>
    <n v="12"/>
    <n v="211"/>
    <n v="0"/>
    <n v="20"/>
    <n v="40"/>
    <n v="60"/>
    <n v="573"/>
    <n v="12"/>
    <x v="22"/>
    <x v="3"/>
    <x v="0"/>
    <x v="1"/>
    <x v="10"/>
    <x v="1"/>
    <s v="Regular"/>
  </r>
  <r>
    <n v="-6"/>
    <n v="41"/>
    <n v="79"/>
    <n v="33"/>
    <n v="45"/>
    <n v="12"/>
    <n v="243"/>
    <n v="0"/>
    <n v="20"/>
    <n v="40"/>
    <n v="60"/>
    <n v="314"/>
    <n v="13"/>
    <x v="22"/>
    <x v="3"/>
    <x v="0"/>
    <x v="1"/>
    <x v="3"/>
    <x v="1"/>
    <s v="Regular"/>
  </r>
  <r>
    <n v="76"/>
    <n v="78"/>
    <n v="141"/>
    <n v="54"/>
    <n v="27"/>
    <n v="15"/>
    <n v="885"/>
    <n v="80"/>
    <n v="60"/>
    <n v="100"/>
    <n v="160"/>
    <n v="573"/>
    <n v="5"/>
    <x v="22"/>
    <x v="3"/>
    <x v="0"/>
    <x v="1"/>
    <x v="4"/>
    <x v="2"/>
    <s v="Regular"/>
  </r>
  <r>
    <n v="40"/>
    <n v="48"/>
    <n v="86"/>
    <n v="33"/>
    <n v="21"/>
    <n v="9"/>
    <n v="836"/>
    <n v="50"/>
    <n v="40"/>
    <n v="60"/>
    <n v="100"/>
    <n v="636"/>
    <n v="6"/>
    <x v="22"/>
    <x v="3"/>
    <x v="0"/>
    <x v="1"/>
    <x v="5"/>
    <x v="2"/>
    <s v="Decaf"/>
  </r>
  <r>
    <n v="56"/>
    <n v="102"/>
    <n v="196"/>
    <n v="82"/>
    <n v="64"/>
    <n v="31"/>
    <n v="601"/>
    <n v="40"/>
    <n v="80"/>
    <n v="100"/>
    <n v="180"/>
    <n v="573"/>
    <n v="2"/>
    <x v="22"/>
    <x v="3"/>
    <x v="0"/>
    <x v="1"/>
    <x v="1"/>
    <x v="0"/>
    <s v="Regular"/>
  </r>
  <r>
    <n v="56"/>
    <n v="81"/>
    <n v="160"/>
    <n v="69"/>
    <n v="43"/>
    <n v="21"/>
    <n v="1060"/>
    <n v="40"/>
    <n v="60"/>
    <n v="80"/>
    <n v="140"/>
    <n v="417"/>
    <n v="3"/>
    <x v="22"/>
    <x v="3"/>
    <x v="0"/>
    <x v="1"/>
    <x v="2"/>
    <x v="0"/>
    <s v="Decaf"/>
  </r>
  <r>
    <n v="43"/>
    <n v="48"/>
    <n v="85"/>
    <n v="32"/>
    <n v="19"/>
    <n v="8"/>
    <n v="482"/>
    <n v="30"/>
    <n v="30"/>
    <n v="40"/>
    <n v="70"/>
    <n v="440"/>
    <n v="8"/>
    <x v="22"/>
    <x v="4"/>
    <x v="0"/>
    <x v="0"/>
    <x v="6"/>
    <x v="3"/>
    <s v="Decaf"/>
  </r>
  <r>
    <n v="45"/>
    <n v="52"/>
    <n v="94"/>
    <n v="36"/>
    <n v="22"/>
    <n v="10"/>
    <n v="862"/>
    <n v="40"/>
    <n v="30"/>
    <n v="50"/>
    <n v="80"/>
    <n v="419"/>
    <n v="9"/>
    <x v="22"/>
    <x v="4"/>
    <x v="0"/>
    <x v="0"/>
    <x v="7"/>
    <x v="3"/>
    <s v="Decaf"/>
  </r>
  <r>
    <n v="92"/>
    <n v="119"/>
    <n v="210"/>
    <n v="78"/>
    <n v="57"/>
    <n v="25"/>
    <n v="798"/>
    <n v="60"/>
    <n v="60"/>
    <n v="100"/>
    <n v="160"/>
    <n v="614"/>
    <n v="11"/>
    <x v="22"/>
    <x v="4"/>
    <x v="0"/>
    <x v="0"/>
    <x v="9"/>
    <x v="1"/>
    <s v="Regular"/>
  </r>
  <r>
    <n v="132"/>
    <n v="143"/>
    <n v="261"/>
    <n v="124"/>
    <n v="54"/>
    <n v="31"/>
    <n v="666"/>
    <n v="70"/>
    <n v="80"/>
    <n v="120"/>
    <n v="200"/>
    <n v="740"/>
    <n v="12"/>
    <x v="22"/>
    <x v="4"/>
    <x v="0"/>
    <x v="0"/>
    <x v="10"/>
    <x v="1"/>
    <s v="Regular"/>
  </r>
  <r>
    <n v="159"/>
    <n v="182"/>
    <n v="387"/>
    <n v="196"/>
    <n v="75"/>
    <n v="50"/>
    <n v="1283"/>
    <n v="170"/>
    <n v="193"/>
    <n v="230"/>
    <n v="460"/>
    <n v="234"/>
    <n v="5"/>
    <x v="22"/>
    <x v="4"/>
    <x v="0"/>
    <x v="0"/>
    <x v="4"/>
    <x v="2"/>
    <s v="Regular"/>
  </r>
  <r>
    <n v="24"/>
    <n v="69"/>
    <n v="132"/>
    <n v="55"/>
    <n v="53"/>
    <n v="20"/>
    <n v="410"/>
    <n v="40"/>
    <n v="70"/>
    <n v="80"/>
    <n v="150"/>
    <n v="937"/>
    <n v="6"/>
    <x v="22"/>
    <x v="4"/>
    <x v="0"/>
    <x v="0"/>
    <x v="5"/>
    <x v="2"/>
    <s v="Decaf"/>
  </r>
  <r>
    <n v="49"/>
    <n v="79"/>
    <n v="147"/>
    <n v="59"/>
    <n v="46"/>
    <n v="19"/>
    <n v="411"/>
    <n v="50"/>
    <n v="50"/>
    <n v="80"/>
    <n v="130"/>
    <n v="234"/>
    <n v="1"/>
    <x v="22"/>
    <x v="4"/>
    <x v="0"/>
    <x v="0"/>
    <x v="0"/>
    <x v="0"/>
    <s v="Regular"/>
  </r>
  <r>
    <n v="47"/>
    <n v="68"/>
    <n v="121"/>
    <n v="46"/>
    <n v="36"/>
    <n v="14"/>
    <n v="424"/>
    <n v="40"/>
    <n v="40"/>
    <n v="70"/>
    <n v="110"/>
    <n v="234"/>
    <n v="2"/>
    <x v="22"/>
    <x v="4"/>
    <x v="0"/>
    <x v="0"/>
    <x v="1"/>
    <x v="0"/>
    <s v="Regular"/>
  </r>
  <r>
    <n v="-4"/>
    <n v="73"/>
    <n v="133"/>
    <n v="52"/>
    <n v="76"/>
    <n v="47"/>
    <n v="509"/>
    <n v="10"/>
    <n v="50"/>
    <n v="70"/>
    <n v="120"/>
    <n v="614"/>
    <n v="3"/>
    <x v="22"/>
    <x v="4"/>
    <x v="0"/>
    <x v="0"/>
    <x v="2"/>
    <x v="0"/>
    <s v="Decaf"/>
  </r>
  <r>
    <n v="71"/>
    <n v="88"/>
    <n v="150"/>
    <n v="53"/>
    <n v="40"/>
    <n v="16"/>
    <n v="321"/>
    <n v="50"/>
    <n v="50"/>
    <n v="80"/>
    <n v="130"/>
    <n v="262"/>
    <n v="8"/>
    <x v="22"/>
    <x v="5"/>
    <x v="0"/>
    <x v="1"/>
    <x v="6"/>
    <x v="3"/>
    <s v="Decaf"/>
  </r>
  <r>
    <n v="40"/>
    <n v="47"/>
    <n v="83"/>
    <n v="31"/>
    <n v="20"/>
    <n v="8"/>
    <n v="856"/>
    <n v="40"/>
    <n v="20"/>
    <n v="50"/>
    <n v="70"/>
    <n v="715"/>
    <n v="9"/>
    <x v="22"/>
    <x v="5"/>
    <x v="0"/>
    <x v="1"/>
    <x v="7"/>
    <x v="3"/>
    <s v="Decaf"/>
  </r>
  <r>
    <n v="49"/>
    <n v="71"/>
    <n v="128"/>
    <n v="49"/>
    <n v="38"/>
    <n v="15"/>
    <n v="454"/>
    <n v="20"/>
    <n v="40"/>
    <n v="50"/>
    <n v="90"/>
    <n v="715"/>
    <n v="11"/>
    <x v="22"/>
    <x v="5"/>
    <x v="0"/>
    <x v="1"/>
    <x v="9"/>
    <x v="1"/>
    <s v="Regular"/>
  </r>
  <r>
    <n v="3"/>
    <n v="86"/>
    <n v="157"/>
    <n v="61"/>
    <n v="84"/>
    <n v="55"/>
    <n v="613"/>
    <n v="0"/>
    <n v="50"/>
    <n v="70"/>
    <n v="120"/>
    <n v="715"/>
    <n v="12"/>
    <x v="22"/>
    <x v="5"/>
    <x v="0"/>
    <x v="1"/>
    <x v="10"/>
    <x v="1"/>
    <s v="Regular"/>
  </r>
  <r>
    <n v="67"/>
    <n v="89"/>
    <n v="175"/>
    <n v="75"/>
    <n v="44"/>
    <n v="23"/>
    <n v="1063"/>
    <n v="70"/>
    <n v="90"/>
    <n v="110"/>
    <n v="200"/>
    <n v="715"/>
    <n v="5"/>
    <x v="22"/>
    <x v="5"/>
    <x v="0"/>
    <x v="1"/>
    <x v="4"/>
    <x v="2"/>
    <s v="Regular"/>
  </r>
  <r>
    <n v="16"/>
    <n v="30"/>
    <n v="55"/>
    <n v="22"/>
    <n v="19"/>
    <n v="7"/>
    <n v="570"/>
    <n v="30"/>
    <n v="20"/>
    <n v="40"/>
    <n v="60"/>
    <n v="920"/>
    <n v="6"/>
    <x v="22"/>
    <x v="5"/>
    <x v="0"/>
    <x v="1"/>
    <x v="5"/>
    <x v="2"/>
    <s v="Decaf"/>
  </r>
  <r>
    <n v="21"/>
    <n v="67"/>
    <n v="129"/>
    <n v="54"/>
    <n v="53"/>
    <n v="20"/>
    <n v="391"/>
    <n v="20"/>
    <n v="50"/>
    <n v="60"/>
    <n v="110"/>
    <n v="262"/>
    <n v="1"/>
    <x v="22"/>
    <x v="5"/>
    <x v="0"/>
    <x v="1"/>
    <x v="0"/>
    <x v="0"/>
    <s v="Regular"/>
  </r>
  <r>
    <n v="24"/>
    <n v="130"/>
    <n v="239"/>
    <n v="94"/>
    <n v="114"/>
    <n v="85"/>
    <n v="694"/>
    <n v="30"/>
    <n v="90"/>
    <n v="130"/>
    <n v="220"/>
    <n v="608"/>
    <n v="2"/>
    <x v="22"/>
    <x v="5"/>
    <x v="0"/>
    <x v="1"/>
    <x v="1"/>
    <x v="0"/>
    <s v="Regular"/>
  </r>
  <r>
    <n v="76"/>
    <n v="103"/>
    <n v="192"/>
    <n v="77"/>
    <n v="52"/>
    <n v="25"/>
    <n v="557"/>
    <n v="60"/>
    <n v="70"/>
    <n v="100"/>
    <n v="170"/>
    <n v="920"/>
    <n v="3"/>
    <x v="22"/>
    <x v="5"/>
    <x v="0"/>
    <x v="1"/>
    <x v="2"/>
    <x v="0"/>
    <s v="Decaf"/>
  </r>
  <r>
    <n v="56"/>
    <n v="102"/>
    <n v="196"/>
    <n v="82"/>
    <n v="64"/>
    <n v="31"/>
    <n v="601"/>
    <n v="30"/>
    <n v="60"/>
    <n v="70"/>
    <n v="130"/>
    <n v="475"/>
    <n v="9"/>
    <x v="22"/>
    <x v="6"/>
    <x v="1"/>
    <x v="1"/>
    <x v="7"/>
    <x v="3"/>
    <s v="Decaf"/>
  </r>
  <r>
    <n v="56"/>
    <n v="81"/>
    <n v="160"/>
    <n v="69"/>
    <n v="43"/>
    <n v="21"/>
    <n v="1060"/>
    <n v="30"/>
    <n v="50"/>
    <n v="50"/>
    <n v="100"/>
    <n v="959"/>
    <n v="10"/>
    <x v="22"/>
    <x v="6"/>
    <x v="1"/>
    <x v="1"/>
    <x v="8"/>
    <x v="3"/>
    <s v="Decaf"/>
  </r>
  <r>
    <n v="76"/>
    <n v="78"/>
    <n v="141"/>
    <n v="54"/>
    <n v="27"/>
    <n v="15"/>
    <n v="885"/>
    <n v="60"/>
    <n v="50"/>
    <n v="80"/>
    <n v="130"/>
    <n v="860"/>
    <n v="11"/>
    <x v="22"/>
    <x v="6"/>
    <x v="1"/>
    <x v="1"/>
    <x v="9"/>
    <x v="1"/>
    <s v="Regular"/>
  </r>
  <r>
    <n v="49"/>
    <n v="54"/>
    <n v="96"/>
    <n v="36"/>
    <n v="21"/>
    <n v="10"/>
    <n v="809"/>
    <n v="40"/>
    <n v="30"/>
    <n v="60"/>
    <n v="90"/>
    <n v="203"/>
    <n v="13"/>
    <x v="22"/>
    <x v="6"/>
    <x v="1"/>
    <x v="1"/>
    <x v="3"/>
    <x v="1"/>
    <s v="Regular"/>
  </r>
  <r>
    <n v="3"/>
    <n v="86"/>
    <n v="157"/>
    <n v="61"/>
    <n v="84"/>
    <n v="55"/>
    <n v="613"/>
    <n v="10"/>
    <n v="60"/>
    <n v="80"/>
    <n v="140"/>
    <n v="475"/>
    <n v="5"/>
    <x v="22"/>
    <x v="6"/>
    <x v="1"/>
    <x v="1"/>
    <x v="4"/>
    <x v="2"/>
    <s v="Regular"/>
  </r>
  <r>
    <n v="39"/>
    <n v="71"/>
    <n v="132"/>
    <n v="53"/>
    <n v="45"/>
    <n v="17"/>
    <n v="380"/>
    <n v="40"/>
    <n v="50"/>
    <n v="70"/>
    <n v="120"/>
    <n v="203"/>
    <n v="6"/>
    <x v="22"/>
    <x v="6"/>
    <x v="1"/>
    <x v="1"/>
    <x v="5"/>
    <x v="2"/>
    <s v="Decaf"/>
  </r>
  <r>
    <n v="181"/>
    <n v="195"/>
    <n v="346"/>
    <n v="114"/>
    <n v="73"/>
    <n v="42"/>
    <n v="1134"/>
    <n v="130"/>
    <n v="123"/>
    <n v="180"/>
    <n v="290"/>
    <n v="203"/>
    <n v="2"/>
    <x v="22"/>
    <x v="6"/>
    <x v="1"/>
    <x v="1"/>
    <x v="1"/>
    <x v="0"/>
    <s v="Regular"/>
  </r>
  <r>
    <n v="16"/>
    <n v="30"/>
    <n v="55"/>
    <n v="22"/>
    <n v="19"/>
    <n v="7"/>
    <n v="570"/>
    <n v="10"/>
    <n v="10"/>
    <n v="20"/>
    <n v="30"/>
    <n v="727"/>
    <n v="8"/>
    <x v="22"/>
    <x v="7"/>
    <x v="1"/>
    <x v="0"/>
    <x v="6"/>
    <x v="3"/>
    <s v="Decaf"/>
  </r>
  <r>
    <n v="19"/>
    <n v="67"/>
    <n v="129"/>
    <n v="54"/>
    <n v="54"/>
    <n v="20"/>
    <n v="391"/>
    <n v="10"/>
    <n v="40"/>
    <n v="40"/>
    <n v="80"/>
    <n v="561"/>
    <n v="9"/>
    <x v="22"/>
    <x v="7"/>
    <x v="1"/>
    <x v="0"/>
    <x v="7"/>
    <x v="3"/>
    <s v="Decaf"/>
  </r>
  <r>
    <n v="65"/>
    <n v="89"/>
    <n v="175"/>
    <n v="75"/>
    <n v="45"/>
    <n v="23"/>
    <n v="1063"/>
    <n v="30"/>
    <n v="50"/>
    <n v="60"/>
    <n v="110"/>
    <n v="561"/>
    <n v="10"/>
    <x v="22"/>
    <x v="7"/>
    <x v="1"/>
    <x v="0"/>
    <x v="8"/>
    <x v="3"/>
    <s v="Decaf"/>
  </r>
  <r>
    <n v="34"/>
    <n v="42"/>
    <n v="75"/>
    <n v="28"/>
    <n v="19"/>
    <n v="7"/>
    <n v="875"/>
    <n v="40"/>
    <n v="20"/>
    <n v="50"/>
    <n v="70"/>
    <n v="352"/>
    <n v="11"/>
    <x v="22"/>
    <x v="7"/>
    <x v="1"/>
    <x v="0"/>
    <x v="9"/>
    <x v="1"/>
    <s v="Regular"/>
  </r>
  <r>
    <n v="42"/>
    <n v="47"/>
    <n v="83"/>
    <n v="31"/>
    <n v="19"/>
    <n v="8"/>
    <n v="856"/>
    <n v="40"/>
    <n v="30"/>
    <n v="50"/>
    <n v="80"/>
    <n v="904"/>
    <n v="13"/>
    <x v="22"/>
    <x v="7"/>
    <x v="1"/>
    <x v="0"/>
    <x v="3"/>
    <x v="1"/>
    <s v="Regular"/>
  </r>
  <r>
    <n v="22"/>
    <n v="130"/>
    <n v="239"/>
    <n v="94"/>
    <n v="115"/>
    <n v="85"/>
    <n v="694"/>
    <n v="20"/>
    <n v="90"/>
    <n v="120"/>
    <n v="210"/>
    <n v="813"/>
    <n v="5"/>
    <x v="22"/>
    <x v="7"/>
    <x v="1"/>
    <x v="0"/>
    <x v="4"/>
    <x v="2"/>
    <s v="Regular"/>
  </r>
  <r>
    <n v="76"/>
    <n v="103"/>
    <n v="192"/>
    <n v="77"/>
    <n v="52"/>
    <n v="25"/>
    <n v="557"/>
    <n v="60"/>
    <n v="70"/>
    <n v="100"/>
    <n v="170"/>
    <n v="772"/>
    <n v="6"/>
    <x v="22"/>
    <x v="7"/>
    <x v="1"/>
    <x v="0"/>
    <x v="5"/>
    <x v="2"/>
    <s v="Decaf"/>
  </r>
  <r>
    <n v="93"/>
    <n v="119"/>
    <n v="210"/>
    <n v="78"/>
    <n v="56"/>
    <n v="25"/>
    <n v="798"/>
    <n v="60"/>
    <n v="70"/>
    <n v="100"/>
    <n v="170"/>
    <n v="786"/>
    <n v="2"/>
    <x v="22"/>
    <x v="7"/>
    <x v="1"/>
    <x v="0"/>
    <x v="1"/>
    <x v="0"/>
    <s v="Regular"/>
  </r>
  <r>
    <n v="132"/>
    <n v="143"/>
    <n v="261"/>
    <n v="84"/>
    <n v="54"/>
    <n v="31"/>
    <n v="666"/>
    <n v="90"/>
    <n v="90"/>
    <n v="130"/>
    <n v="220"/>
    <n v="904"/>
    <n v="3"/>
    <x v="22"/>
    <x v="7"/>
    <x v="1"/>
    <x v="0"/>
    <x v="2"/>
    <x v="0"/>
    <s v="Decaf"/>
  </r>
  <r>
    <n v="22"/>
    <n v="69"/>
    <n v="132"/>
    <n v="55"/>
    <n v="54"/>
    <n v="20"/>
    <n v="410"/>
    <n v="20"/>
    <n v="40"/>
    <n v="50"/>
    <n v="90"/>
    <n v="857"/>
    <n v="9"/>
    <x v="22"/>
    <x v="8"/>
    <x v="1"/>
    <x v="0"/>
    <x v="7"/>
    <x v="3"/>
    <s v="Decaf"/>
  </r>
  <r>
    <n v="46"/>
    <n v="52"/>
    <n v="94"/>
    <n v="36"/>
    <n v="21"/>
    <n v="10"/>
    <n v="862"/>
    <n v="40"/>
    <n v="30"/>
    <n v="60"/>
    <n v="90"/>
    <n v="351"/>
    <n v="11"/>
    <x v="22"/>
    <x v="8"/>
    <x v="1"/>
    <x v="0"/>
    <x v="9"/>
    <x v="1"/>
    <s v="Regular"/>
  </r>
  <r>
    <n v="43"/>
    <n v="48"/>
    <n v="85"/>
    <n v="32"/>
    <n v="19"/>
    <n v="8"/>
    <n v="482"/>
    <n v="40"/>
    <n v="30"/>
    <n v="50"/>
    <n v="80"/>
    <n v="978"/>
    <n v="13"/>
    <x v="22"/>
    <x v="8"/>
    <x v="1"/>
    <x v="0"/>
    <x v="3"/>
    <x v="1"/>
    <s v="Regular"/>
  </r>
  <r>
    <n v="-12"/>
    <n v="68"/>
    <n v="128"/>
    <n v="52"/>
    <n v="76"/>
    <n v="47"/>
    <n v="554"/>
    <n v="0"/>
    <n v="50"/>
    <n v="60"/>
    <n v="110"/>
    <n v="339"/>
    <n v="5"/>
    <x v="22"/>
    <x v="8"/>
    <x v="1"/>
    <x v="0"/>
    <x v="4"/>
    <x v="2"/>
    <s v="Regular"/>
  </r>
  <r>
    <n v="160"/>
    <n v="182"/>
    <n v="387"/>
    <n v="194"/>
    <n v="74"/>
    <n v="50"/>
    <n v="1283"/>
    <n v="120"/>
    <n v="148"/>
    <n v="180"/>
    <n v="350"/>
    <n v="617"/>
    <n v="7"/>
    <x v="22"/>
    <x v="8"/>
    <x v="1"/>
    <x v="0"/>
    <x v="11"/>
    <x v="2"/>
    <s v="Regular"/>
  </r>
  <r>
    <n v="481"/>
    <n v="379"/>
    <n v="484"/>
    <n v="75"/>
    <n v="55"/>
    <n v="24"/>
    <n v="-3287"/>
    <n v="300"/>
    <n v="60"/>
    <n v="340"/>
    <n v="400"/>
    <n v="857"/>
    <n v="2"/>
    <x v="22"/>
    <x v="8"/>
    <x v="1"/>
    <x v="0"/>
    <x v="1"/>
    <x v="0"/>
    <s v="Regular"/>
  </r>
  <r>
    <n v="-6"/>
    <n v="41"/>
    <n v="79"/>
    <n v="33"/>
    <n v="45"/>
    <n v="12"/>
    <n v="243"/>
    <n v="0"/>
    <n v="20"/>
    <n v="30"/>
    <n v="50"/>
    <n v="603"/>
    <n v="9"/>
    <x v="22"/>
    <x v="9"/>
    <x v="1"/>
    <x v="1"/>
    <x v="7"/>
    <x v="3"/>
    <s v="Decaf"/>
  </r>
  <r>
    <n v="12"/>
    <n v="24"/>
    <n v="42"/>
    <n v="15"/>
    <n v="16"/>
    <n v="4"/>
    <n v="848"/>
    <n v="20"/>
    <n v="10"/>
    <n v="30"/>
    <n v="40"/>
    <n v="603"/>
    <n v="11"/>
    <x v="22"/>
    <x v="9"/>
    <x v="1"/>
    <x v="1"/>
    <x v="9"/>
    <x v="1"/>
    <s v="Regular"/>
  </r>
  <r>
    <n v="47"/>
    <n v="43"/>
    <n v="46"/>
    <n v="0"/>
    <n v="11"/>
    <n v="0"/>
    <n v="387"/>
    <n v="30"/>
    <n v="0"/>
    <n v="40"/>
    <n v="40"/>
    <n v="603"/>
    <n v="13"/>
    <x v="22"/>
    <x v="9"/>
    <x v="1"/>
    <x v="1"/>
    <x v="3"/>
    <x v="1"/>
    <s v="Regular"/>
  </r>
  <r>
    <n v="-12"/>
    <n v="62"/>
    <n v="113"/>
    <n v="44"/>
    <n v="70"/>
    <n v="40"/>
    <n v="325"/>
    <n v="10"/>
    <n v="40"/>
    <n v="60"/>
    <n v="100"/>
    <n v="603"/>
    <n v="5"/>
    <x v="22"/>
    <x v="9"/>
    <x v="1"/>
    <x v="1"/>
    <x v="4"/>
    <x v="2"/>
    <s v="Regular"/>
  </r>
  <r>
    <n v="-4"/>
    <n v="42"/>
    <n v="81"/>
    <n v="34"/>
    <n v="45"/>
    <n v="12"/>
    <n v="211"/>
    <n v="0"/>
    <n v="30"/>
    <n v="40"/>
    <n v="70"/>
    <n v="603"/>
    <n v="7"/>
    <x v="22"/>
    <x v="9"/>
    <x v="1"/>
    <x v="1"/>
    <x v="11"/>
    <x v="2"/>
    <s v="Regular"/>
  </r>
  <r>
    <n v="45"/>
    <n v="67"/>
    <n v="120"/>
    <n v="46"/>
    <n v="37"/>
    <n v="14"/>
    <n v="316"/>
    <n v="40"/>
    <n v="40"/>
    <n v="60"/>
    <n v="100"/>
    <n v="603"/>
    <n v="1"/>
    <x v="22"/>
    <x v="9"/>
    <x v="1"/>
    <x v="1"/>
    <x v="0"/>
    <x v="0"/>
    <s v="Regular"/>
  </r>
  <r>
    <n v="30"/>
    <n v="66"/>
    <n v="116"/>
    <n v="43"/>
    <n v="46"/>
    <n v="14"/>
    <n v="452"/>
    <n v="30"/>
    <n v="30"/>
    <n v="60"/>
    <n v="90"/>
    <n v="603"/>
    <n v="2"/>
    <x v="22"/>
    <x v="9"/>
    <x v="1"/>
    <x v="1"/>
    <x v="1"/>
    <x v="0"/>
    <s v="Regular"/>
  </r>
  <r>
    <n v="303"/>
    <n v="331"/>
    <n v="614"/>
    <n v="239"/>
    <n v="127"/>
    <n v="93"/>
    <n v="1704"/>
    <n v="140"/>
    <n v="155"/>
    <n v="240"/>
    <n v="420"/>
    <n v="585"/>
    <n v="9"/>
    <x v="22"/>
    <x v="10"/>
    <x v="1"/>
    <x v="0"/>
    <x v="7"/>
    <x v="3"/>
    <s v="Decaf"/>
  </r>
  <r>
    <n v="-232"/>
    <n v="-65"/>
    <n v="171"/>
    <n v="205"/>
    <n v="91"/>
    <n v="69"/>
    <n v="4742"/>
    <n v="-120"/>
    <n v="172"/>
    <n v="-50"/>
    <n v="110"/>
    <n v="518"/>
    <n v="10"/>
    <x v="22"/>
    <x v="10"/>
    <x v="1"/>
    <x v="0"/>
    <x v="8"/>
    <x v="3"/>
    <s v="Decaf"/>
  </r>
  <r>
    <n v="125"/>
    <n v="117"/>
    <n v="211"/>
    <n v="81"/>
    <n v="33"/>
    <n v="22"/>
    <n v="984"/>
    <n v="90"/>
    <n v="80"/>
    <n v="120"/>
    <n v="200"/>
    <n v="516"/>
    <n v="11"/>
    <x v="22"/>
    <x v="10"/>
    <x v="1"/>
    <x v="0"/>
    <x v="9"/>
    <x v="1"/>
    <s v="Regular"/>
  </r>
  <r>
    <n v="188"/>
    <n v="172"/>
    <n v="309"/>
    <n v="142"/>
    <n v="45"/>
    <n v="33"/>
    <n v="930"/>
    <n v="130"/>
    <n v="114"/>
    <n v="170"/>
    <n v="290"/>
    <n v="914"/>
    <n v="12"/>
    <x v="22"/>
    <x v="10"/>
    <x v="1"/>
    <x v="0"/>
    <x v="10"/>
    <x v="1"/>
    <s v="Regular"/>
  </r>
  <r>
    <n v="70"/>
    <n v="73"/>
    <n v="131"/>
    <n v="50"/>
    <n v="26"/>
    <n v="14"/>
    <n v="589"/>
    <n v="50"/>
    <n v="50"/>
    <n v="70"/>
    <n v="120"/>
    <n v="914"/>
    <n v="13"/>
    <x v="22"/>
    <x v="10"/>
    <x v="1"/>
    <x v="0"/>
    <x v="3"/>
    <x v="1"/>
    <s v="Regular"/>
  </r>
  <r>
    <n v="-300"/>
    <n v="-60"/>
    <n v="65"/>
    <n v="72"/>
    <n v="142"/>
    <n v="109"/>
    <n v="3385"/>
    <n v="-190"/>
    <n v="116"/>
    <n v="-60"/>
    <n v="50"/>
    <n v="914"/>
    <n v="5"/>
    <x v="22"/>
    <x v="10"/>
    <x v="1"/>
    <x v="0"/>
    <x v="4"/>
    <x v="2"/>
    <s v="Regular"/>
  </r>
  <r>
    <n v="565"/>
    <n v="464"/>
    <n v="719"/>
    <n v="147"/>
    <n v="83"/>
    <n v="59"/>
    <n v="933"/>
    <n v="390"/>
    <n v="159"/>
    <n v="460"/>
    <n v="660"/>
    <n v="917"/>
    <n v="7"/>
    <x v="22"/>
    <x v="10"/>
    <x v="1"/>
    <x v="0"/>
    <x v="11"/>
    <x v="2"/>
    <s v="Regular"/>
  </r>
  <r>
    <n v="350"/>
    <n v="374"/>
    <n v="664"/>
    <n v="238"/>
    <n v="138"/>
    <n v="87"/>
    <n v="2580"/>
    <n v="230"/>
    <n v="213"/>
    <n v="340"/>
    <n v="560"/>
    <n v="607"/>
    <n v="2"/>
    <x v="22"/>
    <x v="10"/>
    <x v="1"/>
    <x v="0"/>
    <x v="1"/>
    <x v="0"/>
    <s v="Regular"/>
  </r>
  <r>
    <n v="126"/>
    <n v="130"/>
    <n v="246"/>
    <n v="113"/>
    <n v="45"/>
    <n v="33"/>
    <n v="552"/>
    <n v="80"/>
    <n v="90"/>
    <n v="120"/>
    <n v="210"/>
    <n v="985"/>
    <n v="8"/>
    <x v="22"/>
    <x v="11"/>
    <x v="2"/>
    <x v="1"/>
    <x v="6"/>
    <x v="3"/>
    <s v="Decaf"/>
  </r>
  <r>
    <n v="56"/>
    <n v="102"/>
    <n v="196"/>
    <n v="82"/>
    <n v="64"/>
    <n v="31"/>
    <n v="601"/>
    <n v="40"/>
    <n v="70"/>
    <n v="100"/>
    <n v="170"/>
    <n v="337"/>
    <n v="9"/>
    <x v="22"/>
    <x v="11"/>
    <x v="2"/>
    <x v="1"/>
    <x v="7"/>
    <x v="3"/>
    <s v="Decaf"/>
  </r>
  <r>
    <n v="65"/>
    <n v="68"/>
    <n v="123"/>
    <n v="47"/>
    <n v="24"/>
    <n v="13"/>
    <n v="834"/>
    <n v="60"/>
    <n v="50"/>
    <n v="80"/>
    <n v="130"/>
    <n v="318"/>
    <n v="2"/>
    <x v="22"/>
    <x v="11"/>
    <x v="2"/>
    <x v="1"/>
    <x v="1"/>
    <x v="0"/>
    <s v="Regular"/>
  </r>
  <r>
    <n v="42"/>
    <n v="47"/>
    <n v="83"/>
    <n v="31"/>
    <n v="19"/>
    <n v="8"/>
    <n v="856"/>
    <n v="50"/>
    <n v="30"/>
    <n v="60"/>
    <n v="90"/>
    <n v="504"/>
    <n v="3"/>
    <x v="22"/>
    <x v="11"/>
    <x v="2"/>
    <x v="1"/>
    <x v="2"/>
    <x v="0"/>
    <s v="Decaf"/>
  </r>
  <r>
    <n v="1"/>
    <n v="86"/>
    <n v="157"/>
    <n v="61"/>
    <n v="85"/>
    <n v="55"/>
    <n v="-906"/>
    <n v="10"/>
    <n v="40"/>
    <n v="70"/>
    <n v="110"/>
    <n v="318"/>
    <n v="4"/>
    <x v="22"/>
    <x v="11"/>
    <x v="2"/>
    <x v="1"/>
    <x v="12"/>
    <x v="2"/>
    <s v="Regular"/>
  </r>
  <r>
    <n v="73"/>
    <n v="88"/>
    <n v="150"/>
    <n v="53"/>
    <n v="39"/>
    <n v="16"/>
    <n v="321"/>
    <n v="30"/>
    <n v="40"/>
    <n v="60"/>
    <n v="100"/>
    <n v="318"/>
    <n v="5"/>
    <x v="22"/>
    <x v="11"/>
    <x v="2"/>
    <x v="1"/>
    <x v="4"/>
    <x v="2"/>
    <s v="Regular"/>
  </r>
  <r>
    <n v="50"/>
    <n v="71"/>
    <n v="128"/>
    <n v="49"/>
    <n v="37"/>
    <n v="15"/>
    <n v="454"/>
    <n v="30"/>
    <n v="30"/>
    <n v="60"/>
    <n v="90"/>
    <n v="337"/>
    <n v="6"/>
    <x v="22"/>
    <x v="11"/>
    <x v="2"/>
    <x v="1"/>
    <x v="5"/>
    <x v="2"/>
    <s v="Decaf"/>
  </r>
  <r>
    <n v="13"/>
    <n v="24"/>
    <n v="42"/>
    <n v="15"/>
    <n v="15"/>
    <n v="4"/>
    <n v="848"/>
    <n v="10"/>
    <n v="10"/>
    <n v="20"/>
    <n v="30"/>
    <n v="505"/>
    <n v="8"/>
    <x v="22"/>
    <x v="12"/>
    <x v="2"/>
    <x v="1"/>
    <x v="6"/>
    <x v="3"/>
    <s v="Decaf"/>
  </r>
  <r>
    <n v="7"/>
    <n v="35"/>
    <n v="68"/>
    <n v="29"/>
    <n v="30"/>
    <n v="8"/>
    <n v="1003"/>
    <n v="10"/>
    <n v="20"/>
    <n v="30"/>
    <n v="50"/>
    <n v="505"/>
    <n v="9"/>
    <x v="22"/>
    <x v="12"/>
    <x v="2"/>
    <x v="1"/>
    <x v="7"/>
    <x v="3"/>
    <s v="Decaf"/>
  </r>
  <r>
    <n v="30"/>
    <n v="66"/>
    <n v="116"/>
    <n v="43"/>
    <n v="46"/>
    <n v="14"/>
    <n v="452"/>
    <n v="30"/>
    <n v="50"/>
    <n v="70"/>
    <n v="120"/>
    <n v="505"/>
    <n v="2"/>
    <x v="22"/>
    <x v="12"/>
    <x v="2"/>
    <x v="1"/>
    <x v="1"/>
    <x v="0"/>
    <s v="Regular"/>
  </r>
  <r>
    <n v="-12"/>
    <n v="40"/>
    <n v="130"/>
    <n v="82"/>
    <n v="48"/>
    <n v="25"/>
    <n v="1804"/>
    <n v="10"/>
    <n v="90"/>
    <n v="50"/>
    <n v="140"/>
    <n v="505"/>
    <n v="3"/>
    <x v="22"/>
    <x v="12"/>
    <x v="2"/>
    <x v="1"/>
    <x v="2"/>
    <x v="0"/>
    <s v="Decaf"/>
  </r>
  <r>
    <n v="-6"/>
    <n v="42"/>
    <n v="81"/>
    <n v="34"/>
    <n v="46"/>
    <n v="12"/>
    <n v="-522"/>
    <n v="-10"/>
    <n v="20"/>
    <n v="30"/>
    <n v="50"/>
    <n v="505"/>
    <n v="4"/>
    <x v="22"/>
    <x v="12"/>
    <x v="2"/>
    <x v="1"/>
    <x v="12"/>
    <x v="2"/>
    <s v="Regular"/>
  </r>
  <r>
    <n v="-10"/>
    <n v="62"/>
    <n v="113"/>
    <n v="44"/>
    <n v="69"/>
    <n v="40"/>
    <n v="325"/>
    <n v="0"/>
    <n v="30"/>
    <n v="50"/>
    <n v="80"/>
    <n v="505"/>
    <n v="5"/>
    <x v="22"/>
    <x v="12"/>
    <x v="2"/>
    <x v="1"/>
    <x v="4"/>
    <x v="2"/>
    <s v="Regular"/>
  </r>
  <r>
    <n v="12"/>
    <n v="47"/>
    <n v="87"/>
    <n v="35"/>
    <n v="39"/>
    <n v="11"/>
    <n v="248"/>
    <n v="20"/>
    <n v="20"/>
    <n v="40"/>
    <n v="60"/>
    <n v="505"/>
    <n v="6"/>
    <x v="22"/>
    <x v="12"/>
    <x v="2"/>
    <x v="1"/>
    <x v="5"/>
    <x v="2"/>
    <s v="Decaf"/>
  </r>
  <r>
    <n v="19"/>
    <n v="67"/>
    <n v="129"/>
    <n v="54"/>
    <n v="54"/>
    <n v="20"/>
    <n v="391"/>
    <n v="20"/>
    <n v="50"/>
    <n v="60"/>
    <n v="110"/>
    <n v="580"/>
    <n v="8"/>
    <x v="22"/>
    <x v="13"/>
    <x v="2"/>
    <x v="1"/>
    <x v="6"/>
    <x v="3"/>
    <s v="Decaf"/>
  </r>
  <r>
    <n v="22"/>
    <n v="130"/>
    <n v="239"/>
    <n v="94"/>
    <n v="115"/>
    <n v="85"/>
    <n v="694"/>
    <n v="20"/>
    <n v="80"/>
    <n v="120"/>
    <n v="200"/>
    <n v="405"/>
    <n v="9"/>
    <x v="22"/>
    <x v="13"/>
    <x v="2"/>
    <x v="1"/>
    <x v="7"/>
    <x v="3"/>
    <s v="Decaf"/>
  </r>
  <r>
    <n v="105"/>
    <n v="112"/>
    <n v="213"/>
    <n v="88"/>
    <n v="41"/>
    <n v="29"/>
    <n v="561"/>
    <n v="90"/>
    <n v="103"/>
    <n v="130"/>
    <n v="230"/>
    <n v="918"/>
    <n v="2"/>
    <x v="22"/>
    <x v="13"/>
    <x v="2"/>
    <x v="1"/>
    <x v="1"/>
    <x v="0"/>
    <s v="Regular"/>
  </r>
  <r>
    <n v="45"/>
    <n v="52"/>
    <n v="94"/>
    <n v="36"/>
    <n v="22"/>
    <n v="10"/>
    <n v="862"/>
    <n v="40"/>
    <n v="40"/>
    <n v="60"/>
    <n v="100"/>
    <n v="580"/>
    <n v="3"/>
    <x v="22"/>
    <x v="13"/>
    <x v="2"/>
    <x v="1"/>
    <x v="2"/>
    <x v="0"/>
    <s v="Decaf"/>
  </r>
  <r>
    <n v="132"/>
    <n v="143"/>
    <n v="261"/>
    <n v="135"/>
    <n v="54"/>
    <n v="31"/>
    <n v="-2003"/>
    <n v="60"/>
    <n v="80"/>
    <n v="100"/>
    <n v="180"/>
    <n v="405"/>
    <n v="4"/>
    <x v="22"/>
    <x v="13"/>
    <x v="2"/>
    <x v="1"/>
    <x v="12"/>
    <x v="2"/>
    <s v="Regular"/>
  </r>
  <r>
    <n v="43"/>
    <n v="48"/>
    <n v="85"/>
    <n v="32"/>
    <n v="19"/>
    <n v="8"/>
    <n v="482"/>
    <n v="30"/>
    <n v="20"/>
    <n v="40"/>
    <n v="60"/>
    <n v="580"/>
    <n v="5"/>
    <x v="22"/>
    <x v="13"/>
    <x v="2"/>
    <x v="1"/>
    <x v="4"/>
    <x v="2"/>
    <s v="Regular"/>
  </r>
  <r>
    <n v="92"/>
    <n v="119"/>
    <n v="210"/>
    <n v="78"/>
    <n v="57"/>
    <n v="25"/>
    <n v="798"/>
    <n v="40"/>
    <n v="60"/>
    <n v="90"/>
    <n v="150"/>
    <n v="580"/>
    <n v="6"/>
    <x v="22"/>
    <x v="13"/>
    <x v="2"/>
    <x v="1"/>
    <x v="5"/>
    <x v="2"/>
    <s v="Decaf"/>
  </r>
  <r>
    <n v="47"/>
    <n v="79"/>
    <n v="147"/>
    <n v="59"/>
    <n v="47"/>
    <n v="19"/>
    <n v="411"/>
    <n v="40"/>
    <n v="50"/>
    <n v="70"/>
    <n v="120"/>
    <n v="936"/>
    <n v="8"/>
    <x v="22"/>
    <x v="14"/>
    <x v="2"/>
    <x v="0"/>
    <x v="6"/>
    <x v="3"/>
    <s v="Decaf"/>
  </r>
  <r>
    <n v="46"/>
    <n v="68"/>
    <n v="121"/>
    <n v="46"/>
    <n v="37"/>
    <n v="14"/>
    <n v="424"/>
    <n v="30"/>
    <n v="40"/>
    <n v="60"/>
    <n v="100"/>
    <n v="806"/>
    <n v="9"/>
    <x v="22"/>
    <x v="14"/>
    <x v="2"/>
    <x v="0"/>
    <x v="7"/>
    <x v="3"/>
    <s v="Decaf"/>
  </r>
  <r>
    <n v="258"/>
    <n v="265"/>
    <n v="522"/>
    <n v="228"/>
    <n v="91"/>
    <n v="69"/>
    <n v="1272"/>
    <n v="230"/>
    <n v="244"/>
    <n v="320"/>
    <n v="580"/>
    <n v="432"/>
    <n v="2"/>
    <x v="22"/>
    <x v="14"/>
    <x v="2"/>
    <x v="0"/>
    <x v="1"/>
    <x v="0"/>
    <s v="Regular"/>
  </r>
  <r>
    <n v="39"/>
    <n v="52"/>
    <n v="98"/>
    <n v="40"/>
    <n v="26"/>
    <n v="13"/>
    <n v="536"/>
    <n v="40"/>
    <n v="40"/>
    <n v="60"/>
    <n v="100"/>
    <n v="936"/>
    <n v="3"/>
    <x v="22"/>
    <x v="14"/>
    <x v="2"/>
    <x v="0"/>
    <x v="2"/>
    <x v="0"/>
    <s v="Decaf"/>
  </r>
  <r>
    <n v="88"/>
    <n v="114"/>
    <n v="201"/>
    <n v="75"/>
    <n v="55"/>
    <n v="24"/>
    <n v="-1050"/>
    <n v="40"/>
    <n v="50"/>
    <n v="90"/>
    <n v="140"/>
    <n v="806"/>
    <n v="4"/>
    <x v="22"/>
    <x v="14"/>
    <x v="2"/>
    <x v="0"/>
    <x v="12"/>
    <x v="2"/>
    <s v="Regular"/>
  </r>
  <r>
    <n v="188"/>
    <n v="172"/>
    <n v="309"/>
    <n v="98"/>
    <n v="45"/>
    <n v="33"/>
    <n v="930"/>
    <n v="100"/>
    <n v="90"/>
    <n v="130"/>
    <n v="220"/>
    <n v="915"/>
    <n v="5"/>
    <x v="22"/>
    <x v="14"/>
    <x v="2"/>
    <x v="0"/>
    <x v="4"/>
    <x v="2"/>
    <s v="Regular"/>
  </r>
  <r>
    <n v="71"/>
    <n v="73"/>
    <n v="131"/>
    <n v="50"/>
    <n v="25"/>
    <n v="14"/>
    <n v="589"/>
    <n v="40"/>
    <n v="30"/>
    <n v="60"/>
    <n v="90"/>
    <n v="254"/>
    <n v="6"/>
    <x v="22"/>
    <x v="14"/>
    <x v="2"/>
    <x v="0"/>
    <x v="5"/>
    <x v="2"/>
    <s v="Decaf"/>
  </r>
  <r>
    <n v="-10"/>
    <n v="62"/>
    <n v="113"/>
    <n v="44"/>
    <n v="69"/>
    <n v="40"/>
    <n v="325"/>
    <n v="-10"/>
    <n v="30"/>
    <n v="40"/>
    <n v="70"/>
    <n v="435"/>
    <n v="11"/>
    <x v="22"/>
    <x v="15"/>
    <x v="3"/>
    <x v="1"/>
    <x v="9"/>
    <x v="1"/>
    <s v="Regular"/>
  </r>
  <r>
    <n v="13"/>
    <n v="47"/>
    <n v="87"/>
    <n v="35"/>
    <n v="38"/>
    <n v="11"/>
    <n v="248"/>
    <n v="10"/>
    <n v="20"/>
    <n v="30"/>
    <n v="50"/>
    <n v="435"/>
    <n v="12"/>
    <x v="22"/>
    <x v="15"/>
    <x v="3"/>
    <x v="1"/>
    <x v="10"/>
    <x v="1"/>
    <s v="Regular"/>
  </r>
  <r>
    <n v="-4"/>
    <n v="42"/>
    <n v="81"/>
    <n v="34"/>
    <n v="45"/>
    <n v="12"/>
    <n v="211"/>
    <n v="0"/>
    <n v="20"/>
    <n v="30"/>
    <n v="50"/>
    <n v="435"/>
    <n v="13"/>
    <x v="22"/>
    <x v="15"/>
    <x v="3"/>
    <x v="1"/>
    <x v="3"/>
    <x v="1"/>
    <s v="Regular"/>
  </r>
  <r>
    <n v="45"/>
    <n v="67"/>
    <n v="120"/>
    <n v="46"/>
    <n v="37"/>
    <n v="14"/>
    <n v="316"/>
    <n v="30"/>
    <n v="40"/>
    <n v="60"/>
    <n v="100"/>
    <n v="435"/>
    <n v="8"/>
    <x v="22"/>
    <x v="15"/>
    <x v="3"/>
    <x v="1"/>
    <x v="6"/>
    <x v="3"/>
    <s v="Decaf"/>
  </r>
  <r>
    <n v="30"/>
    <n v="66"/>
    <n v="116"/>
    <n v="43"/>
    <n v="46"/>
    <n v="14"/>
    <n v="452"/>
    <n v="30"/>
    <n v="40"/>
    <n v="60"/>
    <n v="100"/>
    <n v="435"/>
    <n v="9"/>
    <x v="22"/>
    <x v="15"/>
    <x v="3"/>
    <x v="1"/>
    <x v="7"/>
    <x v="3"/>
    <s v="Decaf"/>
  </r>
  <r>
    <n v="-12"/>
    <n v="40"/>
    <n v="130"/>
    <n v="82"/>
    <n v="48"/>
    <n v="25"/>
    <n v="1804"/>
    <n v="0"/>
    <n v="70"/>
    <n v="40"/>
    <n v="110"/>
    <n v="435"/>
    <n v="10"/>
    <x v="22"/>
    <x v="15"/>
    <x v="3"/>
    <x v="1"/>
    <x v="8"/>
    <x v="3"/>
    <s v="Decaf"/>
  </r>
  <r>
    <n v="126"/>
    <n v="130"/>
    <n v="246"/>
    <n v="92"/>
    <n v="45"/>
    <n v="33"/>
    <n v="552"/>
    <n v="90"/>
    <n v="90"/>
    <n v="130"/>
    <n v="220"/>
    <n v="801"/>
    <n v="5"/>
    <x v="22"/>
    <x v="15"/>
    <x v="3"/>
    <x v="1"/>
    <x v="4"/>
    <x v="2"/>
    <s v="Regular"/>
  </r>
  <r>
    <n v="77"/>
    <n v="78"/>
    <n v="141"/>
    <n v="54"/>
    <n v="26"/>
    <n v="15"/>
    <n v="885"/>
    <n v="50"/>
    <n v="50"/>
    <n v="70"/>
    <n v="120"/>
    <n v="435"/>
    <n v="6"/>
    <x v="22"/>
    <x v="15"/>
    <x v="3"/>
    <x v="1"/>
    <x v="5"/>
    <x v="2"/>
    <s v="Decaf"/>
  </r>
  <r>
    <n v="58"/>
    <n v="81"/>
    <n v="160"/>
    <n v="69"/>
    <n v="42"/>
    <n v="21"/>
    <n v="1060"/>
    <n v="50"/>
    <n v="80"/>
    <n v="90"/>
    <n v="170"/>
    <n v="435"/>
    <n v="1"/>
    <x v="22"/>
    <x v="15"/>
    <x v="3"/>
    <x v="1"/>
    <x v="0"/>
    <x v="0"/>
    <s v="Regular"/>
  </r>
  <r>
    <n v="40"/>
    <n v="71"/>
    <n v="132"/>
    <n v="53"/>
    <n v="44"/>
    <n v="17"/>
    <n v="380"/>
    <n v="50"/>
    <n v="60"/>
    <n v="80"/>
    <n v="140"/>
    <n v="435"/>
    <n v="2"/>
    <x v="22"/>
    <x v="15"/>
    <x v="3"/>
    <x v="1"/>
    <x v="1"/>
    <x v="0"/>
    <s v="Regular"/>
  </r>
  <r>
    <n v="56"/>
    <n v="102"/>
    <n v="196"/>
    <n v="82"/>
    <n v="64"/>
    <n v="31"/>
    <n v="601"/>
    <n v="60"/>
    <n v="90"/>
    <n v="120"/>
    <n v="210"/>
    <n v="435"/>
    <n v="3"/>
    <x v="22"/>
    <x v="15"/>
    <x v="3"/>
    <x v="1"/>
    <x v="2"/>
    <x v="0"/>
    <s v="Decaf"/>
  </r>
  <r>
    <n v="40"/>
    <n v="48"/>
    <n v="86"/>
    <n v="33"/>
    <n v="21"/>
    <n v="9"/>
    <n v="836"/>
    <n v="30"/>
    <n v="30"/>
    <n v="40"/>
    <n v="70"/>
    <n v="435"/>
    <n v="4"/>
    <x v="22"/>
    <x v="15"/>
    <x v="3"/>
    <x v="1"/>
    <x v="12"/>
    <x v="2"/>
    <s v="Regular"/>
  </r>
  <r>
    <n v="190"/>
    <n v="172"/>
    <n v="309"/>
    <n v="180"/>
    <n v="44"/>
    <n v="33"/>
    <n v="930"/>
    <n v="110"/>
    <n v="80"/>
    <n v="130"/>
    <n v="210"/>
    <n v="805"/>
    <n v="11"/>
    <x v="22"/>
    <x v="16"/>
    <x v="3"/>
    <x v="0"/>
    <x v="9"/>
    <x v="1"/>
    <s v="Regular"/>
  </r>
  <r>
    <n v="70"/>
    <n v="73"/>
    <n v="131"/>
    <n v="50"/>
    <n v="26"/>
    <n v="14"/>
    <n v="589"/>
    <n v="40"/>
    <n v="30"/>
    <n v="50"/>
    <n v="80"/>
    <n v="760"/>
    <n v="12"/>
    <x v="22"/>
    <x v="16"/>
    <x v="3"/>
    <x v="0"/>
    <x v="10"/>
    <x v="1"/>
    <s v="Regular"/>
  </r>
  <r>
    <n v="88"/>
    <n v="114"/>
    <n v="201"/>
    <n v="75"/>
    <n v="55"/>
    <n v="24"/>
    <n v="659"/>
    <n v="40"/>
    <n v="50"/>
    <n v="80"/>
    <n v="130"/>
    <n v="209"/>
    <n v="13"/>
    <x v="22"/>
    <x v="16"/>
    <x v="3"/>
    <x v="0"/>
    <x v="3"/>
    <x v="1"/>
    <s v="Regular"/>
  </r>
  <r>
    <n v="125"/>
    <n v="117"/>
    <n v="211"/>
    <n v="81"/>
    <n v="33"/>
    <n v="22"/>
    <n v="984"/>
    <n v="80"/>
    <n v="70"/>
    <n v="110"/>
    <n v="180"/>
    <n v="760"/>
    <n v="8"/>
    <x v="22"/>
    <x v="16"/>
    <x v="3"/>
    <x v="0"/>
    <x v="6"/>
    <x v="3"/>
    <s v="Decaf"/>
  </r>
  <r>
    <n v="258"/>
    <n v="265"/>
    <n v="522"/>
    <n v="186"/>
    <n v="91"/>
    <n v="69"/>
    <n v="1272"/>
    <n v="160"/>
    <n v="180"/>
    <n v="240"/>
    <n v="450"/>
    <n v="510"/>
    <n v="9"/>
    <x v="22"/>
    <x v="16"/>
    <x v="3"/>
    <x v="0"/>
    <x v="7"/>
    <x v="3"/>
    <s v="Decaf"/>
  </r>
  <r>
    <n v="40"/>
    <n v="52"/>
    <n v="98"/>
    <n v="40"/>
    <n v="25"/>
    <n v="13"/>
    <n v="536"/>
    <n v="30"/>
    <n v="30"/>
    <n v="50"/>
    <n v="80"/>
    <n v="323"/>
    <n v="10"/>
    <x v="22"/>
    <x v="16"/>
    <x v="3"/>
    <x v="0"/>
    <x v="8"/>
    <x v="3"/>
    <s v="Decaf"/>
  </r>
  <r>
    <n v="39"/>
    <n v="168"/>
    <n v="308"/>
    <n v="114"/>
    <n v="142"/>
    <n v="109"/>
    <n v="912"/>
    <n v="40"/>
    <n v="105"/>
    <n v="170"/>
    <n v="280"/>
    <n v="916"/>
    <n v="5"/>
    <x v="22"/>
    <x v="16"/>
    <x v="3"/>
    <x v="0"/>
    <x v="4"/>
    <x v="2"/>
    <s v="Regular"/>
  </r>
  <r>
    <n v="292"/>
    <n v="304"/>
    <n v="567"/>
    <n v="164"/>
    <n v="107"/>
    <n v="75"/>
    <n v="1691"/>
    <n v="190"/>
    <n v="205"/>
    <n v="290"/>
    <n v="510"/>
    <n v="213"/>
    <n v="6"/>
    <x v="22"/>
    <x v="16"/>
    <x v="3"/>
    <x v="0"/>
    <x v="5"/>
    <x v="2"/>
    <s v="Decaf"/>
  </r>
  <r>
    <n v="-83"/>
    <n v="3"/>
    <n v="124"/>
    <n v="162"/>
    <n v="59"/>
    <n v="36"/>
    <n v="2758"/>
    <n v="-50"/>
    <n v="145"/>
    <n v="0"/>
    <n v="130"/>
    <n v="916"/>
    <n v="1"/>
    <x v="22"/>
    <x v="16"/>
    <x v="3"/>
    <x v="0"/>
    <x v="0"/>
    <x v="0"/>
    <s v="Regular"/>
  </r>
  <r>
    <n v="349"/>
    <n v="374"/>
    <n v="664"/>
    <n v="247"/>
    <n v="139"/>
    <n v="87"/>
    <n v="2580"/>
    <n v="310"/>
    <n v="227"/>
    <n v="450"/>
    <n v="740"/>
    <n v="213"/>
    <n v="2"/>
    <x v="22"/>
    <x v="16"/>
    <x v="3"/>
    <x v="0"/>
    <x v="1"/>
    <x v="0"/>
    <s v="Regular"/>
  </r>
  <r>
    <n v="-188"/>
    <n v="-27"/>
    <n v="156"/>
    <n v="170"/>
    <n v="100"/>
    <n v="57"/>
    <n v="3909"/>
    <n v="-130"/>
    <n v="187"/>
    <n v="-30"/>
    <n v="170"/>
    <n v="626"/>
    <n v="3"/>
    <x v="22"/>
    <x v="16"/>
    <x v="3"/>
    <x v="0"/>
    <x v="2"/>
    <x v="0"/>
    <s v="Decaf"/>
  </r>
  <r>
    <n v="191"/>
    <n v="212"/>
    <n v="451"/>
    <n v="245"/>
    <n v="83"/>
    <n v="59"/>
    <n v="1778"/>
    <n v="140"/>
    <n v="160"/>
    <n v="210"/>
    <n v="410"/>
    <n v="951"/>
    <n v="4"/>
    <x v="22"/>
    <x v="16"/>
    <x v="3"/>
    <x v="0"/>
    <x v="12"/>
    <x v="2"/>
    <s v="Regular"/>
  </r>
  <r>
    <n v="291"/>
    <n v="304"/>
    <n v="567"/>
    <n v="259"/>
    <n v="108"/>
    <n v="75"/>
    <n v="1691"/>
    <n v="140"/>
    <n v="170"/>
    <n v="220"/>
    <n v="380"/>
    <n v="775"/>
    <n v="11"/>
    <x v="22"/>
    <x v="17"/>
    <x v="3"/>
    <x v="1"/>
    <x v="9"/>
    <x v="1"/>
    <s v="Regular"/>
  </r>
  <r>
    <n v="190"/>
    <n v="212"/>
    <n v="451"/>
    <n v="256"/>
    <n v="84"/>
    <n v="59"/>
    <n v="1778"/>
    <n v="80"/>
    <n v="169"/>
    <n v="150"/>
    <n v="300"/>
    <n v="702"/>
    <n v="12"/>
    <x v="22"/>
    <x v="17"/>
    <x v="3"/>
    <x v="1"/>
    <x v="10"/>
    <x v="1"/>
    <s v="Regular"/>
  </r>
  <r>
    <n v="-505"/>
    <n v="-245"/>
    <n v="34"/>
    <n v="186"/>
    <n v="127"/>
    <n v="93"/>
    <n v="7653"/>
    <n v="-280"/>
    <n v="178"/>
    <n v="-180"/>
    <n v="0"/>
    <n v="775"/>
    <n v="13"/>
    <x v="22"/>
    <x v="17"/>
    <x v="3"/>
    <x v="1"/>
    <x v="3"/>
    <x v="1"/>
    <s v="Regular"/>
  </r>
  <r>
    <n v="39"/>
    <n v="168"/>
    <n v="308"/>
    <n v="154"/>
    <n v="142"/>
    <n v="109"/>
    <n v="912"/>
    <n v="20"/>
    <n v="86"/>
    <n v="150"/>
    <n v="260"/>
    <n v="702"/>
    <n v="8"/>
    <x v="22"/>
    <x v="17"/>
    <x v="3"/>
    <x v="1"/>
    <x v="6"/>
    <x v="3"/>
    <s v="Decaf"/>
  </r>
  <r>
    <n v="205"/>
    <n v="239"/>
    <n v="439"/>
    <n v="163"/>
    <n v="101"/>
    <n v="57"/>
    <n v="1150"/>
    <n v="130"/>
    <n v="115"/>
    <n v="220"/>
    <n v="380"/>
    <n v="702"/>
    <n v="9"/>
    <x v="22"/>
    <x v="17"/>
    <x v="3"/>
    <x v="1"/>
    <x v="7"/>
    <x v="3"/>
    <s v="Decaf"/>
  </r>
  <r>
    <n v="159"/>
    <n v="165"/>
    <n v="296"/>
    <n v="143"/>
    <n v="58"/>
    <n v="36"/>
    <n v="803"/>
    <n v="100"/>
    <n v="88"/>
    <n v="150"/>
    <n v="250"/>
    <n v="775"/>
    <n v="10"/>
    <x v="22"/>
    <x v="17"/>
    <x v="3"/>
    <x v="1"/>
    <x v="8"/>
    <x v="3"/>
    <s v="Decaf"/>
  </r>
  <r>
    <n v="46"/>
    <n v="43"/>
    <n v="46"/>
    <n v="0"/>
    <n v="12"/>
    <n v="0"/>
    <n v="387"/>
    <n v="30"/>
    <n v="0"/>
    <n v="40"/>
    <n v="40"/>
    <n v="775"/>
    <n v="4"/>
    <x v="22"/>
    <x v="17"/>
    <x v="3"/>
    <x v="1"/>
    <x v="12"/>
    <x v="2"/>
    <s v="Regular"/>
  </r>
  <r>
    <n v="13"/>
    <n v="24"/>
    <n v="42"/>
    <n v="15"/>
    <n v="15"/>
    <n v="4"/>
    <n v="848"/>
    <n v="10"/>
    <n v="10"/>
    <n v="20"/>
    <n v="30"/>
    <n v="775"/>
    <n v="5"/>
    <x v="22"/>
    <x v="17"/>
    <x v="3"/>
    <x v="1"/>
    <x v="4"/>
    <x v="2"/>
    <s v="Regular"/>
  </r>
  <r>
    <n v="25"/>
    <n v="34"/>
    <n v="60"/>
    <n v="22"/>
    <n v="17"/>
    <n v="6"/>
    <n v="802"/>
    <n v="20"/>
    <n v="20"/>
    <n v="30"/>
    <n v="50"/>
    <n v="775"/>
    <n v="6"/>
    <x v="22"/>
    <x v="17"/>
    <x v="3"/>
    <x v="1"/>
    <x v="5"/>
    <x v="2"/>
    <s v="Decaf"/>
  </r>
  <r>
    <n v="-6"/>
    <n v="41"/>
    <n v="79"/>
    <n v="33"/>
    <n v="45"/>
    <n v="12"/>
    <n v="243"/>
    <n v="10"/>
    <n v="30"/>
    <n v="50"/>
    <n v="80"/>
    <n v="775"/>
    <n v="2"/>
    <x v="22"/>
    <x v="17"/>
    <x v="3"/>
    <x v="1"/>
    <x v="1"/>
    <x v="0"/>
    <s v="Regular"/>
  </r>
  <r>
    <n v="7"/>
    <n v="35"/>
    <n v="68"/>
    <n v="29"/>
    <n v="30"/>
    <n v="8"/>
    <n v="1003"/>
    <n v="20"/>
    <n v="30"/>
    <n v="40"/>
    <n v="70"/>
    <n v="702"/>
    <n v="3"/>
    <x v="22"/>
    <x v="17"/>
    <x v="3"/>
    <x v="1"/>
    <x v="2"/>
    <x v="0"/>
    <s v="Decaf"/>
  </r>
  <r>
    <n v="42"/>
    <n v="48"/>
    <n v="85"/>
    <n v="32"/>
    <n v="20"/>
    <n v="8"/>
    <n v="482"/>
    <n v="30"/>
    <n v="20"/>
    <n v="30"/>
    <n v="50"/>
    <n v="503"/>
    <n v="11"/>
    <x v="22"/>
    <x v="18"/>
    <x v="3"/>
    <x v="1"/>
    <x v="9"/>
    <x v="1"/>
    <s v="Regular"/>
  </r>
  <r>
    <n v="92"/>
    <n v="119"/>
    <n v="210"/>
    <n v="78"/>
    <n v="57"/>
    <n v="25"/>
    <n v="798"/>
    <n v="50"/>
    <n v="50"/>
    <n v="90"/>
    <n v="140"/>
    <n v="503"/>
    <n v="12"/>
    <x v="22"/>
    <x v="18"/>
    <x v="3"/>
    <x v="1"/>
    <x v="10"/>
    <x v="1"/>
    <s v="Regular"/>
  </r>
  <r>
    <n v="132"/>
    <n v="143"/>
    <n v="261"/>
    <n v="83"/>
    <n v="54"/>
    <n v="31"/>
    <n v="666"/>
    <n v="70"/>
    <n v="70"/>
    <n v="100"/>
    <n v="170"/>
    <n v="971"/>
    <n v="13"/>
    <x v="22"/>
    <x v="18"/>
    <x v="3"/>
    <x v="1"/>
    <x v="3"/>
    <x v="1"/>
    <s v="Regular"/>
  </r>
  <r>
    <n v="28"/>
    <n v="38"/>
    <n v="67"/>
    <n v="25"/>
    <n v="19"/>
    <n v="7"/>
    <n v="823"/>
    <n v="20"/>
    <n v="20"/>
    <n v="30"/>
    <n v="50"/>
    <n v="541"/>
    <n v="8"/>
    <x v="22"/>
    <x v="18"/>
    <x v="3"/>
    <x v="1"/>
    <x v="6"/>
    <x v="3"/>
    <s v="Decaf"/>
  </r>
  <r>
    <n v="104"/>
    <n v="112"/>
    <n v="213"/>
    <n v="88"/>
    <n v="42"/>
    <n v="29"/>
    <n v="561"/>
    <n v="70"/>
    <n v="80"/>
    <n v="100"/>
    <n v="180"/>
    <n v="541"/>
    <n v="9"/>
    <x v="22"/>
    <x v="18"/>
    <x v="3"/>
    <x v="1"/>
    <x v="7"/>
    <x v="3"/>
    <s v="Decaf"/>
  </r>
  <r>
    <n v="24"/>
    <n v="69"/>
    <n v="132"/>
    <n v="55"/>
    <n v="53"/>
    <n v="20"/>
    <n v="410"/>
    <n v="30"/>
    <n v="50"/>
    <n v="70"/>
    <n v="120"/>
    <n v="503"/>
    <n v="4"/>
    <x v="22"/>
    <x v="18"/>
    <x v="3"/>
    <x v="1"/>
    <x v="12"/>
    <x v="2"/>
    <s v="Regular"/>
  </r>
  <r>
    <n v="49"/>
    <n v="79"/>
    <n v="147"/>
    <n v="59"/>
    <n v="46"/>
    <n v="19"/>
    <n v="411"/>
    <n v="50"/>
    <n v="50"/>
    <n v="80"/>
    <n v="130"/>
    <n v="541"/>
    <n v="5"/>
    <x v="22"/>
    <x v="18"/>
    <x v="3"/>
    <x v="1"/>
    <x v="4"/>
    <x v="2"/>
    <s v="Regular"/>
  </r>
  <r>
    <n v="160"/>
    <n v="182"/>
    <n v="387"/>
    <n v="215"/>
    <n v="74"/>
    <n v="50"/>
    <n v="1283"/>
    <n v="120"/>
    <n v="173"/>
    <n v="180"/>
    <n v="350"/>
    <n v="971"/>
    <n v="6"/>
    <x v="22"/>
    <x v="18"/>
    <x v="3"/>
    <x v="1"/>
    <x v="5"/>
    <x v="2"/>
    <s v="Decaf"/>
  </r>
  <r>
    <n v="-6"/>
    <n v="73"/>
    <n v="133"/>
    <n v="52"/>
    <n v="77"/>
    <n v="47"/>
    <n v="509"/>
    <n v="10"/>
    <n v="60"/>
    <n v="80"/>
    <n v="140"/>
    <n v="971"/>
    <n v="1"/>
    <x v="22"/>
    <x v="18"/>
    <x v="3"/>
    <x v="1"/>
    <x v="0"/>
    <x v="0"/>
    <s v="Regular"/>
  </r>
  <r>
    <n v="21"/>
    <n v="75"/>
    <n v="136"/>
    <n v="53"/>
    <n v="61"/>
    <n v="17"/>
    <n v="470"/>
    <n v="40"/>
    <n v="60"/>
    <n v="90"/>
    <n v="150"/>
    <n v="541"/>
    <n v="2"/>
    <x v="22"/>
    <x v="18"/>
    <x v="3"/>
    <x v="1"/>
    <x v="1"/>
    <x v="0"/>
    <s v="Regular"/>
  </r>
  <r>
    <n v="47"/>
    <n v="68"/>
    <n v="121"/>
    <n v="46"/>
    <n v="36"/>
    <n v="14"/>
    <n v="424"/>
    <n v="50"/>
    <n v="50"/>
    <n v="80"/>
    <n v="130"/>
    <n v="503"/>
    <n v="3"/>
    <x v="22"/>
    <x v="18"/>
    <x v="3"/>
    <x v="1"/>
    <x v="2"/>
    <x v="0"/>
    <s v="Decaf"/>
  </r>
  <r>
    <n v="73"/>
    <n v="88"/>
    <n v="150"/>
    <n v="53"/>
    <n v="39"/>
    <n v="16"/>
    <n v="321"/>
    <n v="50"/>
    <n v="30"/>
    <n v="70"/>
    <n v="100"/>
    <n v="509"/>
    <n v="11"/>
    <x v="22"/>
    <x v="19"/>
    <x v="3"/>
    <x v="1"/>
    <x v="9"/>
    <x v="1"/>
    <s v="Regular"/>
  </r>
  <r>
    <n v="50"/>
    <n v="71"/>
    <n v="128"/>
    <n v="49"/>
    <n v="37"/>
    <n v="15"/>
    <n v="454"/>
    <n v="30"/>
    <n v="30"/>
    <n v="50"/>
    <n v="80"/>
    <n v="206"/>
    <n v="12"/>
    <x v="22"/>
    <x v="19"/>
    <x v="3"/>
    <x v="1"/>
    <x v="10"/>
    <x v="1"/>
    <s v="Regular"/>
  </r>
  <r>
    <n v="1"/>
    <n v="86"/>
    <n v="157"/>
    <n v="61"/>
    <n v="85"/>
    <n v="55"/>
    <n v="613"/>
    <n v="0"/>
    <n v="40"/>
    <n v="60"/>
    <n v="100"/>
    <n v="509"/>
    <n v="13"/>
    <x v="22"/>
    <x v="19"/>
    <x v="3"/>
    <x v="1"/>
    <x v="3"/>
    <x v="1"/>
    <s v="Regular"/>
  </r>
  <r>
    <n v="181"/>
    <n v="195"/>
    <n v="346"/>
    <n v="180"/>
    <n v="73"/>
    <n v="42"/>
    <n v="1134"/>
    <n v="120"/>
    <n v="152"/>
    <n v="180"/>
    <n v="300"/>
    <n v="206"/>
    <n v="8"/>
    <x v="22"/>
    <x v="19"/>
    <x v="3"/>
    <x v="1"/>
    <x v="6"/>
    <x v="3"/>
    <s v="Decaf"/>
  </r>
  <r>
    <n v="65"/>
    <n v="68"/>
    <n v="123"/>
    <n v="47"/>
    <n v="24"/>
    <n v="13"/>
    <n v="834"/>
    <n v="40"/>
    <n v="40"/>
    <n v="60"/>
    <n v="100"/>
    <n v="253"/>
    <n v="9"/>
    <x v="22"/>
    <x v="19"/>
    <x v="3"/>
    <x v="1"/>
    <x v="7"/>
    <x v="3"/>
    <s v="Decaf"/>
  </r>
  <r>
    <n v="16"/>
    <n v="30"/>
    <n v="55"/>
    <n v="22"/>
    <n v="19"/>
    <n v="7"/>
    <n v="570"/>
    <n v="20"/>
    <n v="20"/>
    <n v="30"/>
    <n v="50"/>
    <n v="425"/>
    <n v="4"/>
    <x v="22"/>
    <x v="19"/>
    <x v="3"/>
    <x v="1"/>
    <x v="12"/>
    <x v="2"/>
    <s v="Regular"/>
  </r>
  <r>
    <n v="19"/>
    <n v="67"/>
    <n v="129"/>
    <n v="54"/>
    <n v="54"/>
    <n v="20"/>
    <n v="391"/>
    <n v="20"/>
    <n v="50"/>
    <n v="60"/>
    <n v="110"/>
    <n v="206"/>
    <n v="5"/>
    <x v="22"/>
    <x v="19"/>
    <x v="3"/>
    <x v="1"/>
    <x v="4"/>
    <x v="2"/>
    <s v="Regular"/>
  </r>
  <r>
    <n v="67"/>
    <n v="89"/>
    <n v="175"/>
    <n v="75"/>
    <n v="44"/>
    <n v="23"/>
    <n v="1063"/>
    <n v="40"/>
    <n v="70"/>
    <n v="80"/>
    <n v="150"/>
    <n v="425"/>
    <n v="6"/>
    <x v="22"/>
    <x v="19"/>
    <x v="3"/>
    <x v="1"/>
    <x v="5"/>
    <x v="2"/>
    <s v="Decaf"/>
  </r>
  <r>
    <n v="74"/>
    <n v="93"/>
    <n v="166"/>
    <n v="63"/>
    <n v="43"/>
    <n v="20"/>
    <n v="446"/>
    <n v="70"/>
    <n v="70"/>
    <n v="110"/>
    <n v="180"/>
    <n v="253"/>
    <n v="2"/>
    <x v="22"/>
    <x v="19"/>
    <x v="3"/>
    <x v="1"/>
    <x v="1"/>
    <x v="0"/>
    <s v="Regular"/>
  </r>
  <r>
    <n v="24"/>
    <n v="130"/>
    <n v="239"/>
    <n v="94"/>
    <n v="114"/>
    <n v="85"/>
    <n v="694"/>
    <n v="40"/>
    <n v="72"/>
    <n v="150"/>
    <n v="260"/>
    <n v="509"/>
    <n v="3"/>
    <x v="22"/>
    <x v="19"/>
    <x v="3"/>
    <x v="1"/>
    <x v="2"/>
    <x v="0"/>
    <s v="Decaf"/>
  </r>
  <r>
    <n v="129"/>
    <n v="153"/>
    <n v="326"/>
    <n v="170"/>
    <n v="66"/>
    <n v="42"/>
    <n v="1319"/>
    <n v="80"/>
    <n v="187"/>
    <n v="140"/>
    <n v="280"/>
    <n v="970"/>
    <n v="8"/>
    <x v="23"/>
    <x v="0"/>
    <x v="0"/>
    <x v="0"/>
    <x v="6"/>
    <x v="3"/>
    <s v="Decaf"/>
  </r>
  <r>
    <n v="-9"/>
    <n v="65"/>
    <n v="119"/>
    <n v="47"/>
    <n v="71"/>
    <n v="42"/>
    <n v="521"/>
    <n v="0"/>
    <n v="40"/>
    <n v="60"/>
    <n v="100"/>
    <n v="719"/>
    <n v="9"/>
    <x v="23"/>
    <x v="0"/>
    <x v="0"/>
    <x v="0"/>
    <x v="7"/>
    <x v="3"/>
    <s v="Decaf"/>
  </r>
  <r>
    <n v="43"/>
    <n v="73"/>
    <n v="135"/>
    <n v="54"/>
    <n v="44"/>
    <n v="17"/>
    <n v="424"/>
    <n v="30"/>
    <n v="50"/>
    <n v="60"/>
    <n v="110"/>
    <n v="970"/>
    <n v="10"/>
    <x v="23"/>
    <x v="0"/>
    <x v="0"/>
    <x v="0"/>
    <x v="8"/>
    <x v="3"/>
    <s v="Decaf"/>
  </r>
  <r>
    <n v="9"/>
    <n v="57"/>
    <n v="110"/>
    <n v="46"/>
    <n v="51"/>
    <n v="17"/>
    <n v="422"/>
    <n v="10"/>
    <n v="30"/>
    <n v="50"/>
    <n v="80"/>
    <n v="303"/>
    <n v="11"/>
    <x v="23"/>
    <x v="0"/>
    <x v="0"/>
    <x v="0"/>
    <x v="9"/>
    <x v="1"/>
    <s v="Regular"/>
  </r>
  <r>
    <n v="39"/>
    <n v="63"/>
    <n v="124"/>
    <n v="53"/>
    <n v="37"/>
    <n v="16"/>
    <n v="1054"/>
    <n v="20"/>
    <n v="40"/>
    <n v="50"/>
    <n v="90"/>
    <n v="970"/>
    <n v="12"/>
    <x v="23"/>
    <x v="0"/>
    <x v="0"/>
    <x v="0"/>
    <x v="10"/>
    <x v="1"/>
    <s v="Regular"/>
  </r>
  <r>
    <n v="98"/>
    <n v="104"/>
    <n v="197"/>
    <n v="81"/>
    <n v="38"/>
    <n v="26"/>
    <n v="551"/>
    <n v="60"/>
    <n v="60"/>
    <n v="90"/>
    <n v="150"/>
    <n v="719"/>
    <n v="13"/>
    <x v="23"/>
    <x v="0"/>
    <x v="0"/>
    <x v="0"/>
    <x v="3"/>
    <x v="1"/>
    <s v="Regular"/>
  </r>
  <r>
    <n v="79"/>
    <n v="79"/>
    <n v="142"/>
    <n v="54"/>
    <n v="26"/>
    <n v="15"/>
    <n v="601"/>
    <n v="90"/>
    <n v="60"/>
    <n v="110"/>
    <n v="170"/>
    <n v="970"/>
    <n v="5"/>
    <x v="23"/>
    <x v="0"/>
    <x v="0"/>
    <x v="0"/>
    <x v="4"/>
    <x v="2"/>
    <s v="Regular"/>
  </r>
  <r>
    <n v="70"/>
    <n v="101"/>
    <n v="179"/>
    <n v="67"/>
    <n v="54"/>
    <n v="22"/>
    <n v="677"/>
    <n v="80"/>
    <n v="80"/>
    <n v="130"/>
    <n v="210"/>
    <n v="720"/>
    <n v="6"/>
    <x v="23"/>
    <x v="0"/>
    <x v="0"/>
    <x v="0"/>
    <x v="5"/>
    <x v="2"/>
    <s v="Decaf"/>
  </r>
  <r>
    <n v="199"/>
    <n v="179"/>
    <n v="322"/>
    <n v="90"/>
    <n v="45"/>
    <n v="34"/>
    <n v="959"/>
    <n v="130"/>
    <n v="162"/>
    <n v="170"/>
    <n v="290"/>
    <n v="303"/>
    <n v="1"/>
    <x v="23"/>
    <x v="0"/>
    <x v="0"/>
    <x v="0"/>
    <x v="0"/>
    <x v="0"/>
    <s v="Regular"/>
  </r>
  <r>
    <n v="43"/>
    <n v="56"/>
    <n v="106"/>
    <n v="43"/>
    <n v="27"/>
    <n v="14"/>
    <n v="531"/>
    <n v="30"/>
    <n v="40"/>
    <n v="50"/>
    <n v="90"/>
    <n v="970"/>
    <n v="2"/>
    <x v="23"/>
    <x v="0"/>
    <x v="0"/>
    <x v="0"/>
    <x v="1"/>
    <x v="0"/>
    <s v="Regular"/>
  </r>
  <r>
    <n v="131"/>
    <n v="124"/>
    <n v="224"/>
    <n v="86"/>
    <n v="36"/>
    <n v="24"/>
    <n v="1003"/>
    <n v="90"/>
    <n v="80"/>
    <n v="120"/>
    <n v="200"/>
    <n v="720"/>
    <n v="3"/>
    <x v="23"/>
    <x v="0"/>
    <x v="0"/>
    <x v="0"/>
    <x v="2"/>
    <x v="0"/>
    <s v="Decaf"/>
  </r>
  <r>
    <n v="197"/>
    <n v="179"/>
    <n v="322"/>
    <n v="162"/>
    <n v="46"/>
    <n v="34"/>
    <n v="959"/>
    <n v="130"/>
    <n v="109"/>
    <n v="170"/>
    <n v="280"/>
    <n v="618"/>
    <n v="8"/>
    <x v="23"/>
    <x v="1"/>
    <x v="0"/>
    <x v="0"/>
    <x v="6"/>
    <x v="3"/>
    <s v="Decaf"/>
  </r>
  <r>
    <n v="43"/>
    <n v="56"/>
    <n v="106"/>
    <n v="43"/>
    <n v="27"/>
    <n v="14"/>
    <n v="531"/>
    <n v="30"/>
    <n v="40"/>
    <n v="50"/>
    <n v="90"/>
    <n v="312"/>
    <n v="9"/>
    <x v="23"/>
    <x v="1"/>
    <x v="0"/>
    <x v="0"/>
    <x v="7"/>
    <x v="3"/>
    <s v="Decaf"/>
  </r>
  <r>
    <n v="131"/>
    <n v="124"/>
    <n v="224"/>
    <n v="86"/>
    <n v="36"/>
    <n v="24"/>
    <n v="1003"/>
    <n v="80"/>
    <n v="80"/>
    <n v="110"/>
    <n v="190"/>
    <n v="312"/>
    <n v="10"/>
    <x v="23"/>
    <x v="1"/>
    <x v="0"/>
    <x v="0"/>
    <x v="8"/>
    <x v="3"/>
    <s v="Decaf"/>
  </r>
  <r>
    <n v="79"/>
    <n v="79"/>
    <n v="142"/>
    <n v="54"/>
    <n v="26"/>
    <n v="15"/>
    <n v="601"/>
    <n v="50"/>
    <n v="40"/>
    <n v="70"/>
    <n v="110"/>
    <n v="630"/>
    <n v="11"/>
    <x v="23"/>
    <x v="1"/>
    <x v="0"/>
    <x v="0"/>
    <x v="9"/>
    <x v="1"/>
    <s v="Regular"/>
  </r>
  <r>
    <n v="70"/>
    <n v="101"/>
    <n v="179"/>
    <n v="67"/>
    <n v="54"/>
    <n v="22"/>
    <n v="677"/>
    <n v="40"/>
    <n v="50"/>
    <n v="80"/>
    <n v="130"/>
    <n v="708"/>
    <n v="12"/>
    <x v="23"/>
    <x v="1"/>
    <x v="0"/>
    <x v="0"/>
    <x v="10"/>
    <x v="1"/>
    <s v="Regular"/>
  </r>
  <r>
    <n v="321"/>
    <n v="329"/>
    <n v="614"/>
    <n v="211"/>
    <n v="113"/>
    <n v="81"/>
    <n v="1744"/>
    <n v="320"/>
    <n v="291"/>
    <n v="420"/>
    <n v="730"/>
    <n v="708"/>
    <n v="5"/>
    <x v="23"/>
    <x v="1"/>
    <x v="0"/>
    <x v="0"/>
    <x v="4"/>
    <x v="2"/>
    <s v="Regular"/>
  </r>
  <r>
    <n v="233"/>
    <n v="251"/>
    <n v="534"/>
    <n v="224"/>
    <n v="94"/>
    <n v="70"/>
    <n v="1820"/>
    <n v="240"/>
    <n v="281"/>
    <n v="320"/>
    <n v="640"/>
    <n v="773"/>
    <n v="6"/>
    <x v="23"/>
    <x v="1"/>
    <x v="0"/>
    <x v="0"/>
    <x v="5"/>
    <x v="2"/>
    <s v="Decaf"/>
  </r>
  <r>
    <n v="288"/>
    <n v="310"/>
    <n v="569"/>
    <n v="201"/>
    <n v="116"/>
    <n v="73"/>
    <n v="1191"/>
    <n v="190"/>
    <n v="182"/>
    <n v="300"/>
    <n v="520"/>
    <n v="312"/>
    <n v="2"/>
    <x v="23"/>
    <x v="1"/>
    <x v="0"/>
    <x v="0"/>
    <x v="1"/>
    <x v="0"/>
    <s v="Regular"/>
  </r>
  <r>
    <n v="181"/>
    <n v="185"/>
    <n v="332"/>
    <n v="159"/>
    <n v="63"/>
    <n v="40"/>
    <n v="830"/>
    <n v="130"/>
    <n v="86"/>
    <n v="180"/>
    <n v="300"/>
    <n v="312"/>
    <n v="3"/>
    <x v="23"/>
    <x v="1"/>
    <x v="0"/>
    <x v="0"/>
    <x v="2"/>
    <x v="0"/>
    <s v="Decaf"/>
  </r>
  <r>
    <n v="321"/>
    <n v="329"/>
    <n v="614"/>
    <n v="257"/>
    <n v="113"/>
    <n v="81"/>
    <n v="1744"/>
    <n v="200"/>
    <n v="191"/>
    <n v="300"/>
    <n v="530"/>
    <n v="515"/>
    <n v="8"/>
    <x v="23"/>
    <x v="2"/>
    <x v="0"/>
    <x v="1"/>
    <x v="6"/>
    <x v="3"/>
    <s v="Decaf"/>
  </r>
  <r>
    <n v="183"/>
    <n v="185"/>
    <n v="332"/>
    <n v="125"/>
    <n v="62"/>
    <n v="40"/>
    <n v="830"/>
    <n v="120"/>
    <n v="175"/>
    <n v="170"/>
    <n v="290"/>
    <n v="515"/>
    <n v="9"/>
    <x v="23"/>
    <x v="2"/>
    <x v="0"/>
    <x v="1"/>
    <x v="7"/>
    <x v="3"/>
    <s v="Decaf"/>
  </r>
  <r>
    <n v="232"/>
    <n v="251"/>
    <n v="534"/>
    <n v="252"/>
    <n v="95"/>
    <n v="70"/>
    <n v="1820"/>
    <n v="120"/>
    <n v="175"/>
    <n v="200"/>
    <n v="410"/>
    <n v="641"/>
    <n v="11"/>
    <x v="23"/>
    <x v="2"/>
    <x v="0"/>
    <x v="1"/>
    <x v="9"/>
    <x v="1"/>
    <s v="Regular"/>
  </r>
  <r>
    <n v="321"/>
    <n v="360"/>
    <n v="697"/>
    <n v="323"/>
    <n v="144"/>
    <n v="111"/>
    <n v="1838"/>
    <n v="170"/>
    <n v="244"/>
    <n v="300"/>
    <n v="540"/>
    <n v="563"/>
    <n v="12"/>
    <x v="23"/>
    <x v="2"/>
    <x v="0"/>
    <x v="1"/>
    <x v="10"/>
    <x v="1"/>
    <s v="Regular"/>
  </r>
  <r>
    <n v="25"/>
    <n v="35"/>
    <n v="62"/>
    <n v="23"/>
    <n v="18"/>
    <n v="6"/>
    <n v="807"/>
    <n v="40"/>
    <n v="20"/>
    <n v="50"/>
    <n v="70"/>
    <n v="515"/>
    <n v="5"/>
    <x v="23"/>
    <x v="2"/>
    <x v="0"/>
    <x v="1"/>
    <x v="4"/>
    <x v="2"/>
    <s v="Regular"/>
  </r>
  <r>
    <n v="47"/>
    <n v="43"/>
    <n v="46"/>
    <n v="0"/>
    <n v="11"/>
    <n v="0"/>
    <n v="344"/>
    <n v="40"/>
    <n v="0"/>
    <n v="50"/>
    <n v="50"/>
    <n v="563"/>
    <n v="6"/>
    <x v="23"/>
    <x v="2"/>
    <x v="0"/>
    <x v="1"/>
    <x v="5"/>
    <x v="2"/>
    <s v="Decaf"/>
  </r>
  <r>
    <n v="15"/>
    <n v="25"/>
    <n v="44"/>
    <n v="16"/>
    <n v="15"/>
    <n v="4"/>
    <n v="851"/>
    <n v="20"/>
    <n v="10"/>
    <n v="30"/>
    <n v="40"/>
    <n v="563"/>
    <n v="1"/>
    <x v="23"/>
    <x v="2"/>
    <x v="0"/>
    <x v="1"/>
    <x v="0"/>
    <x v="0"/>
    <s v="Regular"/>
  </r>
  <r>
    <n v="12"/>
    <n v="38"/>
    <n v="74"/>
    <n v="31"/>
    <n v="30"/>
    <n v="9"/>
    <n v="1009"/>
    <n v="10"/>
    <n v="30"/>
    <n v="30"/>
    <n v="60"/>
    <n v="641"/>
    <n v="2"/>
    <x v="23"/>
    <x v="2"/>
    <x v="0"/>
    <x v="1"/>
    <x v="1"/>
    <x v="0"/>
    <s v="Regular"/>
  </r>
  <r>
    <n v="-1"/>
    <n v="14"/>
    <n v="26"/>
    <n v="10"/>
    <n v="15"/>
    <n v="3"/>
    <n v="594"/>
    <n v="10"/>
    <n v="0"/>
    <n v="20"/>
    <n v="20"/>
    <n v="712"/>
    <n v="3"/>
    <x v="23"/>
    <x v="2"/>
    <x v="0"/>
    <x v="1"/>
    <x v="2"/>
    <x v="0"/>
    <s v="Decaf"/>
  </r>
  <r>
    <n v="-7"/>
    <n v="69"/>
    <n v="126"/>
    <n v="49"/>
    <n v="74"/>
    <n v="44"/>
    <n v="335"/>
    <n v="0"/>
    <n v="40"/>
    <n v="60"/>
    <n v="100"/>
    <n v="314"/>
    <n v="8"/>
    <x v="23"/>
    <x v="3"/>
    <x v="0"/>
    <x v="1"/>
    <x v="6"/>
    <x v="3"/>
    <s v="Decaf"/>
  </r>
  <r>
    <n v="24"/>
    <n v="68"/>
    <n v="171"/>
    <n v="92"/>
    <n v="52"/>
    <n v="28"/>
    <n v="1898"/>
    <n v="20"/>
    <n v="80"/>
    <n v="60"/>
    <n v="140"/>
    <n v="417"/>
    <n v="9"/>
    <x v="23"/>
    <x v="3"/>
    <x v="0"/>
    <x v="1"/>
    <x v="7"/>
    <x v="3"/>
    <s v="Decaf"/>
  </r>
  <r>
    <n v="16"/>
    <n v="51"/>
    <n v="95"/>
    <n v="38"/>
    <n v="40"/>
    <n v="12"/>
    <n v="256"/>
    <n v="10"/>
    <n v="30"/>
    <n v="40"/>
    <n v="70"/>
    <n v="314"/>
    <n v="11"/>
    <x v="23"/>
    <x v="3"/>
    <x v="0"/>
    <x v="1"/>
    <x v="9"/>
    <x v="1"/>
    <s v="Regular"/>
  </r>
  <r>
    <n v="-24"/>
    <n v="25"/>
    <n v="48"/>
    <n v="20"/>
    <n v="41"/>
    <n v="7"/>
    <n v="218"/>
    <n v="-10"/>
    <n v="10"/>
    <n v="20"/>
    <n v="30"/>
    <n v="816"/>
    <n v="12"/>
    <x v="23"/>
    <x v="3"/>
    <x v="0"/>
    <x v="1"/>
    <x v="10"/>
    <x v="1"/>
    <s v="Regular"/>
  </r>
  <r>
    <n v="3"/>
    <n v="49"/>
    <n v="94"/>
    <n v="39"/>
    <n v="47"/>
    <n v="14"/>
    <n v="250"/>
    <n v="0"/>
    <n v="30"/>
    <n v="40"/>
    <n v="70"/>
    <n v="660"/>
    <n v="13"/>
    <x v="23"/>
    <x v="3"/>
    <x v="0"/>
    <x v="1"/>
    <x v="3"/>
    <x v="1"/>
    <s v="Regular"/>
  </r>
  <r>
    <n v="71"/>
    <n v="73"/>
    <n v="131"/>
    <n v="50"/>
    <n v="25"/>
    <n v="14"/>
    <n v="898"/>
    <n v="70"/>
    <n v="60"/>
    <n v="90"/>
    <n v="150"/>
    <n v="573"/>
    <n v="5"/>
    <x v="23"/>
    <x v="3"/>
    <x v="0"/>
    <x v="1"/>
    <x v="4"/>
    <x v="2"/>
    <s v="Regular"/>
  </r>
  <r>
    <n v="40"/>
    <n v="46"/>
    <n v="82"/>
    <n v="31"/>
    <n v="19"/>
    <n v="8"/>
    <n v="844"/>
    <n v="50"/>
    <n v="30"/>
    <n v="60"/>
    <n v="90"/>
    <n v="816"/>
    <n v="6"/>
    <x v="23"/>
    <x v="3"/>
    <x v="0"/>
    <x v="1"/>
    <x v="5"/>
    <x v="2"/>
    <s v="Decaf"/>
  </r>
  <r>
    <n v="39"/>
    <n v="85"/>
    <n v="163"/>
    <n v="68"/>
    <n v="59"/>
    <n v="25"/>
    <n v="619"/>
    <n v="40"/>
    <n v="60"/>
    <n v="90"/>
    <n v="150"/>
    <n v="573"/>
    <n v="2"/>
    <x v="23"/>
    <x v="3"/>
    <x v="0"/>
    <x v="1"/>
    <x v="1"/>
    <x v="0"/>
    <s v="Regular"/>
  </r>
  <r>
    <n v="53"/>
    <n v="76"/>
    <n v="148"/>
    <n v="63"/>
    <n v="40"/>
    <n v="19"/>
    <n v="1075"/>
    <n v="40"/>
    <n v="60"/>
    <n v="70"/>
    <n v="130"/>
    <n v="636"/>
    <n v="3"/>
    <x v="23"/>
    <x v="3"/>
    <x v="0"/>
    <x v="1"/>
    <x v="2"/>
    <x v="0"/>
    <s v="Decaf"/>
  </r>
  <r>
    <n v="37"/>
    <n v="44"/>
    <n v="78"/>
    <n v="29"/>
    <n v="19"/>
    <n v="8"/>
    <n v="490"/>
    <n v="30"/>
    <n v="20"/>
    <n v="40"/>
    <n v="60"/>
    <n v="614"/>
    <n v="8"/>
    <x v="23"/>
    <x v="4"/>
    <x v="0"/>
    <x v="0"/>
    <x v="6"/>
    <x v="3"/>
    <s v="Decaf"/>
  </r>
  <r>
    <n v="43"/>
    <n v="49"/>
    <n v="87"/>
    <n v="33"/>
    <n v="20"/>
    <n v="9"/>
    <n v="870"/>
    <n v="30"/>
    <n v="30"/>
    <n v="40"/>
    <n v="70"/>
    <n v="440"/>
    <n v="9"/>
    <x v="23"/>
    <x v="4"/>
    <x v="0"/>
    <x v="0"/>
    <x v="7"/>
    <x v="3"/>
    <s v="Decaf"/>
  </r>
  <r>
    <n v="107"/>
    <n v="133"/>
    <n v="236"/>
    <n v="88"/>
    <n v="61"/>
    <n v="29"/>
    <n v="817"/>
    <n v="70"/>
    <n v="70"/>
    <n v="110"/>
    <n v="180"/>
    <n v="513"/>
    <n v="11"/>
    <x v="23"/>
    <x v="4"/>
    <x v="0"/>
    <x v="0"/>
    <x v="9"/>
    <x v="1"/>
    <s v="Regular"/>
  </r>
  <r>
    <n v="180"/>
    <n v="186"/>
    <n v="341"/>
    <n v="76"/>
    <n v="65"/>
    <n v="41"/>
    <n v="690"/>
    <n v="90"/>
    <n v="96"/>
    <n v="150"/>
    <n v="260"/>
    <n v="513"/>
    <n v="12"/>
    <x v="23"/>
    <x v="4"/>
    <x v="0"/>
    <x v="0"/>
    <x v="10"/>
    <x v="1"/>
    <s v="Regular"/>
  </r>
  <r>
    <n v="129"/>
    <n v="153"/>
    <n v="326"/>
    <n v="114"/>
    <n v="66"/>
    <n v="42"/>
    <n v="1319"/>
    <n v="140"/>
    <n v="193"/>
    <n v="200"/>
    <n v="390"/>
    <n v="937"/>
    <n v="5"/>
    <x v="23"/>
    <x v="4"/>
    <x v="0"/>
    <x v="0"/>
    <x v="4"/>
    <x v="2"/>
    <s v="Regular"/>
  </r>
  <r>
    <n v="9"/>
    <n v="57"/>
    <n v="110"/>
    <n v="46"/>
    <n v="51"/>
    <n v="17"/>
    <n v="422"/>
    <n v="40"/>
    <n v="50"/>
    <n v="80"/>
    <n v="130"/>
    <n v="419"/>
    <n v="6"/>
    <x v="23"/>
    <x v="4"/>
    <x v="0"/>
    <x v="0"/>
    <x v="5"/>
    <x v="2"/>
    <s v="Decaf"/>
  </r>
  <r>
    <n v="43"/>
    <n v="73"/>
    <n v="135"/>
    <n v="54"/>
    <n v="44"/>
    <n v="17"/>
    <n v="424"/>
    <n v="40"/>
    <n v="50"/>
    <n v="70"/>
    <n v="120"/>
    <n v="234"/>
    <n v="1"/>
    <x v="23"/>
    <x v="4"/>
    <x v="0"/>
    <x v="0"/>
    <x v="0"/>
    <x v="0"/>
    <s v="Regular"/>
  </r>
  <r>
    <n v="36"/>
    <n v="60"/>
    <n v="108"/>
    <n v="41"/>
    <n v="36"/>
    <n v="13"/>
    <n v="435"/>
    <n v="20"/>
    <n v="40"/>
    <n v="50"/>
    <n v="90"/>
    <n v="330"/>
    <n v="2"/>
    <x v="23"/>
    <x v="4"/>
    <x v="0"/>
    <x v="0"/>
    <x v="1"/>
    <x v="0"/>
    <s v="Regular"/>
  </r>
  <r>
    <n v="-9"/>
    <n v="65"/>
    <n v="119"/>
    <n v="47"/>
    <n v="71"/>
    <n v="42"/>
    <n v="521"/>
    <n v="10"/>
    <n v="40"/>
    <n v="70"/>
    <n v="110"/>
    <n v="513"/>
    <n v="3"/>
    <x v="23"/>
    <x v="4"/>
    <x v="0"/>
    <x v="0"/>
    <x v="2"/>
    <x v="0"/>
    <s v="Decaf"/>
  </r>
  <r>
    <n v="45"/>
    <n v="66"/>
    <n v="114"/>
    <n v="41"/>
    <n v="36"/>
    <n v="12"/>
    <n v="320"/>
    <n v="30"/>
    <n v="30"/>
    <n v="60"/>
    <n v="90"/>
    <n v="920"/>
    <n v="8"/>
    <x v="23"/>
    <x v="5"/>
    <x v="0"/>
    <x v="1"/>
    <x v="6"/>
    <x v="3"/>
    <s v="Decaf"/>
  </r>
  <r>
    <n v="45"/>
    <n v="51"/>
    <n v="91"/>
    <n v="34"/>
    <n v="21"/>
    <n v="9"/>
    <n v="863"/>
    <n v="30"/>
    <n v="30"/>
    <n v="40"/>
    <n v="70"/>
    <n v="715"/>
    <n v="9"/>
    <x v="23"/>
    <x v="5"/>
    <x v="0"/>
    <x v="1"/>
    <x v="7"/>
    <x v="3"/>
    <s v="Decaf"/>
  </r>
  <r>
    <n v="42"/>
    <n v="63"/>
    <n v="113"/>
    <n v="43"/>
    <n v="35"/>
    <n v="13"/>
    <n v="466"/>
    <n v="20"/>
    <n v="30"/>
    <n v="50"/>
    <n v="80"/>
    <n v="262"/>
    <n v="11"/>
    <x v="23"/>
    <x v="5"/>
    <x v="0"/>
    <x v="1"/>
    <x v="9"/>
    <x v="1"/>
    <s v="Regular"/>
  </r>
  <r>
    <n v="-4"/>
    <n v="76"/>
    <n v="140"/>
    <n v="55"/>
    <n v="79"/>
    <n v="49"/>
    <n v="627"/>
    <n v="0"/>
    <n v="40"/>
    <n v="60"/>
    <n v="100"/>
    <n v="262"/>
    <n v="12"/>
    <x v="23"/>
    <x v="5"/>
    <x v="0"/>
    <x v="1"/>
    <x v="10"/>
    <x v="1"/>
    <s v="Regular"/>
  </r>
  <r>
    <n v="74"/>
    <n v="96"/>
    <n v="188"/>
    <n v="80"/>
    <n v="46"/>
    <n v="24"/>
    <n v="1079"/>
    <n v="80"/>
    <n v="139"/>
    <n v="120"/>
    <n v="220"/>
    <n v="262"/>
    <n v="5"/>
    <x v="23"/>
    <x v="5"/>
    <x v="0"/>
    <x v="1"/>
    <x v="4"/>
    <x v="2"/>
    <s v="Regular"/>
  </r>
  <r>
    <n v="19"/>
    <n v="32"/>
    <n v="60"/>
    <n v="24"/>
    <n v="19"/>
    <n v="7"/>
    <n v="567"/>
    <n v="30"/>
    <n v="30"/>
    <n v="40"/>
    <n v="70"/>
    <n v="608"/>
    <n v="6"/>
    <x v="23"/>
    <x v="5"/>
    <x v="0"/>
    <x v="1"/>
    <x v="5"/>
    <x v="2"/>
    <s v="Decaf"/>
  </r>
  <r>
    <n v="33"/>
    <n v="80"/>
    <n v="155"/>
    <n v="65"/>
    <n v="58"/>
    <n v="24"/>
    <n v="403"/>
    <n v="30"/>
    <n v="60"/>
    <n v="80"/>
    <n v="140"/>
    <n v="920"/>
    <n v="1"/>
    <x v="23"/>
    <x v="5"/>
    <x v="0"/>
    <x v="1"/>
    <x v="0"/>
    <x v="0"/>
    <s v="Regular"/>
  </r>
  <r>
    <n v="30"/>
    <n v="145"/>
    <n v="266"/>
    <n v="88"/>
    <n v="125"/>
    <n v="95"/>
    <n v="716"/>
    <n v="30"/>
    <n v="89"/>
    <n v="140"/>
    <n v="240"/>
    <n v="262"/>
    <n v="2"/>
    <x v="23"/>
    <x v="5"/>
    <x v="0"/>
    <x v="1"/>
    <x v="1"/>
    <x v="0"/>
    <s v="Regular"/>
  </r>
  <r>
    <n v="85"/>
    <n v="112"/>
    <n v="208"/>
    <n v="83"/>
    <n v="55"/>
    <n v="27"/>
    <n v="575"/>
    <n v="70"/>
    <n v="80"/>
    <n v="110"/>
    <n v="190"/>
    <n v="414"/>
    <n v="3"/>
    <x v="23"/>
    <x v="5"/>
    <x v="0"/>
    <x v="1"/>
    <x v="2"/>
    <x v="0"/>
    <s v="Decaf"/>
  </r>
  <r>
    <n v="40"/>
    <n v="85"/>
    <n v="163"/>
    <n v="68"/>
    <n v="58"/>
    <n v="25"/>
    <n v="619"/>
    <n v="20"/>
    <n v="50"/>
    <n v="60"/>
    <n v="110"/>
    <n v="860"/>
    <n v="9"/>
    <x v="23"/>
    <x v="6"/>
    <x v="1"/>
    <x v="1"/>
    <x v="7"/>
    <x v="3"/>
    <s v="Decaf"/>
  </r>
  <r>
    <n v="53"/>
    <n v="76"/>
    <n v="148"/>
    <n v="63"/>
    <n v="40"/>
    <n v="19"/>
    <n v="1075"/>
    <n v="40"/>
    <n v="40"/>
    <n v="60"/>
    <n v="100"/>
    <n v="203"/>
    <n v="10"/>
    <x v="23"/>
    <x v="6"/>
    <x v="1"/>
    <x v="1"/>
    <x v="8"/>
    <x v="3"/>
    <s v="Decaf"/>
  </r>
  <r>
    <n v="70"/>
    <n v="73"/>
    <n v="131"/>
    <n v="50"/>
    <n v="26"/>
    <n v="14"/>
    <n v="898"/>
    <n v="50"/>
    <n v="50"/>
    <n v="70"/>
    <n v="120"/>
    <n v="959"/>
    <n v="11"/>
    <x v="23"/>
    <x v="6"/>
    <x v="1"/>
    <x v="1"/>
    <x v="9"/>
    <x v="1"/>
    <s v="Regular"/>
  </r>
  <r>
    <n v="42"/>
    <n v="49"/>
    <n v="87"/>
    <n v="33"/>
    <n v="21"/>
    <n v="9"/>
    <n v="818"/>
    <n v="40"/>
    <n v="30"/>
    <n v="50"/>
    <n v="80"/>
    <n v="959"/>
    <n v="13"/>
    <x v="23"/>
    <x v="6"/>
    <x v="1"/>
    <x v="1"/>
    <x v="3"/>
    <x v="1"/>
    <s v="Regular"/>
  </r>
  <r>
    <n v="-3"/>
    <n v="76"/>
    <n v="140"/>
    <n v="55"/>
    <n v="78"/>
    <n v="49"/>
    <n v="627"/>
    <n v="10"/>
    <n v="50"/>
    <n v="70"/>
    <n v="120"/>
    <n v="203"/>
    <n v="5"/>
    <x v="23"/>
    <x v="6"/>
    <x v="1"/>
    <x v="1"/>
    <x v="4"/>
    <x v="2"/>
    <s v="Regular"/>
  </r>
  <r>
    <n v="31"/>
    <n v="65"/>
    <n v="121"/>
    <n v="49"/>
    <n v="44"/>
    <n v="16"/>
    <n v="392"/>
    <n v="40"/>
    <n v="40"/>
    <n v="70"/>
    <n v="110"/>
    <n v="203"/>
    <n v="6"/>
    <x v="23"/>
    <x v="6"/>
    <x v="1"/>
    <x v="1"/>
    <x v="5"/>
    <x v="2"/>
    <s v="Decaf"/>
  </r>
  <r>
    <n v="156"/>
    <n v="174"/>
    <n v="308"/>
    <n v="96"/>
    <n v="69"/>
    <n v="37"/>
    <n v="1166"/>
    <n v="110"/>
    <n v="97"/>
    <n v="160"/>
    <n v="260"/>
    <n v="959"/>
    <n v="2"/>
    <x v="23"/>
    <x v="6"/>
    <x v="1"/>
    <x v="1"/>
    <x v="1"/>
    <x v="0"/>
    <s v="Regular"/>
  </r>
  <r>
    <n v="18"/>
    <n v="32"/>
    <n v="60"/>
    <n v="24"/>
    <n v="20"/>
    <n v="7"/>
    <n v="567"/>
    <n v="20"/>
    <n v="10"/>
    <n v="30"/>
    <n v="40"/>
    <n v="904"/>
    <n v="8"/>
    <x v="23"/>
    <x v="7"/>
    <x v="1"/>
    <x v="0"/>
    <x v="6"/>
    <x v="3"/>
    <s v="Decaf"/>
  </r>
  <r>
    <n v="34"/>
    <n v="80"/>
    <n v="155"/>
    <n v="65"/>
    <n v="57"/>
    <n v="24"/>
    <n v="403"/>
    <n v="20"/>
    <n v="40"/>
    <n v="60"/>
    <n v="100"/>
    <n v="305"/>
    <n v="9"/>
    <x v="23"/>
    <x v="7"/>
    <x v="1"/>
    <x v="0"/>
    <x v="7"/>
    <x v="3"/>
    <s v="Decaf"/>
  </r>
  <r>
    <n v="74"/>
    <n v="96"/>
    <n v="188"/>
    <n v="80"/>
    <n v="46"/>
    <n v="24"/>
    <n v="1079"/>
    <n v="30"/>
    <n v="60"/>
    <n v="60"/>
    <n v="120"/>
    <n v="407"/>
    <n v="10"/>
    <x v="23"/>
    <x v="7"/>
    <x v="1"/>
    <x v="0"/>
    <x v="8"/>
    <x v="3"/>
    <s v="Decaf"/>
  </r>
  <r>
    <n v="39"/>
    <n v="45"/>
    <n v="80"/>
    <n v="30"/>
    <n v="19"/>
    <n v="8"/>
    <n v="882"/>
    <n v="30"/>
    <n v="30"/>
    <n v="40"/>
    <n v="70"/>
    <n v="321"/>
    <n v="11"/>
    <x v="23"/>
    <x v="7"/>
    <x v="1"/>
    <x v="0"/>
    <x v="9"/>
    <x v="1"/>
    <s v="Regular"/>
  </r>
  <r>
    <n v="45"/>
    <n v="51"/>
    <n v="91"/>
    <n v="34"/>
    <n v="21"/>
    <n v="9"/>
    <n v="863"/>
    <n v="40"/>
    <n v="30"/>
    <n v="50"/>
    <n v="80"/>
    <n v="321"/>
    <n v="13"/>
    <x v="23"/>
    <x v="7"/>
    <x v="1"/>
    <x v="0"/>
    <x v="3"/>
    <x v="1"/>
    <s v="Regular"/>
  </r>
  <r>
    <n v="31"/>
    <n v="145"/>
    <n v="266"/>
    <n v="62"/>
    <n v="124"/>
    <n v="95"/>
    <n v="716"/>
    <n v="30"/>
    <n v="83"/>
    <n v="140"/>
    <n v="240"/>
    <n v="305"/>
    <n v="5"/>
    <x v="23"/>
    <x v="7"/>
    <x v="1"/>
    <x v="0"/>
    <x v="4"/>
    <x v="2"/>
    <s v="Regular"/>
  </r>
  <r>
    <n v="86"/>
    <n v="112"/>
    <n v="208"/>
    <n v="83"/>
    <n v="54"/>
    <n v="27"/>
    <n v="575"/>
    <n v="70"/>
    <n v="80"/>
    <n v="110"/>
    <n v="190"/>
    <n v="386"/>
    <n v="6"/>
    <x v="23"/>
    <x v="7"/>
    <x v="1"/>
    <x v="0"/>
    <x v="5"/>
    <x v="2"/>
    <s v="Decaf"/>
  </r>
  <r>
    <n v="108"/>
    <n v="133"/>
    <n v="236"/>
    <n v="88"/>
    <n v="60"/>
    <n v="29"/>
    <n v="817"/>
    <n v="80"/>
    <n v="70"/>
    <n v="120"/>
    <n v="190"/>
    <n v="407"/>
    <n v="2"/>
    <x v="23"/>
    <x v="7"/>
    <x v="1"/>
    <x v="0"/>
    <x v="1"/>
    <x v="0"/>
    <s v="Regular"/>
  </r>
  <r>
    <n v="181"/>
    <n v="186"/>
    <n v="341"/>
    <n v="158"/>
    <n v="64"/>
    <n v="41"/>
    <n v="690"/>
    <n v="110"/>
    <n v="133"/>
    <n v="160"/>
    <n v="280"/>
    <n v="727"/>
    <n v="3"/>
    <x v="23"/>
    <x v="7"/>
    <x v="1"/>
    <x v="0"/>
    <x v="2"/>
    <x v="0"/>
    <s v="Decaf"/>
  </r>
  <r>
    <n v="10"/>
    <n v="57"/>
    <n v="110"/>
    <n v="46"/>
    <n v="50"/>
    <n v="17"/>
    <n v="422"/>
    <n v="10"/>
    <n v="30"/>
    <n v="40"/>
    <n v="70"/>
    <n v="774"/>
    <n v="9"/>
    <x v="23"/>
    <x v="8"/>
    <x v="1"/>
    <x v="0"/>
    <x v="7"/>
    <x v="3"/>
    <s v="Decaf"/>
  </r>
  <r>
    <n v="43"/>
    <n v="49"/>
    <n v="87"/>
    <n v="33"/>
    <n v="20"/>
    <n v="9"/>
    <n v="870"/>
    <n v="40"/>
    <n v="30"/>
    <n v="50"/>
    <n v="80"/>
    <n v="978"/>
    <n v="11"/>
    <x v="23"/>
    <x v="8"/>
    <x v="1"/>
    <x v="0"/>
    <x v="9"/>
    <x v="1"/>
    <s v="Regular"/>
  </r>
  <r>
    <n v="37"/>
    <n v="44"/>
    <n v="78"/>
    <n v="29"/>
    <n v="19"/>
    <n v="8"/>
    <n v="490"/>
    <n v="30"/>
    <n v="30"/>
    <n v="40"/>
    <n v="70"/>
    <n v="774"/>
    <n v="13"/>
    <x v="23"/>
    <x v="8"/>
    <x v="1"/>
    <x v="0"/>
    <x v="3"/>
    <x v="1"/>
    <s v="Regular"/>
  </r>
  <r>
    <n v="-30"/>
    <n v="52"/>
    <n v="106"/>
    <n v="47"/>
    <n v="72"/>
    <n v="42"/>
    <n v="571"/>
    <n v="-10"/>
    <n v="40"/>
    <n v="50"/>
    <n v="90"/>
    <n v="978"/>
    <n v="5"/>
    <x v="23"/>
    <x v="8"/>
    <x v="1"/>
    <x v="0"/>
    <x v="4"/>
    <x v="2"/>
    <s v="Regular"/>
  </r>
  <r>
    <n v="129"/>
    <n v="153"/>
    <n v="326"/>
    <n v="191"/>
    <n v="66"/>
    <n v="42"/>
    <n v="1319"/>
    <n v="80"/>
    <n v="163"/>
    <n v="140"/>
    <n v="290"/>
    <n v="857"/>
    <n v="7"/>
    <x v="23"/>
    <x v="8"/>
    <x v="1"/>
    <x v="0"/>
    <x v="11"/>
    <x v="2"/>
    <s v="Regular"/>
  </r>
  <r>
    <n v="579"/>
    <n v="443"/>
    <n v="543"/>
    <n v="67"/>
    <n v="53"/>
    <n v="22"/>
    <n v="-3534"/>
    <n v="360"/>
    <n v="60"/>
    <n v="390"/>
    <n v="450"/>
    <n v="351"/>
    <n v="2"/>
    <x v="23"/>
    <x v="8"/>
    <x v="1"/>
    <x v="0"/>
    <x v="1"/>
    <x v="0"/>
    <s v="Regular"/>
  </r>
  <r>
    <n v="3"/>
    <n v="49"/>
    <n v="94"/>
    <n v="39"/>
    <n v="47"/>
    <n v="14"/>
    <n v="250"/>
    <n v="10"/>
    <n v="20"/>
    <n v="40"/>
    <n v="60"/>
    <n v="603"/>
    <n v="9"/>
    <x v="23"/>
    <x v="9"/>
    <x v="1"/>
    <x v="1"/>
    <x v="7"/>
    <x v="3"/>
    <s v="Decaf"/>
  </r>
  <r>
    <n v="15"/>
    <n v="25"/>
    <n v="44"/>
    <n v="16"/>
    <n v="15"/>
    <n v="4"/>
    <n v="851"/>
    <n v="20"/>
    <n v="10"/>
    <n v="30"/>
    <n v="40"/>
    <n v="603"/>
    <n v="11"/>
    <x v="23"/>
    <x v="9"/>
    <x v="1"/>
    <x v="1"/>
    <x v="9"/>
    <x v="1"/>
    <s v="Regular"/>
  </r>
  <r>
    <n v="47"/>
    <n v="43"/>
    <n v="46"/>
    <n v="0"/>
    <n v="11"/>
    <n v="0"/>
    <n v="344"/>
    <n v="30"/>
    <n v="0"/>
    <n v="40"/>
    <n v="40"/>
    <n v="603"/>
    <n v="13"/>
    <x v="23"/>
    <x v="9"/>
    <x v="1"/>
    <x v="1"/>
    <x v="3"/>
    <x v="1"/>
    <s v="Regular"/>
  </r>
  <r>
    <n v="-6"/>
    <n v="69"/>
    <n v="126"/>
    <n v="49"/>
    <n v="73"/>
    <n v="44"/>
    <n v="335"/>
    <n v="10"/>
    <n v="40"/>
    <n v="70"/>
    <n v="110"/>
    <n v="603"/>
    <n v="5"/>
    <x v="23"/>
    <x v="9"/>
    <x v="1"/>
    <x v="1"/>
    <x v="4"/>
    <x v="2"/>
    <s v="Regular"/>
  </r>
  <r>
    <n v="-24"/>
    <n v="25"/>
    <n v="48"/>
    <n v="20"/>
    <n v="41"/>
    <n v="7"/>
    <n v="218"/>
    <n v="0"/>
    <n v="10"/>
    <n v="30"/>
    <n v="40"/>
    <n v="603"/>
    <n v="7"/>
    <x v="23"/>
    <x v="9"/>
    <x v="1"/>
    <x v="1"/>
    <x v="11"/>
    <x v="2"/>
    <s v="Regular"/>
  </r>
  <r>
    <n v="55"/>
    <n v="75"/>
    <n v="135"/>
    <n v="52"/>
    <n v="38"/>
    <n v="16"/>
    <n v="327"/>
    <n v="50"/>
    <n v="40"/>
    <n v="70"/>
    <n v="110"/>
    <n v="603"/>
    <n v="1"/>
    <x v="23"/>
    <x v="9"/>
    <x v="1"/>
    <x v="1"/>
    <x v="0"/>
    <x v="0"/>
    <s v="Regular"/>
  </r>
  <r>
    <n v="42"/>
    <n v="74"/>
    <n v="130"/>
    <n v="48"/>
    <n v="46"/>
    <n v="15"/>
    <n v="462"/>
    <n v="30"/>
    <n v="40"/>
    <n v="60"/>
    <n v="100"/>
    <n v="603"/>
    <n v="2"/>
    <x v="23"/>
    <x v="9"/>
    <x v="1"/>
    <x v="1"/>
    <x v="1"/>
    <x v="0"/>
    <s v="Regular"/>
  </r>
  <r>
    <n v="459"/>
    <n v="453"/>
    <n v="796"/>
    <n v="316"/>
    <n v="144"/>
    <n v="111"/>
    <n v="1727"/>
    <n v="210"/>
    <n v="220"/>
    <n v="320"/>
    <n v="540"/>
    <n v="631"/>
    <n v="9"/>
    <x v="23"/>
    <x v="10"/>
    <x v="1"/>
    <x v="0"/>
    <x v="7"/>
    <x v="3"/>
    <s v="Decaf"/>
  </r>
  <r>
    <n v="-280"/>
    <n v="-93"/>
    <n v="158"/>
    <n v="191"/>
    <n v="96"/>
    <n v="74"/>
    <n v="5121"/>
    <n v="-150"/>
    <n v="121"/>
    <n v="-80"/>
    <n v="100"/>
    <n v="716"/>
    <n v="10"/>
    <x v="23"/>
    <x v="10"/>
    <x v="1"/>
    <x v="0"/>
    <x v="8"/>
    <x v="3"/>
    <s v="Decaf"/>
  </r>
  <r>
    <n v="132"/>
    <n v="124"/>
    <n v="224"/>
    <n v="86"/>
    <n v="35"/>
    <n v="24"/>
    <n v="1003"/>
    <n v="90"/>
    <n v="90"/>
    <n v="120"/>
    <n v="210"/>
    <n v="718"/>
    <n v="11"/>
    <x v="23"/>
    <x v="10"/>
    <x v="1"/>
    <x v="0"/>
    <x v="9"/>
    <x v="1"/>
    <s v="Regular"/>
  </r>
  <r>
    <n v="197"/>
    <n v="179"/>
    <n v="322"/>
    <n v="158"/>
    <n v="46"/>
    <n v="34"/>
    <n v="959"/>
    <n v="150"/>
    <n v="103"/>
    <n v="190"/>
    <n v="310"/>
    <n v="518"/>
    <n v="12"/>
    <x v="23"/>
    <x v="10"/>
    <x v="1"/>
    <x v="0"/>
    <x v="10"/>
    <x v="1"/>
    <s v="Regular"/>
  </r>
  <r>
    <n v="77"/>
    <n v="79"/>
    <n v="142"/>
    <n v="54"/>
    <n v="27"/>
    <n v="15"/>
    <n v="601"/>
    <n v="60"/>
    <n v="50"/>
    <n v="80"/>
    <n v="130"/>
    <n v="585"/>
    <n v="13"/>
    <x v="23"/>
    <x v="10"/>
    <x v="1"/>
    <x v="0"/>
    <x v="3"/>
    <x v="1"/>
    <s v="Regular"/>
  </r>
  <r>
    <n v="-332"/>
    <n v="-69"/>
    <n v="70"/>
    <n v="91"/>
    <n v="155"/>
    <n v="122"/>
    <n v="3641"/>
    <n v="-210"/>
    <n v="144"/>
    <n v="-70"/>
    <n v="60"/>
    <n v="845"/>
    <n v="5"/>
    <x v="23"/>
    <x v="10"/>
    <x v="1"/>
    <x v="0"/>
    <x v="4"/>
    <x v="2"/>
    <s v="Regular"/>
  </r>
  <r>
    <n v="463"/>
    <n v="407"/>
    <n v="700"/>
    <n v="192"/>
    <n v="95"/>
    <n v="70"/>
    <n v="723"/>
    <n v="320"/>
    <n v="195"/>
    <n v="400"/>
    <n v="640"/>
    <n v="518"/>
    <n v="7"/>
    <x v="23"/>
    <x v="10"/>
    <x v="1"/>
    <x v="0"/>
    <x v="11"/>
    <x v="2"/>
    <s v="Regular"/>
  </r>
  <r>
    <n v="402"/>
    <n v="420"/>
    <n v="745"/>
    <n v="264"/>
    <n v="149"/>
    <n v="97"/>
    <n v="2642"/>
    <n v="250"/>
    <n v="183"/>
    <n v="370"/>
    <n v="620"/>
    <n v="315"/>
    <n v="2"/>
    <x v="23"/>
    <x v="10"/>
    <x v="1"/>
    <x v="0"/>
    <x v="1"/>
    <x v="0"/>
    <s v="Regular"/>
  </r>
  <r>
    <n v="114"/>
    <n v="120"/>
    <n v="228"/>
    <n v="94"/>
    <n v="43"/>
    <n v="31"/>
    <n v="540"/>
    <n v="70"/>
    <n v="80"/>
    <n v="110"/>
    <n v="190"/>
    <n v="985"/>
    <n v="8"/>
    <x v="23"/>
    <x v="11"/>
    <x v="2"/>
    <x v="1"/>
    <x v="6"/>
    <x v="3"/>
    <s v="Decaf"/>
  </r>
  <r>
    <n v="39"/>
    <n v="85"/>
    <n v="163"/>
    <n v="68"/>
    <n v="59"/>
    <n v="25"/>
    <n v="619"/>
    <n v="30"/>
    <n v="60"/>
    <n v="80"/>
    <n v="140"/>
    <n v="318"/>
    <n v="9"/>
    <x v="23"/>
    <x v="11"/>
    <x v="2"/>
    <x v="1"/>
    <x v="7"/>
    <x v="3"/>
    <s v="Decaf"/>
  </r>
  <r>
    <n v="68"/>
    <n v="71"/>
    <n v="128"/>
    <n v="49"/>
    <n v="25"/>
    <n v="13"/>
    <n v="845"/>
    <n v="70"/>
    <n v="50"/>
    <n v="90"/>
    <n v="140"/>
    <n v="985"/>
    <n v="2"/>
    <x v="23"/>
    <x v="11"/>
    <x v="2"/>
    <x v="1"/>
    <x v="1"/>
    <x v="0"/>
    <s v="Regular"/>
  </r>
  <r>
    <n v="46"/>
    <n v="51"/>
    <n v="91"/>
    <n v="34"/>
    <n v="20"/>
    <n v="9"/>
    <n v="863"/>
    <n v="50"/>
    <n v="40"/>
    <n v="60"/>
    <n v="100"/>
    <n v="337"/>
    <n v="3"/>
    <x v="23"/>
    <x v="11"/>
    <x v="2"/>
    <x v="1"/>
    <x v="2"/>
    <x v="0"/>
    <s v="Decaf"/>
  </r>
  <r>
    <n v="-4"/>
    <n v="76"/>
    <n v="140"/>
    <n v="55"/>
    <n v="79"/>
    <n v="49"/>
    <n v="-1053"/>
    <n v="0"/>
    <n v="40"/>
    <n v="60"/>
    <n v="100"/>
    <n v="225"/>
    <n v="4"/>
    <x v="23"/>
    <x v="11"/>
    <x v="2"/>
    <x v="1"/>
    <x v="12"/>
    <x v="2"/>
    <s v="Regular"/>
  </r>
  <r>
    <n v="46"/>
    <n v="66"/>
    <n v="114"/>
    <n v="41"/>
    <n v="35"/>
    <n v="12"/>
    <n v="320"/>
    <n v="20"/>
    <n v="30"/>
    <n v="50"/>
    <n v="80"/>
    <n v="225"/>
    <n v="5"/>
    <x v="23"/>
    <x v="11"/>
    <x v="2"/>
    <x v="1"/>
    <x v="4"/>
    <x v="2"/>
    <s v="Regular"/>
  </r>
  <r>
    <n v="40"/>
    <n v="63"/>
    <n v="113"/>
    <n v="43"/>
    <n v="36"/>
    <n v="13"/>
    <n v="466"/>
    <n v="20"/>
    <n v="30"/>
    <n v="50"/>
    <n v="80"/>
    <n v="318"/>
    <n v="6"/>
    <x v="23"/>
    <x v="11"/>
    <x v="2"/>
    <x v="1"/>
    <x v="5"/>
    <x v="2"/>
    <s v="Decaf"/>
  </r>
  <r>
    <n v="13"/>
    <n v="25"/>
    <n v="44"/>
    <n v="16"/>
    <n v="16"/>
    <n v="4"/>
    <n v="851"/>
    <n v="10"/>
    <n v="10"/>
    <n v="20"/>
    <n v="30"/>
    <n v="505"/>
    <n v="8"/>
    <x v="23"/>
    <x v="12"/>
    <x v="2"/>
    <x v="1"/>
    <x v="6"/>
    <x v="3"/>
    <s v="Decaf"/>
  </r>
  <r>
    <n v="10"/>
    <n v="38"/>
    <n v="74"/>
    <n v="31"/>
    <n v="31"/>
    <n v="9"/>
    <n v="1009"/>
    <n v="20"/>
    <n v="20"/>
    <n v="40"/>
    <n v="60"/>
    <n v="505"/>
    <n v="9"/>
    <x v="23"/>
    <x v="12"/>
    <x v="2"/>
    <x v="1"/>
    <x v="7"/>
    <x v="3"/>
    <s v="Decaf"/>
  </r>
  <r>
    <n v="40"/>
    <n v="74"/>
    <n v="130"/>
    <n v="48"/>
    <n v="47"/>
    <n v="15"/>
    <n v="462"/>
    <n v="50"/>
    <n v="50"/>
    <n v="90"/>
    <n v="140"/>
    <n v="505"/>
    <n v="2"/>
    <x v="23"/>
    <x v="12"/>
    <x v="2"/>
    <x v="1"/>
    <x v="1"/>
    <x v="0"/>
    <s v="Regular"/>
  </r>
  <r>
    <n v="24"/>
    <n v="68"/>
    <n v="171"/>
    <n v="92"/>
    <n v="52"/>
    <n v="28"/>
    <n v="1898"/>
    <n v="40"/>
    <n v="88"/>
    <n v="90"/>
    <n v="190"/>
    <n v="505"/>
    <n v="3"/>
    <x v="23"/>
    <x v="12"/>
    <x v="2"/>
    <x v="1"/>
    <x v="2"/>
    <x v="0"/>
    <s v="Decaf"/>
  </r>
  <r>
    <n v="-22"/>
    <n v="25"/>
    <n v="48"/>
    <n v="20"/>
    <n v="40"/>
    <n v="7"/>
    <n v="-598"/>
    <n v="-10"/>
    <n v="10"/>
    <n v="20"/>
    <n v="30"/>
    <n v="505"/>
    <n v="4"/>
    <x v="23"/>
    <x v="12"/>
    <x v="2"/>
    <x v="1"/>
    <x v="12"/>
    <x v="2"/>
    <s v="Regular"/>
  </r>
  <r>
    <n v="-7"/>
    <n v="69"/>
    <n v="126"/>
    <n v="49"/>
    <n v="74"/>
    <n v="44"/>
    <n v="335"/>
    <n v="10"/>
    <n v="30"/>
    <n v="60"/>
    <n v="90"/>
    <n v="505"/>
    <n v="5"/>
    <x v="23"/>
    <x v="12"/>
    <x v="2"/>
    <x v="1"/>
    <x v="4"/>
    <x v="2"/>
    <s v="Regular"/>
  </r>
  <r>
    <n v="18"/>
    <n v="51"/>
    <n v="95"/>
    <n v="38"/>
    <n v="39"/>
    <n v="12"/>
    <n v="256"/>
    <n v="0"/>
    <n v="30"/>
    <n v="30"/>
    <n v="60"/>
    <n v="505"/>
    <n v="6"/>
    <x v="23"/>
    <x v="12"/>
    <x v="2"/>
    <x v="1"/>
    <x v="5"/>
    <x v="2"/>
    <s v="Decaf"/>
  </r>
  <r>
    <n v="33"/>
    <n v="80"/>
    <n v="155"/>
    <n v="65"/>
    <n v="58"/>
    <n v="24"/>
    <n v="403"/>
    <n v="20"/>
    <n v="60"/>
    <n v="70"/>
    <n v="130"/>
    <n v="405"/>
    <n v="8"/>
    <x v="23"/>
    <x v="13"/>
    <x v="2"/>
    <x v="1"/>
    <x v="6"/>
    <x v="3"/>
    <s v="Decaf"/>
  </r>
  <r>
    <n v="30"/>
    <n v="145"/>
    <n v="266"/>
    <n v="85"/>
    <n v="125"/>
    <n v="95"/>
    <n v="716"/>
    <n v="30"/>
    <n v="90"/>
    <n v="140"/>
    <n v="230"/>
    <n v="580"/>
    <n v="9"/>
    <x v="23"/>
    <x v="13"/>
    <x v="2"/>
    <x v="1"/>
    <x v="7"/>
    <x v="3"/>
    <s v="Decaf"/>
  </r>
  <r>
    <n v="98"/>
    <n v="104"/>
    <n v="197"/>
    <n v="81"/>
    <n v="38"/>
    <n v="26"/>
    <n v="551"/>
    <n v="100"/>
    <n v="90"/>
    <n v="130"/>
    <n v="220"/>
    <n v="580"/>
    <n v="2"/>
    <x v="23"/>
    <x v="13"/>
    <x v="2"/>
    <x v="1"/>
    <x v="1"/>
    <x v="0"/>
    <s v="Regular"/>
  </r>
  <r>
    <n v="42"/>
    <n v="49"/>
    <n v="87"/>
    <n v="33"/>
    <n v="21"/>
    <n v="9"/>
    <n v="870"/>
    <n v="50"/>
    <n v="30"/>
    <n v="60"/>
    <n v="90"/>
    <n v="918"/>
    <n v="3"/>
    <x v="23"/>
    <x v="13"/>
    <x v="2"/>
    <x v="1"/>
    <x v="2"/>
    <x v="0"/>
    <s v="Decaf"/>
  </r>
  <r>
    <n v="180"/>
    <n v="186"/>
    <n v="341"/>
    <n v="161"/>
    <n v="65"/>
    <n v="41"/>
    <n v="-2248"/>
    <n v="90"/>
    <n v="89"/>
    <n v="140"/>
    <n v="240"/>
    <n v="918"/>
    <n v="4"/>
    <x v="23"/>
    <x v="13"/>
    <x v="2"/>
    <x v="1"/>
    <x v="12"/>
    <x v="2"/>
    <s v="Regular"/>
  </r>
  <r>
    <n v="36"/>
    <n v="44"/>
    <n v="78"/>
    <n v="29"/>
    <n v="20"/>
    <n v="8"/>
    <n v="490"/>
    <n v="20"/>
    <n v="20"/>
    <n v="30"/>
    <n v="50"/>
    <n v="580"/>
    <n v="5"/>
    <x v="23"/>
    <x v="13"/>
    <x v="2"/>
    <x v="1"/>
    <x v="4"/>
    <x v="2"/>
    <s v="Regular"/>
  </r>
  <r>
    <n v="107"/>
    <n v="133"/>
    <n v="236"/>
    <n v="88"/>
    <n v="61"/>
    <n v="29"/>
    <n v="817"/>
    <n v="60"/>
    <n v="60"/>
    <n v="110"/>
    <n v="170"/>
    <n v="918"/>
    <n v="6"/>
    <x v="23"/>
    <x v="13"/>
    <x v="2"/>
    <x v="1"/>
    <x v="5"/>
    <x v="2"/>
    <s v="Decaf"/>
  </r>
  <r>
    <n v="42"/>
    <n v="73"/>
    <n v="135"/>
    <n v="54"/>
    <n v="45"/>
    <n v="17"/>
    <n v="424"/>
    <n v="30"/>
    <n v="50"/>
    <n v="60"/>
    <n v="110"/>
    <n v="325"/>
    <n v="8"/>
    <x v="23"/>
    <x v="14"/>
    <x v="2"/>
    <x v="0"/>
    <x v="6"/>
    <x v="3"/>
    <s v="Decaf"/>
  </r>
  <r>
    <n v="36"/>
    <n v="60"/>
    <n v="108"/>
    <n v="41"/>
    <n v="36"/>
    <n v="13"/>
    <n v="435"/>
    <n v="30"/>
    <n v="30"/>
    <n v="60"/>
    <n v="90"/>
    <n v="430"/>
    <n v="9"/>
    <x v="23"/>
    <x v="14"/>
    <x v="2"/>
    <x v="0"/>
    <x v="7"/>
    <x v="3"/>
    <s v="Decaf"/>
  </r>
  <r>
    <n v="279"/>
    <n v="284"/>
    <n v="559"/>
    <n v="261"/>
    <n v="96"/>
    <n v="74"/>
    <n v="1321"/>
    <n v="240"/>
    <n v="237"/>
    <n v="340"/>
    <n v="620"/>
    <n v="409"/>
    <n v="2"/>
    <x v="23"/>
    <x v="14"/>
    <x v="2"/>
    <x v="0"/>
    <x v="1"/>
    <x v="0"/>
    <s v="Regular"/>
  </r>
  <r>
    <n v="45"/>
    <n v="56"/>
    <n v="106"/>
    <n v="43"/>
    <n v="26"/>
    <n v="14"/>
    <n v="531"/>
    <n v="40"/>
    <n v="50"/>
    <n v="60"/>
    <n v="110"/>
    <n v="956"/>
    <n v="3"/>
    <x v="23"/>
    <x v="14"/>
    <x v="2"/>
    <x v="0"/>
    <x v="2"/>
    <x v="0"/>
    <s v="Decaf"/>
  </r>
  <r>
    <n v="70"/>
    <n v="101"/>
    <n v="179"/>
    <n v="67"/>
    <n v="54"/>
    <n v="22"/>
    <n v="-1239"/>
    <n v="30"/>
    <n v="50"/>
    <n v="70"/>
    <n v="120"/>
    <n v="361"/>
    <n v="4"/>
    <x v="23"/>
    <x v="14"/>
    <x v="2"/>
    <x v="0"/>
    <x v="12"/>
    <x v="2"/>
    <s v="Regular"/>
  </r>
  <r>
    <n v="197"/>
    <n v="179"/>
    <n v="322"/>
    <n v="62"/>
    <n v="46"/>
    <n v="34"/>
    <n v="959"/>
    <n v="110"/>
    <n v="90"/>
    <n v="140"/>
    <n v="230"/>
    <n v="254"/>
    <n v="5"/>
    <x v="23"/>
    <x v="14"/>
    <x v="2"/>
    <x v="0"/>
    <x v="4"/>
    <x v="2"/>
    <s v="Regular"/>
  </r>
  <r>
    <n v="77"/>
    <n v="79"/>
    <n v="142"/>
    <n v="54"/>
    <n v="27"/>
    <n v="15"/>
    <n v="601"/>
    <n v="40"/>
    <n v="40"/>
    <n v="60"/>
    <n v="100"/>
    <n v="430"/>
    <n v="6"/>
    <x v="23"/>
    <x v="14"/>
    <x v="2"/>
    <x v="0"/>
    <x v="5"/>
    <x v="2"/>
    <s v="Decaf"/>
  </r>
  <r>
    <n v="-6"/>
    <n v="69"/>
    <n v="126"/>
    <n v="49"/>
    <n v="73"/>
    <n v="44"/>
    <n v="335"/>
    <n v="0"/>
    <n v="30"/>
    <n v="50"/>
    <n v="80"/>
    <n v="435"/>
    <n v="11"/>
    <x v="23"/>
    <x v="15"/>
    <x v="3"/>
    <x v="1"/>
    <x v="9"/>
    <x v="1"/>
    <s v="Regular"/>
  </r>
  <r>
    <n v="18"/>
    <n v="51"/>
    <n v="95"/>
    <n v="38"/>
    <n v="39"/>
    <n v="12"/>
    <n v="256"/>
    <n v="10"/>
    <n v="20"/>
    <n v="40"/>
    <n v="60"/>
    <n v="435"/>
    <n v="12"/>
    <x v="23"/>
    <x v="15"/>
    <x v="3"/>
    <x v="1"/>
    <x v="10"/>
    <x v="1"/>
    <s v="Regular"/>
  </r>
  <r>
    <n v="-22"/>
    <n v="25"/>
    <n v="48"/>
    <n v="20"/>
    <n v="40"/>
    <n v="7"/>
    <n v="218"/>
    <n v="0"/>
    <n v="10"/>
    <n v="20"/>
    <n v="30"/>
    <n v="435"/>
    <n v="13"/>
    <x v="23"/>
    <x v="15"/>
    <x v="3"/>
    <x v="1"/>
    <x v="3"/>
    <x v="1"/>
    <s v="Regular"/>
  </r>
  <r>
    <n v="53"/>
    <n v="75"/>
    <n v="135"/>
    <n v="52"/>
    <n v="39"/>
    <n v="16"/>
    <n v="327"/>
    <n v="40"/>
    <n v="40"/>
    <n v="70"/>
    <n v="110"/>
    <n v="435"/>
    <n v="8"/>
    <x v="23"/>
    <x v="15"/>
    <x v="3"/>
    <x v="1"/>
    <x v="6"/>
    <x v="3"/>
    <s v="Decaf"/>
  </r>
  <r>
    <n v="42"/>
    <n v="74"/>
    <n v="130"/>
    <n v="48"/>
    <n v="46"/>
    <n v="15"/>
    <n v="462"/>
    <n v="40"/>
    <n v="40"/>
    <n v="70"/>
    <n v="110"/>
    <n v="435"/>
    <n v="9"/>
    <x v="23"/>
    <x v="15"/>
    <x v="3"/>
    <x v="1"/>
    <x v="7"/>
    <x v="3"/>
    <s v="Decaf"/>
  </r>
  <r>
    <n v="25"/>
    <n v="68"/>
    <n v="171"/>
    <n v="92"/>
    <n v="51"/>
    <n v="28"/>
    <n v="1898"/>
    <n v="20"/>
    <n v="80"/>
    <n v="60"/>
    <n v="140"/>
    <n v="435"/>
    <n v="10"/>
    <x v="23"/>
    <x v="15"/>
    <x v="3"/>
    <x v="1"/>
    <x v="8"/>
    <x v="3"/>
    <s v="Decaf"/>
  </r>
  <r>
    <n v="39"/>
    <n v="46"/>
    <n v="82"/>
    <n v="31"/>
    <n v="20"/>
    <n v="8"/>
    <n v="844"/>
    <n v="30"/>
    <n v="30"/>
    <n v="40"/>
    <n v="70"/>
    <n v="435"/>
    <n v="4"/>
    <x v="23"/>
    <x v="15"/>
    <x v="3"/>
    <x v="1"/>
    <x v="12"/>
    <x v="2"/>
    <s v="Regular"/>
  </r>
  <r>
    <n v="114"/>
    <n v="120"/>
    <n v="228"/>
    <n v="94"/>
    <n v="43"/>
    <n v="31"/>
    <n v="540"/>
    <n v="70"/>
    <n v="90"/>
    <n v="110"/>
    <n v="200"/>
    <n v="435"/>
    <n v="5"/>
    <x v="23"/>
    <x v="15"/>
    <x v="3"/>
    <x v="1"/>
    <x v="4"/>
    <x v="2"/>
    <s v="Regular"/>
  </r>
  <r>
    <n v="70"/>
    <n v="73"/>
    <n v="131"/>
    <n v="50"/>
    <n v="26"/>
    <n v="14"/>
    <n v="898"/>
    <n v="50"/>
    <n v="40"/>
    <n v="70"/>
    <n v="110"/>
    <n v="435"/>
    <n v="6"/>
    <x v="23"/>
    <x v="15"/>
    <x v="3"/>
    <x v="1"/>
    <x v="5"/>
    <x v="2"/>
    <s v="Decaf"/>
  </r>
  <r>
    <n v="53"/>
    <n v="76"/>
    <n v="148"/>
    <n v="63"/>
    <n v="40"/>
    <n v="19"/>
    <n v="1075"/>
    <n v="50"/>
    <n v="70"/>
    <n v="90"/>
    <n v="160"/>
    <n v="435"/>
    <n v="1"/>
    <x v="23"/>
    <x v="15"/>
    <x v="3"/>
    <x v="1"/>
    <x v="0"/>
    <x v="0"/>
    <s v="Regular"/>
  </r>
  <r>
    <n v="31"/>
    <n v="65"/>
    <n v="121"/>
    <n v="49"/>
    <n v="44"/>
    <n v="16"/>
    <n v="392"/>
    <n v="50"/>
    <n v="50"/>
    <n v="80"/>
    <n v="130"/>
    <n v="435"/>
    <n v="2"/>
    <x v="23"/>
    <x v="15"/>
    <x v="3"/>
    <x v="1"/>
    <x v="1"/>
    <x v="0"/>
    <s v="Regular"/>
  </r>
  <r>
    <n v="39"/>
    <n v="85"/>
    <n v="163"/>
    <n v="68"/>
    <n v="59"/>
    <n v="25"/>
    <n v="619"/>
    <n v="50"/>
    <n v="80"/>
    <n v="100"/>
    <n v="180"/>
    <n v="801"/>
    <n v="3"/>
    <x v="23"/>
    <x v="15"/>
    <x v="3"/>
    <x v="1"/>
    <x v="2"/>
    <x v="0"/>
    <s v="Decaf"/>
  </r>
  <r>
    <n v="199"/>
    <n v="179"/>
    <n v="322"/>
    <n v="79"/>
    <n v="45"/>
    <n v="34"/>
    <n v="959"/>
    <n v="110"/>
    <n v="90"/>
    <n v="130"/>
    <n v="220"/>
    <n v="323"/>
    <n v="11"/>
    <x v="23"/>
    <x v="16"/>
    <x v="3"/>
    <x v="0"/>
    <x v="9"/>
    <x v="1"/>
    <s v="Regular"/>
  </r>
  <r>
    <n v="79"/>
    <n v="79"/>
    <n v="142"/>
    <n v="54"/>
    <n v="26"/>
    <n v="15"/>
    <n v="601"/>
    <n v="50"/>
    <n v="30"/>
    <n v="60"/>
    <n v="90"/>
    <n v="408"/>
    <n v="12"/>
    <x v="23"/>
    <x v="16"/>
    <x v="3"/>
    <x v="0"/>
    <x v="10"/>
    <x v="1"/>
    <s v="Regular"/>
  </r>
  <r>
    <n v="70"/>
    <n v="101"/>
    <n v="179"/>
    <n v="67"/>
    <n v="54"/>
    <n v="22"/>
    <n v="677"/>
    <n v="50"/>
    <n v="40"/>
    <n v="80"/>
    <n v="120"/>
    <n v="510"/>
    <n v="13"/>
    <x v="23"/>
    <x v="16"/>
    <x v="3"/>
    <x v="0"/>
    <x v="3"/>
    <x v="1"/>
    <s v="Regular"/>
  </r>
  <r>
    <n v="132"/>
    <n v="124"/>
    <n v="224"/>
    <n v="86"/>
    <n v="35"/>
    <n v="24"/>
    <n v="1003"/>
    <n v="80"/>
    <n v="80"/>
    <n v="110"/>
    <n v="190"/>
    <n v="916"/>
    <n v="8"/>
    <x v="23"/>
    <x v="16"/>
    <x v="3"/>
    <x v="0"/>
    <x v="6"/>
    <x v="3"/>
    <s v="Decaf"/>
  </r>
  <r>
    <n v="279"/>
    <n v="284"/>
    <n v="559"/>
    <n v="210"/>
    <n v="96"/>
    <n v="74"/>
    <n v="1321"/>
    <n v="170"/>
    <n v="154"/>
    <n v="260"/>
    <n v="480"/>
    <n v="661"/>
    <n v="9"/>
    <x v="23"/>
    <x v="16"/>
    <x v="3"/>
    <x v="0"/>
    <x v="7"/>
    <x v="3"/>
    <s v="Decaf"/>
  </r>
  <r>
    <n v="43"/>
    <n v="56"/>
    <n v="106"/>
    <n v="43"/>
    <n v="27"/>
    <n v="14"/>
    <n v="531"/>
    <n v="30"/>
    <n v="40"/>
    <n v="50"/>
    <n v="90"/>
    <n v="323"/>
    <n v="10"/>
    <x v="23"/>
    <x v="16"/>
    <x v="3"/>
    <x v="0"/>
    <x v="8"/>
    <x v="3"/>
    <s v="Decaf"/>
  </r>
  <r>
    <n v="233"/>
    <n v="251"/>
    <n v="534"/>
    <n v="254"/>
    <n v="94"/>
    <n v="70"/>
    <n v="1820"/>
    <n v="160"/>
    <n v="241"/>
    <n v="240"/>
    <n v="480"/>
    <n v="949"/>
    <n v="4"/>
    <x v="23"/>
    <x v="16"/>
    <x v="3"/>
    <x v="0"/>
    <x v="12"/>
    <x v="2"/>
    <s v="Regular"/>
  </r>
  <r>
    <n v="46"/>
    <n v="187"/>
    <n v="343"/>
    <n v="112"/>
    <n v="156"/>
    <n v="122"/>
    <n v="940"/>
    <n v="40"/>
    <n v="129"/>
    <n v="180"/>
    <n v="310"/>
    <n v="530"/>
    <n v="5"/>
    <x v="23"/>
    <x v="16"/>
    <x v="3"/>
    <x v="0"/>
    <x v="4"/>
    <x v="2"/>
    <s v="Regular"/>
  </r>
  <r>
    <n v="321"/>
    <n v="329"/>
    <n v="614"/>
    <n v="238"/>
    <n v="113"/>
    <n v="81"/>
    <n v="1744"/>
    <n v="210"/>
    <n v="231"/>
    <n v="310"/>
    <n v="550"/>
    <n v="209"/>
    <n v="6"/>
    <x v="23"/>
    <x v="16"/>
    <x v="3"/>
    <x v="0"/>
    <x v="5"/>
    <x v="2"/>
    <s v="Decaf"/>
  </r>
  <r>
    <n v="-131"/>
    <n v="-25"/>
    <n v="109"/>
    <n v="138"/>
    <n v="63"/>
    <n v="40"/>
    <n v="2947"/>
    <n v="-90"/>
    <n v="97"/>
    <n v="-30"/>
    <n v="120"/>
    <n v="209"/>
    <n v="1"/>
    <x v="23"/>
    <x v="16"/>
    <x v="3"/>
    <x v="0"/>
    <x v="0"/>
    <x v="0"/>
    <s v="Regular"/>
  </r>
  <r>
    <n v="402"/>
    <n v="420"/>
    <n v="745"/>
    <n v="287"/>
    <n v="149"/>
    <n v="97"/>
    <n v="2642"/>
    <n v="350"/>
    <n v="282"/>
    <n v="500"/>
    <n v="830"/>
    <n v="530"/>
    <n v="2"/>
    <x v="23"/>
    <x v="16"/>
    <x v="3"/>
    <x v="0"/>
    <x v="1"/>
    <x v="0"/>
    <s v="Regular"/>
  </r>
  <r>
    <n v="-221"/>
    <n v="-32"/>
    <n v="205"/>
    <n v="210"/>
    <n v="117"/>
    <n v="73"/>
    <n v="4216"/>
    <n v="-150"/>
    <n v="233"/>
    <n v="-40"/>
    <n v="220"/>
    <n v="951"/>
    <n v="3"/>
    <x v="23"/>
    <x v="16"/>
    <x v="3"/>
    <x v="0"/>
    <x v="2"/>
    <x v="0"/>
    <s v="Decaf"/>
  </r>
  <r>
    <n v="319"/>
    <n v="329"/>
    <n v="614"/>
    <n v="247"/>
    <n v="114"/>
    <n v="81"/>
    <n v="1744"/>
    <n v="150"/>
    <n v="190"/>
    <n v="240"/>
    <n v="420"/>
    <n v="775"/>
    <n v="11"/>
    <x v="23"/>
    <x v="17"/>
    <x v="3"/>
    <x v="1"/>
    <x v="9"/>
    <x v="1"/>
    <s v="Regular"/>
  </r>
  <r>
    <n v="233"/>
    <n v="251"/>
    <n v="534"/>
    <n v="289"/>
    <n v="94"/>
    <n v="70"/>
    <n v="1820"/>
    <n v="100"/>
    <n v="166"/>
    <n v="180"/>
    <n v="360"/>
    <n v="775"/>
    <n v="12"/>
    <x v="23"/>
    <x v="17"/>
    <x v="3"/>
    <x v="1"/>
    <x v="10"/>
    <x v="1"/>
    <s v="Regular"/>
  </r>
  <r>
    <n v="-605"/>
    <n v="-294"/>
    <n v="33"/>
    <n v="263"/>
    <n v="145"/>
    <n v="111"/>
    <n v="8252"/>
    <n v="-320"/>
    <n v="196"/>
    <n v="-210"/>
    <n v="0"/>
    <n v="775"/>
    <n v="13"/>
    <x v="23"/>
    <x v="17"/>
    <x v="3"/>
    <x v="1"/>
    <x v="3"/>
    <x v="1"/>
    <s v="Regular"/>
  </r>
  <r>
    <n v="47"/>
    <n v="187"/>
    <n v="343"/>
    <n v="169"/>
    <n v="155"/>
    <n v="122"/>
    <n v="940"/>
    <n v="30"/>
    <n v="82"/>
    <n v="170"/>
    <n v="290"/>
    <n v="702"/>
    <n v="8"/>
    <x v="23"/>
    <x v="17"/>
    <x v="3"/>
    <x v="1"/>
    <x v="6"/>
    <x v="3"/>
    <s v="Decaf"/>
  </r>
  <r>
    <n v="288"/>
    <n v="310"/>
    <n v="569"/>
    <n v="220"/>
    <n v="116"/>
    <n v="73"/>
    <n v="1191"/>
    <n v="170"/>
    <n v="152"/>
    <n v="280"/>
    <n v="490"/>
    <n v="702"/>
    <n v="9"/>
    <x v="23"/>
    <x v="17"/>
    <x v="3"/>
    <x v="1"/>
    <x v="7"/>
    <x v="3"/>
    <s v="Decaf"/>
  </r>
  <r>
    <n v="181"/>
    <n v="185"/>
    <n v="332"/>
    <n v="134"/>
    <n v="63"/>
    <n v="40"/>
    <n v="830"/>
    <n v="120"/>
    <n v="117"/>
    <n v="170"/>
    <n v="290"/>
    <n v="775"/>
    <n v="10"/>
    <x v="23"/>
    <x v="17"/>
    <x v="3"/>
    <x v="1"/>
    <x v="8"/>
    <x v="3"/>
    <s v="Decaf"/>
  </r>
  <r>
    <n v="46"/>
    <n v="43"/>
    <n v="46"/>
    <n v="0"/>
    <n v="12"/>
    <n v="0"/>
    <n v="344"/>
    <n v="30"/>
    <n v="0"/>
    <n v="40"/>
    <n v="40"/>
    <n v="775"/>
    <n v="4"/>
    <x v="23"/>
    <x v="17"/>
    <x v="3"/>
    <x v="1"/>
    <x v="12"/>
    <x v="2"/>
    <s v="Regular"/>
  </r>
  <r>
    <n v="15"/>
    <n v="25"/>
    <n v="44"/>
    <n v="16"/>
    <n v="15"/>
    <n v="4"/>
    <n v="851"/>
    <n v="10"/>
    <n v="10"/>
    <n v="20"/>
    <n v="30"/>
    <n v="775"/>
    <n v="5"/>
    <x v="23"/>
    <x v="17"/>
    <x v="3"/>
    <x v="1"/>
    <x v="4"/>
    <x v="2"/>
    <s v="Regular"/>
  </r>
  <r>
    <n v="25"/>
    <n v="35"/>
    <n v="62"/>
    <n v="23"/>
    <n v="18"/>
    <n v="6"/>
    <n v="807"/>
    <n v="20"/>
    <n v="20"/>
    <n v="30"/>
    <n v="50"/>
    <n v="775"/>
    <n v="6"/>
    <x v="23"/>
    <x v="17"/>
    <x v="3"/>
    <x v="1"/>
    <x v="5"/>
    <x v="2"/>
    <s v="Decaf"/>
  </r>
  <r>
    <n v="1"/>
    <n v="49"/>
    <n v="94"/>
    <n v="39"/>
    <n v="48"/>
    <n v="14"/>
    <n v="250"/>
    <n v="20"/>
    <n v="40"/>
    <n v="60"/>
    <n v="100"/>
    <n v="702"/>
    <n v="2"/>
    <x v="23"/>
    <x v="17"/>
    <x v="3"/>
    <x v="1"/>
    <x v="1"/>
    <x v="0"/>
    <s v="Regular"/>
  </r>
  <r>
    <n v="12"/>
    <n v="38"/>
    <n v="74"/>
    <n v="31"/>
    <n v="30"/>
    <n v="9"/>
    <n v="1009"/>
    <n v="30"/>
    <n v="30"/>
    <n v="50"/>
    <n v="80"/>
    <n v="775"/>
    <n v="3"/>
    <x v="23"/>
    <x v="17"/>
    <x v="3"/>
    <x v="1"/>
    <x v="2"/>
    <x v="0"/>
    <s v="Decaf"/>
  </r>
  <r>
    <n v="37"/>
    <n v="44"/>
    <n v="78"/>
    <n v="29"/>
    <n v="19"/>
    <n v="8"/>
    <n v="490"/>
    <n v="30"/>
    <n v="20"/>
    <n v="30"/>
    <n v="50"/>
    <n v="541"/>
    <n v="11"/>
    <x v="23"/>
    <x v="18"/>
    <x v="3"/>
    <x v="1"/>
    <x v="9"/>
    <x v="1"/>
    <s v="Regular"/>
  </r>
  <r>
    <n v="108"/>
    <n v="133"/>
    <n v="236"/>
    <n v="88"/>
    <n v="60"/>
    <n v="29"/>
    <n v="817"/>
    <n v="60"/>
    <n v="60"/>
    <n v="100"/>
    <n v="160"/>
    <n v="971"/>
    <n v="12"/>
    <x v="23"/>
    <x v="18"/>
    <x v="3"/>
    <x v="1"/>
    <x v="10"/>
    <x v="1"/>
    <s v="Regular"/>
  </r>
  <r>
    <n v="180"/>
    <n v="186"/>
    <n v="341"/>
    <n v="137"/>
    <n v="65"/>
    <n v="41"/>
    <n v="690"/>
    <n v="100"/>
    <n v="90"/>
    <n v="140"/>
    <n v="230"/>
    <n v="503"/>
    <n v="13"/>
    <x v="23"/>
    <x v="18"/>
    <x v="3"/>
    <x v="1"/>
    <x v="3"/>
    <x v="1"/>
    <s v="Regular"/>
  </r>
  <r>
    <n v="28"/>
    <n v="36"/>
    <n v="64"/>
    <n v="24"/>
    <n v="17"/>
    <n v="6"/>
    <n v="829"/>
    <n v="20"/>
    <n v="20"/>
    <n v="30"/>
    <n v="50"/>
    <n v="503"/>
    <n v="8"/>
    <x v="23"/>
    <x v="18"/>
    <x v="3"/>
    <x v="1"/>
    <x v="6"/>
    <x v="3"/>
    <s v="Decaf"/>
  </r>
  <r>
    <n v="98"/>
    <n v="104"/>
    <n v="197"/>
    <n v="81"/>
    <n v="38"/>
    <n v="26"/>
    <n v="551"/>
    <n v="70"/>
    <n v="70"/>
    <n v="100"/>
    <n v="170"/>
    <n v="503"/>
    <n v="9"/>
    <x v="23"/>
    <x v="18"/>
    <x v="3"/>
    <x v="1"/>
    <x v="7"/>
    <x v="3"/>
    <s v="Decaf"/>
  </r>
  <r>
    <n v="9"/>
    <n v="57"/>
    <n v="110"/>
    <n v="46"/>
    <n v="51"/>
    <n v="17"/>
    <n v="422"/>
    <n v="10"/>
    <n v="40"/>
    <n v="50"/>
    <n v="90"/>
    <n v="971"/>
    <n v="4"/>
    <x v="23"/>
    <x v="18"/>
    <x v="3"/>
    <x v="1"/>
    <x v="12"/>
    <x v="2"/>
    <s v="Regular"/>
  </r>
  <r>
    <n v="42"/>
    <n v="73"/>
    <n v="135"/>
    <n v="54"/>
    <n v="45"/>
    <n v="17"/>
    <n v="424"/>
    <n v="40"/>
    <n v="50"/>
    <n v="70"/>
    <n v="120"/>
    <n v="503"/>
    <n v="5"/>
    <x v="23"/>
    <x v="18"/>
    <x v="3"/>
    <x v="1"/>
    <x v="4"/>
    <x v="2"/>
    <s v="Regular"/>
  </r>
  <r>
    <n v="129"/>
    <n v="153"/>
    <n v="326"/>
    <n v="168"/>
    <n v="66"/>
    <n v="42"/>
    <n v="1319"/>
    <n v="80"/>
    <n v="148"/>
    <n v="140"/>
    <n v="290"/>
    <n v="971"/>
    <n v="6"/>
    <x v="23"/>
    <x v="18"/>
    <x v="3"/>
    <x v="1"/>
    <x v="5"/>
    <x v="2"/>
    <s v="Decaf"/>
  </r>
  <r>
    <n v="-10"/>
    <n v="65"/>
    <n v="119"/>
    <n v="47"/>
    <n v="72"/>
    <n v="42"/>
    <n v="521"/>
    <n v="20"/>
    <n v="50"/>
    <n v="80"/>
    <n v="130"/>
    <n v="541"/>
    <n v="1"/>
    <x v="23"/>
    <x v="18"/>
    <x v="3"/>
    <x v="1"/>
    <x v="0"/>
    <x v="0"/>
    <s v="Regular"/>
  </r>
  <r>
    <n v="1"/>
    <n v="57"/>
    <n v="104"/>
    <n v="41"/>
    <n v="56"/>
    <n v="13"/>
    <n v="482"/>
    <n v="20"/>
    <n v="40"/>
    <n v="70"/>
    <n v="110"/>
    <n v="541"/>
    <n v="2"/>
    <x v="23"/>
    <x v="18"/>
    <x v="3"/>
    <x v="1"/>
    <x v="1"/>
    <x v="0"/>
    <s v="Regular"/>
  </r>
  <r>
    <n v="37"/>
    <n v="60"/>
    <n v="108"/>
    <n v="41"/>
    <n v="35"/>
    <n v="13"/>
    <n v="435"/>
    <n v="50"/>
    <n v="40"/>
    <n v="80"/>
    <n v="120"/>
    <n v="541"/>
    <n v="3"/>
    <x v="23"/>
    <x v="18"/>
    <x v="3"/>
    <x v="1"/>
    <x v="2"/>
    <x v="0"/>
    <s v="Decaf"/>
  </r>
  <r>
    <n v="45"/>
    <n v="66"/>
    <n v="114"/>
    <n v="41"/>
    <n v="36"/>
    <n v="12"/>
    <n v="320"/>
    <n v="20"/>
    <n v="30"/>
    <n v="40"/>
    <n v="70"/>
    <n v="253"/>
    <n v="11"/>
    <x v="23"/>
    <x v="19"/>
    <x v="3"/>
    <x v="1"/>
    <x v="9"/>
    <x v="1"/>
    <s v="Regular"/>
  </r>
  <r>
    <n v="42"/>
    <n v="63"/>
    <n v="113"/>
    <n v="43"/>
    <n v="35"/>
    <n v="13"/>
    <n v="466"/>
    <n v="20"/>
    <n v="30"/>
    <n v="40"/>
    <n v="70"/>
    <n v="253"/>
    <n v="12"/>
    <x v="23"/>
    <x v="19"/>
    <x v="3"/>
    <x v="1"/>
    <x v="10"/>
    <x v="1"/>
    <s v="Regular"/>
  </r>
  <r>
    <n v="-4"/>
    <n v="76"/>
    <n v="140"/>
    <n v="55"/>
    <n v="79"/>
    <n v="49"/>
    <n v="627"/>
    <n v="-10"/>
    <n v="40"/>
    <n v="50"/>
    <n v="90"/>
    <n v="509"/>
    <n v="13"/>
    <x v="23"/>
    <x v="19"/>
    <x v="3"/>
    <x v="1"/>
    <x v="3"/>
    <x v="1"/>
    <s v="Regular"/>
  </r>
  <r>
    <n v="156"/>
    <n v="174"/>
    <n v="308"/>
    <n v="95"/>
    <n v="69"/>
    <n v="37"/>
    <n v="1166"/>
    <n v="110"/>
    <n v="80"/>
    <n v="160"/>
    <n v="260"/>
    <n v="253"/>
    <n v="8"/>
    <x v="23"/>
    <x v="19"/>
    <x v="3"/>
    <x v="1"/>
    <x v="6"/>
    <x v="3"/>
    <s v="Decaf"/>
  </r>
  <r>
    <n v="68"/>
    <n v="71"/>
    <n v="128"/>
    <n v="49"/>
    <n v="25"/>
    <n v="13"/>
    <n v="845"/>
    <n v="50"/>
    <n v="40"/>
    <n v="70"/>
    <n v="110"/>
    <n v="425"/>
    <n v="9"/>
    <x v="23"/>
    <x v="19"/>
    <x v="3"/>
    <x v="1"/>
    <x v="7"/>
    <x v="3"/>
    <s v="Decaf"/>
  </r>
  <r>
    <n v="19"/>
    <n v="32"/>
    <n v="60"/>
    <n v="24"/>
    <n v="19"/>
    <n v="7"/>
    <n v="567"/>
    <n v="20"/>
    <n v="20"/>
    <n v="30"/>
    <n v="50"/>
    <n v="206"/>
    <n v="4"/>
    <x v="23"/>
    <x v="19"/>
    <x v="3"/>
    <x v="1"/>
    <x v="12"/>
    <x v="2"/>
    <s v="Regular"/>
  </r>
  <r>
    <n v="34"/>
    <n v="80"/>
    <n v="155"/>
    <n v="65"/>
    <n v="57"/>
    <n v="24"/>
    <n v="403"/>
    <n v="30"/>
    <n v="60"/>
    <n v="80"/>
    <n v="140"/>
    <n v="509"/>
    <n v="5"/>
    <x v="23"/>
    <x v="19"/>
    <x v="3"/>
    <x v="1"/>
    <x v="4"/>
    <x v="2"/>
    <s v="Regular"/>
  </r>
  <r>
    <n v="76"/>
    <n v="96"/>
    <n v="188"/>
    <n v="80"/>
    <n v="45"/>
    <n v="24"/>
    <n v="1079"/>
    <n v="60"/>
    <n v="70"/>
    <n v="100"/>
    <n v="170"/>
    <n v="360"/>
    <n v="6"/>
    <x v="23"/>
    <x v="19"/>
    <x v="3"/>
    <x v="1"/>
    <x v="5"/>
    <x v="2"/>
    <s v="Decaf"/>
  </r>
  <r>
    <n v="86"/>
    <n v="104"/>
    <n v="188"/>
    <n v="72"/>
    <n v="46"/>
    <n v="23"/>
    <n v="461"/>
    <n v="80"/>
    <n v="80"/>
    <n v="120"/>
    <n v="200"/>
    <n v="360"/>
    <n v="2"/>
    <x v="23"/>
    <x v="19"/>
    <x v="3"/>
    <x v="1"/>
    <x v="1"/>
    <x v="0"/>
    <s v="Regular"/>
  </r>
  <r>
    <n v="30"/>
    <n v="145"/>
    <n v="266"/>
    <n v="89"/>
    <n v="125"/>
    <n v="95"/>
    <n v="716"/>
    <n v="50"/>
    <n v="122"/>
    <n v="170"/>
    <n v="290"/>
    <n v="206"/>
    <n v="3"/>
    <x v="23"/>
    <x v="19"/>
    <x v="3"/>
    <x v="1"/>
    <x v="2"/>
    <x v="0"/>
    <s v="Decaf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FAEF72-C5EA-49F8-AF4F-B9FE5F3C4B18}" name="PivotTable1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7" firstHeaderRow="1" firstDataRow="1" firstDataCol="1"/>
  <pivotFields count="22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axis="axisRow" showAll="0" sortType="ascending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7"/>
  </rowFields>
  <rowItems count="14">
    <i>
      <x v="12"/>
    </i>
    <i>
      <x/>
    </i>
    <i>
      <x v="9"/>
    </i>
    <i>
      <x v="11"/>
    </i>
    <i>
      <x v="1"/>
    </i>
    <i>
      <x v="7"/>
    </i>
    <i>
      <x v="8"/>
    </i>
    <i>
      <x v="5"/>
    </i>
    <i>
      <x v="3"/>
    </i>
    <i>
      <x v="6"/>
    </i>
    <i>
      <x v="2"/>
    </i>
    <i>
      <x v="10"/>
    </i>
    <i>
      <x v="4"/>
    </i>
    <i t="grand">
      <x/>
    </i>
  </rowItems>
  <colItems count="1">
    <i/>
  </colItems>
  <dataFields count="1">
    <dataField name="Sum of Actual 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36A12C-891B-44AE-BD88-372694A510A1}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ctual Profit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E862CF-0B73-4026-AF12-BB0458C6FE71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24" firstHeaderRow="1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4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Actual Profit" fld="0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91041A-EBEB-481C-9F1D-F1FE01BEF1CA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7" firstHeaderRow="1" firstDataRow="1" firstDataCol="1"/>
  <pivotFields count="22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Marketing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A11E37-765A-429A-9B6A-CCBA0C80B130}" name="PivotTable5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 rowPageCount="1" colPageCount="1"/>
  <pivotFields count="22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5" hier="-1"/>
  </pageFields>
  <dataFields count="1">
    <dataField name="Sum of Actual 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6AC28D-ECF6-43A1-B03D-E81462527B37}" name="PivotTable6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6" firstHeaderRow="1" firstDataRow="1" firstDataCol="1"/>
  <pivotFields count="22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6"/>
  </rowFields>
  <rowItems count="3">
    <i>
      <x/>
    </i>
    <i>
      <x v="1"/>
    </i>
    <i t="grand">
      <x/>
    </i>
  </rowItems>
  <colItems count="1">
    <i/>
  </colItems>
  <dataFields count="1">
    <dataField name="Sum of Actual COGS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E0CEE4-0062-488C-81D4-8DB8AC25A354}" name="PivotTable7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54" firstHeaderRow="1" firstDataRow="1" firstDataCol="1" rowPageCount="1" colPageCount="1"/>
  <pivotFields count="22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3">
    <field x="21"/>
    <field x="20"/>
    <field x="13"/>
  </rowFields>
  <rowItems count="51">
    <i>
      <x v="1"/>
    </i>
    <i r="1">
      <x v="1"/>
    </i>
    <i r="2">
      <x/>
    </i>
    <i r="1">
      <x v="2"/>
    </i>
    <i r="2">
      <x v="1"/>
    </i>
    <i r="1">
      <x v="3"/>
    </i>
    <i r="2">
      <x v="2"/>
    </i>
    <i r="1">
      <x v="4"/>
    </i>
    <i r="2">
      <x v="3"/>
    </i>
    <i r="1">
      <x v="5"/>
    </i>
    <i r="2">
      <x v="4"/>
    </i>
    <i r="1">
      <x v="6"/>
    </i>
    <i r="2">
      <x v="5"/>
    </i>
    <i r="1">
      <x v="7"/>
    </i>
    <i r="2">
      <x v="6"/>
    </i>
    <i r="1">
      <x v="8"/>
    </i>
    <i r="2">
      <x v="7"/>
    </i>
    <i r="1">
      <x v="9"/>
    </i>
    <i r="2">
      <x v="8"/>
    </i>
    <i r="1">
      <x v="10"/>
    </i>
    <i r="2">
      <x v="9"/>
    </i>
    <i r="1">
      <x v="11"/>
    </i>
    <i r="2">
      <x v="10"/>
    </i>
    <i r="1">
      <x v="12"/>
    </i>
    <i r="2">
      <x v="11"/>
    </i>
    <i>
      <x v="2"/>
    </i>
    <i r="1">
      <x v="1"/>
    </i>
    <i r="2">
      <x v="12"/>
    </i>
    <i r="1">
      <x v="2"/>
    </i>
    <i r="2">
      <x v="13"/>
    </i>
    <i r="1">
      <x v="3"/>
    </i>
    <i r="2">
      <x v="14"/>
    </i>
    <i r="1">
      <x v="4"/>
    </i>
    <i r="2">
      <x v="15"/>
    </i>
    <i r="1">
      <x v="5"/>
    </i>
    <i r="2">
      <x v="16"/>
    </i>
    <i r="1">
      <x v="6"/>
    </i>
    <i r="2">
      <x v="17"/>
    </i>
    <i r="1">
      <x v="7"/>
    </i>
    <i r="2">
      <x v="18"/>
    </i>
    <i r="1">
      <x v="8"/>
    </i>
    <i r="2">
      <x v="19"/>
    </i>
    <i r="1">
      <x v="9"/>
    </i>
    <i r="2">
      <x v="20"/>
    </i>
    <i r="1">
      <x v="10"/>
    </i>
    <i r="2">
      <x v="21"/>
    </i>
    <i r="1">
      <x v="11"/>
    </i>
    <i r="2">
      <x v="22"/>
    </i>
    <i r="1">
      <x v="12"/>
    </i>
    <i r="2">
      <x v="23"/>
    </i>
    <i t="grand">
      <x/>
    </i>
  </rowItems>
  <colItems count="1">
    <i/>
  </colItems>
  <pageFields count="1">
    <pageField fld="15" hier="-1"/>
  </pageFields>
  <dataFields count="1">
    <dataField name="Sum of Actual 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2DEE59-F9EF-456F-90F7-6DD7F6BC5362}" name="PivotTable8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54" firstHeaderRow="1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3">
    <field x="21"/>
    <field x="20"/>
    <field x="13"/>
  </rowFields>
  <rowItems count="51">
    <i>
      <x v="1"/>
    </i>
    <i r="1">
      <x v="1"/>
    </i>
    <i r="2">
      <x/>
    </i>
    <i r="1">
      <x v="2"/>
    </i>
    <i r="2">
      <x v="1"/>
    </i>
    <i r="1">
      <x v="3"/>
    </i>
    <i r="2">
      <x v="2"/>
    </i>
    <i r="1">
      <x v="4"/>
    </i>
    <i r="2">
      <x v="3"/>
    </i>
    <i r="1">
      <x v="5"/>
    </i>
    <i r="2">
      <x v="4"/>
    </i>
    <i r="1">
      <x v="6"/>
    </i>
    <i r="2">
      <x v="5"/>
    </i>
    <i r="1">
      <x v="7"/>
    </i>
    <i r="2">
      <x v="6"/>
    </i>
    <i r="1">
      <x v="8"/>
    </i>
    <i r="2">
      <x v="7"/>
    </i>
    <i r="1">
      <x v="9"/>
    </i>
    <i r="2">
      <x v="8"/>
    </i>
    <i r="1">
      <x v="10"/>
    </i>
    <i r="2">
      <x v="9"/>
    </i>
    <i r="1">
      <x v="11"/>
    </i>
    <i r="2">
      <x v="10"/>
    </i>
    <i r="1">
      <x v="12"/>
    </i>
    <i r="2">
      <x v="11"/>
    </i>
    <i>
      <x v="2"/>
    </i>
    <i r="1">
      <x v="1"/>
    </i>
    <i r="2">
      <x v="12"/>
    </i>
    <i r="1">
      <x v="2"/>
    </i>
    <i r="2">
      <x v="13"/>
    </i>
    <i r="1">
      <x v="3"/>
    </i>
    <i r="2">
      <x v="14"/>
    </i>
    <i r="1">
      <x v="4"/>
    </i>
    <i r="2">
      <x v="15"/>
    </i>
    <i r="1">
      <x v="5"/>
    </i>
    <i r="2">
      <x v="16"/>
    </i>
    <i r="1">
      <x v="6"/>
    </i>
    <i r="2">
      <x v="17"/>
    </i>
    <i r="1">
      <x v="7"/>
    </i>
    <i r="2">
      <x v="18"/>
    </i>
    <i r="1">
      <x v="8"/>
    </i>
    <i r="2">
      <x v="19"/>
    </i>
    <i r="1">
      <x v="9"/>
    </i>
    <i r="2">
      <x v="20"/>
    </i>
    <i r="1">
      <x v="10"/>
    </i>
    <i r="2">
      <x v="21"/>
    </i>
    <i r="1">
      <x v="11"/>
    </i>
    <i r="2">
      <x v="22"/>
    </i>
    <i r="1">
      <x v="12"/>
    </i>
    <i r="2">
      <x v="23"/>
    </i>
    <i t="grand">
      <x/>
    </i>
  </rowItems>
  <colItems count="1">
    <i/>
  </colItems>
  <dataFields count="1">
    <dataField name="Average of Actual Profit" fld="0" subtotal="average" baseField="21" baseItem="1" numFmtId="165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E7732E-3928-4C4D-86D6-570869E10E21}" name="PivotTable9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30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2">
    <field x="21"/>
    <field x="20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Average of Inventory" fld="6" subtotal="average" baseField="21" baseItem="1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423586-0FB8-4696-BEE6-58EC0689B62B}" name="Transaction" displayName="Transaction" ref="A1:T4249" totalsRowShown="0" headerRowDxfId="28">
  <autoFilter ref="A1:T4249" xr:uid="{D5423586-0FB8-4696-BEE6-58EC0689B62B}"/>
  <tableColumns count="20">
    <tableColumn id="1" xr3:uid="{98A3458C-2619-4D32-85E3-DFA501652648}" name="Actual Profit"/>
    <tableColumn id="2" xr3:uid="{D9F3446F-B191-4AA5-B44D-D01988F51DE2}" name="Margin"/>
    <tableColumn id="3" xr3:uid="{8443F274-EA82-4228-92A2-CCE16F7DC576}" name="Actual Sales"/>
    <tableColumn id="4" xr3:uid="{D4634DF8-5B5E-4AF2-B552-EC7A051E86AF}" name="Actual COGS"/>
    <tableColumn id="5" xr3:uid="{CA4F73CA-A1F6-42D6-BF03-DC594E514EC6}" name="Total Expenses"/>
    <tableColumn id="6" xr3:uid="{00E7D2B4-9599-4677-BA31-4478825AB6B8}" name="Marketing"/>
    <tableColumn id="7" xr3:uid="{7B980A18-51BD-486C-BC4A-36F69A87DD4A}" name="Inventory"/>
    <tableColumn id="8" xr3:uid="{77E71030-869B-4B6A-ABD6-A3B1413E6ADC}" name="Budget Profit"/>
    <tableColumn id="9" xr3:uid="{589CAC5F-9B95-490C-9479-EEB02F75B9F7}" name="Budget COGS"/>
    <tableColumn id="10" xr3:uid="{6F1C4960-DFA9-4517-8060-B91F34CA8980}" name="Budget Margin"/>
    <tableColumn id="11" xr3:uid="{0990EA2D-2502-4F6F-840F-D620DA14E6DE}" name="Budget Sales"/>
    <tableColumn id="12" xr3:uid="{2267F9ED-0EDE-4284-A5CD-221D45A1F5C1}" name="Area Code"/>
    <tableColumn id="13" xr3:uid="{9F30850A-C2C2-4F72-951A-DBFB70E44CFD}" name="ProductId"/>
    <tableColumn id="14" xr3:uid="{F76EE133-617D-4E6E-A8AC-5892BD7ABE9D}" name="Tran Date" dataDxfId="29"/>
    <tableColumn id="15" xr3:uid="{43D75C72-C7B6-45A5-B125-18F4DF506B5F}" name="State">
      <calculatedColumnFormula>VLOOKUP(L2,Location!$A$1:$D$157,2,FALSE)</calculatedColumnFormula>
    </tableColumn>
    <tableColumn id="16" xr3:uid="{70CE4B12-95D8-4CE2-997D-736BFCDC2E12}" name="Market">
      <calculatedColumnFormula>VLOOKUP(L2,Location!$A$1:$D$157,3,FALSE)</calculatedColumnFormula>
    </tableColumn>
    <tableColumn id="17" xr3:uid="{F379FBA4-27F5-403B-80B1-5D0AB180F8BB}" name="Market Size">
      <calculatedColumnFormula>VLOOKUP(L2,Location!$A$1:$D$157,4,FALSE)</calculatedColumnFormula>
    </tableColumn>
    <tableColumn id="18" xr3:uid="{31A3495E-51B4-4CF3-9600-F97824FDD4C0}" name="Product Name">
      <calculatedColumnFormula>VLOOKUP(M2,Product!$A$1:$D$14,2,FALSE)</calculatedColumnFormula>
    </tableColumn>
    <tableColumn id="19" xr3:uid="{CFF1C225-ABCD-45A1-92C4-7C32A00B988D}" name="Product type">
      <calculatedColumnFormula>VLOOKUP(M2,Product!$A$1:$D$14,3,FALSE)</calculatedColumnFormula>
    </tableColumn>
    <tableColumn id="20" xr3:uid="{B024923B-7992-49B7-AB1E-5AFF0F47388A}" name="type">
      <calculatedColumnFormula>VLOOKUP(M2,Product!$A$1:$D$14,4,FALSE)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8805-B4E8-484B-A127-047FC529879F}">
  <dimension ref="A3:B17"/>
  <sheetViews>
    <sheetView workbookViewId="0">
      <selection activeCell="A19" sqref="A19"/>
    </sheetView>
  </sheetViews>
  <sheetFormatPr defaultRowHeight="13.5" x14ac:dyDescent="0.3"/>
  <cols>
    <col min="1" max="1" width="14.921875" bestFit="1" customWidth="1"/>
    <col min="2" max="2" width="18.07421875" bestFit="1" customWidth="1"/>
  </cols>
  <sheetData>
    <row r="3" spans="1:2" x14ac:dyDescent="0.3">
      <c r="A3" s="10" t="s">
        <v>135</v>
      </c>
      <c r="B3" t="s">
        <v>137</v>
      </c>
    </row>
    <row r="4" spans="1:2" x14ac:dyDescent="0.3">
      <c r="A4" s="11" t="s">
        <v>52</v>
      </c>
      <c r="B4" s="12">
        <v>24031</v>
      </c>
    </row>
    <row r="5" spans="1:2" x14ac:dyDescent="0.3">
      <c r="A5" s="11" t="s">
        <v>43</v>
      </c>
      <c r="B5" s="12">
        <v>26269</v>
      </c>
    </row>
    <row r="6" spans="1:2" x14ac:dyDescent="0.3">
      <c r="A6" s="11" t="s">
        <v>60</v>
      </c>
      <c r="B6" s="12">
        <v>32850</v>
      </c>
    </row>
    <row r="7" spans="1:2" x14ac:dyDescent="0.3">
      <c r="A7" s="11" t="s">
        <v>56</v>
      </c>
      <c r="B7" s="12">
        <v>35710</v>
      </c>
    </row>
    <row r="8" spans="1:2" x14ac:dyDescent="0.3">
      <c r="A8" s="11" t="s">
        <v>49</v>
      </c>
      <c r="B8" s="12">
        <v>35899</v>
      </c>
    </row>
    <row r="9" spans="1:2" x14ac:dyDescent="0.3">
      <c r="A9" s="11" t="s">
        <v>46</v>
      </c>
      <c r="B9" s="12">
        <v>62248</v>
      </c>
    </row>
    <row r="10" spans="1:2" x14ac:dyDescent="0.3">
      <c r="A10" s="11" t="s">
        <v>59</v>
      </c>
      <c r="B10" s="12">
        <v>66772</v>
      </c>
    </row>
    <row r="11" spans="1:2" x14ac:dyDescent="0.3">
      <c r="A11" s="11" t="s">
        <v>58</v>
      </c>
      <c r="B11" s="12">
        <v>73151</v>
      </c>
    </row>
    <row r="12" spans="1:2" x14ac:dyDescent="0.3">
      <c r="A12" s="11" t="s">
        <v>54</v>
      </c>
      <c r="B12" s="12">
        <v>75578</v>
      </c>
    </row>
    <row r="13" spans="1:2" x14ac:dyDescent="0.3">
      <c r="A13" s="11" t="s">
        <v>51</v>
      </c>
      <c r="B13" s="12">
        <v>78162</v>
      </c>
    </row>
    <row r="14" spans="1:2" x14ac:dyDescent="0.3">
      <c r="A14" s="11" t="s">
        <v>50</v>
      </c>
      <c r="B14" s="12">
        <v>84904</v>
      </c>
    </row>
    <row r="15" spans="1:2" x14ac:dyDescent="0.3">
      <c r="A15" s="11" t="s">
        <v>55</v>
      </c>
      <c r="B15" s="12">
        <v>95926</v>
      </c>
    </row>
    <row r="16" spans="1:2" x14ac:dyDescent="0.3">
      <c r="A16" s="11" t="s">
        <v>45</v>
      </c>
      <c r="B16" s="12">
        <v>128311</v>
      </c>
    </row>
    <row r="17" spans="1:2" x14ac:dyDescent="0.3">
      <c r="A17" s="11" t="s">
        <v>136</v>
      </c>
      <c r="B17" s="12">
        <v>819811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B939-4FC0-4349-8B2E-0CFAC3D5FED0}">
  <dimension ref="A3:B8"/>
  <sheetViews>
    <sheetView workbookViewId="0">
      <selection activeCell="B6" sqref="B6"/>
    </sheetView>
  </sheetViews>
  <sheetFormatPr defaultRowHeight="13.5" x14ac:dyDescent="0.3"/>
  <cols>
    <col min="1" max="1" width="12.69140625" bestFit="1" customWidth="1"/>
    <col min="2" max="2" width="18.3828125" bestFit="1" customWidth="1"/>
  </cols>
  <sheetData>
    <row r="3" spans="1:2" x14ac:dyDescent="0.3">
      <c r="A3" s="10" t="s">
        <v>135</v>
      </c>
      <c r="B3" t="s">
        <v>138</v>
      </c>
    </row>
    <row r="4" spans="1:2" x14ac:dyDescent="0.3">
      <c r="A4" s="11" t="s">
        <v>24</v>
      </c>
      <c r="B4" s="12">
        <v>93852</v>
      </c>
    </row>
    <row r="5" spans="1:2" x14ac:dyDescent="0.3">
      <c r="A5" s="11" t="s">
        <v>14</v>
      </c>
      <c r="B5" s="12">
        <v>59217</v>
      </c>
    </row>
    <row r="6" spans="1:2" x14ac:dyDescent="0.3">
      <c r="A6" s="11" t="s">
        <v>21</v>
      </c>
      <c r="B6" s="12">
        <v>32478</v>
      </c>
    </row>
    <row r="7" spans="1:2" x14ac:dyDescent="0.3">
      <c r="A7" s="11" t="s">
        <v>17</v>
      </c>
      <c r="B7" s="12">
        <v>73996</v>
      </c>
    </row>
    <row r="8" spans="1:2" x14ac:dyDescent="0.3">
      <c r="A8" s="11" t="s">
        <v>136</v>
      </c>
      <c r="B8" s="12">
        <v>259543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3D93-EEB6-40E0-9637-9D58428FA670}">
  <dimension ref="A3:B24"/>
  <sheetViews>
    <sheetView workbookViewId="0">
      <selection activeCell="B8" sqref="B8"/>
    </sheetView>
  </sheetViews>
  <sheetFormatPr defaultRowHeight="13.5" x14ac:dyDescent="0.3"/>
  <cols>
    <col min="1" max="1" width="13.07421875" bestFit="1" customWidth="1"/>
    <col min="2" max="2" width="18.3828125" bestFit="1" customWidth="1"/>
  </cols>
  <sheetData>
    <row r="3" spans="1:2" x14ac:dyDescent="0.3">
      <c r="A3" s="10" t="s">
        <v>135</v>
      </c>
      <c r="B3" t="s">
        <v>138</v>
      </c>
    </row>
    <row r="4" spans="1:2" x14ac:dyDescent="0.3">
      <c r="A4" s="11" t="s">
        <v>18</v>
      </c>
      <c r="B4" s="12">
        <v>31785</v>
      </c>
    </row>
    <row r="5" spans="1:2" x14ac:dyDescent="0.3">
      <c r="A5" s="11" t="s">
        <v>29</v>
      </c>
      <c r="B5" s="12">
        <v>17743</v>
      </c>
    </row>
    <row r="6" spans="1:2" x14ac:dyDescent="0.3">
      <c r="A6" s="11" t="s">
        <v>13</v>
      </c>
      <c r="B6" s="12">
        <v>7621</v>
      </c>
    </row>
    <row r="7" spans="1:2" x14ac:dyDescent="0.3">
      <c r="A7" s="11" t="s">
        <v>27</v>
      </c>
      <c r="B7" s="12">
        <v>12310</v>
      </c>
    </row>
    <row r="8" spans="1:2" x14ac:dyDescent="0.3">
      <c r="A8" s="11" t="s">
        <v>25</v>
      </c>
      <c r="B8" s="12">
        <v>30821</v>
      </c>
    </row>
    <row r="9" spans="1:2" x14ac:dyDescent="0.3">
      <c r="A9" s="11" t="s">
        <v>31</v>
      </c>
      <c r="B9" s="12">
        <v>22212</v>
      </c>
    </row>
    <row r="10" spans="1:2" x14ac:dyDescent="0.3">
      <c r="A10" s="11" t="s">
        <v>26</v>
      </c>
      <c r="B10" s="12">
        <v>7355</v>
      </c>
    </row>
    <row r="11" spans="1:2" x14ac:dyDescent="0.3">
      <c r="A11" s="11" t="s">
        <v>32</v>
      </c>
      <c r="B11" s="12">
        <v>16442</v>
      </c>
    </row>
    <row r="12" spans="1:2" x14ac:dyDescent="0.3">
      <c r="A12" s="11" t="s">
        <v>30</v>
      </c>
      <c r="B12" s="12">
        <v>3601</v>
      </c>
    </row>
    <row r="13" spans="1:2" x14ac:dyDescent="0.3">
      <c r="A13" s="11" t="s">
        <v>38</v>
      </c>
      <c r="B13" s="12">
        <v>10616</v>
      </c>
    </row>
    <row r="14" spans="1:2" x14ac:dyDescent="0.3">
      <c r="A14" s="11" t="s">
        <v>37</v>
      </c>
      <c r="B14" s="12">
        <v>2748</v>
      </c>
    </row>
    <row r="15" spans="1:2" x14ac:dyDescent="0.3">
      <c r="A15" s="11" t="s">
        <v>36</v>
      </c>
      <c r="B15" s="12">
        <v>799</v>
      </c>
    </row>
    <row r="16" spans="1:2" x14ac:dyDescent="0.3">
      <c r="A16" s="11" t="s">
        <v>22</v>
      </c>
      <c r="B16" s="12">
        <v>20096</v>
      </c>
    </row>
    <row r="17" spans="1:2" x14ac:dyDescent="0.3">
      <c r="A17" s="11" t="s">
        <v>23</v>
      </c>
      <c r="B17" s="12">
        <v>10773</v>
      </c>
    </row>
    <row r="18" spans="1:2" x14ac:dyDescent="0.3">
      <c r="A18" s="11" t="s">
        <v>33</v>
      </c>
      <c r="B18" s="12">
        <v>8558</v>
      </c>
    </row>
    <row r="19" spans="1:2" x14ac:dyDescent="0.3">
      <c r="A19" s="11" t="s">
        <v>35</v>
      </c>
      <c r="B19" s="12">
        <v>12439</v>
      </c>
    </row>
    <row r="20" spans="1:2" x14ac:dyDescent="0.3">
      <c r="A20" s="11" t="s">
        <v>20</v>
      </c>
      <c r="B20" s="12">
        <v>15766</v>
      </c>
    </row>
    <row r="21" spans="1:2" x14ac:dyDescent="0.3">
      <c r="A21" s="11" t="s">
        <v>34</v>
      </c>
      <c r="B21" s="12">
        <v>7751</v>
      </c>
    </row>
    <row r="22" spans="1:2" x14ac:dyDescent="0.3">
      <c r="A22" s="11" t="s">
        <v>16</v>
      </c>
      <c r="B22" s="12">
        <v>11405</v>
      </c>
    </row>
    <row r="23" spans="1:2" x14ac:dyDescent="0.3">
      <c r="A23" s="11" t="s">
        <v>28</v>
      </c>
      <c r="B23" s="12">
        <v>8702</v>
      </c>
    </row>
    <row r="24" spans="1:2" x14ac:dyDescent="0.3">
      <c r="A24" s="11" t="s">
        <v>136</v>
      </c>
      <c r="B24" s="12">
        <v>259543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BD12-568E-433F-B013-A1776EAE9D01}">
  <dimension ref="A3:B17"/>
  <sheetViews>
    <sheetView workbookViewId="0">
      <selection activeCell="B11" sqref="B11"/>
    </sheetView>
  </sheetViews>
  <sheetFormatPr defaultRowHeight="13.5" x14ac:dyDescent="0.3"/>
  <cols>
    <col min="1" max="1" width="14.921875" bestFit="1" customWidth="1"/>
    <col min="2" max="2" width="16.07421875" bestFit="1" customWidth="1"/>
  </cols>
  <sheetData>
    <row r="3" spans="1:2" x14ac:dyDescent="0.3">
      <c r="A3" s="10" t="s">
        <v>135</v>
      </c>
      <c r="B3" t="s">
        <v>139</v>
      </c>
    </row>
    <row r="4" spans="1:2" x14ac:dyDescent="0.3">
      <c r="A4" s="11" t="s">
        <v>43</v>
      </c>
      <c r="B4" s="12">
        <v>4658</v>
      </c>
    </row>
    <row r="5" spans="1:2" x14ac:dyDescent="0.3">
      <c r="A5" s="11" t="s">
        <v>49</v>
      </c>
      <c r="B5" s="12">
        <v>5472</v>
      </c>
    </row>
    <row r="6" spans="1:2" x14ac:dyDescent="0.3">
      <c r="A6" s="11" t="s">
        <v>50</v>
      </c>
      <c r="B6" s="12">
        <v>19686</v>
      </c>
    </row>
    <row r="7" spans="1:2" x14ac:dyDescent="0.3">
      <c r="A7" s="11" t="s">
        <v>54</v>
      </c>
      <c r="B7" s="12">
        <v>12166</v>
      </c>
    </row>
    <row r="8" spans="1:2" x14ac:dyDescent="0.3">
      <c r="A8" s="11" t="s">
        <v>45</v>
      </c>
      <c r="B8" s="12">
        <v>17346</v>
      </c>
    </row>
    <row r="9" spans="1:2" x14ac:dyDescent="0.3">
      <c r="A9" s="11" t="s">
        <v>58</v>
      </c>
      <c r="B9" s="12">
        <v>9766</v>
      </c>
    </row>
    <row r="10" spans="1:2" x14ac:dyDescent="0.3">
      <c r="A10" s="11" t="s">
        <v>51</v>
      </c>
      <c r="B10" s="12">
        <v>10112</v>
      </c>
    </row>
    <row r="11" spans="1:2" x14ac:dyDescent="0.3">
      <c r="A11" s="11" t="s">
        <v>46</v>
      </c>
      <c r="B11" s="12">
        <v>11362</v>
      </c>
    </row>
    <row r="12" spans="1:2" x14ac:dyDescent="0.3">
      <c r="A12" s="11" t="s">
        <v>59</v>
      </c>
      <c r="B12" s="12">
        <v>9846</v>
      </c>
    </row>
    <row r="13" spans="1:2" x14ac:dyDescent="0.3">
      <c r="A13" s="11" t="s">
        <v>60</v>
      </c>
      <c r="B13" s="12">
        <v>7126</v>
      </c>
    </row>
    <row r="14" spans="1:2" x14ac:dyDescent="0.3">
      <c r="A14" s="11" t="s">
        <v>55</v>
      </c>
      <c r="B14" s="12">
        <v>15880</v>
      </c>
    </row>
    <row r="15" spans="1:2" x14ac:dyDescent="0.3">
      <c r="A15" s="11" t="s">
        <v>56</v>
      </c>
      <c r="B15" s="12">
        <v>6108</v>
      </c>
    </row>
    <row r="16" spans="1:2" x14ac:dyDescent="0.3">
      <c r="A16" s="11" t="s">
        <v>52</v>
      </c>
      <c r="B16" s="12">
        <v>2946</v>
      </c>
    </row>
    <row r="17" spans="1:2" x14ac:dyDescent="0.3">
      <c r="A17" s="11" t="s">
        <v>136</v>
      </c>
      <c r="B17" s="12">
        <v>132474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33CE-D63D-46E9-8634-A17FAC449F91}">
  <dimension ref="A1:B8"/>
  <sheetViews>
    <sheetView workbookViewId="0">
      <selection activeCell="B6" sqref="B6"/>
    </sheetView>
  </sheetViews>
  <sheetFormatPr defaultRowHeight="13.5" x14ac:dyDescent="0.3"/>
  <cols>
    <col min="1" max="1" width="12.69140625" bestFit="1" customWidth="1"/>
    <col min="2" max="2" width="18.07421875" bestFit="1" customWidth="1"/>
  </cols>
  <sheetData>
    <row r="1" spans="1:2" x14ac:dyDescent="0.3">
      <c r="A1" s="10" t="s">
        <v>11</v>
      </c>
      <c r="B1" t="s">
        <v>140</v>
      </c>
    </row>
    <row r="3" spans="1:2" x14ac:dyDescent="0.3">
      <c r="A3" s="10" t="s">
        <v>135</v>
      </c>
      <c r="B3" t="s">
        <v>137</v>
      </c>
    </row>
    <row r="4" spans="1:2" x14ac:dyDescent="0.3">
      <c r="A4" s="11" t="s">
        <v>42</v>
      </c>
      <c r="B4" s="12">
        <v>216828</v>
      </c>
    </row>
    <row r="5" spans="1:2" x14ac:dyDescent="0.3">
      <c r="A5" s="11" t="s">
        <v>48</v>
      </c>
      <c r="B5" s="12">
        <v>222996</v>
      </c>
    </row>
    <row r="6" spans="1:2" x14ac:dyDescent="0.3">
      <c r="A6" s="11" t="s">
        <v>53</v>
      </c>
      <c r="B6" s="12">
        <v>207214</v>
      </c>
    </row>
    <row r="7" spans="1:2" x14ac:dyDescent="0.3">
      <c r="A7" s="11" t="s">
        <v>57</v>
      </c>
      <c r="B7" s="12">
        <v>172773</v>
      </c>
    </row>
    <row r="8" spans="1:2" x14ac:dyDescent="0.3">
      <c r="A8" s="11" t="s">
        <v>136</v>
      </c>
      <c r="B8" s="12">
        <v>819811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5380-A426-484B-B0DE-5AAEE798D680}">
  <dimension ref="A3:B6"/>
  <sheetViews>
    <sheetView workbookViewId="0">
      <selection activeCell="B17" sqref="B17"/>
    </sheetView>
  </sheetViews>
  <sheetFormatPr defaultRowHeight="13.5" x14ac:dyDescent="0.3"/>
  <cols>
    <col min="1" max="1" width="12.69140625" bestFit="1" customWidth="1"/>
    <col min="2" max="2" width="18.23046875" bestFit="1" customWidth="1"/>
  </cols>
  <sheetData>
    <row r="3" spans="1:2" x14ac:dyDescent="0.3">
      <c r="A3" s="10" t="s">
        <v>135</v>
      </c>
      <c r="B3" t="s">
        <v>155</v>
      </c>
    </row>
    <row r="4" spans="1:2" x14ac:dyDescent="0.3">
      <c r="A4" s="11" t="s">
        <v>19</v>
      </c>
      <c r="B4" s="12">
        <v>183571</v>
      </c>
    </row>
    <row r="5" spans="1:2" x14ac:dyDescent="0.3">
      <c r="A5" s="11" t="s">
        <v>15</v>
      </c>
      <c r="B5" s="12">
        <v>173193</v>
      </c>
    </row>
    <row r="6" spans="1:2" x14ac:dyDescent="0.3">
      <c r="A6" s="11" t="s">
        <v>136</v>
      </c>
      <c r="B6" s="12">
        <v>356764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1A9B-D609-4295-9B09-364616AF741E}">
  <dimension ref="A1:B54"/>
  <sheetViews>
    <sheetView workbookViewId="0">
      <selection activeCell="B8" sqref="B8"/>
    </sheetView>
  </sheetViews>
  <sheetFormatPr defaultRowHeight="13.5" x14ac:dyDescent="0.3"/>
  <cols>
    <col min="1" max="1" width="16.07421875" bestFit="1" customWidth="1"/>
    <col min="2" max="2" width="18.07421875" bestFit="1" customWidth="1"/>
  </cols>
  <sheetData>
    <row r="1" spans="1:2" x14ac:dyDescent="0.3">
      <c r="A1" s="10" t="s">
        <v>11</v>
      </c>
      <c r="B1" t="s">
        <v>140</v>
      </c>
    </row>
    <row r="3" spans="1:2" x14ac:dyDescent="0.3">
      <c r="A3" s="10" t="s">
        <v>135</v>
      </c>
      <c r="B3" t="s">
        <v>137</v>
      </c>
    </row>
    <row r="4" spans="1:2" x14ac:dyDescent="0.3">
      <c r="A4" s="11" t="s">
        <v>141</v>
      </c>
      <c r="B4" s="12">
        <v>401159</v>
      </c>
    </row>
    <row r="5" spans="1:2" x14ac:dyDescent="0.3">
      <c r="A5" s="13" t="s">
        <v>142</v>
      </c>
      <c r="B5" s="12">
        <v>31555</v>
      </c>
    </row>
    <row r="6" spans="1:2" x14ac:dyDescent="0.3">
      <c r="A6" s="14">
        <v>42735</v>
      </c>
      <c r="B6" s="12">
        <v>31555</v>
      </c>
    </row>
    <row r="7" spans="1:2" x14ac:dyDescent="0.3">
      <c r="A7" s="13" t="s">
        <v>143</v>
      </c>
      <c r="B7" s="12">
        <v>32092</v>
      </c>
    </row>
    <row r="8" spans="1:2" x14ac:dyDescent="0.3">
      <c r="A8" s="14">
        <v>42766</v>
      </c>
      <c r="B8" s="12">
        <v>32092</v>
      </c>
    </row>
    <row r="9" spans="1:2" x14ac:dyDescent="0.3">
      <c r="A9" s="13" t="s">
        <v>144</v>
      </c>
      <c r="B9" s="12">
        <v>32245</v>
      </c>
    </row>
    <row r="10" spans="1:2" x14ac:dyDescent="0.3">
      <c r="A10" s="14">
        <v>42794</v>
      </c>
      <c r="B10" s="12">
        <v>32245</v>
      </c>
    </row>
    <row r="11" spans="1:2" x14ac:dyDescent="0.3">
      <c r="A11" s="13" t="s">
        <v>145</v>
      </c>
      <c r="B11" s="12">
        <v>32943</v>
      </c>
    </row>
    <row r="12" spans="1:2" x14ac:dyDescent="0.3">
      <c r="A12" s="14">
        <v>42825</v>
      </c>
      <c r="B12" s="12">
        <v>32943</v>
      </c>
    </row>
    <row r="13" spans="1:2" x14ac:dyDescent="0.3">
      <c r="A13" s="13" t="s">
        <v>146</v>
      </c>
      <c r="B13" s="12">
        <v>33692</v>
      </c>
    </row>
    <row r="14" spans="1:2" x14ac:dyDescent="0.3">
      <c r="A14" s="14">
        <v>42855</v>
      </c>
      <c r="B14" s="12">
        <v>33692</v>
      </c>
    </row>
    <row r="15" spans="1:2" x14ac:dyDescent="0.3">
      <c r="A15" s="13" t="s">
        <v>147</v>
      </c>
      <c r="B15" s="12">
        <v>35125</v>
      </c>
    </row>
    <row r="16" spans="1:2" x14ac:dyDescent="0.3">
      <c r="A16" s="14">
        <v>42886</v>
      </c>
      <c r="B16" s="12">
        <v>35125</v>
      </c>
    </row>
    <row r="17" spans="1:2" x14ac:dyDescent="0.3">
      <c r="A17" s="13" t="s">
        <v>148</v>
      </c>
      <c r="B17" s="12">
        <v>36161</v>
      </c>
    </row>
    <row r="18" spans="1:2" x14ac:dyDescent="0.3">
      <c r="A18" s="14">
        <v>42916</v>
      </c>
      <c r="B18" s="12">
        <v>36161</v>
      </c>
    </row>
    <row r="19" spans="1:2" x14ac:dyDescent="0.3">
      <c r="A19" s="13" t="s">
        <v>149</v>
      </c>
      <c r="B19" s="12">
        <v>36029</v>
      </c>
    </row>
    <row r="20" spans="1:2" x14ac:dyDescent="0.3">
      <c r="A20" s="14">
        <v>42947</v>
      </c>
      <c r="B20" s="12">
        <v>36029</v>
      </c>
    </row>
    <row r="21" spans="1:2" x14ac:dyDescent="0.3">
      <c r="A21" s="13" t="s">
        <v>150</v>
      </c>
      <c r="B21" s="12">
        <v>33092</v>
      </c>
    </row>
    <row r="22" spans="1:2" x14ac:dyDescent="0.3">
      <c r="A22" s="14">
        <v>42978</v>
      </c>
      <c r="B22" s="12">
        <v>33092</v>
      </c>
    </row>
    <row r="23" spans="1:2" x14ac:dyDescent="0.3">
      <c r="A23" s="13" t="s">
        <v>151</v>
      </c>
      <c r="B23" s="12">
        <v>32849</v>
      </c>
    </row>
    <row r="24" spans="1:2" x14ac:dyDescent="0.3">
      <c r="A24" s="14">
        <v>43008</v>
      </c>
      <c r="B24" s="12">
        <v>32849</v>
      </c>
    </row>
    <row r="25" spans="1:2" x14ac:dyDescent="0.3">
      <c r="A25" s="13" t="s">
        <v>152</v>
      </c>
      <c r="B25" s="12">
        <v>32003</v>
      </c>
    </row>
    <row r="26" spans="1:2" x14ac:dyDescent="0.3">
      <c r="A26" s="14">
        <v>43039</v>
      </c>
      <c r="B26" s="12">
        <v>32003</v>
      </c>
    </row>
    <row r="27" spans="1:2" x14ac:dyDescent="0.3">
      <c r="A27" s="13" t="s">
        <v>153</v>
      </c>
      <c r="B27" s="12">
        <v>33373</v>
      </c>
    </row>
    <row r="28" spans="1:2" x14ac:dyDescent="0.3">
      <c r="A28" s="14">
        <v>43069</v>
      </c>
      <c r="B28" s="12">
        <v>33373</v>
      </c>
    </row>
    <row r="29" spans="1:2" x14ac:dyDescent="0.3">
      <c r="A29" s="11" t="s">
        <v>154</v>
      </c>
      <c r="B29" s="12">
        <v>418652</v>
      </c>
    </row>
    <row r="30" spans="1:2" x14ac:dyDescent="0.3">
      <c r="A30" s="13" t="s">
        <v>142</v>
      </c>
      <c r="B30" s="12">
        <v>35316</v>
      </c>
    </row>
    <row r="31" spans="1:2" x14ac:dyDescent="0.3">
      <c r="A31" s="14">
        <v>43100</v>
      </c>
      <c r="B31" s="12">
        <v>35316</v>
      </c>
    </row>
    <row r="32" spans="1:2" x14ac:dyDescent="0.3">
      <c r="A32" s="13" t="s">
        <v>143</v>
      </c>
      <c r="B32" s="12">
        <v>34192</v>
      </c>
    </row>
    <row r="33" spans="1:2" x14ac:dyDescent="0.3">
      <c r="A33" s="14">
        <v>43131</v>
      </c>
      <c r="B33" s="12">
        <v>34192</v>
      </c>
    </row>
    <row r="34" spans="1:2" x14ac:dyDescent="0.3">
      <c r="A34" s="13" t="s">
        <v>144</v>
      </c>
      <c r="B34" s="12">
        <v>34355</v>
      </c>
    </row>
    <row r="35" spans="1:2" x14ac:dyDescent="0.3">
      <c r="A35" s="14">
        <v>43159</v>
      </c>
      <c r="B35" s="12">
        <v>34355</v>
      </c>
    </row>
    <row r="36" spans="1:2" x14ac:dyDescent="0.3">
      <c r="A36" s="13" t="s">
        <v>145</v>
      </c>
      <c r="B36" s="12">
        <v>35112</v>
      </c>
    </row>
    <row r="37" spans="1:2" x14ac:dyDescent="0.3">
      <c r="A37" s="14">
        <v>43190</v>
      </c>
      <c r="B37" s="12">
        <v>35112</v>
      </c>
    </row>
    <row r="38" spans="1:2" x14ac:dyDescent="0.3">
      <c r="A38" s="13" t="s">
        <v>146</v>
      </c>
      <c r="B38" s="12">
        <v>33394</v>
      </c>
    </row>
    <row r="39" spans="1:2" x14ac:dyDescent="0.3">
      <c r="A39" s="14">
        <v>43220</v>
      </c>
      <c r="B39" s="12">
        <v>33394</v>
      </c>
    </row>
    <row r="40" spans="1:2" x14ac:dyDescent="0.3">
      <c r="A40" s="13" t="s">
        <v>147</v>
      </c>
      <c r="B40" s="12">
        <v>34807</v>
      </c>
    </row>
    <row r="41" spans="1:2" x14ac:dyDescent="0.3">
      <c r="A41" s="14">
        <v>43251</v>
      </c>
      <c r="B41" s="12">
        <v>34807</v>
      </c>
    </row>
    <row r="42" spans="1:2" x14ac:dyDescent="0.3">
      <c r="A42" s="13" t="s">
        <v>148</v>
      </c>
      <c r="B42" s="12">
        <v>35830</v>
      </c>
    </row>
    <row r="43" spans="1:2" x14ac:dyDescent="0.3">
      <c r="A43" s="14">
        <v>43281</v>
      </c>
      <c r="B43" s="12">
        <v>35830</v>
      </c>
    </row>
    <row r="44" spans="1:2" x14ac:dyDescent="0.3">
      <c r="A44" s="13" t="s">
        <v>149</v>
      </c>
      <c r="B44" s="12">
        <v>35707</v>
      </c>
    </row>
    <row r="45" spans="1:2" x14ac:dyDescent="0.3">
      <c r="A45" s="14">
        <v>43312</v>
      </c>
      <c r="B45" s="12">
        <v>35707</v>
      </c>
    </row>
    <row r="46" spans="1:2" x14ac:dyDescent="0.3">
      <c r="A46" s="13" t="s">
        <v>150</v>
      </c>
      <c r="B46" s="12">
        <v>35269</v>
      </c>
    </row>
    <row r="47" spans="1:2" x14ac:dyDescent="0.3">
      <c r="A47" s="14">
        <v>43343</v>
      </c>
      <c r="B47" s="12">
        <v>35269</v>
      </c>
    </row>
    <row r="48" spans="1:2" x14ac:dyDescent="0.3">
      <c r="A48" s="13" t="s">
        <v>151</v>
      </c>
      <c r="B48" s="12">
        <v>34987</v>
      </c>
    </row>
    <row r="49" spans="1:2" x14ac:dyDescent="0.3">
      <c r="A49" s="14">
        <v>43373</v>
      </c>
      <c r="B49" s="12">
        <v>34987</v>
      </c>
    </row>
    <row r="50" spans="1:2" x14ac:dyDescent="0.3">
      <c r="A50" s="13" t="s">
        <v>152</v>
      </c>
      <c r="B50" s="12">
        <v>34103</v>
      </c>
    </row>
    <row r="51" spans="1:2" x14ac:dyDescent="0.3">
      <c r="A51" s="14">
        <v>43404</v>
      </c>
      <c r="B51" s="12">
        <v>34103</v>
      </c>
    </row>
    <row r="52" spans="1:2" x14ac:dyDescent="0.3">
      <c r="A52" s="13" t="s">
        <v>153</v>
      </c>
      <c r="B52" s="12">
        <v>35580</v>
      </c>
    </row>
    <row r="53" spans="1:2" x14ac:dyDescent="0.3">
      <c r="A53" s="14">
        <v>43434</v>
      </c>
      <c r="B53" s="12">
        <v>35580</v>
      </c>
    </row>
    <row r="54" spans="1:2" x14ac:dyDescent="0.3">
      <c r="A54" s="11" t="s">
        <v>136</v>
      </c>
      <c r="B54" s="12">
        <v>819811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073D-E810-4EB4-B494-12529CF97DC7}">
  <dimension ref="A3:B54"/>
  <sheetViews>
    <sheetView workbookViewId="0">
      <selection activeCell="L14" sqref="L14"/>
    </sheetView>
  </sheetViews>
  <sheetFormatPr defaultRowHeight="13.5" x14ac:dyDescent="0.3"/>
  <cols>
    <col min="1" max="1" width="16.07421875" bestFit="1" customWidth="1"/>
    <col min="2" max="2" width="21.765625" bestFit="1" customWidth="1"/>
  </cols>
  <sheetData>
    <row r="3" spans="1:2" x14ac:dyDescent="0.3">
      <c r="A3" s="10" t="s">
        <v>135</v>
      </c>
      <c r="B3" t="s">
        <v>156</v>
      </c>
    </row>
    <row r="4" spans="1:2" x14ac:dyDescent="0.3">
      <c r="A4" s="11" t="s">
        <v>141</v>
      </c>
      <c r="B4" s="15">
        <v>49.823917137476457</v>
      </c>
    </row>
    <row r="5" spans="1:2" x14ac:dyDescent="0.3">
      <c r="A5" s="13" t="s">
        <v>142</v>
      </c>
      <c r="B5" s="15">
        <v>45.429378531073446</v>
      </c>
    </row>
    <row r="6" spans="1:2" x14ac:dyDescent="0.3">
      <c r="A6" s="14">
        <v>42735</v>
      </c>
      <c r="B6" s="15">
        <v>45.429378531073446</v>
      </c>
    </row>
    <row r="7" spans="1:2" x14ac:dyDescent="0.3">
      <c r="A7" s="13" t="s">
        <v>143</v>
      </c>
      <c r="B7" s="15">
        <v>47.282485875706215</v>
      </c>
    </row>
    <row r="8" spans="1:2" x14ac:dyDescent="0.3">
      <c r="A8" s="14">
        <v>42766</v>
      </c>
      <c r="B8" s="15">
        <v>47.282485875706215</v>
      </c>
    </row>
    <row r="9" spans="1:2" x14ac:dyDescent="0.3">
      <c r="A9" s="13" t="s">
        <v>144</v>
      </c>
      <c r="B9" s="15">
        <v>47.259887005649716</v>
      </c>
    </row>
    <row r="10" spans="1:2" x14ac:dyDescent="0.3">
      <c r="A10" s="14">
        <v>42794</v>
      </c>
      <c r="B10" s="15">
        <v>47.259887005649716</v>
      </c>
    </row>
    <row r="11" spans="1:2" x14ac:dyDescent="0.3">
      <c r="A11" s="13" t="s">
        <v>145</v>
      </c>
      <c r="B11" s="15">
        <v>48.983050847457626</v>
      </c>
    </row>
    <row r="12" spans="1:2" x14ac:dyDescent="0.3">
      <c r="A12" s="14">
        <v>42825</v>
      </c>
      <c r="B12" s="15">
        <v>48.983050847457626</v>
      </c>
    </row>
    <row r="13" spans="1:2" x14ac:dyDescent="0.3">
      <c r="A13" s="13" t="s">
        <v>146</v>
      </c>
      <c r="B13" s="15">
        <v>50.548022598870055</v>
      </c>
    </row>
    <row r="14" spans="1:2" x14ac:dyDescent="0.3">
      <c r="A14" s="14">
        <v>42855</v>
      </c>
      <c r="B14" s="15">
        <v>50.548022598870055</v>
      </c>
    </row>
    <row r="15" spans="1:2" x14ac:dyDescent="0.3">
      <c r="A15" s="13" t="s">
        <v>147</v>
      </c>
      <c r="B15" s="15">
        <v>54.073446327683612</v>
      </c>
    </row>
    <row r="16" spans="1:2" x14ac:dyDescent="0.3">
      <c r="A16" s="14">
        <v>42886</v>
      </c>
      <c r="B16" s="15">
        <v>54.073446327683612</v>
      </c>
    </row>
    <row r="17" spans="1:2" x14ac:dyDescent="0.3">
      <c r="A17" s="13" t="s">
        <v>148</v>
      </c>
      <c r="B17" s="15">
        <v>55.960451977401128</v>
      </c>
    </row>
    <row r="18" spans="1:2" x14ac:dyDescent="0.3">
      <c r="A18" s="14">
        <v>42916</v>
      </c>
      <c r="B18" s="15">
        <v>55.960451977401128</v>
      </c>
    </row>
    <row r="19" spans="1:2" x14ac:dyDescent="0.3">
      <c r="A19" s="13" t="s">
        <v>149</v>
      </c>
      <c r="B19" s="15">
        <v>54.045197740112997</v>
      </c>
    </row>
    <row r="20" spans="1:2" x14ac:dyDescent="0.3">
      <c r="A20" s="14">
        <v>42947</v>
      </c>
      <c r="B20" s="15">
        <v>54.045197740112997</v>
      </c>
    </row>
    <row r="21" spans="1:2" x14ac:dyDescent="0.3">
      <c r="A21" s="13" t="s">
        <v>150</v>
      </c>
      <c r="B21" s="15">
        <v>48.067796610169495</v>
      </c>
    </row>
    <row r="22" spans="1:2" x14ac:dyDescent="0.3">
      <c r="A22" s="14">
        <v>42978</v>
      </c>
      <c r="B22" s="15">
        <v>48.067796610169495</v>
      </c>
    </row>
    <row r="23" spans="1:2" x14ac:dyDescent="0.3">
      <c r="A23" s="13" t="s">
        <v>151</v>
      </c>
      <c r="B23" s="15">
        <v>49.005649717514125</v>
      </c>
    </row>
    <row r="24" spans="1:2" x14ac:dyDescent="0.3">
      <c r="A24" s="14">
        <v>43008</v>
      </c>
      <c r="B24" s="15">
        <v>49.005649717514125</v>
      </c>
    </row>
    <row r="25" spans="1:2" x14ac:dyDescent="0.3">
      <c r="A25" s="13" t="s">
        <v>152</v>
      </c>
      <c r="B25" s="15">
        <v>47.451977401129945</v>
      </c>
    </row>
    <row r="26" spans="1:2" x14ac:dyDescent="0.3">
      <c r="A26" s="14">
        <v>43039</v>
      </c>
      <c r="B26" s="15">
        <v>47.451977401129945</v>
      </c>
    </row>
    <row r="27" spans="1:2" x14ac:dyDescent="0.3">
      <c r="A27" s="13" t="s">
        <v>153</v>
      </c>
      <c r="B27" s="15">
        <v>49.779661016949156</v>
      </c>
    </row>
    <row r="28" spans="1:2" x14ac:dyDescent="0.3">
      <c r="A28" s="14">
        <v>43069</v>
      </c>
      <c r="B28" s="15">
        <v>49.779661016949156</v>
      </c>
    </row>
    <row r="29" spans="1:2" x14ac:dyDescent="0.3">
      <c r="A29" s="11" t="s">
        <v>154</v>
      </c>
      <c r="B29" s="15">
        <v>72.371468926553675</v>
      </c>
    </row>
    <row r="30" spans="1:2" x14ac:dyDescent="0.3">
      <c r="A30" s="13" t="s">
        <v>142</v>
      </c>
      <c r="B30" s="15">
        <v>70.75706214689265</v>
      </c>
    </row>
    <row r="31" spans="1:2" x14ac:dyDescent="0.3">
      <c r="A31" s="14">
        <v>43100</v>
      </c>
      <c r="B31" s="15">
        <v>70.75706214689265</v>
      </c>
    </row>
    <row r="32" spans="1:2" x14ac:dyDescent="0.3">
      <c r="A32" s="13" t="s">
        <v>143</v>
      </c>
      <c r="B32" s="15">
        <v>70.163841807909606</v>
      </c>
    </row>
    <row r="33" spans="1:2" x14ac:dyDescent="0.3">
      <c r="A33" s="14">
        <v>43131</v>
      </c>
      <c r="B33" s="15">
        <v>70.163841807909606</v>
      </c>
    </row>
    <row r="34" spans="1:2" x14ac:dyDescent="0.3">
      <c r="A34" s="13" t="s">
        <v>144</v>
      </c>
      <c r="B34" s="15">
        <v>70.141242937853107</v>
      </c>
    </row>
    <row r="35" spans="1:2" x14ac:dyDescent="0.3">
      <c r="A35" s="14">
        <v>43159</v>
      </c>
      <c r="B35" s="15">
        <v>70.141242937853107</v>
      </c>
    </row>
    <row r="36" spans="1:2" x14ac:dyDescent="0.3">
      <c r="A36" s="13" t="s">
        <v>145</v>
      </c>
      <c r="B36" s="15">
        <v>72.672316384180789</v>
      </c>
    </row>
    <row r="37" spans="1:2" x14ac:dyDescent="0.3">
      <c r="A37" s="14">
        <v>43190</v>
      </c>
      <c r="B37" s="15">
        <v>72.672316384180789</v>
      </c>
    </row>
    <row r="38" spans="1:2" x14ac:dyDescent="0.3">
      <c r="A38" s="13" t="s">
        <v>146</v>
      </c>
      <c r="B38" s="15">
        <v>69.762711864406782</v>
      </c>
    </row>
    <row r="39" spans="1:2" x14ac:dyDescent="0.3">
      <c r="A39" s="14">
        <v>43220</v>
      </c>
      <c r="B39" s="15">
        <v>69.762711864406782</v>
      </c>
    </row>
    <row r="40" spans="1:2" x14ac:dyDescent="0.3">
      <c r="A40" s="13" t="s">
        <v>147</v>
      </c>
      <c r="B40" s="15">
        <v>74.677966101694921</v>
      </c>
    </row>
    <row r="41" spans="1:2" x14ac:dyDescent="0.3">
      <c r="A41" s="14">
        <v>43251</v>
      </c>
      <c r="B41" s="15">
        <v>74.677966101694921</v>
      </c>
    </row>
    <row r="42" spans="1:2" x14ac:dyDescent="0.3">
      <c r="A42" s="13" t="s">
        <v>148</v>
      </c>
      <c r="B42" s="15">
        <v>77.237288135593218</v>
      </c>
    </row>
    <row r="43" spans="1:2" x14ac:dyDescent="0.3">
      <c r="A43" s="14">
        <v>43281</v>
      </c>
      <c r="B43" s="15">
        <v>77.237288135593218</v>
      </c>
    </row>
    <row r="44" spans="1:2" x14ac:dyDescent="0.3">
      <c r="A44" s="13" t="s">
        <v>149</v>
      </c>
      <c r="B44" s="15">
        <v>74.604519774011294</v>
      </c>
    </row>
    <row r="45" spans="1:2" x14ac:dyDescent="0.3">
      <c r="A45" s="14">
        <v>43312</v>
      </c>
      <c r="B45" s="15">
        <v>74.604519774011294</v>
      </c>
    </row>
    <row r="46" spans="1:2" x14ac:dyDescent="0.3">
      <c r="A46" s="13" t="s">
        <v>150</v>
      </c>
      <c r="B46" s="15">
        <v>71.33898305084746</v>
      </c>
    </row>
    <row r="47" spans="1:2" x14ac:dyDescent="0.3">
      <c r="A47" s="14">
        <v>43343</v>
      </c>
      <c r="B47" s="15">
        <v>71.33898305084746</v>
      </c>
    </row>
    <row r="48" spans="1:2" x14ac:dyDescent="0.3">
      <c r="A48" s="13" t="s">
        <v>151</v>
      </c>
      <c r="B48" s="15">
        <v>72.75706214689265</v>
      </c>
    </row>
    <row r="49" spans="1:2" x14ac:dyDescent="0.3">
      <c r="A49" s="14">
        <v>43373</v>
      </c>
      <c r="B49" s="15">
        <v>72.75706214689265</v>
      </c>
    </row>
    <row r="50" spans="1:2" x14ac:dyDescent="0.3">
      <c r="A50" s="13" t="s">
        <v>152</v>
      </c>
      <c r="B50" s="15">
        <v>70.395480225988706</v>
      </c>
    </row>
    <row r="51" spans="1:2" x14ac:dyDescent="0.3">
      <c r="A51" s="14">
        <v>43404</v>
      </c>
      <c r="B51" s="15">
        <v>70.395480225988706</v>
      </c>
    </row>
    <row r="52" spans="1:2" x14ac:dyDescent="0.3">
      <c r="A52" s="13" t="s">
        <v>153</v>
      </c>
      <c r="B52" s="15">
        <v>73.949152542372886</v>
      </c>
    </row>
    <row r="53" spans="1:2" x14ac:dyDescent="0.3">
      <c r="A53" s="14">
        <v>43434</v>
      </c>
      <c r="B53" s="15">
        <v>73.949152542372886</v>
      </c>
    </row>
    <row r="54" spans="1:2" x14ac:dyDescent="0.3">
      <c r="A54" s="11" t="s">
        <v>136</v>
      </c>
      <c r="B54" s="15">
        <v>61.097693032015066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5282-CF36-40AD-99FE-C5F2DB5ACF73}">
  <dimension ref="A3:B30"/>
  <sheetViews>
    <sheetView workbookViewId="0">
      <selection activeCell="D13" sqref="D13"/>
    </sheetView>
  </sheetViews>
  <sheetFormatPr defaultRowHeight="13.5" x14ac:dyDescent="0.3"/>
  <cols>
    <col min="1" max="1" width="12.69140625" bestFit="1" customWidth="1"/>
    <col min="2" max="2" width="19.3828125" bestFit="1" customWidth="1"/>
  </cols>
  <sheetData>
    <row r="3" spans="1:2" x14ac:dyDescent="0.3">
      <c r="A3" s="10" t="s">
        <v>135</v>
      </c>
      <c r="B3" t="s">
        <v>157</v>
      </c>
    </row>
    <row r="4" spans="1:2" x14ac:dyDescent="0.3">
      <c r="A4" s="11" t="s">
        <v>141</v>
      </c>
      <c r="B4" s="6">
        <v>749.38135593220341</v>
      </c>
    </row>
    <row r="5" spans="1:2" x14ac:dyDescent="0.3">
      <c r="A5" s="13" t="s">
        <v>142</v>
      </c>
      <c r="B5" s="6">
        <v>663.30508474576266</v>
      </c>
    </row>
    <row r="6" spans="1:2" x14ac:dyDescent="0.3">
      <c r="A6" s="13" t="s">
        <v>143</v>
      </c>
      <c r="B6" s="6">
        <v>657.81920903954801</v>
      </c>
    </row>
    <row r="7" spans="1:2" x14ac:dyDescent="0.3">
      <c r="A7" s="13" t="s">
        <v>144</v>
      </c>
      <c r="B7" s="6">
        <v>652.87005649717514</v>
      </c>
    </row>
    <row r="8" spans="1:2" x14ac:dyDescent="0.3">
      <c r="A8" s="13" t="s">
        <v>145</v>
      </c>
      <c r="B8" s="6">
        <v>673.12429378531078</v>
      </c>
    </row>
    <row r="9" spans="1:2" x14ac:dyDescent="0.3">
      <c r="A9" s="13" t="s">
        <v>146</v>
      </c>
      <c r="B9" s="6">
        <v>711.20338983050851</v>
      </c>
    </row>
    <row r="10" spans="1:2" x14ac:dyDescent="0.3">
      <c r="A10" s="13" t="s">
        <v>147</v>
      </c>
      <c r="B10" s="6">
        <v>769.18079096045199</v>
      </c>
    </row>
    <row r="11" spans="1:2" x14ac:dyDescent="0.3">
      <c r="A11" s="13" t="s">
        <v>148</v>
      </c>
      <c r="B11" s="6">
        <v>810.49717514124291</v>
      </c>
    </row>
    <row r="12" spans="1:2" x14ac:dyDescent="0.3">
      <c r="A12" s="13" t="s">
        <v>149</v>
      </c>
      <c r="B12" s="6">
        <v>805.57627118644064</v>
      </c>
    </row>
    <row r="13" spans="1:2" x14ac:dyDescent="0.3">
      <c r="A13" s="13" t="s">
        <v>150</v>
      </c>
      <c r="B13" s="6">
        <v>803.47457627118649</v>
      </c>
    </row>
    <row r="14" spans="1:2" x14ac:dyDescent="0.3">
      <c r="A14" s="13" t="s">
        <v>151</v>
      </c>
      <c r="B14" s="6">
        <v>801.4124293785311</v>
      </c>
    </row>
    <row r="15" spans="1:2" x14ac:dyDescent="0.3">
      <c r="A15" s="13" t="s">
        <v>152</v>
      </c>
      <c r="B15" s="6">
        <v>812.71186440677968</v>
      </c>
    </row>
    <row r="16" spans="1:2" x14ac:dyDescent="0.3">
      <c r="A16" s="13" t="s">
        <v>153</v>
      </c>
      <c r="B16" s="6">
        <v>831.40112994350284</v>
      </c>
    </row>
    <row r="17" spans="1:2" x14ac:dyDescent="0.3">
      <c r="A17" s="11" t="s">
        <v>154</v>
      </c>
      <c r="B17" s="6">
        <v>749.38135593220341</v>
      </c>
    </row>
    <row r="18" spans="1:2" x14ac:dyDescent="0.3">
      <c r="A18" s="13" t="s">
        <v>142</v>
      </c>
      <c r="B18" s="6">
        <v>663.30508474576266</v>
      </c>
    </row>
    <row r="19" spans="1:2" x14ac:dyDescent="0.3">
      <c r="A19" s="13" t="s">
        <v>143</v>
      </c>
      <c r="B19" s="6">
        <v>657.81920903954801</v>
      </c>
    </row>
    <row r="20" spans="1:2" x14ac:dyDescent="0.3">
      <c r="A20" s="13" t="s">
        <v>144</v>
      </c>
      <c r="B20" s="6">
        <v>652.87005649717514</v>
      </c>
    </row>
    <row r="21" spans="1:2" x14ac:dyDescent="0.3">
      <c r="A21" s="13" t="s">
        <v>145</v>
      </c>
      <c r="B21" s="6">
        <v>673.12429378531078</v>
      </c>
    </row>
    <row r="22" spans="1:2" x14ac:dyDescent="0.3">
      <c r="A22" s="13" t="s">
        <v>146</v>
      </c>
      <c r="B22" s="6">
        <v>711.20338983050851</v>
      </c>
    </row>
    <row r="23" spans="1:2" x14ac:dyDescent="0.3">
      <c r="A23" s="13" t="s">
        <v>147</v>
      </c>
      <c r="B23" s="6">
        <v>769.18079096045199</v>
      </c>
    </row>
    <row r="24" spans="1:2" x14ac:dyDescent="0.3">
      <c r="A24" s="13" t="s">
        <v>148</v>
      </c>
      <c r="B24" s="6">
        <v>810.49717514124291</v>
      </c>
    </row>
    <row r="25" spans="1:2" x14ac:dyDescent="0.3">
      <c r="A25" s="13" t="s">
        <v>149</v>
      </c>
      <c r="B25" s="6">
        <v>805.57627118644064</v>
      </c>
    </row>
    <row r="26" spans="1:2" x14ac:dyDescent="0.3">
      <c r="A26" s="13" t="s">
        <v>150</v>
      </c>
      <c r="B26" s="6">
        <v>803.47457627118649</v>
      </c>
    </row>
    <row r="27" spans="1:2" x14ac:dyDescent="0.3">
      <c r="A27" s="13" t="s">
        <v>151</v>
      </c>
      <c r="B27" s="6">
        <v>801.4124293785311</v>
      </c>
    </row>
    <row r="28" spans="1:2" x14ac:dyDescent="0.3">
      <c r="A28" s="13" t="s">
        <v>152</v>
      </c>
      <c r="B28" s="6">
        <v>812.71186440677968</v>
      </c>
    </row>
    <row r="29" spans="1:2" x14ac:dyDescent="0.3">
      <c r="A29" s="13" t="s">
        <v>153</v>
      </c>
      <c r="B29" s="6">
        <v>831.40112994350284</v>
      </c>
    </row>
    <row r="30" spans="1:2" x14ac:dyDescent="0.3">
      <c r="A30" s="11" t="s">
        <v>136</v>
      </c>
      <c r="B30" s="6">
        <v>749.38135593220341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6C86-EF02-45A1-844D-65E13CAEBC53}">
  <dimension ref="A1:N26"/>
  <sheetViews>
    <sheetView workbookViewId="0">
      <selection activeCell="E1" sqref="E1:E1048576"/>
    </sheetView>
  </sheetViews>
  <sheetFormatPr defaultRowHeight="13.5" x14ac:dyDescent="0.3"/>
  <cols>
    <col min="1" max="1" width="12.84375" customWidth="1"/>
    <col min="5" max="5" width="14.23046875" customWidth="1"/>
    <col min="8" max="8" width="11.765625" customWidth="1"/>
    <col min="9" max="9" width="13" customWidth="1"/>
    <col min="10" max="10" width="12.3828125" customWidth="1"/>
    <col min="13" max="13" width="22.3046875" customWidth="1"/>
  </cols>
  <sheetData>
    <row r="1" spans="1:14" x14ac:dyDescent="0.3">
      <c r="A1" s="4" t="s">
        <v>61</v>
      </c>
      <c r="B1" t="s">
        <v>0</v>
      </c>
      <c r="C1" s="4" t="s">
        <v>62</v>
      </c>
      <c r="D1" s="4" t="s">
        <v>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4" x14ac:dyDescent="0.3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</row>
    <row r="3" spans="1:14" x14ac:dyDescent="0.3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M3" t="s">
        <v>108</v>
      </c>
      <c r="N3">
        <f>CORREL(C2:C26,A2:A26)</f>
        <v>0.94282251906599024</v>
      </c>
    </row>
    <row r="4" spans="1:14" x14ac:dyDescent="0.3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73</v>
      </c>
      <c r="J4">
        <v>140</v>
      </c>
      <c r="K4">
        <v>240</v>
      </c>
      <c r="M4" t="s">
        <v>109</v>
      </c>
      <c r="N4">
        <f>CORREL(D2:D26,A2:A26)</f>
        <v>0.86149039996873233</v>
      </c>
    </row>
    <row r="5" spans="1:14" x14ac:dyDescent="0.3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M5" t="s">
        <v>110</v>
      </c>
      <c r="N5">
        <f>CORREL(C2:C26,F2:F26)</f>
        <v>0.90436763510084439</v>
      </c>
    </row>
    <row r="6" spans="1:14" x14ac:dyDescent="0.3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M6" t="s">
        <v>111</v>
      </c>
      <c r="N6">
        <f>CORREL(F2:F26,A2:A26)</f>
        <v>0.74311254251422942</v>
      </c>
    </row>
    <row r="7" spans="1:14" x14ac:dyDescent="0.3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M7" t="s">
        <v>112</v>
      </c>
      <c r="N7">
        <f>CORREL(G2:G26,D2:D26)</f>
        <v>0.58665506324529559</v>
      </c>
    </row>
    <row r="8" spans="1:14" x14ac:dyDescent="0.3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  <c r="H8">
        <v>110</v>
      </c>
      <c r="I8">
        <v>160</v>
      </c>
      <c r="J8">
        <v>160</v>
      </c>
      <c r="K8">
        <v>300</v>
      </c>
      <c r="M8" t="s">
        <v>113</v>
      </c>
    </row>
    <row r="9" spans="1:14" x14ac:dyDescent="0.3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M9" t="s">
        <v>114</v>
      </c>
    </row>
    <row r="10" spans="1:14" x14ac:dyDescent="0.3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</row>
    <row r="11" spans="1:14" x14ac:dyDescent="0.3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</row>
    <row r="12" spans="1:14" x14ac:dyDescent="0.3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</row>
    <row r="13" spans="1:14" x14ac:dyDescent="0.3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  <c r="H13">
        <v>130</v>
      </c>
      <c r="I13">
        <v>213</v>
      </c>
      <c r="J13">
        <v>210</v>
      </c>
      <c r="K13">
        <v>360</v>
      </c>
    </row>
    <row r="14" spans="1:14" x14ac:dyDescent="0.3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98</v>
      </c>
      <c r="J14">
        <v>140</v>
      </c>
      <c r="K14">
        <v>240</v>
      </c>
    </row>
    <row r="15" spans="1:14" x14ac:dyDescent="0.3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  <c r="H15">
        <v>260</v>
      </c>
      <c r="I15">
        <v>192</v>
      </c>
      <c r="J15">
        <v>370</v>
      </c>
      <c r="K15">
        <v>640</v>
      </c>
    </row>
    <row r="16" spans="1:14" x14ac:dyDescent="0.3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  <c r="H16">
        <v>180</v>
      </c>
      <c r="I16">
        <v>238</v>
      </c>
      <c r="J16">
        <v>270</v>
      </c>
      <c r="K16">
        <v>530</v>
      </c>
    </row>
    <row r="17" spans="1:11" x14ac:dyDescent="0.3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</row>
    <row r="18" spans="1:11" x14ac:dyDescent="0.3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</row>
    <row r="19" spans="1:11" x14ac:dyDescent="0.3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</row>
    <row r="20" spans="1:11" x14ac:dyDescent="0.3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</row>
    <row r="21" spans="1:11" x14ac:dyDescent="0.3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</row>
    <row r="22" spans="1:11" x14ac:dyDescent="0.3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</row>
    <row r="23" spans="1:11" x14ac:dyDescent="0.3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</row>
    <row r="24" spans="1:11" x14ac:dyDescent="0.3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</row>
    <row r="25" spans="1:11" x14ac:dyDescent="0.3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</row>
    <row r="26" spans="1:11" x14ac:dyDescent="0.3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4B93-DD6A-4FDA-BC09-76348C4D1588}">
  <dimension ref="A1:A26"/>
  <sheetViews>
    <sheetView workbookViewId="0">
      <selection activeCell="C14" sqref="C14"/>
    </sheetView>
  </sheetViews>
  <sheetFormatPr defaultRowHeight="13.5" x14ac:dyDescent="0.3"/>
  <cols>
    <col min="1" max="1" width="14.23046875" customWidth="1"/>
  </cols>
  <sheetData>
    <row r="1" spans="1:1" x14ac:dyDescent="0.3">
      <c r="A1" t="s">
        <v>1</v>
      </c>
    </row>
    <row r="2" spans="1:1" x14ac:dyDescent="0.3">
      <c r="A2">
        <v>36</v>
      </c>
    </row>
    <row r="3" spans="1:1" x14ac:dyDescent="0.3">
      <c r="A3">
        <v>39</v>
      </c>
    </row>
    <row r="4" spans="1:1" x14ac:dyDescent="0.3">
      <c r="A4">
        <v>38</v>
      </c>
    </row>
    <row r="5" spans="1:1" x14ac:dyDescent="0.3">
      <c r="A5">
        <v>26</v>
      </c>
    </row>
    <row r="6" spans="1:1" x14ac:dyDescent="0.3">
      <c r="A6">
        <v>26</v>
      </c>
    </row>
    <row r="7" spans="1:1" x14ac:dyDescent="0.3">
      <c r="A7">
        <v>55</v>
      </c>
    </row>
    <row r="8" spans="1:1" x14ac:dyDescent="0.3">
      <c r="A8">
        <v>72</v>
      </c>
    </row>
    <row r="9" spans="1:1" x14ac:dyDescent="0.3">
      <c r="A9">
        <v>87</v>
      </c>
    </row>
    <row r="10" spans="1:1" x14ac:dyDescent="0.3">
      <c r="A10">
        <v>47</v>
      </c>
    </row>
    <row r="11" spans="1:1" x14ac:dyDescent="0.3">
      <c r="A11">
        <v>55</v>
      </c>
    </row>
    <row r="12" spans="1:1" x14ac:dyDescent="0.3">
      <c r="A12">
        <v>40</v>
      </c>
    </row>
    <row r="13" spans="1:1" x14ac:dyDescent="0.3">
      <c r="A13">
        <v>90</v>
      </c>
    </row>
    <row r="14" spans="1:1" x14ac:dyDescent="0.3">
      <c r="A14">
        <v>52</v>
      </c>
    </row>
    <row r="15" spans="1:1" x14ac:dyDescent="0.3">
      <c r="A15">
        <v>109</v>
      </c>
    </row>
    <row r="16" spans="1:1" x14ac:dyDescent="0.3">
      <c r="A16">
        <v>88</v>
      </c>
    </row>
    <row r="17" spans="1:1" x14ac:dyDescent="0.3">
      <c r="A17">
        <v>35</v>
      </c>
    </row>
    <row r="18" spans="1:1" x14ac:dyDescent="0.3">
      <c r="A18">
        <v>39</v>
      </c>
    </row>
    <row r="19" spans="1:1" x14ac:dyDescent="0.3">
      <c r="A19">
        <v>38</v>
      </c>
    </row>
    <row r="20" spans="1:1" x14ac:dyDescent="0.3">
      <c r="A20">
        <v>27</v>
      </c>
    </row>
    <row r="21" spans="1:1" x14ac:dyDescent="0.3">
      <c r="A21">
        <v>54</v>
      </c>
    </row>
    <row r="22" spans="1:1" x14ac:dyDescent="0.3">
      <c r="A22">
        <v>16</v>
      </c>
    </row>
    <row r="23" spans="1:1" x14ac:dyDescent="0.3">
      <c r="A23">
        <v>29</v>
      </c>
    </row>
    <row r="24" spans="1:1" x14ac:dyDescent="0.3">
      <c r="A24">
        <v>19</v>
      </c>
    </row>
    <row r="25" spans="1:1" x14ac:dyDescent="0.3">
      <c r="A25">
        <v>15</v>
      </c>
    </row>
    <row r="26" spans="1:1" x14ac:dyDescent="0.3">
      <c r="A26">
        <v>16</v>
      </c>
    </row>
  </sheetData>
  <autoFilter ref="A1:A26" xr:uid="{19024B93-DD6A-4FDA-BC09-76348C4D1588}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D3D9-93E1-4259-A431-00B09F0DE3A7}">
  <dimension ref="A1:D10"/>
  <sheetViews>
    <sheetView workbookViewId="0">
      <selection activeCell="E14" sqref="E14"/>
    </sheetView>
  </sheetViews>
  <sheetFormatPr defaultRowHeight="13.5" x14ac:dyDescent="0.3"/>
  <sheetData>
    <row r="1" spans="1:4" x14ac:dyDescent="0.3">
      <c r="A1" s="16" t="s">
        <v>40</v>
      </c>
      <c r="B1" s="16" t="s">
        <v>158</v>
      </c>
      <c r="C1" s="16" t="s">
        <v>159</v>
      </c>
      <c r="D1" s="16" t="s">
        <v>160</v>
      </c>
    </row>
    <row r="2" spans="1:4" x14ac:dyDescent="0.3">
      <c r="A2" s="4" t="s">
        <v>161</v>
      </c>
      <c r="B2">
        <v>81</v>
      </c>
      <c r="C2">
        <v>73</v>
      </c>
      <c r="D2">
        <v>69</v>
      </c>
    </row>
    <row r="3" spans="1:4" x14ac:dyDescent="0.3">
      <c r="A3" s="4" t="s">
        <v>162</v>
      </c>
      <c r="B3">
        <v>22</v>
      </c>
      <c r="C3">
        <v>22</v>
      </c>
      <c r="D3">
        <v>33</v>
      </c>
    </row>
    <row r="4" spans="1:4" x14ac:dyDescent="0.3">
      <c r="A4" s="4" t="s">
        <v>163</v>
      </c>
      <c r="B4">
        <v>18</v>
      </c>
      <c r="C4">
        <v>76</v>
      </c>
      <c r="D4">
        <v>48</v>
      </c>
    </row>
    <row r="5" spans="1:4" x14ac:dyDescent="0.3">
      <c r="A5" s="4" t="s">
        <v>164</v>
      </c>
      <c r="B5">
        <v>48</v>
      </c>
      <c r="C5">
        <v>28</v>
      </c>
      <c r="D5">
        <v>82</v>
      </c>
    </row>
    <row r="6" spans="1:4" x14ac:dyDescent="0.3">
      <c r="A6" s="4" t="s">
        <v>161</v>
      </c>
      <c r="B6">
        <v>63</v>
      </c>
      <c r="C6">
        <v>44</v>
      </c>
      <c r="D6">
        <v>61</v>
      </c>
    </row>
    <row r="7" spans="1:4" x14ac:dyDescent="0.3">
      <c r="A7" s="4" t="s">
        <v>162</v>
      </c>
      <c r="B7">
        <v>51</v>
      </c>
      <c r="C7">
        <v>39</v>
      </c>
      <c r="D7">
        <v>57</v>
      </c>
    </row>
    <row r="8" spans="1:4" x14ac:dyDescent="0.3">
      <c r="A8" s="4" t="s">
        <v>163</v>
      </c>
      <c r="B8">
        <v>95</v>
      </c>
      <c r="C8">
        <v>10</v>
      </c>
      <c r="D8">
        <v>13</v>
      </c>
    </row>
    <row r="9" spans="1:4" x14ac:dyDescent="0.3">
      <c r="A9" s="4" t="s">
        <v>164</v>
      </c>
      <c r="B9">
        <v>72</v>
      </c>
      <c r="C9">
        <v>74</v>
      </c>
      <c r="D9">
        <v>22</v>
      </c>
    </row>
    <row r="10" spans="1:4" x14ac:dyDescent="0.3">
      <c r="A10" s="4" t="s">
        <v>161</v>
      </c>
      <c r="B10">
        <v>11</v>
      </c>
      <c r="C10">
        <v>22</v>
      </c>
      <c r="D10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F770-CC49-4F20-B7B7-482FE25D6F93}">
  <dimension ref="A1:D8"/>
  <sheetViews>
    <sheetView workbookViewId="0">
      <selection activeCell="D12" sqref="D12"/>
    </sheetView>
  </sheetViews>
  <sheetFormatPr defaultRowHeight="13.5" x14ac:dyDescent="0.3"/>
  <sheetData>
    <row r="1" spans="1:4" x14ac:dyDescent="0.3">
      <c r="A1" s="16" t="s">
        <v>40</v>
      </c>
      <c r="B1" s="16" t="s">
        <v>158</v>
      </c>
      <c r="C1" s="16" t="s">
        <v>160</v>
      </c>
      <c r="D1" s="16" t="s">
        <v>159</v>
      </c>
    </row>
    <row r="2" spans="1:4" x14ac:dyDescent="0.3">
      <c r="A2" s="4" t="s">
        <v>161</v>
      </c>
      <c r="B2">
        <v>21</v>
      </c>
      <c r="C2">
        <v>31</v>
      </c>
      <c r="D2">
        <v>16</v>
      </c>
    </row>
    <row r="3" spans="1:4" x14ac:dyDescent="0.3">
      <c r="A3" s="4" t="s">
        <v>162</v>
      </c>
      <c r="B3">
        <v>40</v>
      </c>
      <c r="C3">
        <v>77</v>
      </c>
      <c r="D3">
        <v>46</v>
      </c>
    </row>
    <row r="4" spans="1:4" x14ac:dyDescent="0.3">
      <c r="A4" s="4" t="s">
        <v>163</v>
      </c>
      <c r="B4">
        <v>78</v>
      </c>
      <c r="C4">
        <v>87</v>
      </c>
      <c r="D4">
        <v>28</v>
      </c>
    </row>
    <row r="5" spans="1:4" x14ac:dyDescent="0.3">
      <c r="A5" s="4" t="s">
        <v>164</v>
      </c>
      <c r="B5">
        <v>57</v>
      </c>
      <c r="C5">
        <v>25</v>
      </c>
      <c r="D5">
        <v>87</v>
      </c>
    </row>
    <row r="6" spans="1:4" x14ac:dyDescent="0.3">
      <c r="A6" s="4" t="s">
        <v>162</v>
      </c>
      <c r="B6">
        <v>95</v>
      </c>
      <c r="C6">
        <v>13</v>
      </c>
      <c r="D6">
        <v>10</v>
      </c>
    </row>
    <row r="7" spans="1:4" x14ac:dyDescent="0.3">
      <c r="A7" s="4" t="s">
        <v>163</v>
      </c>
      <c r="B7">
        <v>72</v>
      </c>
      <c r="C7">
        <v>22</v>
      </c>
      <c r="D7">
        <v>74</v>
      </c>
    </row>
    <row r="8" spans="1:4" x14ac:dyDescent="0.3">
      <c r="A8" s="4" t="s">
        <v>164</v>
      </c>
      <c r="B8">
        <v>11</v>
      </c>
      <c r="C8">
        <v>33</v>
      </c>
      <c r="D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A808-22B0-4875-9F66-FF31318F5B81}">
  <dimension ref="A1:D5"/>
  <sheetViews>
    <sheetView workbookViewId="0">
      <selection activeCell="A10" sqref="A10"/>
    </sheetView>
  </sheetViews>
  <sheetFormatPr defaultRowHeight="13.5" x14ac:dyDescent="0.3"/>
  <sheetData>
    <row r="1" spans="1:4" x14ac:dyDescent="0.3">
      <c r="B1" t="s">
        <v>158</v>
      </c>
      <c r="C1" t="s">
        <v>159</v>
      </c>
      <c r="D1" t="s">
        <v>160</v>
      </c>
    </row>
    <row r="2" spans="1:4" x14ac:dyDescent="0.3">
      <c r="A2" t="s">
        <v>161</v>
      </c>
      <c r="B2">
        <v>176</v>
      </c>
      <c r="C2">
        <v>155</v>
      </c>
      <c r="D2">
        <v>194</v>
      </c>
    </row>
    <row r="3" spans="1:4" x14ac:dyDescent="0.3">
      <c r="A3" t="s">
        <v>162</v>
      </c>
      <c r="B3">
        <v>208</v>
      </c>
      <c r="C3">
        <v>117</v>
      </c>
      <c r="D3">
        <v>180</v>
      </c>
    </row>
    <row r="4" spans="1:4" x14ac:dyDescent="0.3">
      <c r="A4" t="s">
        <v>163</v>
      </c>
      <c r="B4">
        <v>263</v>
      </c>
      <c r="C4">
        <v>188</v>
      </c>
      <c r="D4">
        <v>170</v>
      </c>
    </row>
    <row r="5" spans="1:4" x14ac:dyDescent="0.3">
      <c r="A5" t="s">
        <v>164</v>
      </c>
      <c r="B5">
        <v>188</v>
      </c>
      <c r="C5">
        <v>211</v>
      </c>
      <c r="D5">
        <v>162</v>
      </c>
    </row>
  </sheetData>
  <dataConsolidate leftLabels="1" topLabels="1">
    <dataRefs count="2">
      <dataRef ref="A1:D10" sheet="Quantity Data 1"/>
      <dataRef ref="A1:D8" sheet="Quantity Data 2"/>
    </dataRefs>
  </dataConsolid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1FE7-3EA7-4E6A-9F1C-903EB9E652C3}">
  <dimension ref="A1:L12"/>
  <sheetViews>
    <sheetView workbookViewId="0">
      <selection activeCell="H2" sqref="H2"/>
    </sheetView>
  </sheetViews>
  <sheetFormatPr defaultRowHeight="13.5" x14ac:dyDescent="0.3"/>
  <sheetData>
    <row r="1" spans="1:12" x14ac:dyDescent="0.3">
      <c r="A1" s="16" t="s">
        <v>165</v>
      </c>
      <c r="B1" s="16" t="s">
        <v>166</v>
      </c>
      <c r="C1" s="16" t="s">
        <v>167</v>
      </c>
      <c r="D1" s="16" t="s">
        <v>168</v>
      </c>
      <c r="E1" s="16" t="s">
        <v>169</v>
      </c>
      <c r="H1" t="s">
        <v>166</v>
      </c>
      <c r="I1" t="s">
        <v>167</v>
      </c>
      <c r="J1" t="s">
        <v>168</v>
      </c>
      <c r="K1" t="s">
        <v>169</v>
      </c>
      <c r="L1" t="s">
        <v>176</v>
      </c>
    </row>
    <row r="2" spans="1:12" x14ac:dyDescent="0.3">
      <c r="A2" s="4" t="s">
        <v>170</v>
      </c>
      <c r="B2">
        <v>47.6</v>
      </c>
      <c r="C2">
        <v>53.6</v>
      </c>
      <c r="D2">
        <v>31.2</v>
      </c>
      <c r="E2">
        <v>67</v>
      </c>
      <c r="G2" t="s">
        <v>175</v>
      </c>
      <c r="I2">
        <v>57.1</v>
      </c>
      <c r="J2">
        <v>30.3</v>
      </c>
      <c r="K2">
        <v>40</v>
      </c>
      <c r="L2">
        <v>43.6</v>
      </c>
    </row>
    <row r="3" spans="1:12" x14ac:dyDescent="0.3">
      <c r="A3" s="4" t="s">
        <v>171</v>
      </c>
      <c r="B3">
        <v>37</v>
      </c>
      <c r="C3">
        <v>64.5</v>
      </c>
      <c r="D3">
        <v>49</v>
      </c>
      <c r="E3">
        <v>42.2</v>
      </c>
      <c r="G3" t="s">
        <v>170</v>
      </c>
      <c r="H3">
        <v>47.6</v>
      </c>
      <c r="I3">
        <v>113.5</v>
      </c>
      <c r="J3">
        <v>60.3</v>
      </c>
      <c r="K3">
        <v>97.7</v>
      </c>
      <c r="L3">
        <v>57.1</v>
      </c>
    </row>
    <row r="4" spans="1:12" x14ac:dyDescent="0.3">
      <c r="A4" s="4" t="s">
        <v>172</v>
      </c>
      <c r="B4">
        <v>57.6</v>
      </c>
      <c r="C4">
        <v>59.4</v>
      </c>
      <c r="D4">
        <v>37.5</v>
      </c>
      <c r="E4">
        <v>60.4</v>
      </c>
      <c r="G4" t="s">
        <v>171</v>
      </c>
      <c r="H4">
        <v>37</v>
      </c>
      <c r="I4">
        <v>111.1</v>
      </c>
      <c r="J4">
        <v>95.5</v>
      </c>
      <c r="K4">
        <v>68.5</v>
      </c>
      <c r="L4">
        <v>36.5</v>
      </c>
    </row>
    <row r="5" spans="1:12" x14ac:dyDescent="0.3">
      <c r="A5" s="4" t="s">
        <v>173</v>
      </c>
      <c r="B5">
        <v>66.7</v>
      </c>
      <c r="C5">
        <v>41.9</v>
      </c>
      <c r="D5">
        <v>62.4</v>
      </c>
      <c r="E5">
        <v>57.6</v>
      </c>
      <c r="G5" t="s">
        <v>172</v>
      </c>
      <c r="H5">
        <v>57.6</v>
      </c>
      <c r="I5">
        <v>93.8</v>
      </c>
      <c r="J5">
        <v>58</v>
      </c>
      <c r="K5">
        <v>85.9</v>
      </c>
      <c r="L5">
        <v>23</v>
      </c>
    </row>
    <row r="6" spans="1:12" x14ac:dyDescent="0.3">
      <c r="A6" s="4" t="s">
        <v>174</v>
      </c>
      <c r="B6">
        <v>62</v>
      </c>
      <c r="C6">
        <v>38.4</v>
      </c>
      <c r="D6">
        <v>39.700000000000003</v>
      </c>
      <c r="E6">
        <v>54.8</v>
      </c>
      <c r="G6" t="s">
        <v>173</v>
      </c>
      <c r="H6">
        <v>66.7</v>
      </c>
      <c r="I6">
        <v>41.9</v>
      </c>
      <c r="J6">
        <v>62.4</v>
      </c>
      <c r="K6">
        <v>57.6</v>
      </c>
    </row>
    <row r="7" spans="1:12" x14ac:dyDescent="0.3">
      <c r="G7" t="s">
        <v>174</v>
      </c>
      <c r="H7">
        <v>62</v>
      </c>
      <c r="I7">
        <v>38.4</v>
      </c>
      <c r="J7">
        <v>39.700000000000003</v>
      </c>
      <c r="K7">
        <v>54.8</v>
      </c>
    </row>
    <row r="8" spans="1:12" x14ac:dyDescent="0.3">
      <c r="A8" s="16" t="s">
        <v>165</v>
      </c>
      <c r="B8" s="16" t="s">
        <v>168</v>
      </c>
      <c r="C8" s="16" t="s">
        <v>169</v>
      </c>
      <c r="D8" s="16" t="s">
        <v>167</v>
      </c>
      <c r="E8" s="16" t="s">
        <v>176</v>
      </c>
    </row>
    <row r="9" spans="1:12" x14ac:dyDescent="0.3">
      <c r="A9" s="4" t="s">
        <v>172</v>
      </c>
      <c r="B9">
        <v>20.5</v>
      </c>
      <c r="C9">
        <v>25.5</v>
      </c>
      <c r="D9">
        <v>34.4</v>
      </c>
      <c r="E9">
        <v>23</v>
      </c>
    </row>
    <row r="10" spans="1:12" x14ac:dyDescent="0.3">
      <c r="A10" s="4" t="s">
        <v>175</v>
      </c>
      <c r="B10">
        <v>30.3</v>
      </c>
      <c r="C10">
        <v>40</v>
      </c>
      <c r="D10">
        <v>57.1</v>
      </c>
      <c r="E10">
        <v>43.6</v>
      </c>
    </row>
    <row r="11" spans="1:12" x14ac:dyDescent="0.3">
      <c r="A11" s="4" t="s">
        <v>170</v>
      </c>
      <c r="B11">
        <v>29.1</v>
      </c>
      <c r="C11">
        <v>30.7</v>
      </c>
      <c r="D11">
        <v>59.9</v>
      </c>
      <c r="E11">
        <v>57.1</v>
      </c>
    </row>
    <row r="12" spans="1:12" x14ac:dyDescent="0.3">
      <c r="A12" s="4" t="s">
        <v>171</v>
      </c>
      <c r="B12">
        <v>46.5</v>
      </c>
      <c r="C12">
        <v>26.3</v>
      </c>
      <c r="D12">
        <v>46.6</v>
      </c>
      <c r="E12">
        <v>36.5</v>
      </c>
    </row>
  </sheetData>
  <dataConsolidate leftLabels="1" topLabels="1">
    <dataRefs count="2">
      <dataRef ref="A1:E6" sheet="Sheet18"/>
      <dataRef ref="A8:E12" sheet="Sheet18"/>
    </dataRefs>
  </dataConsolid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CF11-5039-4241-B4D5-8D41592E4E3F}">
  <dimension ref="A1:J26"/>
  <sheetViews>
    <sheetView workbookViewId="0">
      <selection activeCell="L12" sqref="L12"/>
    </sheetView>
  </sheetViews>
  <sheetFormatPr defaultRowHeight="13.5" x14ac:dyDescent="0.3"/>
  <sheetData>
    <row r="1" spans="1:10" x14ac:dyDescent="0.3">
      <c r="A1" s="4" t="s">
        <v>61</v>
      </c>
      <c r="B1" s="4" t="s">
        <v>62</v>
      </c>
      <c r="C1" s="4" t="s">
        <v>63</v>
      </c>
      <c r="E1" s="19" t="s">
        <v>61</v>
      </c>
      <c r="F1" s="19"/>
      <c r="G1" s="19" t="s">
        <v>62</v>
      </c>
      <c r="H1" s="19"/>
      <c r="I1" s="19" t="s">
        <v>63</v>
      </c>
      <c r="J1" s="19"/>
    </row>
    <row r="2" spans="1:10" x14ac:dyDescent="0.3">
      <c r="A2">
        <v>94</v>
      </c>
      <c r="B2">
        <v>219</v>
      </c>
      <c r="C2">
        <v>89</v>
      </c>
      <c r="E2" s="17"/>
      <c r="F2" s="17"/>
      <c r="G2" s="17"/>
      <c r="H2" s="17"/>
      <c r="I2" s="17"/>
      <c r="J2" s="17"/>
    </row>
    <row r="3" spans="1:10" x14ac:dyDescent="0.3">
      <c r="A3">
        <v>-68</v>
      </c>
      <c r="B3">
        <v>190</v>
      </c>
      <c r="C3">
        <v>83</v>
      </c>
      <c r="E3" s="17" t="s">
        <v>177</v>
      </c>
      <c r="F3" s="17">
        <v>44.72</v>
      </c>
      <c r="G3" s="17" t="s">
        <v>177</v>
      </c>
      <c r="H3" s="17">
        <v>189.72</v>
      </c>
      <c r="I3" s="17" t="s">
        <v>177</v>
      </c>
      <c r="J3" s="17">
        <v>85.28</v>
      </c>
    </row>
    <row r="4" spans="1:10" x14ac:dyDescent="0.3">
      <c r="A4">
        <v>101</v>
      </c>
      <c r="B4">
        <v>234</v>
      </c>
      <c r="C4">
        <v>95</v>
      </c>
      <c r="E4" s="17" t="s">
        <v>178</v>
      </c>
      <c r="F4" s="17">
        <v>13.137036702899682</v>
      </c>
      <c r="G4" s="17" t="s">
        <v>178</v>
      </c>
      <c r="H4" s="17">
        <v>25.023357088927938</v>
      </c>
      <c r="I4" s="17" t="s">
        <v>178</v>
      </c>
      <c r="J4" s="17">
        <v>12.87847299436803</v>
      </c>
    </row>
    <row r="5" spans="1:10" x14ac:dyDescent="0.3">
      <c r="A5">
        <v>-30</v>
      </c>
      <c r="B5">
        <v>100</v>
      </c>
      <c r="C5">
        <v>44</v>
      </c>
      <c r="E5" s="17" t="s">
        <v>179</v>
      </c>
      <c r="F5" s="17">
        <v>53</v>
      </c>
      <c r="G5" s="17" t="s">
        <v>179</v>
      </c>
      <c r="H5" s="17">
        <v>180</v>
      </c>
      <c r="I5" s="17" t="s">
        <v>179</v>
      </c>
      <c r="J5" s="17">
        <v>72</v>
      </c>
    </row>
    <row r="6" spans="1:10" x14ac:dyDescent="0.3">
      <c r="A6">
        <v>54</v>
      </c>
      <c r="B6">
        <v>134</v>
      </c>
      <c r="C6">
        <v>54</v>
      </c>
      <c r="E6" s="17" t="s">
        <v>180</v>
      </c>
      <c r="F6" s="17">
        <v>101</v>
      </c>
      <c r="G6" s="17" t="s">
        <v>180</v>
      </c>
      <c r="H6" s="17">
        <v>234</v>
      </c>
      <c r="I6" s="17" t="s">
        <v>180</v>
      </c>
      <c r="J6" s="17">
        <v>95</v>
      </c>
    </row>
    <row r="7" spans="1:10" x14ac:dyDescent="0.3">
      <c r="A7">
        <v>53</v>
      </c>
      <c r="B7">
        <v>180</v>
      </c>
      <c r="C7">
        <v>72</v>
      </c>
      <c r="E7" s="17" t="s">
        <v>181</v>
      </c>
      <c r="F7" s="17">
        <v>65.685183514498405</v>
      </c>
      <c r="G7" s="17" t="s">
        <v>181</v>
      </c>
      <c r="H7" s="17">
        <v>125.11678544463969</v>
      </c>
      <c r="I7" s="17" t="s">
        <v>181</v>
      </c>
      <c r="J7" s="17">
        <v>64.392364971840152</v>
      </c>
    </row>
    <row r="8" spans="1:10" x14ac:dyDescent="0.3">
      <c r="A8">
        <v>99</v>
      </c>
      <c r="B8">
        <v>341</v>
      </c>
      <c r="C8">
        <v>223</v>
      </c>
      <c r="E8" s="17" t="s">
        <v>182</v>
      </c>
      <c r="F8" s="17">
        <v>4314.543333333334</v>
      </c>
      <c r="G8" s="17" t="s">
        <v>182</v>
      </c>
      <c r="H8" s="17">
        <v>15654.210000000001</v>
      </c>
      <c r="I8" s="17" t="s">
        <v>182</v>
      </c>
      <c r="J8" s="17">
        <v>4146.376666666667</v>
      </c>
    </row>
    <row r="9" spans="1:10" x14ac:dyDescent="0.3">
      <c r="A9">
        <v>0</v>
      </c>
      <c r="B9">
        <v>150</v>
      </c>
      <c r="C9">
        <v>63</v>
      </c>
      <c r="E9" s="17" t="s">
        <v>183</v>
      </c>
      <c r="F9" s="17">
        <v>1.0448843311062452</v>
      </c>
      <c r="G9" s="17" t="s">
        <v>183</v>
      </c>
      <c r="H9" s="17">
        <v>1.9014224334901062</v>
      </c>
      <c r="I9" s="17" t="s">
        <v>183</v>
      </c>
      <c r="J9" s="17">
        <v>1.7387968863851642</v>
      </c>
    </row>
    <row r="10" spans="1:10" x14ac:dyDescent="0.3">
      <c r="A10">
        <v>33</v>
      </c>
      <c r="B10">
        <v>140</v>
      </c>
      <c r="C10">
        <v>60</v>
      </c>
      <c r="E10" s="17" t="s">
        <v>184</v>
      </c>
      <c r="F10" s="17">
        <v>-5.2799185765213703E-2</v>
      </c>
      <c r="G10" s="17" t="s">
        <v>184</v>
      </c>
      <c r="H10" s="17">
        <v>1.2972151115288215</v>
      </c>
      <c r="I10" s="17" t="s">
        <v>184</v>
      </c>
      <c r="J10" s="17">
        <v>1.5039966263452313</v>
      </c>
    </row>
    <row r="11" spans="1:10" x14ac:dyDescent="0.3">
      <c r="A11">
        <v>17</v>
      </c>
      <c r="B11">
        <v>130</v>
      </c>
      <c r="C11">
        <v>58</v>
      </c>
      <c r="E11" s="17" t="s">
        <v>121</v>
      </c>
      <c r="F11" s="17">
        <v>314</v>
      </c>
      <c r="G11" s="17" t="s">
        <v>121</v>
      </c>
      <c r="H11" s="17">
        <v>503</v>
      </c>
      <c r="I11" s="17" t="s">
        <v>121</v>
      </c>
      <c r="J11" s="17">
        <v>237</v>
      </c>
    </row>
    <row r="12" spans="1:10" x14ac:dyDescent="0.3">
      <c r="A12">
        <v>36</v>
      </c>
      <c r="B12">
        <v>140</v>
      </c>
      <c r="C12">
        <v>64</v>
      </c>
      <c r="E12" s="17" t="s">
        <v>185</v>
      </c>
      <c r="F12" s="17">
        <v>-111</v>
      </c>
      <c r="G12" s="17" t="s">
        <v>185</v>
      </c>
      <c r="H12" s="17">
        <v>43</v>
      </c>
      <c r="I12" s="17" t="s">
        <v>185</v>
      </c>
      <c r="J12" s="17">
        <v>17</v>
      </c>
    </row>
    <row r="13" spans="1:10" x14ac:dyDescent="0.3">
      <c r="A13">
        <v>-111</v>
      </c>
      <c r="B13">
        <v>345</v>
      </c>
      <c r="C13">
        <v>223</v>
      </c>
      <c r="E13" s="17" t="s">
        <v>186</v>
      </c>
      <c r="F13" s="17">
        <v>203</v>
      </c>
      <c r="G13" s="17" t="s">
        <v>186</v>
      </c>
      <c r="H13" s="17">
        <v>546</v>
      </c>
      <c r="I13" s="17" t="s">
        <v>186</v>
      </c>
      <c r="J13" s="17">
        <v>254</v>
      </c>
    </row>
    <row r="14" spans="1:10" x14ac:dyDescent="0.3">
      <c r="A14">
        <v>87</v>
      </c>
      <c r="B14">
        <v>234</v>
      </c>
      <c r="C14">
        <v>95</v>
      </c>
      <c r="E14" s="17" t="s">
        <v>187</v>
      </c>
      <c r="F14" s="17">
        <v>1118</v>
      </c>
      <c r="G14" s="17" t="s">
        <v>187</v>
      </c>
      <c r="H14" s="17">
        <v>4743</v>
      </c>
      <c r="I14" s="17" t="s">
        <v>187</v>
      </c>
      <c r="J14" s="17">
        <v>2132</v>
      </c>
    </row>
    <row r="15" spans="1:10" x14ac:dyDescent="0.3">
      <c r="A15">
        <v>203</v>
      </c>
      <c r="B15">
        <v>546</v>
      </c>
      <c r="C15">
        <v>254</v>
      </c>
      <c r="E15" s="17" t="s">
        <v>188</v>
      </c>
      <c r="F15" s="17">
        <v>25</v>
      </c>
      <c r="G15" s="17" t="s">
        <v>188</v>
      </c>
      <c r="H15" s="17">
        <v>25</v>
      </c>
      <c r="I15" s="17" t="s">
        <v>188</v>
      </c>
      <c r="J15" s="17">
        <v>25</v>
      </c>
    </row>
    <row r="16" spans="1:10" x14ac:dyDescent="0.3">
      <c r="A16">
        <v>140</v>
      </c>
      <c r="B16">
        <v>456</v>
      </c>
      <c r="C16">
        <v>159</v>
      </c>
      <c r="E16" s="17" t="s">
        <v>189</v>
      </c>
      <c r="F16" s="17">
        <v>140</v>
      </c>
      <c r="G16" s="17" t="s">
        <v>189</v>
      </c>
      <c r="H16" s="17">
        <v>456</v>
      </c>
      <c r="I16" s="17" t="s">
        <v>189</v>
      </c>
      <c r="J16" s="17">
        <v>223</v>
      </c>
    </row>
    <row r="17" spans="1:10" ht="14" thickBot="1" x14ac:dyDescent="0.35">
      <c r="A17">
        <v>95</v>
      </c>
      <c r="B17">
        <v>219</v>
      </c>
      <c r="C17">
        <v>89</v>
      </c>
      <c r="E17" s="18" t="s">
        <v>190</v>
      </c>
      <c r="F17" s="18">
        <v>-68</v>
      </c>
      <c r="G17" s="18" t="s">
        <v>190</v>
      </c>
      <c r="H17" s="18">
        <v>43</v>
      </c>
      <c r="I17" s="18" t="s">
        <v>190</v>
      </c>
      <c r="J17" s="18">
        <v>17</v>
      </c>
    </row>
    <row r="18" spans="1:10" x14ac:dyDescent="0.3">
      <c r="A18">
        <v>68</v>
      </c>
      <c r="B18">
        <v>190</v>
      </c>
      <c r="C18">
        <v>83</v>
      </c>
    </row>
    <row r="19" spans="1:10" x14ac:dyDescent="0.3">
      <c r="A19">
        <v>101</v>
      </c>
      <c r="B19">
        <v>234</v>
      </c>
      <c r="C19">
        <v>95</v>
      </c>
    </row>
    <row r="20" spans="1:10" x14ac:dyDescent="0.3">
      <c r="A20">
        <v>53</v>
      </c>
      <c r="B20">
        <v>134</v>
      </c>
      <c r="C20">
        <v>54</v>
      </c>
    </row>
    <row r="21" spans="1:10" x14ac:dyDescent="0.3">
      <c r="A21">
        <v>54</v>
      </c>
      <c r="B21">
        <v>180</v>
      </c>
      <c r="C21">
        <v>72</v>
      </c>
    </row>
    <row r="22" spans="1:10" x14ac:dyDescent="0.3">
      <c r="A22">
        <v>11</v>
      </c>
      <c r="B22">
        <v>45</v>
      </c>
      <c r="C22">
        <v>18</v>
      </c>
    </row>
    <row r="23" spans="1:10" x14ac:dyDescent="0.3">
      <c r="A23">
        <v>-5</v>
      </c>
      <c r="B23">
        <v>62</v>
      </c>
      <c r="C23">
        <v>28</v>
      </c>
    </row>
    <row r="24" spans="1:10" x14ac:dyDescent="0.3">
      <c r="A24">
        <v>12</v>
      </c>
      <c r="B24">
        <v>54</v>
      </c>
      <c r="C24">
        <v>23</v>
      </c>
    </row>
    <row r="25" spans="1:10" x14ac:dyDescent="0.3">
      <c r="A25">
        <v>11</v>
      </c>
      <c r="B25">
        <v>43</v>
      </c>
      <c r="C25">
        <v>17</v>
      </c>
    </row>
    <row r="26" spans="1:10" x14ac:dyDescent="0.3">
      <c r="A26">
        <v>10</v>
      </c>
      <c r="B26">
        <v>43</v>
      </c>
      <c r="C26">
        <v>17</v>
      </c>
    </row>
  </sheetData>
  <conditionalFormatting sqref="A2:A26">
    <cfRule type="cellIs" dxfId="27" priority="6" operator="greaterThanOrEqual">
      <formula>0</formula>
    </cfRule>
    <cfRule type="cellIs" dxfId="26" priority="7" operator="lessThan">
      <formula>0</formula>
    </cfRule>
  </conditionalFormatting>
  <conditionalFormatting sqref="B2:B26">
    <cfRule type="cellIs" dxfId="25" priority="1" operator="greaterThan">
      <formula>400</formula>
    </cfRule>
    <cfRule type="cellIs" dxfId="24" priority="2" operator="between">
      <formula>300</formula>
      <formula>400</formula>
    </cfRule>
    <cfRule type="cellIs" dxfId="23" priority="3" operator="between">
      <formula>200</formula>
      <formula>300</formula>
    </cfRule>
    <cfRule type="cellIs" dxfId="22" priority="4" operator="between">
      <formula>100</formula>
      <formula>200</formula>
    </cfRule>
    <cfRule type="cellIs" dxfId="21" priority="5" operator="lessThan">
      <formula>100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FE0C-62D4-4044-8A0D-38D520E56BE8}">
  <dimension ref="A1:I49"/>
  <sheetViews>
    <sheetView workbookViewId="0">
      <selection activeCell="G14" sqref="G14"/>
    </sheetView>
  </sheetViews>
  <sheetFormatPr defaultRowHeight="13.5" x14ac:dyDescent="0.3"/>
  <sheetData>
    <row r="1" spans="1:9" x14ac:dyDescent="0.3">
      <c r="A1" t="s">
        <v>191</v>
      </c>
    </row>
    <row r="2" spans="1:9" ht="14" thickBot="1" x14ac:dyDescent="0.35"/>
    <row r="3" spans="1:9" x14ac:dyDescent="0.3">
      <c r="A3" s="20" t="s">
        <v>192</v>
      </c>
      <c r="B3" s="20"/>
    </row>
    <row r="4" spans="1:9" x14ac:dyDescent="0.3">
      <c r="A4" s="17" t="s">
        <v>193</v>
      </c>
      <c r="B4" s="17">
        <v>0.56406527006114593</v>
      </c>
    </row>
    <row r="5" spans="1:9" x14ac:dyDescent="0.3">
      <c r="A5" s="17" t="s">
        <v>194</v>
      </c>
      <c r="B5" s="17">
        <v>0.31816962888915351</v>
      </c>
    </row>
    <row r="6" spans="1:9" x14ac:dyDescent="0.3">
      <c r="A6" s="17" t="s">
        <v>195</v>
      </c>
      <c r="B6" s="17">
        <v>0.28852483014520364</v>
      </c>
    </row>
    <row r="7" spans="1:9" x14ac:dyDescent="0.3">
      <c r="A7" s="17" t="s">
        <v>178</v>
      </c>
      <c r="B7" s="17">
        <v>55.404787256420477</v>
      </c>
    </row>
    <row r="8" spans="1:9" ht="14" thickBot="1" x14ac:dyDescent="0.35">
      <c r="A8" s="18" t="s">
        <v>196</v>
      </c>
      <c r="B8" s="18">
        <v>25</v>
      </c>
    </row>
    <row r="10" spans="1:9" ht="14" thickBot="1" x14ac:dyDescent="0.35">
      <c r="A10" t="s">
        <v>197</v>
      </c>
    </row>
    <row r="11" spans="1:9" x14ac:dyDescent="0.3">
      <c r="A11" s="19"/>
      <c r="B11" s="19" t="s">
        <v>202</v>
      </c>
      <c r="C11" s="19" t="s">
        <v>203</v>
      </c>
      <c r="D11" s="19" t="s">
        <v>204</v>
      </c>
      <c r="E11" s="19" t="s">
        <v>205</v>
      </c>
      <c r="F11" s="19" t="s">
        <v>206</v>
      </c>
    </row>
    <row r="12" spans="1:9" x14ac:dyDescent="0.3">
      <c r="A12" s="17" t="s">
        <v>198</v>
      </c>
      <c r="B12" s="17">
        <v>1</v>
      </c>
      <c r="C12" s="17">
        <v>32946.159628628113</v>
      </c>
      <c r="D12" s="17">
        <v>32946.159628628113</v>
      </c>
      <c r="E12" s="17">
        <v>10.732730272088222</v>
      </c>
      <c r="F12" s="17">
        <v>3.3155472988280785E-3</v>
      </c>
    </row>
    <row r="13" spans="1:9" x14ac:dyDescent="0.3">
      <c r="A13" s="17" t="s">
        <v>199</v>
      </c>
      <c r="B13" s="17">
        <v>23</v>
      </c>
      <c r="C13" s="17">
        <v>70602.880371371895</v>
      </c>
      <c r="D13" s="17">
        <v>3069.6904509292131</v>
      </c>
      <c r="E13" s="17"/>
      <c r="F13" s="17"/>
    </row>
    <row r="14" spans="1:9" ht="14" thickBot="1" x14ac:dyDescent="0.35">
      <c r="A14" s="18" t="s">
        <v>200</v>
      </c>
      <c r="B14" s="18">
        <v>24</v>
      </c>
      <c r="C14" s="18">
        <v>103549.04000000001</v>
      </c>
      <c r="D14" s="18"/>
      <c r="E14" s="18"/>
      <c r="F14" s="18"/>
    </row>
    <row r="15" spans="1:9" ht="14" thickBot="1" x14ac:dyDescent="0.35"/>
    <row r="16" spans="1:9" x14ac:dyDescent="0.3">
      <c r="A16" s="19"/>
      <c r="B16" s="19" t="s">
        <v>207</v>
      </c>
      <c r="C16" s="19" t="s">
        <v>178</v>
      </c>
      <c r="D16" s="19" t="s">
        <v>208</v>
      </c>
      <c r="E16" s="19" t="s">
        <v>209</v>
      </c>
      <c r="F16" s="19" t="s">
        <v>210</v>
      </c>
      <c r="G16" s="19" t="s">
        <v>211</v>
      </c>
      <c r="H16" s="19" t="s">
        <v>212</v>
      </c>
      <c r="I16" s="19" t="s">
        <v>213</v>
      </c>
    </row>
    <row r="17" spans="1:9" x14ac:dyDescent="0.3">
      <c r="A17" s="17" t="s">
        <v>201</v>
      </c>
      <c r="B17" s="17">
        <v>-11.461627574946277</v>
      </c>
      <c r="C17" s="17">
        <v>20.41755059823808</v>
      </c>
      <c r="D17" s="17">
        <v>-0.56136153647809994</v>
      </c>
      <c r="E17" s="17">
        <v>0.57998021059959315</v>
      </c>
      <c r="F17" s="17">
        <v>-53.698549006107491</v>
      </c>
      <c r="G17" s="17">
        <v>30.775293856214937</v>
      </c>
      <c r="H17" s="17">
        <v>-53.698549006107491</v>
      </c>
      <c r="I17" s="17">
        <v>30.775293856214937</v>
      </c>
    </row>
    <row r="18" spans="1:9" ht="14" thickBot="1" x14ac:dyDescent="0.35">
      <c r="A18" s="18" t="s">
        <v>62</v>
      </c>
      <c r="B18" s="18">
        <v>0.29612917760355406</v>
      </c>
      <c r="C18" s="18">
        <v>9.0391187723392469E-2</v>
      </c>
      <c r="D18" s="18">
        <v>3.2760845947698325</v>
      </c>
      <c r="E18" s="18">
        <v>3.3155472988280819E-3</v>
      </c>
      <c r="F18" s="18">
        <v>0.10914075920474131</v>
      </c>
      <c r="G18" s="18">
        <v>0.48311759600236681</v>
      </c>
      <c r="H18" s="18">
        <v>0.10914075920474131</v>
      </c>
      <c r="I18" s="18">
        <v>0.48311759600236681</v>
      </c>
    </row>
    <row r="22" spans="1:9" x14ac:dyDescent="0.3">
      <c r="A22" t="s">
        <v>214</v>
      </c>
    </row>
    <row r="23" spans="1:9" ht="14" thickBot="1" x14ac:dyDescent="0.35"/>
    <row r="24" spans="1:9" x14ac:dyDescent="0.3">
      <c r="A24" s="19" t="s">
        <v>215</v>
      </c>
      <c r="B24" s="19" t="s">
        <v>216</v>
      </c>
      <c r="C24" s="19" t="s">
        <v>217</v>
      </c>
    </row>
    <row r="25" spans="1:9" x14ac:dyDescent="0.3">
      <c r="A25" s="17">
        <v>1</v>
      </c>
      <c r="B25" s="17">
        <v>53.390662320232067</v>
      </c>
      <c r="C25" s="17">
        <v>40.609337679767933</v>
      </c>
    </row>
    <row r="26" spans="1:9" x14ac:dyDescent="0.3">
      <c r="A26" s="17">
        <v>2</v>
      </c>
      <c r="B26" s="17">
        <v>44.802916169728995</v>
      </c>
      <c r="C26" s="17">
        <v>-112.802916169729</v>
      </c>
    </row>
    <row r="27" spans="1:9" x14ac:dyDescent="0.3">
      <c r="A27" s="17">
        <v>3</v>
      </c>
      <c r="B27" s="17">
        <v>57.832599984285366</v>
      </c>
      <c r="C27" s="17">
        <v>43.167400015714634</v>
      </c>
    </row>
    <row r="28" spans="1:9" x14ac:dyDescent="0.3">
      <c r="A28" s="17">
        <v>4</v>
      </c>
      <c r="B28" s="17">
        <v>18.151290185409128</v>
      </c>
      <c r="C28" s="17">
        <v>-48.151290185409124</v>
      </c>
    </row>
    <row r="29" spans="1:9" x14ac:dyDescent="0.3">
      <c r="A29" s="17">
        <v>5</v>
      </c>
      <c r="B29" s="17">
        <v>28.219682223929965</v>
      </c>
      <c r="C29" s="17">
        <v>25.780317776070035</v>
      </c>
    </row>
    <row r="30" spans="1:9" x14ac:dyDescent="0.3">
      <c r="A30" s="17">
        <v>6</v>
      </c>
      <c r="B30" s="17">
        <v>41.841624393693451</v>
      </c>
      <c r="C30" s="17">
        <v>11.158375606306549</v>
      </c>
    </row>
    <row r="31" spans="1:9" x14ac:dyDescent="0.3">
      <c r="A31" s="17">
        <v>7</v>
      </c>
      <c r="B31" s="17">
        <v>89.518421987865651</v>
      </c>
      <c r="C31" s="17">
        <v>9.4815780121343494</v>
      </c>
    </row>
    <row r="32" spans="1:9" x14ac:dyDescent="0.3">
      <c r="A32" s="17">
        <v>8</v>
      </c>
      <c r="B32" s="17">
        <v>32.957749065586832</v>
      </c>
      <c r="C32" s="17">
        <v>-32.957749065586832</v>
      </c>
    </row>
    <row r="33" spans="1:3" x14ac:dyDescent="0.3">
      <c r="A33" s="17">
        <v>9</v>
      </c>
      <c r="B33" s="17">
        <v>29.996457289551294</v>
      </c>
      <c r="C33" s="17">
        <v>3.0035427104487056</v>
      </c>
    </row>
    <row r="34" spans="1:3" x14ac:dyDescent="0.3">
      <c r="A34" s="17">
        <v>10</v>
      </c>
      <c r="B34" s="17">
        <v>27.03516551351575</v>
      </c>
      <c r="C34" s="17">
        <v>-10.03516551351575</v>
      </c>
    </row>
    <row r="35" spans="1:3" x14ac:dyDescent="0.3">
      <c r="A35" s="17">
        <v>11</v>
      </c>
      <c r="B35" s="17">
        <v>29.996457289551294</v>
      </c>
      <c r="C35" s="17">
        <v>6.0035427104487056</v>
      </c>
    </row>
    <row r="36" spans="1:3" x14ac:dyDescent="0.3">
      <c r="A36" s="17">
        <v>12</v>
      </c>
      <c r="B36" s="17">
        <v>90.70293869827988</v>
      </c>
      <c r="C36" s="17">
        <v>-201.70293869827987</v>
      </c>
    </row>
    <row r="37" spans="1:3" x14ac:dyDescent="0.3">
      <c r="A37" s="17">
        <v>13</v>
      </c>
      <c r="B37" s="17">
        <v>57.832599984285366</v>
      </c>
      <c r="C37" s="17">
        <v>29.167400015714634</v>
      </c>
    </row>
    <row r="38" spans="1:3" x14ac:dyDescent="0.3">
      <c r="A38" s="17">
        <v>14</v>
      </c>
      <c r="B38" s="17">
        <v>150.22490339659424</v>
      </c>
      <c r="C38" s="17">
        <v>52.775096603405757</v>
      </c>
    </row>
    <row r="39" spans="1:3" x14ac:dyDescent="0.3">
      <c r="A39" s="17">
        <v>15</v>
      </c>
      <c r="B39" s="17">
        <v>123.57327741227436</v>
      </c>
      <c r="C39" s="17">
        <v>16.426722587725635</v>
      </c>
    </row>
    <row r="40" spans="1:3" x14ac:dyDescent="0.3">
      <c r="A40" s="17">
        <v>16</v>
      </c>
      <c r="B40" s="17">
        <v>53.390662320232067</v>
      </c>
      <c r="C40" s="17">
        <v>41.609337679767933</v>
      </c>
    </row>
    <row r="41" spans="1:3" x14ac:dyDescent="0.3">
      <c r="A41" s="17">
        <v>17</v>
      </c>
      <c r="B41" s="17">
        <v>44.802916169728995</v>
      </c>
      <c r="C41" s="17">
        <v>23.197083830271005</v>
      </c>
    </row>
    <row r="42" spans="1:3" x14ac:dyDescent="0.3">
      <c r="A42" s="17">
        <v>18</v>
      </c>
      <c r="B42" s="17">
        <v>57.832599984285366</v>
      </c>
      <c r="C42" s="17">
        <v>43.167400015714634</v>
      </c>
    </row>
    <row r="43" spans="1:3" x14ac:dyDescent="0.3">
      <c r="A43" s="17">
        <v>19</v>
      </c>
      <c r="B43" s="17">
        <v>28.219682223929965</v>
      </c>
      <c r="C43" s="17">
        <v>24.780317776070035</v>
      </c>
    </row>
    <row r="44" spans="1:3" x14ac:dyDescent="0.3">
      <c r="A44" s="17">
        <v>20</v>
      </c>
      <c r="B44" s="17">
        <v>41.841624393693451</v>
      </c>
      <c r="C44" s="17">
        <v>12.158375606306549</v>
      </c>
    </row>
    <row r="45" spans="1:3" x14ac:dyDescent="0.3">
      <c r="A45" s="17">
        <v>21</v>
      </c>
      <c r="B45" s="17">
        <v>1.8641854172136547</v>
      </c>
      <c r="C45" s="17">
        <v>9.1358145827863453</v>
      </c>
    </row>
    <row r="46" spans="1:3" x14ac:dyDescent="0.3">
      <c r="A46" s="17">
        <v>22</v>
      </c>
      <c r="B46" s="17">
        <v>6.8983814364740752</v>
      </c>
      <c r="C46" s="17">
        <v>-11.898381436474075</v>
      </c>
    </row>
    <row r="47" spans="1:3" x14ac:dyDescent="0.3">
      <c r="A47" s="17">
        <v>23</v>
      </c>
      <c r="B47" s="17">
        <v>4.5293480156456418</v>
      </c>
      <c r="C47" s="17">
        <v>7.4706519843543582</v>
      </c>
    </row>
    <row r="48" spans="1:3" x14ac:dyDescent="0.3">
      <c r="A48" s="17">
        <v>24</v>
      </c>
      <c r="B48" s="17">
        <v>1.2719270620065473</v>
      </c>
      <c r="C48" s="17">
        <v>9.7280729379934527</v>
      </c>
    </row>
    <row r="49" spans="1:3" ht="14" thickBot="1" x14ac:dyDescent="0.35">
      <c r="A49" s="18">
        <v>25</v>
      </c>
      <c r="B49" s="18">
        <v>1.2719270620065473</v>
      </c>
      <c r="C49" s="18">
        <v>8.7280729379934527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F139-F86F-40DE-BD1C-64691044F4C3}">
  <dimension ref="A1:E26"/>
  <sheetViews>
    <sheetView workbookViewId="0">
      <selection activeCell="E24" sqref="E24"/>
    </sheetView>
  </sheetViews>
  <sheetFormatPr defaultRowHeight="13.5" x14ac:dyDescent="0.3"/>
  <sheetData>
    <row r="1" spans="1:5" x14ac:dyDescent="0.3">
      <c r="A1" s="4" t="s">
        <v>61</v>
      </c>
      <c r="B1" s="4" t="s">
        <v>62</v>
      </c>
      <c r="C1" s="4" t="s">
        <v>63</v>
      </c>
      <c r="E1" s="4">
        <f>(250+8.4)/0.3702</f>
        <v>698.00108049702862</v>
      </c>
    </row>
    <row r="2" spans="1:5" x14ac:dyDescent="0.3">
      <c r="A2">
        <v>94</v>
      </c>
      <c r="B2">
        <v>219</v>
      </c>
      <c r="C2">
        <v>89</v>
      </c>
    </row>
    <row r="3" spans="1:5" x14ac:dyDescent="0.3">
      <c r="A3">
        <v>68</v>
      </c>
      <c r="B3">
        <v>190</v>
      </c>
      <c r="C3">
        <v>83</v>
      </c>
    </row>
    <row r="4" spans="1:5" x14ac:dyDescent="0.3">
      <c r="A4">
        <v>101</v>
      </c>
      <c r="B4">
        <v>234</v>
      </c>
      <c r="C4">
        <v>95</v>
      </c>
    </row>
    <row r="5" spans="1:5" x14ac:dyDescent="0.3">
      <c r="A5">
        <v>30</v>
      </c>
      <c r="B5">
        <v>100</v>
      </c>
      <c r="C5">
        <v>44</v>
      </c>
    </row>
    <row r="6" spans="1:5" x14ac:dyDescent="0.3">
      <c r="A6">
        <v>54</v>
      </c>
      <c r="B6">
        <v>134</v>
      </c>
      <c r="C6">
        <v>54</v>
      </c>
    </row>
    <row r="7" spans="1:5" x14ac:dyDescent="0.3">
      <c r="A7">
        <v>53</v>
      </c>
      <c r="B7">
        <v>180</v>
      </c>
      <c r="C7">
        <v>72</v>
      </c>
    </row>
    <row r="8" spans="1:5" x14ac:dyDescent="0.3">
      <c r="A8">
        <v>99</v>
      </c>
      <c r="B8">
        <v>341</v>
      </c>
      <c r="C8">
        <v>223</v>
      </c>
    </row>
    <row r="9" spans="1:5" x14ac:dyDescent="0.3">
      <c r="A9">
        <v>0</v>
      </c>
      <c r="B9">
        <v>150</v>
      </c>
      <c r="C9">
        <v>63</v>
      </c>
    </row>
    <row r="10" spans="1:5" x14ac:dyDescent="0.3">
      <c r="A10">
        <v>33</v>
      </c>
      <c r="B10">
        <v>140</v>
      </c>
      <c r="C10">
        <v>60</v>
      </c>
    </row>
    <row r="11" spans="1:5" x14ac:dyDescent="0.3">
      <c r="A11">
        <v>17</v>
      </c>
      <c r="B11">
        <v>130</v>
      </c>
      <c r="C11">
        <v>58</v>
      </c>
    </row>
    <row r="12" spans="1:5" x14ac:dyDescent="0.3">
      <c r="A12">
        <v>36</v>
      </c>
      <c r="B12">
        <v>140</v>
      </c>
      <c r="C12">
        <v>64</v>
      </c>
    </row>
    <row r="13" spans="1:5" x14ac:dyDescent="0.3">
      <c r="A13">
        <v>111</v>
      </c>
      <c r="B13">
        <v>345</v>
      </c>
      <c r="C13">
        <v>223</v>
      </c>
    </row>
    <row r="14" spans="1:5" x14ac:dyDescent="0.3">
      <c r="A14">
        <v>87</v>
      </c>
      <c r="B14">
        <v>234</v>
      </c>
      <c r="C14">
        <v>95</v>
      </c>
    </row>
    <row r="15" spans="1:5" x14ac:dyDescent="0.3">
      <c r="A15">
        <v>203</v>
      </c>
      <c r="B15">
        <v>546</v>
      </c>
      <c r="C15">
        <v>254</v>
      </c>
    </row>
    <row r="16" spans="1:5" x14ac:dyDescent="0.3">
      <c r="A16">
        <v>140</v>
      </c>
      <c r="B16">
        <v>456</v>
      </c>
      <c r="C16">
        <v>159</v>
      </c>
    </row>
    <row r="17" spans="1:3" x14ac:dyDescent="0.3">
      <c r="A17">
        <v>95</v>
      </c>
      <c r="B17">
        <v>219</v>
      </c>
      <c r="C17">
        <v>89</v>
      </c>
    </row>
    <row r="18" spans="1:3" x14ac:dyDescent="0.3">
      <c r="A18">
        <v>68</v>
      </c>
      <c r="B18">
        <v>190</v>
      </c>
      <c r="C18">
        <v>83</v>
      </c>
    </row>
    <row r="19" spans="1:3" x14ac:dyDescent="0.3">
      <c r="A19">
        <v>101</v>
      </c>
      <c r="B19">
        <v>234</v>
      </c>
      <c r="C19">
        <v>95</v>
      </c>
    </row>
    <row r="20" spans="1:3" x14ac:dyDescent="0.3">
      <c r="A20">
        <v>53</v>
      </c>
      <c r="B20">
        <v>134</v>
      </c>
      <c r="C20">
        <v>54</v>
      </c>
    </row>
    <row r="21" spans="1:3" x14ac:dyDescent="0.3">
      <c r="A21">
        <v>54</v>
      </c>
      <c r="B21">
        <v>180</v>
      </c>
      <c r="C21">
        <v>72</v>
      </c>
    </row>
    <row r="22" spans="1:3" x14ac:dyDescent="0.3">
      <c r="A22">
        <v>11</v>
      </c>
      <c r="B22">
        <v>45</v>
      </c>
      <c r="C22">
        <v>18</v>
      </c>
    </row>
    <row r="23" spans="1:3" x14ac:dyDescent="0.3">
      <c r="A23">
        <v>5</v>
      </c>
      <c r="B23">
        <v>62</v>
      </c>
      <c r="C23">
        <v>28</v>
      </c>
    </row>
    <row r="24" spans="1:3" x14ac:dyDescent="0.3">
      <c r="A24">
        <v>12</v>
      </c>
      <c r="B24">
        <v>54</v>
      </c>
      <c r="C24">
        <v>23</v>
      </c>
    </row>
    <row r="25" spans="1:3" x14ac:dyDescent="0.3">
      <c r="A25">
        <v>11</v>
      </c>
      <c r="B25">
        <v>43</v>
      </c>
      <c r="C25">
        <v>17</v>
      </c>
    </row>
    <row r="26" spans="1:3" x14ac:dyDescent="0.3">
      <c r="A26">
        <v>10</v>
      </c>
      <c r="B26">
        <v>43</v>
      </c>
      <c r="C26">
        <v>17</v>
      </c>
    </row>
  </sheetData>
  <conditionalFormatting sqref="A2:A26">
    <cfRule type="cellIs" dxfId="20" priority="6" operator="greaterThanOrEqual">
      <formula>0</formula>
    </cfRule>
    <cfRule type="cellIs" dxfId="19" priority="7" operator="lessThan">
      <formula>0</formula>
    </cfRule>
  </conditionalFormatting>
  <conditionalFormatting sqref="B2:B26">
    <cfRule type="cellIs" dxfId="18" priority="1" operator="greaterThan">
      <formula>400</formula>
    </cfRule>
    <cfRule type="cellIs" dxfId="17" priority="2" operator="between">
      <formula>300</formula>
      <formula>400</formula>
    </cfRule>
    <cfRule type="cellIs" dxfId="16" priority="3" operator="between">
      <formula>200</formula>
      <formula>300</formula>
    </cfRule>
    <cfRule type="cellIs" dxfId="15" priority="4" operator="between">
      <formula>100</formula>
      <formula>200</formula>
    </cfRule>
    <cfRule type="cellIs" dxfId="14" priority="5" operator="lessThan">
      <formula>100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249"/>
  <sheetViews>
    <sheetView workbookViewId="0">
      <pane ySplit="1" topLeftCell="A12" activePane="bottomLeft" state="frozen"/>
      <selection pane="bottomLeft" activeCell="D1" sqref="D1:D26"/>
    </sheetView>
  </sheetViews>
  <sheetFormatPr defaultRowHeight="13.5" x14ac:dyDescent="0.3"/>
  <cols>
    <col min="1" max="1" width="13.23046875" customWidth="1"/>
    <col min="2" max="2" width="8.69140625" customWidth="1"/>
    <col min="3" max="3" width="12.921875" customWidth="1"/>
    <col min="4" max="4" width="13.53515625" customWidth="1"/>
    <col min="5" max="5" width="15.61328125" customWidth="1"/>
    <col min="6" max="6" width="11" customWidth="1"/>
    <col min="7" max="7" width="11.69140625" customWidth="1"/>
    <col min="8" max="8" width="14.4609375" customWidth="1"/>
    <col min="9" max="9" width="15" customWidth="1"/>
    <col min="10" max="10" width="14.921875" customWidth="1"/>
    <col min="11" max="11" width="14.4609375" customWidth="1"/>
    <col min="12" max="12" width="12.15234375" customWidth="1"/>
    <col min="13" max="13" width="11.07421875" customWidth="1"/>
    <col min="14" max="14" width="11.4609375" style="2" customWidth="1"/>
    <col min="15" max="15" width="15.765625" customWidth="1"/>
    <col min="16" max="16" width="14.3828125" customWidth="1"/>
    <col min="17" max="17" width="12.3828125" customWidth="1"/>
    <col min="18" max="18" width="15" customWidth="1"/>
    <col min="19" max="19" width="13.4609375" customWidth="1"/>
    <col min="24" max="24" width="17.23046875" customWidth="1"/>
    <col min="27" max="27" width="22" customWidth="1"/>
    <col min="28" max="28" width="15.4609375" bestFit="1" customWidth="1"/>
    <col min="29" max="29" width="32.61328125" customWidth="1"/>
    <col min="30" max="30" width="9.3828125" bestFit="1" customWidth="1"/>
    <col min="32" max="32" width="19" customWidth="1"/>
    <col min="33" max="33" width="15.3828125" customWidth="1"/>
    <col min="34" max="34" width="15.765625" customWidth="1"/>
    <col min="36" max="36" width="9.23046875" customWidth="1"/>
    <col min="37" max="37" width="16.3828125" customWidth="1"/>
  </cols>
  <sheetData>
    <row r="1" spans="1:38" ht="15" customHeight="1" x14ac:dyDescent="0.3">
      <c r="A1" s="4" t="s">
        <v>61</v>
      </c>
      <c r="B1" t="s">
        <v>0</v>
      </c>
      <c r="C1" s="4" t="s">
        <v>62</v>
      </c>
      <c r="D1" s="4" t="s">
        <v>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5" t="s">
        <v>64</v>
      </c>
      <c r="O1" s="1" t="s">
        <v>10</v>
      </c>
      <c r="P1" s="1" t="s">
        <v>11</v>
      </c>
      <c r="Q1" s="1" t="s">
        <v>12</v>
      </c>
      <c r="R1" s="1" t="s">
        <v>91</v>
      </c>
      <c r="S1" s="1" t="s">
        <v>90</v>
      </c>
      <c r="T1" s="1" t="s">
        <v>92</v>
      </c>
      <c r="U1" s="9"/>
      <c r="V1" s="9"/>
      <c r="W1" s="9"/>
      <c r="AG1" t="s">
        <v>91</v>
      </c>
      <c r="AJ1" t="s">
        <v>10</v>
      </c>
    </row>
    <row r="2" spans="1:38" x14ac:dyDescent="0.3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s="2">
        <v>42735</v>
      </c>
      <c r="O2" t="str">
        <f>VLOOKUP(L2,Location!$A$1:$D$157,2,FALSE)</f>
        <v>Colorado</v>
      </c>
      <c r="P2" t="str">
        <f>VLOOKUP(L2,Location!$A$1:$D$157,3,FALSE)</f>
        <v>Central</v>
      </c>
      <c r="Q2" t="str">
        <f>VLOOKUP(L2,Location!$A$1:$D$157,4,FALSE)</f>
        <v>Major Market</v>
      </c>
      <c r="R2" t="str">
        <f>VLOOKUP(M2,Product!$A$1:$D$14,2,FALSE)</f>
        <v>Amaretto</v>
      </c>
      <c r="S2" t="str">
        <f>VLOOKUP(M2,Product!$A$1:$D$14,3,FALSE)</f>
        <v>Coffee</v>
      </c>
      <c r="T2" t="str">
        <f>VLOOKUP(M2,Product!$A$1:$D$14,4,FALSE)</f>
        <v>Regular</v>
      </c>
      <c r="X2" t="s">
        <v>65</v>
      </c>
      <c r="Y2">
        <f>MAX(A2:A4249)</f>
        <v>778</v>
      </c>
      <c r="AA2" t="s">
        <v>72</v>
      </c>
      <c r="AB2">
        <f>SUM(A2:A4249)</f>
        <v>259543</v>
      </c>
      <c r="AC2" t="s">
        <v>79</v>
      </c>
      <c r="AD2">
        <f>SUMIF(M2:M4249,3,A2:A4249)</f>
        <v>13989</v>
      </c>
      <c r="AE2" s="7">
        <f>AD2/AB2</f>
        <v>5.3898583279071294E-2</v>
      </c>
      <c r="AG2" t="s">
        <v>43</v>
      </c>
      <c r="AH2" t="s">
        <v>93</v>
      </c>
      <c r="AI2" t="s">
        <v>60</v>
      </c>
      <c r="AJ2" t="s">
        <v>29</v>
      </c>
      <c r="AK2" t="s">
        <v>97</v>
      </c>
      <c r="AL2" t="s">
        <v>27</v>
      </c>
    </row>
    <row r="3" spans="1:38" x14ac:dyDescent="0.3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s="2">
        <v>42735</v>
      </c>
      <c r="O3" t="str">
        <f>VLOOKUP(L3,Location!$A$1:$D$157,2,FALSE)</f>
        <v>Colorado</v>
      </c>
      <c r="P3" t="str">
        <f>VLOOKUP(L3,Location!$A$1:$D$157,3,FALSE)</f>
        <v>Central</v>
      </c>
      <c r="Q3" t="str">
        <f>VLOOKUP(L3,Location!$A$1:$D$157,4,FALSE)</f>
        <v>Major Market</v>
      </c>
      <c r="R3" t="str">
        <f>VLOOKUP(M3,Product!$A$1:$D$14,2,FALSE)</f>
        <v>Columbian</v>
      </c>
      <c r="S3" t="str">
        <f>VLOOKUP(M3,Product!$A$1:$D$14,3,FALSE)</f>
        <v>Coffee</v>
      </c>
      <c r="T3" t="str">
        <f>VLOOKUP(M3,Product!$A$1:$D$14,4,FALSE)</f>
        <v>Regular</v>
      </c>
      <c r="X3" t="s">
        <v>66</v>
      </c>
      <c r="Y3">
        <f>MIN(A2:A4249)</f>
        <v>-638</v>
      </c>
      <c r="AA3" t="s">
        <v>73</v>
      </c>
      <c r="AB3">
        <f>COUNT(A2:A4249)</f>
        <v>4248</v>
      </c>
      <c r="AC3" t="s">
        <v>80</v>
      </c>
      <c r="AD3">
        <f>COUNTIF(M2:M4249,3)</f>
        <v>384</v>
      </c>
      <c r="AE3" s="7">
        <f>AD3/AB3</f>
        <v>9.03954802259887E-2</v>
      </c>
      <c r="AG3" t="s">
        <v>45</v>
      </c>
      <c r="AH3" t="s">
        <v>94</v>
      </c>
      <c r="AI3">
        <f>AVERAGEIF(R2:R4249,AI2,C2:C4249)</f>
        <v>114.0625</v>
      </c>
      <c r="AJ3" t="s">
        <v>25</v>
      </c>
      <c r="AK3" t="s">
        <v>98</v>
      </c>
      <c r="AL3">
        <f>AVERAGEIF(O2:O4249,AL2,G2:G4249)</f>
        <v>682.13888888888891</v>
      </c>
    </row>
    <row r="4" spans="1:38" x14ac:dyDescent="0.3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73</v>
      </c>
      <c r="J4">
        <v>140</v>
      </c>
      <c r="K4">
        <v>240</v>
      </c>
      <c r="L4">
        <v>970</v>
      </c>
      <c r="M4">
        <v>3</v>
      </c>
      <c r="N4" s="2">
        <v>42735</v>
      </c>
      <c r="O4" t="str">
        <f>VLOOKUP(L4,Location!$A$1:$D$157,2,FALSE)</f>
        <v>Colorado</v>
      </c>
      <c r="P4" t="str">
        <f>VLOOKUP(L4,Location!$A$1:$D$157,3,FALSE)</f>
        <v>Central</v>
      </c>
      <c r="Q4" t="str">
        <f>VLOOKUP(L4,Location!$A$1:$D$157,4,FALSE)</f>
        <v>Major Market</v>
      </c>
      <c r="R4" t="str">
        <f>VLOOKUP(M4,Product!$A$1:$D$14,2,FALSE)</f>
        <v>Decaf Irish Cream</v>
      </c>
      <c r="S4" t="str">
        <f>VLOOKUP(M4,Product!$A$1:$D$14,3,FALSE)</f>
        <v>Coffee</v>
      </c>
      <c r="T4" t="str">
        <f>VLOOKUP(M4,Product!$A$1:$D$14,4,FALSE)</f>
        <v>Decaf</v>
      </c>
      <c r="X4" t="s">
        <v>67</v>
      </c>
      <c r="Y4">
        <f>Y2-Y3</f>
        <v>1416</v>
      </c>
      <c r="AA4" t="s">
        <v>74</v>
      </c>
      <c r="AB4" s="6">
        <f>AVERAGE(A2:A4249)</f>
        <v>61.097693032015066</v>
      </c>
      <c r="AC4" t="s">
        <v>81</v>
      </c>
      <c r="AD4" s="6">
        <f>AVERAGEIF(M2:M4249,3,A2:A4249)</f>
        <v>36.4296875</v>
      </c>
      <c r="AG4" t="s">
        <v>46</v>
      </c>
      <c r="AH4" t="s">
        <v>95</v>
      </c>
      <c r="AI4">
        <f>AVERAGEIF(R2:R4249,AI2,A2:A4249)</f>
        <v>-0.80208333333333337</v>
      </c>
      <c r="AJ4" t="s">
        <v>31</v>
      </c>
      <c r="AK4" t="s">
        <v>99</v>
      </c>
      <c r="AL4">
        <f>AVERAGEIF(O2:O4249,AL2,F2:F4249)</f>
        <v>29.092592592592592</v>
      </c>
    </row>
    <row r="5" spans="1:38" x14ac:dyDescent="0.3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s="2">
        <v>42735</v>
      </c>
      <c r="O5" t="str">
        <f>VLOOKUP(L5,Location!$A$1:$D$157,2,FALSE)</f>
        <v>Colorado</v>
      </c>
      <c r="P5" t="str">
        <f>VLOOKUP(L5,Location!$A$1:$D$157,3,FALSE)</f>
        <v>Central</v>
      </c>
      <c r="Q5" t="str">
        <f>VLOOKUP(L5,Location!$A$1:$D$157,4,FALSE)</f>
        <v>Major Market</v>
      </c>
      <c r="R5" t="str">
        <f>VLOOKUP(M5,Product!$A$1:$D$14,2,FALSE)</f>
        <v>Green Tea</v>
      </c>
      <c r="S5" t="str">
        <f>VLOOKUP(M5,Product!$A$1:$D$14,3,FALSE)</f>
        <v>Tea</v>
      </c>
      <c r="T5" t="str">
        <f>VLOOKUP(M5,Product!$A$1:$D$14,4,FALSE)</f>
        <v>Regular</v>
      </c>
      <c r="AG5" t="s">
        <v>60</v>
      </c>
      <c r="AH5" t="s">
        <v>96</v>
      </c>
      <c r="AI5">
        <f>AVERAGEIF(R2:R4249,AI2,D2:D4249)</f>
        <v>64.899305555555557</v>
      </c>
      <c r="AJ5" t="s">
        <v>30</v>
      </c>
    </row>
    <row r="6" spans="1:38" x14ac:dyDescent="0.3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2">
        <v>42735</v>
      </c>
      <c r="O6" t="str">
        <f>VLOOKUP(L6,Location!$A$1:$D$157,2,FALSE)</f>
        <v>Colorado</v>
      </c>
      <c r="P6" t="str">
        <f>VLOOKUP(L6,Location!$A$1:$D$157,3,FALSE)</f>
        <v>Central</v>
      </c>
      <c r="Q6" t="str">
        <f>VLOOKUP(L6,Location!$A$1:$D$157,4,FALSE)</f>
        <v>Major Market</v>
      </c>
      <c r="R6" t="str">
        <f>VLOOKUP(M6,Product!$A$1:$D$14,2,FALSE)</f>
        <v>Caffe Mocha</v>
      </c>
      <c r="S6" t="str">
        <f>VLOOKUP(M6,Product!$A$1:$D$14,3,FALSE)</f>
        <v>Espresso</v>
      </c>
      <c r="T6" t="str">
        <f>VLOOKUP(M6,Product!$A$1:$D$14,4,FALSE)</f>
        <v>Regular</v>
      </c>
      <c r="X6" t="s">
        <v>68</v>
      </c>
      <c r="Y6">
        <f>MAX(C2:C4249)</f>
        <v>912</v>
      </c>
      <c r="AA6" t="s">
        <v>76</v>
      </c>
      <c r="AB6">
        <f>SUM(G2:G4249)</f>
        <v>3183372</v>
      </c>
      <c r="AC6" t="s">
        <v>82</v>
      </c>
      <c r="AD6">
        <f>SUMIF(M2:M4249,10,A2:A4249)</f>
        <v>6154</v>
      </c>
      <c r="AE6" s="8">
        <f>AD6/AB2</f>
        <v>2.3710907248509879E-2</v>
      </c>
      <c r="AG6" t="s">
        <v>50</v>
      </c>
      <c r="AJ6" t="s">
        <v>23</v>
      </c>
    </row>
    <row r="7" spans="1:38" x14ac:dyDescent="0.3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s="2">
        <v>42735</v>
      </c>
      <c r="O7" t="str">
        <f>VLOOKUP(L7,Location!$A$1:$D$157,2,FALSE)</f>
        <v>Colorado</v>
      </c>
      <c r="P7" t="str">
        <f>VLOOKUP(L7,Location!$A$1:$D$157,3,FALSE)</f>
        <v>Central</v>
      </c>
      <c r="Q7" t="str">
        <f>VLOOKUP(L7,Location!$A$1:$D$157,4,FALSE)</f>
        <v>Major Market</v>
      </c>
      <c r="R7" t="str">
        <f>VLOOKUP(M7,Product!$A$1:$D$14,2,FALSE)</f>
        <v>Decaf Espresso</v>
      </c>
      <c r="S7" t="str">
        <f>VLOOKUP(M7,Product!$A$1:$D$14,3,FALSE)</f>
        <v>Espresso</v>
      </c>
      <c r="T7" t="str">
        <f>VLOOKUP(M7,Product!$A$1:$D$14,4,FALSE)</f>
        <v>Decaf</v>
      </c>
      <c r="X7" t="s">
        <v>69</v>
      </c>
      <c r="Y7">
        <f>MIN(C2:C4249)</f>
        <v>17</v>
      </c>
      <c r="AC7" t="s">
        <v>83</v>
      </c>
      <c r="AD7">
        <f>COUNTIF(M2:M4249,10)</f>
        <v>192</v>
      </c>
      <c r="AE7" s="8">
        <f>AD7/AB3</f>
        <v>4.519774011299435E-2</v>
      </c>
      <c r="AG7" t="s">
        <v>51</v>
      </c>
      <c r="AJ7" t="s">
        <v>28</v>
      </c>
    </row>
    <row r="8" spans="1:38" x14ac:dyDescent="0.3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  <c r="H8">
        <v>110</v>
      </c>
      <c r="I8">
        <v>160</v>
      </c>
      <c r="J8">
        <v>160</v>
      </c>
      <c r="K8">
        <v>300</v>
      </c>
      <c r="L8">
        <v>970</v>
      </c>
      <c r="M8">
        <v>8</v>
      </c>
      <c r="N8" s="2">
        <v>42735</v>
      </c>
      <c r="O8" t="str">
        <f>VLOOKUP(L8,Location!$A$1:$D$157,2,FALSE)</f>
        <v>Colorado</v>
      </c>
      <c r="P8" t="str">
        <f>VLOOKUP(L8,Location!$A$1:$D$157,3,FALSE)</f>
        <v>Central</v>
      </c>
      <c r="Q8" t="str">
        <f>VLOOKUP(L8,Location!$A$1:$D$157,4,FALSE)</f>
        <v>Major Market</v>
      </c>
      <c r="R8" t="str">
        <f>VLOOKUP(M8,Product!$A$1:$D$14,2,FALSE)</f>
        <v>Chamomile</v>
      </c>
      <c r="S8" t="str">
        <f>VLOOKUP(M8,Product!$A$1:$D$14,3,FALSE)</f>
        <v>Herbal Tea</v>
      </c>
      <c r="T8" t="str">
        <f>VLOOKUP(M8,Product!$A$1:$D$14,4,FALSE)</f>
        <v>Decaf</v>
      </c>
      <c r="X8" t="s">
        <v>67</v>
      </c>
      <c r="Y8">
        <f>Y6-Y7</f>
        <v>895</v>
      </c>
      <c r="AA8" t="s">
        <v>75</v>
      </c>
      <c r="AB8" s="6">
        <f>AVERAGE(G2:G4249)</f>
        <v>749.38135593220341</v>
      </c>
      <c r="AC8" t="s">
        <v>84</v>
      </c>
      <c r="AD8">
        <f>AVERAGEIF(M2:M4249,10,A2:A4249)</f>
        <v>32.052083333333336</v>
      </c>
      <c r="AG8" t="s">
        <v>54</v>
      </c>
      <c r="AJ8" t="s">
        <v>13</v>
      </c>
    </row>
    <row r="9" spans="1:38" x14ac:dyDescent="0.3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s="2">
        <v>42735</v>
      </c>
      <c r="O9" t="str">
        <f>VLOOKUP(L9,Location!$A$1:$D$157,2,FALSE)</f>
        <v>Colorado</v>
      </c>
      <c r="P9" t="str">
        <f>VLOOKUP(L9,Location!$A$1:$D$157,3,FALSE)</f>
        <v>Central</v>
      </c>
      <c r="Q9" t="str">
        <f>VLOOKUP(L9,Location!$A$1:$D$157,4,FALSE)</f>
        <v>Major Market</v>
      </c>
      <c r="R9" t="str">
        <f>VLOOKUP(M9,Product!$A$1:$D$14,2,FALSE)</f>
        <v>Lemon</v>
      </c>
      <c r="S9" t="str">
        <f>VLOOKUP(M9,Product!$A$1:$D$14,3,FALSE)</f>
        <v>Herbal Tea</v>
      </c>
      <c r="T9" t="str">
        <f>VLOOKUP(M9,Product!$A$1:$D$14,4,FALSE)</f>
        <v>Decaf</v>
      </c>
      <c r="AG9" t="s">
        <v>55</v>
      </c>
      <c r="AJ9" t="s">
        <v>27</v>
      </c>
    </row>
    <row r="10" spans="1:38" x14ac:dyDescent="0.3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s="2">
        <v>42735</v>
      </c>
      <c r="O10" t="str">
        <f>VLOOKUP(L10,Location!$A$1:$D$157,2,FALSE)</f>
        <v>Colorado</v>
      </c>
      <c r="P10" t="str">
        <f>VLOOKUP(L10,Location!$A$1:$D$157,3,FALSE)</f>
        <v>Central</v>
      </c>
      <c r="Q10" t="str">
        <f>VLOOKUP(L10,Location!$A$1:$D$157,4,FALSE)</f>
        <v>Major Market</v>
      </c>
      <c r="R10" t="str">
        <f>VLOOKUP(M10,Product!$A$1:$D$14,2,FALSE)</f>
        <v>Mint</v>
      </c>
      <c r="S10" t="str">
        <f>VLOOKUP(M10,Product!$A$1:$D$14,3,FALSE)</f>
        <v>Herbal Tea</v>
      </c>
      <c r="T10" t="str">
        <f>VLOOKUP(M10,Product!$A$1:$D$14,4,FALSE)</f>
        <v>Decaf</v>
      </c>
      <c r="AA10" t="s">
        <v>77</v>
      </c>
      <c r="AB10">
        <f>SUM(D2:D4249)</f>
        <v>356764</v>
      </c>
      <c r="AC10" t="s">
        <v>85</v>
      </c>
      <c r="AD10">
        <f>SUMIF(L2:L4249,614,G2:G4249)</f>
        <v>20025</v>
      </c>
      <c r="AG10" t="s">
        <v>56</v>
      </c>
      <c r="AJ10" t="s">
        <v>32</v>
      </c>
    </row>
    <row r="11" spans="1:38" x14ac:dyDescent="0.3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s="2">
        <v>42735</v>
      </c>
      <c r="O11" t="str">
        <f>VLOOKUP(L11,Location!$A$1:$D$157,2,FALSE)</f>
        <v>Colorado</v>
      </c>
      <c r="P11" t="str">
        <f>VLOOKUP(L11,Location!$A$1:$D$157,3,FALSE)</f>
        <v>Central</v>
      </c>
      <c r="Q11" t="str">
        <f>VLOOKUP(L11,Location!$A$1:$D$157,4,FALSE)</f>
        <v>Major Market</v>
      </c>
      <c r="R11" t="str">
        <f>VLOOKUP(M11,Product!$A$1:$D$14,2,FALSE)</f>
        <v>Darjeeling</v>
      </c>
      <c r="S11" t="str">
        <f>VLOOKUP(M11,Product!$A$1:$D$14,3,FALSE)</f>
        <v>Tea</v>
      </c>
      <c r="T11" t="str">
        <f>VLOOKUP(M11,Product!$A$1:$D$14,4,FALSE)</f>
        <v>Regular</v>
      </c>
      <c r="X11" t="s">
        <v>70</v>
      </c>
      <c r="Y11">
        <f>MAX(F2:F4249)</f>
        <v>156</v>
      </c>
      <c r="AA11" t="s">
        <v>78</v>
      </c>
      <c r="AB11">
        <f>AVERAGE(D2:D4249)</f>
        <v>83.983992467043308</v>
      </c>
      <c r="AC11" t="s">
        <v>86</v>
      </c>
      <c r="AD11">
        <f>AVERAGEIF(L2:L4249,614,F2:F4249)</f>
        <v>22.714285714285715</v>
      </c>
      <c r="AG11" t="s">
        <v>58</v>
      </c>
      <c r="AJ11" t="s">
        <v>37</v>
      </c>
    </row>
    <row r="12" spans="1:38" x14ac:dyDescent="0.3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2">
        <v>42735</v>
      </c>
      <c r="O12" t="str">
        <f>VLOOKUP(L12,Location!$A$1:$D$157,2,FALSE)</f>
        <v>Colorado</v>
      </c>
      <c r="P12" t="str">
        <f>VLOOKUP(L12,Location!$A$1:$D$157,3,FALSE)</f>
        <v>Central</v>
      </c>
      <c r="Q12" t="str">
        <f>VLOOKUP(L12,Location!$A$1:$D$157,4,FALSE)</f>
        <v>Major Market</v>
      </c>
      <c r="R12" t="str">
        <f>VLOOKUP(M12,Product!$A$1:$D$14,2,FALSE)</f>
        <v>Earl Grey</v>
      </c>
      <c r="S12" t="str">
        <f>VLOOKUP(M12,Product!$A$1:$D$14,3,FALSE)</f>
        <v>Tea</v>
      </c>
      <c r="T12" t="str">
        <f>VLOOKUP(M12,Product!$A$1:$D$14,4,FALSE)</f>
        <v>Regular</v>
      </c>
      <c r="X12" t="s">
        <v>71</v>
      </c>
      <c r="Y12">
        <f>MIN(F7:F4254)</f>
        <v>0</v>
      </c>
      <c r="AG12" t="s">
        <v>59</v>
      </c>
      <c r="AJ12" t="s">
        <v>22</v>
      </c>
    </row>
    <row r="13" spans="1:38" x14ac:dyDescent="0.3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  <c r="H13">
        <v>130</v>
      </c>
      <c r="I13">
        <v>213</v>
      </c>
      <c r="J13">
        <v>210</v>
      </c>
      <c r="K13">
        <v>360</v>
      </c>
      <c r="L13">
        <v>217</v>
      </c>
      <c r="M13">
        <v>2</v>
      </c>
      <c r="N13" s="2">
        <v>42735</v>
      </c>
      <c r="O13" t="str">
        <f>VLOOKUP(L13,Location!$A$1:$D$157,2,FALSE)</f>
        <v>Illinois</v>
      </c>
      <c r="P13" t="str">
        <f>VLOOKUP(L13,Location!$A$1:$D$157,3,FALSE)</f>
        <v>Central</v>
      </c>
      <c r="Q13" t="str">
        <f>VLOOKUP(L13,Location!$A$1:$D$157,4,FALSE)</f>
        <v>Major Market</v>
      </c>
      <c r="R13" t="str">
        <f>VLOOKUP(M13,Product!$A$1:$D$14,2,FALSE)</f>
        <v>Columbian</v>
      </c>
      <c r="S13" t="str">
        <f>VLOOKUP(M13,Product!$A$1:$D$14,3,FALSE)</f>
        <v>Coffee</v>
      </c>
      <c r="T13" t="str">
        <f>VLOOKUP(M13,Product!$A$1:$D$14,4,FALSE)</f>
        <v>Regular</v>
      </c>
      <c r="X13" t="s">
        <v>67</v>
      </c>
      <c r="Y13">
        <f>Y11-Y12</f>
        <v>156</v>
      </c>
      <c r="AC13" t="s">
        <v>87</v>
      </c>
      <c r="AD13">
        <f>_xlfn.STDEV.S(C2:C4249)</f>
        <v>151.13312713911549</v>
      </c>
      <c r="AG13" t="s">
        <v>52</v>
      </c>
      <c r="AJ13" t="s">
        <v>26</v>
      </c>
    </row>
    <row r="14" spans="1:38" x14ac:dyDescent="0.3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98</v>
      </c>
      <c r="J14">
        <v>140</v>
      </c>
      <c r="K14">
        <v>240</v>
      </c>
      <c r="L14">
        <v>309</v>
      </c>
      <c r="M14">
        <v>3</v>
      </c>
      <c r="N14" s="2">
        <v>42735</v>
      </c>
      <c r="O14" t="str">
        <f>VLOOKUP(L14,Location!$A$1:$D$157,2,FALSE)</f>
        <v>Illinois</v>
      </c>
      <c r="P14" t="str">
        <f>VLOOKUP(L14,Location!$A$1:$D$157,3,FALSE)</f>
        <v>Central</v>
      </c>
      <c r="Q14" t="str">
        <f>VLOOKUP(L14,Location!$A$1:$D$157,4,FALSE)</f>
        <v>Major Market</v>
      </c>
      <c r="R14" t="str">
        <f>VLOOKUP(M14,Product!$A$1:$D$14,2,FALSE)</f>
        <v>Decaf Irish Cream</v>
      </c>
      <c r="S14" t="str">
        <f>VLOOKUP(M14,Product!$A$1:$D$14,3,FALSE)</f>
        <v>Coffee</v>
      </c>
      <c r="T14" t="str">
        <f>VLOOKUP(M14,Product!$A$1:$D$14,4,FALSE)</f>
        <v>Decaf</v>
      </c>
      <c r="AC14" t="s">
        <v>88</v>
      </c>
      <c r="AD14">
        <f>_xlfn.VAR.S(C2:C4249)</f>
        <v>22841.222118848047</v>
      </c>
      <c r="AG14" t="s">
        <v>49</v>
      </c>
      <c r="AJ14" t="s">
        <v>36</v>
      </c>
    </row>
    <row r="15" spans="1:38" x14ac:dyDescent="0.3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  <c r="H15">
        <v>260</v>
      </c>
      <c r="I15">
        <v>192</v>
      </c>
      <c r="J15">
        <v>370</v>
      </c>
      <c r="K15">
        <v>640</v>
      </c>
      <c r="L15">
        <v>309</v>
      </c>
      <c r="M15">
        <v>5</v>
      </c>
      <c r="N15" s="2">
        <v>42735</v>
      </c>
      <c r="O15" t="str">
        <f>VLOOKUP(L15,Location!$A$1:$D$157,2,FALSE)</f>
        <v>Illinois</v>
      </c>
      <c r="P15" t="str">
        <f>VLOOKUP(L15,Location!$A$1:$D$157,3,FALSE)</f>
        <v>Central</v>
      </c>
      <c r="Q15" t="str">
        <f>VLOOKUP(L15,Location!$A$1:$D$157,4,FALSE)</f>
        <v>Major Market</v>
      </c>
      <c r="R15" t="str">
        <f>VLOOKUP(M15,Product!$A$1:$D$14,2,FALSE)</f>
        <v>Caffe Mocha</v>
      </c>
      <c r="S15" t="str">
        <f>VLOOKUP(M15,Product!$A$1:$D$14,3,FALSE)</f>
        <v>Espresso</v>
      </c>
      <c r="T15" t="str">
        <f>VLOOKUP(M15,Product!$A$1:$D$14,4,FALSE)</f>
        <v>Regular</v>
      </c>
      <c r="AC15" t="s">
        <v>89</v>
      </c>
      <c r="AD15">
        <f>MEDIAN(D2:D4249)</f>
        <v>60</v>
      </c>
      <c r="AJ15" t="s">
        <v>33</v>
      </c>
    </row>
    <row r="16" spans="1:38" x14ac:dyDescent="0.3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  <c r="H16">
        <v>180</v>
      </c>
      <c r="I16">
        <v>238</v>
      </c>
      <c r="J16">
        <v>270</v>
      </c>
      <c r="K16">
        <v>530</v>
      </c>
      <c r="L16">
        <v>630</v>
      </c>
      <c r="M16">
        <v>6</v>
      </c>
      <c r="N16" s="2">
        <v>42735</v>
      </c>
      <c r="O16" t="str">
        <f>VLOOKUP(L16,Location!$A$1:$D$157,2,FALSE)</f>
        <v>Illinois</v>
      </c>
      <c r="P16" t="str">
        <f>VLOOKUP(L16,Location!$A$1:$D$157,3,FALSE)</f>
        <v>Central</v>
      </c>
      <c r="Q16" t="str">
        <f>VLOOKUP(L16,Location!$A$1:$D$157,4,FALSE)</f>
        <v>Major Market</v>
      </c>
      <c r="R16" t="str">
        <f>VLOOKUP(M16,Product!$A$1:$D$14,2,FALSE)</f>
        <v>Decaf Espresso</v>
      </c>
      <c r="S16" t="str">
        <f>VLOOKUP(M16,Product!$A$1:$D$14,3,FALSE)</f>
        <v>Espresso</v>
      </c>
      <c r="T16" t="str">
        <f>VLOOKUP(M16,Product!$A$1:$D$14,4,FALSE)</f>
        <v>Decaf</v>
      </c>
      <c r="AJ16" t="s">
        <v>20</v>
      </c>
    </row>
    <row r="17" spans="1:36" x14ac:dyDescent="0.3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s="2">
        <v>42735</v>
      </c>
      <c r="O17" t="str">
        <f>VLOOKUP(L17,Location!$A$1:$D$157,2,FALSE)</f>
        <v>Illinois</v>
      </c>
      <c r="P17" t="str">
        <f>VLOOKUP(L17,Location!$A$1:$D$157,3,FALSE)</f>
        <v>Central</v>
      </c>
      <c r="Q17" t="str">
        <f>VLOOKUP(L17,Location!$A$1:$D$157,4,FALSE)</f>
        <v>Major Market</v>
      </c>
      <c r="R17" t="str">
        <f>VLOOKUP(M17,Product!$A$1:$D$14,2,FALSE)</f>
        <v>Chamomile</v>
      </c>
      <c r="S17" t="str">
        <f>VLOOKUP(M17,Product!$A$1:$D$14,3,FALSE)</f>
        <v>Herbal Tea</v>
      </c>
      <c r="T17" t="str">
        <f>VLOOKUP(M17,Product!$A$1:$D$14,4,FALSE)</f>
        <v>Decaf</v>
      </c>
      <c r="AJ17" t="s">
        <v>34</v>
      </c>
    </row>
    <row r="18" spans="1:36" x14ac:dyDescent="0.3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s="2">
        <v>42735</v>
      </c>
      <c r="O18" t="str">
        <f>VLOOKUP(L18,Location!$A$1:$D$157,2,FALSE)</f>
        <v>Illinois</v>
      </c>
      <c r="P18" t="str">
        <f>VLOOKUP(L18,Location!$A$1:$D$157,3,FALSE)</f>
        <v>Central</v>
      </c>
      <c r="Q18" t="str">
        <f>VLOOKUP(L18,Location!$A$1:$D$157,4,FALSE)</f>
        <v>Major Market</v>
      </c>
      <c r="R18" t="str">
        <f>VLOOKUP(M18,Product!$A$1:$D$14,2,FALSE)</f>
        <v>Lemon</v>
      </c>
      <c r="S18" t="str">
        <f>VLOOKUP(M18,Product!$A$1:$D$14,3,FALSE)</f>
        <v>Herbal Tea</v>
      </c>
      <c r="T18" t="str">
        <f>VLOOKUP(M18,Product!$A$1:$D$14,4,FALSE)</f>
        <v>Decaf</v>
      </c>
      <c r="AJ18" t="s">
        <v>18</v>
      </c>
    </row>
    <row r="19" spans="1:36" x14ac:dyDescent="0.3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s="2">
        <v>42735</v>
      </c>
      <c r="O19" t="str">
        <f>VLOOKUP(L19,Location!$A$1:$D$157,2,FALSE)</f>
        <v>Illinois</v>
      </c>
      <c r="P19" t="str">
        <f>VLOOKUP(L19,Location!$A$1:$D$157,3,FALSE)</f>
        <v>Central</v>
      </c>
      <c r="Q19" t="str">
        <f>VLOOKUP(L19,Location!$A$1:$D$157,4,FALSE)</f>
        <v>Major Market</v>
      </c>
      <c r="R19" t="str">
        <f>VLOOKUP(M19,Product!$A$1:$D$14,2,FALSE)</f>
        <v>Mint</v>
      </c>
      <c r="S19" t="str">
        <f>VLOOKUP(M19,Product!$A$1:$D$14,3,FALSE)</f>
        <v>Herbal Tea</v>
      </c>
      <c r="T19" t="str">
        <f>VLOOKUP(M19,Product!$A$1:$D$14,4,FALSE)</f>
        <v>Decaf</v>
      </c>
      <c r="AJ19" t="s">
        <v>38</v>
      </c>
    </row>
    <row r="20" spans="1:36" x14ac:dyDescent="0.3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s="2">
        <v>42735</v>
      </c>
      <c r="O20" t="str">
        <f>VLOOKUP(L20,Location!$A$1:$D$157,2,FALSE)</f>
        <v>Illinois</v>
      </c>
      <c r="P20" t="str">
        <f>VLOOKUP(L20,Location!$A$1:$D$157,3,FALSE)</f>
        <v>Central</v>
      </c>
      <c r="Q20" t="str">
        <f>VLOOKUP(L20,Location!$A$1:$D$157,4,FALSE)</f>
        <v>Major Market</v>
      </c>
      <c r="R20" t="str">
        <f>VLOOKUP(M20,Product!$A$1:$D$14,2,FALSE)</f>
        <v>Darjeeling</v>
      </c>
      <c r="S20" t="str">
        <f>VLOOKUP(M20,Product!$A$1:$D$14,3,FALSE)</f>
        <v>Tea</v>
      </c>
      <c r="T20" t="str">
        <f>VLOOKUP(M20,Product!$A$1:$D$14,4,FALSE)</f>
        <v>Regular</v>
      </c>
      <c r="AJ20" t="s">
        <v>35</v>
      </c>
    </row>
    <row r="21" spans="1:36" x14ac:dyDescent="0.3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s="2">
        <v>42735</v>
      </c>
      <c r="O21" t="str">
        <f>VLOOKUP(L21,Location!$A$1:$D$157,2,FALSE)</f>
        <v>Illinois</v>
      </c>
      <c r="P21" t="str">
        <f>VLOOKUP(L21,Location!$A$1:$D$157,3,FALSE)</f>
        <v>Central</v>
      </c>
      <c r="Q21" t="str">
        <f>VLOOKUP(L21,Location!$A$1:$D$157,4,FALSE)</f>
        <v>Major Market</v>
      </c>
      <c r="R21" t="str">
        <f>VLOOKUP(M21,Product!$A$1:$D$14,2,FALSE)</f>
        <v>Earl Grey</v>
      </c>
      <c r="S21" t="str">
        <f>VLOOKUP(M21,Product!$A$1:$D$14,3,FALSE)</f>
        <v>Tea</v>
      </c>
      <c r="T21" t="str">
        <f>VLOOKUP(M21,Product!$A$1:$D$14,4,FALSE)</f>
        <v>Regular</v>
      </c>
      <c r="AJ21" t="s">
        <v>16</v>
      </c>
    </row>
    <row r="22" spans="1:36" x14ac:dyDescent="0.3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s="2">
        <v>42735</v>
      </c>
      <c r="O22" t="str">
        <f>VLOOKUP(L22,Location!$A$1:$D$157,2,FALSE)</f>
        <v>Iowa</v>
      </c>
      <c r="P22" t="str">
        <f>VLOOKUP(L22,Location!$A$1:$D$157,3,FALSE)</f>
        <v>Central</v>
      </c>
      <c r="Q22" t="str">
        <f>VLOOKUP(L22,Location!$A$1:$D$157,4,FALSE)</f>
        <v>Small Market</v>
      </c>
      <c r="R22" t="str">
        <f>VLOOKUP(M22,Product!$A$1:$D$14,2,FALSE)</f>
        <v>Amaretto</v>
      </c>
      <c r="S22" t="str">
        <f>VLOOKUP(M22,Product!$A$1:$D$14,3,FALSE)</f>
        <v>Coffee</v>
      </c>
      <c r="T22" t="str">
        <f>VLOOKUP(M22,Product!$A$1:$D$14,4,FALSE)</f>
        <v>Regular</v>
      </c>
    </row>
    <row r="23" spans="1:36" x14ac:dyDescent="0.3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s="2">
        <v>42735</v>
      </c>
      <c r="O23" t="str">
        <f>VLOOKUP(L23,Location!$A$1:$D$157,2,FALSE)</f>
        <v>Iowa</v>
      </c>
      <c r="P23" t="str">
        <f>VLOOKUP(L23,Location!$A$1:$D$157,3,FALSE)</f>
        <v>Central</v>
      </c>
      <c r="Q23" t="str">
        <f>VLOOKUP(L23,Location!$A$1:$D$157,4,FALSE)</f>
        <v>Small Market</v>
      </c>
      <c r="R23" t="str">
        <f>VLOOKUP(M23,Product!$A$1:$D$14,2,FALSE)</f>
        <v>Columbian</v>
      </c>
      <c r="S23" t="str">
        <f>VLOOKUP(M23,Product!$A$1:$D$14,3,FALSE)</f>
        <v>Coffee</v>
      </c>
      <c r="T23" t="str">
        <f>VLOOKUP(M23,Product!$A$1:$D$14,4,FALSE)</f>
        <v>Regular</v>
      </c>
    </row>
    <row r="24" spans="1:36" x14ac:dyDescent="0.3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2">
        <v>42735</v>
      </c>
      <c r="O24" t="str">
        <f>VLOOKUP(L24,Location!$A$1:$D$157,2,FALSE)</f>
        <v>Iowa</v>
      </c>
      <c r="P24" t="str">
        <f>VLOOKUP(L24,Location!$A$1:$D$157,3,FALSE)</f>
        <v>Central</v>
      </c>
      <c r="Q24" t="str">
        <f>VLOOKUP(L24,Location!$A$1:$D$157,4,FALSE)</f>
        <v>Small Market</v>
      </c>
      <c r="R24" t="str">
        <f>VLOOKUP(M24,Product!$A$1:$D$14,2,FALSE)</f>
        <v>Decaf Irish Cream</v>
      </c>
      <c r="S24" t="str">
        <f>VLOOKUP(M24,Product!$A$1:$D$14,3,FALSE)</f>
        <v>Coffee</v>
      </c>
      <c r="T24" t="str">
        <f>VLOOKUP(M24,Product!$A$1:$D$14,4,FALSE)</f>
        <v>Decaf</v>
      </c>
    </row>
    <row r="25" spans="1:36" x14ac:dyDescent="0.3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s="2">
        <v>42735</v>
      </c>
      <c r="O25" t="str">
        <f>VLOOKUP(L25,Location!$A$1:$D$157,2,FALSE)</f>
        <v>Iowa</v>
      </c>
      <c r="P25" t="str">
        <f>VLOOKUP(L25,Location!$A$1:$D$157,3,FALSE)</f>
        <v>Central</v>
      </c>
      <c r="Q25" t="str">
        <f>VLOOKUP(L25,Location!$A$1:$D$157,4,FALSE)</f>
        <v>Small Market</v>
      </c>
      <c r="R25" t="str">
        <f>VLOOKUP(M25,Product!$A$1:$D$14,2,FALSE)</f>
        <v>Caffe Mocha</v>
      </c>
      <c r="S25" t="str">
        <f>VLOOKUP(M25,Product!$A$1:$D$14,3,FALSE)</f>
        <v>Espresso</v>
      </c>
      <c r="T25" t="str">
        <f>VLOOKUP(M25,Product!$A$1:$D$14,4,FALSE)</f>
        <v>Regular</v>
      </c>
    </row>
    <row r="26" spans="1:36" x14ac:dyDescent="0.3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s="2">
        <v>42735</v>
      </c>
      <c r="O26" t="str">
        <f>VLOOKUP(L26,Location!$A$1:$D$157,2,FALSE)</f>
        <v>Iowa</v>
      </c>
      <c r="P26" t="str">
        <f>VLOOKUP(L26,Location!$A$1:$D$157,3,FALSE)</f>
        <v>Central</v>
      </c>
      <c r="Q26" t="str">
        <f>VLOOKUP(L26,Location!$A$1:$D$157,4,FALSE)</f>
        <v>Small Market</v>
      </c>
      <c r="R26" t="str">
        <f>VLOOKUP(M26,Product!$A$1:$D$14,2,FALSE)</f>
        <v>Decaf Espresso</v>
      </c>
      <c r="S26" t="str">
        <f>VLOOKUP(M26,Product!$A$1:$D$14,3,FALSE)</f>
        <v>Espresso</v>
      </c>
      <c r="T26" t="str">
        <f>VLOOKUP(M26,Product!$A$1:$D$14,4,FALSE)</f>
        <v>Decaf</v>
      </c>
    </row>
    <row r="27" spans="1:36" x14ac:dyDescent="0.3">
      <c r="A27">
        <v>202</v>
      </c>
      <c r="B27">
        <v>312</v>
      </c>
      <c r="C27">
        <v>546</v>
      </c>
      <c r="D27">
        <v>203</v>
      </c>
      <c r="E27">
        <v>110</v>
      </c>
      <c r="F27">
        <v>77</v>
      </c>
      <c r="G27">
        <v>1310</v>
      </c>
      <c r="H27">
        <v>200</v>
      </c>
      <c r="I27">
        <v>214</v>
      </c>
      <c r="J27">
        <v>280</v>
      </c>
      <c r="K27">
        <v>480</v>
      </c>
      <c r="L27">
        <v>641</v>
      </c>
      <c r="M27">
        <v>8</v>
      </c>
      <c r="N27" s="2">
        <v>42735</v>
      </c>
      <c r="O27" t="str">
        <f>VLOOKUP(L27,Location!$A$1:$D$157,2,FALSE)</f>
        <v>Iowa</v>
      </c>
      <c r="P27" t="str">
        <f>VLOOKUP(L27,Location!$A$1:$D$157,3,FALSE)</f>
        <v>Central</v>
      </c>
      <c r="Q27" t="str">
        <f>VLOOKUP(L27,Location!$A$1:$D$157,4,FALSE)</f>
        <v>Small Market</v>
      </c>
      <c r="R27" t="str">
        <f>VLOOKUP(M27,Product!$A$1:$D$14,2,FALSE)</f>
        <v>Chamomile</v>
      </c>
      <c r="S27" t="str">
        <f>VLOOKUP(M27,Product!$A$1:$D$14,3,FALSE)</f>
        <v>Herbal Tea</v>
      </c>
      <c r="T27" t="str">
        <f>VLOOKUP(M27,Product!$A$1:$D$14,4,FALSE)</f>
        <v>Decaf</v>
      </c>
    </row>
    <row r="28" spans="1:36" x14ac:dyDescent="0.3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s="2">
        <v>42735</v>
      </c>
      <c r="O28" t="str">
        <f>VLOOKUP(L28,Location!$A$1:$D$157,2,FALSE)</f>
        <v>Iowa</v>
      </c>
      <c r="P28" t="str">
        <f>VLOOKUP(L28,Location!$A$1:$D$157,3,FALSE)</f>
        <v>Central</v>
      </c>
      <c r="Q28" t="str">
        <f>VLOOKUP(L28,Location!$A$1:$D$157,4,FALSE)</f>
        <v>Small Market</v>
      </c>
      <c r="R28" t="str">
        <f>VLOOKUP(M28,Product!$A$1:$D$14,2,FALSE)</f>
        <v>Lemon</v>
      </c>
      <c r="S28" t="str">
        <f>VLOOKUP(M28,Product!$A$1:$D$14,3,FALSE)</f>
        <v>Herbal Tea</v>
      </c>
      <c r="T28" t="str">
        <f>VLOOKUP(M28,Product!$A$1:$D$14,4,FALSE)</f>
        <v>Decaf</v>
      </c>
    </row>
    <row r="29" spans="1:36" x14ac:dyDescent="0.3">
      <c r="A29">
        <v>141</v>
      </c>
      <c r="B29">
        <v>228</v>
      </c>
      <c r="C29">
        <v>456</v>
      </c>
      <c r="D29">
        <v>251</v>
      </c>
      <c r="E29">
        <v>87</v>
      </c>
      <c r="F29">
        <v>63</v>
      </c>
      <c r="G29">
        <v>1459</v>
      </c>
      <c r="H29">
        <v>140</v>
      </c>
      <c r="I29">
        <v>163</v>
      </c>
      <c r="J29">
        <v>210</v>
      </c>
      <c r="K29">
        <v>400</v>
      </c>
      <c r="L29">
        <v>712</v>
      </c>
      <c r="M29">
        <v>11</v>
      </c>
      <c r="N29" s="2">
        <v>42735</v>
      </c>
      <c r="O29" t="str">
        <f>VLOOKUP(L29,Location!$A$1:$D$157,2,FALSE)</f>
        <v>Iowa</v>
      </c>
      <c r="P29" t="str">
        <f>VLOOKUP(L29,Location!$A$1:$D$157,3,FALSE)</f>
        <v>Central</v>
      </c>
      <c r="Q29" t="str">
        <f>VLOOKUP(L29,Location!$A$1:$D$157,4,FALSE)</f>
        <v>Small Market</v>
      </c>
      <c r="R29" t="str">
        <f>VLOOKUP(M29,Product!$A$1:$D$14,2,FALSE)</f>
        <v>Darjeeling</v>
      </c>
      <c r="S29" t="str">
        <f>VLOOKUP(M29,Product!$A$1:$D$14,3,FALSE)</f>
        <v>Tea</v>
      </c>
      <c r="T29" t="str">
        <f>VLOOKUP(M29,Product!$A$1:$D$14,4,FALSE)</f>
        <v>Regular</v>
      </c>
    </row>
    <row r="30" spans="1:36" x14ac:dyDescent="0.3">
      <c r="A30">
        <v>175</v>
      </c>
      <c r="B30">
        <v>301</v>
      </c>
      <c r="C30">
        <v>546</v>
      </c>
      <c r="D30">
        <v>321</v>
      </c>
      <c r="E30">
        <v>126</v>
      </c>
      <c r="F30">
        <v>93</v>
      </c>
      <c r="G30">
        <v>1419</v>
      </c>
      <c r="H30">
        <v>160</v>
      </c>
      <c r="I30">
        <v>248</v>
      </c>
      <c r="J30">
        <v>270</v>
      </c>
      <c r="K30">
        <v>480</v>
      </c>
      <c r="L30">
        <v>319</v>
      </c>
      <c r="M30">
        <v>12</v>
      </c>
      <c r="N30" s="2">
        <v>42735</v>
      </c>
      <c r="O30" t="str">
        <f>VLOOKUP(L30,Location!$A$1:$D$157,2,FALSE)</f>
        <v>Iowa</v>
      </c>
      <c r="P30" t="str">
        <f>VLOOKUP(L30,Location!$A$1:$D$157,3,FALSE)</f>
        <v>Central</v>
      </c>
      <c r="Q30" t="str">
        <f>VLOOKUP(L30,Location!$A$1:$D$157,4,FALSE)</f>
        <v>Small Market</v>
      </c>
      <c r="R30" t="str">
        <f>VLOOKUP(M30,Product!$A$1:$D$14,2,FALSE)</f>
        <v>Earl Grey</v>
      </c>
      <c r="S30" t="str">
        <f>VLOOKUP(M30,Product!$A$1:$D$14,3,FALSE)</f>
        <v>Tea</v>
      </c>
      <c r="T30" t="str">
        <f>VLOOKUP(M30,Product!$A$1:$D$14,4,FALSE)</f>
        <v>Regular</v>
      </c>
    </row>
    <row r="31" spans="1:36" x14ac:dyDescent="0.3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s="2">
        <v>42735</v>
      </c>
      <c r="O31" t="str">
        <f>VLOOKUP(L31,Location!$A$1:$D$157,2,FALSE)</f>
        <v>Missouri</v>
      </c>
      <c r="P31" t="str">
        <f>VLOOKUP(L31,Location!$A$1:$D$157,3,FALSE)</f>
        <v>Central</v>
      </c>
      <c r="Q31" t="str">
        <f>VLOOKUP(L31,Location!$A$1:$D$157,4,FALSE)</f>
        <v>Small Market</v>
      </c>
      <c r="R31" t="str">
        <f>VLOOKUP(M31,Product!$A$1:$D$14,2,FALSE)</f>
        <v>Columbian</v>
      </c>
      <c r="S31" t="str">
        <f>VLOOKUP(M31,Product!$A$1:$D$14,3,FALSE)</f>
        <v>Coffee</v>
      </c>
      <c r="T31" t="str">
        <f>VLOOKUP(M31,Product!$A$1:$D$14,4,FALSE)</f>
        <v>Regular</v>
      </c>
    </row>
    <row r="32" spans="1:36" x14ac:dyDescent="0.3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s="2">
        <v>42735</v>
      </c>
      <c r="O32" t="str">
        <f>VLOOKUP(L32,Location!$A$1:$D$157,2,FALSE)</f>
        <v>Missouri</v>
      </c>
      <c r="P32" t="str">
        <f>VLOOKUP(L32,Location!$A$1:$D$157,3,FALSE)</f>
        <v>Central</v>
      </c>
      <c r="Q32" t="str">
        <f>VLOOKUP(L32,Location!$A$1:$D$157,4,FALSE)</f>
        <v>Small Market</v>
      </c>
      <c r="R32" t="str">
        <f>VLOOKUP(M32,Product!$A$1:$D$14,2,FALSE)</f>
        <v>Decaf Irish Cream</v>
      </c>
      <c r="S32" t="str">
        <f>VLOOKUP(M32,Product!$A$1:$D$14,3,FALSE)</f>
        <v>Coffee</v>
      </c>
      <c r="T32" t="str">
        <f>VLOOKUP(M32,Product!$A$1:$D$14,4,FALSE)</f>
        <v>Decaf</v>
      </c>
    </row>
    <row r="33" spans="1:20" x14ac:dyDescent="0.3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s="2">
        <v>42735</v>
      </c>
      <c r="O33" t="str">
        <f>VLOOKUP(L33,Location!$A$1:$D$157,2,FALSE)</f>
        <v>Missouri</v>
      </c>
      <c r="P33" t="str">
        <f>VLOOKUP(L33,Location!$A$1:$D$157,3,FALSE)</f>
        <v>Central</v>
      </c>
      <c r="Q33" t="str">
        <f>VLOOKUP(L33,Location!$A$1:$D$157,4,FALSE)</f>
        <v>Small Market</v>
      </c>
      <c r="R33" t="str">
        <f>VLOOKUP(M33,Product!$A$1:$D$14,2,FALSE)</f>
        <v>Green Tea</v>
      </c>
      <c r="S33" t="str">
        <f>VLOOKUP(M33,Product!$A$1:$D$14,3,FALSE)</f>
        <v>Tea</v>
      </c>
      <c r="T33" t="str">
        <f>VLOOKUP(M33,Product!$A$1:$D$14,4,FALSE)</f>
        <v>Regular</v>
      </c>
    </row>
    <row r="34" spans="1:20" x14ac:dyDescent="0.3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s="2">
        <v>42735</v>
      </c>
      <c r="O34" t="str">
        <f>VLOOKUP(L34,Location!$A$1:$D$157,2,FALSE)</f>
        <v>Missouri</v>
      </c>
      <c r="P34" t="str">
        <f>VLOOKUP(L34,Location!$A$1:$D$157,3,FALSE)</f>
        <v>Central</v>
      </c>
      <c r="Q34" t="str">
        <f>VLOOKUP(L34,Location!$A$1:$D$157,4,FALSE)</f>
        <v>Small Market</v>
      </c>
      <c r="R34" t="str">
        <f>VLOOKUP(M34,Product!$A$1:$D$14,2,FALSE)</f>
        <v>Caffe Mocha</v>
      </c>
      <c r="S34" t="str">
        <f>VLOOKUP(M34,Product!$A$1:$D$14,3,FALSE)</f>
        <v>Espresso</v>
      </c>
      <c r="T34" t="str">
        <f>VLOOKUP(M34,Product!$A$1:$D$14,4,FALSE)</f>
        <v>Regular</v>
      </c>
    </row>
    <row r="35" spans="1:20" x14ac:dyDescent="0.3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s="2">
        <v>42735</v>
      </c>
      <c r="O35" t="str">
        <f>VLOOKUP(L35,Location!$A$1:$D$157,2,FALSE)</f>
        <v>Missouri</v>
      </c>
      <c r="P35" t="str">
        <f>VLOOKUP(L35,Location!$A$1:$D$157,3,FALSE)</f>
        <v>Central</v>
      </c>
      <c r="Q35" t="str">
        <f>VLOOKUP(L35,Location!$A$1:$D$157,4,FALSE)</f>
        <v>Small Market</v>
      </c>
      <c r="R35" t="str">
        <f>VLOOKUP(M35,Product!$A$1:$D$14,2,FALSE)</f>
        <v>Decaf Espresso</v>
      </c>
      <c r="S35" t="str">
        <f>VLOOKUP(M35,Product!$A$1:$D$14,3,FALSE)</f>
        <v>Espresso</v>
      </c>
      <c r="T35" t="str">
        <f>VLOOKUP(M35,Product!$A$1:$D$14,4,FALSE)</f>
        <v>Decaf</v>
      </c>
    </row>
    <row r="36" spans="1:20" x14ac:dyDescent="0.3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s="2">
        <v>42735</v>
      </c>
      <c r="O36" t="str">
        <f>VLOOKUP(L36,Location!$A$1:$D$157,2,FALSE)</f>
        <v>Missouri</v>
      </c>
      <c r="P36" t="str">
        <f>VLOOKUP(L36,Location!$A$1:$D$157,3,FALSE)</f>
        <v>Central</v>
      </c>
      <c r="Q36" t="str">
        <f>VLOOKUP(L36,Location!$A$1:$D$157,4,FALSE)</f>
        <v>Small Market</v>
      </c>
      <c r="R36" t="str">
        <f>VLOOKUP(M36,Product!$A$1:$D$14,2,FALSE)</f>
        <v>Chamomile</v>
      </c>
      <c r="S36" t="str">
        <f>VLOOKUP(M36,Product!$A$1:$D$14,3,FALSE)</f>
        <v>Herbal Tea</v>
      </c>
      <c r="T36" t="str">
        <f>VLOOKUP(M36,Product!$A$1:$D$14,4,FALSE)</f>
        <v>Decaf</v>
      </c>
    </row>
    <row r="37" spans="1:20" x14ac:dyDescent="0.3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s="2">
        <v>42735</v>
      </c>
      <c r="O37" t="str">
        <f>VLOOKUP(L37,Location!$A$1:$D$157,2,FALSE)</f>
        <v>Missouri</v>
      </c>
      <c r="P37" t="str">
        <f>VLOOKUP(L37,Location!$A$1:$D$157,3,FALSE)</f>
        <v>Central</v>
      </c>
      <c r="Q37" t="str">
        <f>VLOOKUP(L37,Location!$A$1:$D$157,4,FALSE)</f>
        <v>Small Market</v>
      </c>
      <c r="R37" t="str">
        <f>VLOOKUP(M37,Product!$A$1:$D$14,2,FALSE)</f>
        <v>Lemon</v>
      </c>
      <c r="S37" t="str">
        <f>VLOOKUP(M37,Product!$A$1:$D$14,3,FALSE)</f>
        <v>Herbal Tea</v>
      </c>
      <c r="T37" t="str">
        <f>VLOOKUP(M37,Product!$A$1:$D$14,4,FALSE)</f>
        <v>Decaf</v>
      </c>
    </row>
    <row r="38" spans="1:20" x14ac:dyDescent="0.3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s="2">
        <v>42735</v>
      </c>
      <c r="O38" t="str">
        <f>VLOOKUP(L38,Location!$A$1:$D$157,2,FALSE)</f>
        <v>Missouri</v>
      </c>
      <c r="P38" t="str">
        <f>VLOOKUP(L38,Location!$A$1:$D$157,3,FALSE)</f>
        <v>Central</v>
      </c>
      <c r="Q38" t="str">
        <f>VLOOKUP(L38,Location!$A$1:$D$157,4,FALSE)</f>
        <v>Small Market</v>
      </c>
      <c r="R38" t="str">
        <f>VLOOKUP(M38,Product!$A$1:$D$14,2,FALSE)</f>
        <v>Darjeeling</v>
      </c>
      <c r="S38" t="str">
        <f>VLOOKUP(M38,Product!$A$1:$D$14,3,FALSE)</f>
        <v>Tea</v>
      </c>
      <c r="T38" t="str">
        <f>VLOOKUP(M38,Product!$A$1:$D$14,4,FALSE)</f>
        <v>Regular</v>
      </c>
    </row>
    <row r="39" spans="1:20" x14ac:dyDescent="0.3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s="2">
        <v>42735</v>
      </c>
      <c r="O39" t="str">
        <f>VLOOKUP(L39,Location!$A$1:$D$157,2,FALSE)</f>
        <v>Missouri</v>
      </c>
      <c r="P39" t="str">
        <f>VLOOKUP(L39,Location!$A$1:$D$157,3,FALSE)</f>
        <v>Central</v>
      </c>
      <c r="Q39" t="str">
        <f>VLOOKUP(L39,Location!$A$1:$D$157,4,FALSE)</f>
        <v>Small Market</v>
      </c>
      <c r="R39" t="str">
        <f>VLOOKUP(M39,Product!$A$1:$D$14,2,FALSE)</f>
        <v>Earl Grey</v>
      </c>
      <c r="S39" t="str">
        <f>VLOOKUP(M39,Product!$A$1:$D$14,3,FALSE)</f>
        <v>Tea</v>
      </c>
      <c r="T39" t="str">
        <f>VLOOKUP(M39,Product!$A$1:$D$14,4,FALSE)</f>
        <v>Regular</v>
      </c>
    </row>
    <row r="40" spans="1:20" x14ac:dyDescent="0.3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s="2">
        <v>42735</v>
      </c>
      <c r="O40" t="str">
        <f>VLOOKUP(L40,Location!$A$1:$D$157,2,FALSE)</f>
        <v>Ohio</v>
      </c>
      <c r="P40" t="str">
        <f>VLOOKUP(L40,Location!$A$1:$D$157,3,FALSE)</f>
        <v>Central</v>
      </c>
      <c r="Q40" t="str">
        <f>VLOOKUP(L40,Location!$A$1:$D$157,4,FALSE)</f>
        <v>Major Market</v>
      </c>
      <c r="R40" t="str">
        <f>VLOOKUP(M40,Product!$A$1:$D$14,2,FALSE)</f>
        <v>Amaretto</v>
      </c>
      <c r="S40" t="str">
        <f>VLOOKUP(M40,Product!$A$1:$D$14,3,FALSE)</f>
        <v>Coffee</v>
      </c>
      <c r="T40" t="str">
        <f>VLOOKUP(M40,Product!$A$1:$D$14,4,FALSE)</f>
        <v>Regular</v>
      </c>
    </row>
    <row r="41" spans="1:20" x14ac:dyDescent="0.3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s="2">
        <v>42735</v>
      </c>
      <c r="O41" t="str">
        <f>VLOOKUP(L41,Location!$A$1:$D$157,2,FALSE)</f>
        <v>Ohio</v>
      </c>
      <c r="P41" t="str">
        <f>VLOOKUP(L41,Location!$A$1:$D$157,3,FALSE)</f>
        <v>Central</v>
      </c>
      <c r="Q41" t="str">
        <f>VLOOKUP(L41,Location!$A$1:$D$157,4,FALSE)</f>
        <v>Major Market</v>
      </c>
      <c r="R41" t="str">
        <f>VLOOKUP(M41,Product!$A$1:$D$14,2,FALSE)</f>
        <v>Columbian</v>
      </c>
      <c r="S41" t="str">
        <f>VLOOKUP(M41,Product!$A$1:$D$14,3,FALSE)</f>
        <v>Coffee</v>
      </c>
      <c r="T41" t="str">
        <f>VLOOKUP(M41,Product!$A$1:$D$14,4,FALSE)</f>
        <v>Regular</v>
      </c>
    </row>
    <row r="42" spans="1:20" x14ac:dyDescent="0.3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s="2">
        <v>42735</v>
      </c>
      <c r="O42" t="str">
        <f>VLOOKUP(L42,Location!$A$1:$D$157,2,FALSE)</f>
        <v>Ohio</v>
      </c>
      <c r="P42" t="str">
        <f>VLOOKUP(L42,Location!$A$1:$D$157,3,FALSE)</f>
        <v>Central</v>
      </c>
      <c r="Q42" t="str">
        <f>VLOOKUP(L42,Location!$A$1:$D$157,4,FALSE)</f>
        <v>Major Market</v>
      </c>
      <c r="R42" t="str">
        <f>VLOOKUP(M42,Product!$A$1:$D$14,2,FALSE)</f>
        <v>Decaf Irish Cream</v>
      </c>
      <c r="S42" t="str">
        <f>VLOOKUP(M42,Product!$A$1:$D$14,3,FALSE)</f>
        <v>Coffee</v>
      </c>
      <c r="T42" t="str">
        <f>VLOOKUP(M42,Product!$A$1:$D$14,4,FALSE)</f>
        <v>Decaf</v>
      </c>
    </row>
    <row r="43" spans="1:20" x14ac:dyDescent="0.3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s="2">
        <v>42735</v>
      </c>
      <c r="O43" t="str">
        <f>VLOOKUP(L43,Location!$A$1:$D$157,2,FALSE)</f>
        <v>Ohio</v>
      </c>
      <c r="P43" t="str">
        <f>VLOOKUP(L43,Location!$A$1:$D$157,3,FALSE)</f>
        <v>Central</v>
      </c>
      <c r="Q43" t="str">
        <f>VLOOKUP(L43,Location!$A$1:$D$157,4,FALSE)</f>
        <v>Major Market</v>
      </c>
      <c r="R43" t="str">
        <f>VLOOKUP(M43,Product!$A$1:$D$14,2,FALSE)</f>
        <v>Earl Grey</v>
      </c>
      <c r="S43" t="str">
        <f>VLOOKUP(M43,Product!$A$1:$D$14,3,FALSE)</f>
        <v>Tea</v>
      </c>
      <c r="T43" t="str">
        <f>VLOOKUP(M43,Product!$A$1:$D$14,4,FALSE)</f>
        <v>Regular</v>
      </c>
    </row>
    <row r="44" spans="1:20" x14ac:dyDescent="0.3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s="2">
        <v>42735</v>
      </c>
      <c r="O44" t="str">
        <f>VLOOKUP(L44,Location!$A$1:$D$157,2,FALSE)</f>
        <v>Ohio</v>
      </c>
      <c r="P44" t="str">
        <f>VLOOKUP(L44,Location!$A$1:$D$157,3,FALSE)</f>
        <v>Central</v>
      </c>
      <c r="Q44" t="str">
        <f>VLOOKUP(L44,Location!$A$1:$D$157,4,FALSE)</f>
        <v>Major Market</v>
      </c>
      <c r="R44" t="str">
        <f>VLOOKUP(M44,Product!$A$1:$D$14,2,FALSE)</f>
        <v>Decaf Espresso</v>
      </c>
      <c r="S44" t="str">
        <f>VLOOKUP(M44,Product!$A$1:$D$14,3,FALSE)</f>
        <v>Espresso</v>
      </c>
      <c r="T44" t="str">
        <f>VLOOKUP(M44,Product!$A$1:$D$14,4,FALSE)</f>
        <v>Decaf</v>
      </c>
    </row>
    <row r="45" spans="1:20" x14ac:dyDescent="0.3">
      <c r="A45">
        <v>99</v>
      </c>
      <c r="B45">
        <v>171</v>
      </c>
      <c r="C45">
        <v>341</v>
      </c>
      <c r="D45">
        <v>132</v>
      </c>
      <c r="E45">
        <v>72</v>
      </c>
      <c r="F45">
        <v>47</v>
      </c>
      <c r="G45">
        <v>1091</v>
      </c>
      <c r="H45">
        <v>140</v>
      </c>
      <c r="I45">
        <v>181</v>
      </c>
      <c r="J45">
        <v>210</v>
      </c>
      <c r="K45">
        <v>400</v>
      </c>
      <c r="L45">
        <v>614</v>
      </c>
      <c r="M45">
        <v>5</v>
      </c>
      <c r="N45" s="2">
        <v>42735</v>
      </c>
      <c r="O45" t="str">
        <f>VLOOKUP(L45,Location!$A$1:$D$157,2,FALSE)</f>
        <v>Ohio</v>
      </c>
      <c r="P45" t="str">
        <f>VLOOKUP(L45,Location!$A$1:$D$157,3,FALSE)</f>
        <v>Central</v>
      </c>
      <c r="Q45" t="str">
        <f>VLOOKUP(L45,Location!$A$1:$D$157,4,FALSE)</f>
        <v>Major Market</v>
      </c>
      <c r="R45" t="str">
        <f>VLOOKUP(M45,Product!$A$1:$D$14,2,FALSE)</f>
        <v>Caffe Mocha</v>
      </c>
      <c r="S45" t="str">
        <f>VLOOKUP(M45,Product!$A$1:$D$14,3,FALSE)</f>
        <v>Espresso</v>
      </c>
      <c r="T45" t="str">
        <f>VLOOKUP(M45,Product!$A$1:$D$14,4,FALSE)</f>
        <v>Regular</v>
      </c>
    </row>
    <row r="46" spans="1:20" x14ac:dyDescent="0.3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s="2">
        <v>42735</v>
      </c>
      <c r="O46" t="str">
        <f>VLOOKUP(L46,Location!$A$1:$D$157,2,FALSE)</f>
        <v>Ohio</v>
      </c>
      <c r="P46" t="str">
        <f>VLOOKUP(L46,Location!$A$1:$D$157,3,FALSE)</f>
        <v>Central</v>
      </c>
      <c r="Q46" t="str">
        <f>VLOOKUP(L46,Location!$A$1:$D$157,4,FALSE)</f>
        <v>Major Market</v>
      </c>
      <c r="R46" t="str">
        <f>VLOOKUP(M46,Product!$A$1:$D$14,2,FALSE)</f>
        <v>Chamomile</v>
      </c>
      <c r="S46" t="str">
        <f>VLOOKUP(M46,Product!$A$1:$D$14,3,FALSE)</f>
        <v>Herbal Tea</v>
      </c>
      <c r="T46" t="str">
        <f>VLOOKUP(M46,Product!$A$1:$D$14,4,FALSE)</f>
        <v>Decaf</v>
      </c>
    </row>
    <row r="47" spans="1:20" x14ac:dyDescent="0.3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2">
        <v>42735</v>
      </c>
      <c r="O47" t="str">
        <f>VLOOKUP(L47,Location!$A$1:$D$157,2,FALSE)</f>
        <v>Ohio</v>
      </c>
      <c r="P47" t="str">
        <f>VLOOKUP(L47,Location!$A$1:$D$157,3,FALSE)</f>
        <v>Central</v>
      </c>
      <c r="Q47" t="str">
        <f>VLOOKUP(L47,Location!$A$1:$D$157,4,FALSE)</f>
        <v>Major Market</v>
      </c>
      <c r="R47" t="str">
        <f>VLOOKUP(M47,Product!$A$1:$D$14,2,FALSE)</f>
        <v>Lemon</v>
      </c>
      <c r="S47" t="str">
        <f>VLOOKUP(M47,Product!$A$1:$D$14,3,FALSE)</f>
        <v>Herbal Tea</v>
      </c>
      <c r="T47" t="str">
        <f>VLOOKUP(M47,Product!$A$1:$D$14,4,FALSE)</f>
        <v>Decaf</v>
      </c>
    </row>
    <row r="48" spans="1:20" x14ac:dyDescent="0.3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2">
        <v>42735</v>
      </c>
      <c r="O48" t="str">
        <f>VLOOKUP(L48,Location!$A$1:$D$157,2,FALSE)</f>
        <v>Ohio</v>
      </c>
      <c r="P48" t="str">
        <f>VLOOKUP(L48,Location!$A$1:$D$157,3,FALSE)</f>
        <v>Central</v>
      </c>
      <c r="Q48" t="str">
        <f>VLOOKUP(L48,Location!$A$1:$D$157,4,FALSE)</f>
        <v>Major Market</v>
      </c>
      <c r="R48" t="str">
        <f>VLOOKUP(M48,Product!$A$1:$D$14,2,FALSE)</f>
        <v>Darjeeling</v>
      </c>
      <c r="S48" t="str">
        <f>VLOOKUP(M48,Product!$A$1:$D$14,3,FALSE)</f>
        <v>Tea</v>
      </c>
      <c r="T48" t="str">
        <f>VLOOKUP(M48,Product!$A$1:$D$14,4,FALSE)</f>
        <v>Regular</v>
      </c>
    </row>
    <row r="49" spans="1:20" x14ac:dyDescent="0.3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2">
        <v>42735</v>
      </c>
      <c r="O49" t="str">
        <f>VLOOKUP(L49,Location!$A$1:$D$157,2,FALSE)</f>
        <v>Wisconsin</v>
      </c>
      <c r="P49" t="str">
        <f>VLOOKUP(L49,Location!$A$1:$D$157,3,FALSE)</f>
        <v>Central</v>
      </c>
      <c r="Q49" t="str">
        <f>VLOOKUP(L49,Location!$A$1:$D$157,4,FALSE)</f>
        <v>Small Market</v>
      </c>
      <c r="R49" t="str">
        <f>VLOOKUP(M49,Product!$A$1:$D$14,2,FALSE)</f>
        <v>Amaretto</v>
      </c>
      <c r="S49" t="str">
        <f>VLOOKUP(M49,Product!$A$1:$D$14,3,FALSE)</f>
        <v>Coffee</v>
      </c>
      <c r="T49" t="str">
        <f>VLOOKUP(M49,Product!$A$1:$D$14,4,FALSE)</f>
        <v>Regular</v>
      </c>
    </row>
    <row r="50" spans="1:20" x14ac:dyDescent="0.3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s="2">
        <v>42735</v>
      </c>
      <c r="O50" t="str">
        <f>VLOOKUP(L50,Location!$A$1:$D$157,2,FALSE)</f>
        <v>Wisconsin</v>
      </c>
      <c r="P50" t="str">
        <f>VLOOKUP(L50,Location!$A$1:$D$157,3,FALSE)</f>
        <v>Central</v>
      </c>
      <c r="Q50" t="str">
        <f>VLOOKUP(L50,Location!$A$1:$D$157,4,FALSE)</f>
        <v>Small Market</v>
      </c>
      <c r="R50" t="str">
        <f>VLOOKUP(M50,Product!$A$1:$D$14,2,FALSE)</f>
        <v>Columbian</v>
      </c>
      <c r="S50" t="str">
        <f>VLOOKUP(M50,Product!$A$1:$D$14,3,FALSE)</f>
        <v>Coffee</v>
      </c>
      <c r="T50" t="str">
        <f>VLOOKUP(M50,Product!$A$1:$D$14,4,FALSE)</f>
        <v>Regular</v>
      </c>
    </row>
    <row r="51" spans="1:20" x14ac:dyDescent="0.3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s="2">
        <v>42735</v>
      </c>
      <c r="O51" t="str">
        <f>VLOOKUP(L51,Location!$A$1:$D$157,2,FALSE)</f>
        <v>Wisconsin</v>
      </c>
      <c r="P51" t="str">
        <f>VLOOKUP(L51,Location!$A$1:$D$157,3,FALSE)</f>
        <v>Central</v>
      </c>
      <c r="Q51" t="str">
        <f>VLOOKUP(L51,Location!$A$1:$D$157,4,FALSE)</f>
        <v>Small Market</v>
      </c>
      <c r="R51" t="str">
        <f>VLOOKUP(M51,Product!$A$1:$D$14,2,FALSE)</f>
        <v>Decaf Irish Cream</v>
      </c>
      <c r="S51" t="str">
        <f>VLOOKUP(M51,Product!$A$1:$D$14,3,FALSE)</f>
        <v>Coffee</v>
      </c>
      <c r="T51" t="str">
        <f>VLOOKUP(M51,Product!$A$1:$D$14,4,FALSE)</f>
        <v>Decaf</v>
      </c>
    </row>
    <row r="52" spans="1:20" x14ac:dyDescent="0.3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s="2">
        <v>42735</v>
      </c>
      <c r="O52" t="str">
        <f>VLOOKUP(L52,Location!$A$1:$D$157,2,FALSE)</f>
        <v>Wisconsin</v>
      </c>
      <c r="P52" t="str">
        <f>VLOOKUP(L52,Location!$A$1:$D$157,3,FALSE)</f>
        <v>Central</v>
      </c>
      <c r="Q52" t="str">
        <f>VLOOKUP(L52,Location!$A$1:$D$157,4,FALSE)</f>
        <v>Small Market</v>
      </c>
      <c r="R52" t="str">
        <f>VLOOKUP(M52,Product!$A$1:$D$14,2,FALSE)</f>
        <v>Earl Grey</v>
      </c>
      <c r="S52" t="str">
        <f>VLOOKUP(M52,Product!$A$1:$D$14,3,FALSE)</f>
        <v>Tea</v>
      </c>
      <c r="T52" t="str">
        <f>VLOOKUP(M52,Product!$A$1:$D$14,4,FALSE)</f>
        <v>Regular</v>
      </c>
    </row>
    <row r="53" spans="1:20" x14ac:dyDescent="0.3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2">
        <v>42735</v>
      </c>
      <c r="O53" t="str">
        <f>VLOOKUP(L53,Location!$A$1:$D$157,2,FALSE)</f>
        <v>Wisconsin</v>
      </c>
      <c r="P53" t="str">
        <f>VLOOKUP(L53,Location!$A$1:$D$157,3,FALSE)</f>
        <v>Central</v>
      </c>
      <c r="Q53" t="str">
        <f>VLOOKUP(L53,Location!$A$1:$D$157,4,FALSE)</f>
        <v>Small Market</v>
      </c>
      <c r="R53" t="str">
        <f>VLOOKUP(M53,Product!$A$1:$D$14,2,FALSE)</f>
        <v>Decaf Espresso</v>
      </c>
      <c r="S53" t="str">
        <f>VLOOKUP(M53,Product!$A$1:$D$14,3,FALSE)</f>
        <v>Espresso</v>
      </c>
      <c r="T53" t="str">
        <f>VLOOKUP(M53,Product!$A$1:$D$14,4,FALSE)</f>
        <v>Decaf</v>
      </c>
    </row>
    <row r="54" spans="1:20" x14ac:dyDescent="0.3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s="2">
        <v>42735</v>
      </c>
      <c r="O54" t="str">
        <f>VLOOKUP(L54,Location!$A$1:$D$157,2,FALSE)</f>
        <v>Wisconsin</v>
      </c>
      <c r="P54" t="str">
        <f>VLOOKUP(L54,Location!$A$1:$D$157,3,FALSE)</f>
        <v>Central</v>
      </c>
      <c r="Q54" t="str">
        <f>VLOOKUP(L54,Location!$A$1:$D$157,4,FALSE)</f>
        <v>Small Market</v>
      </c>
      <c r="R54" t="str">
        <f>VLOOKUP(M54,Product!$A$1:$D$14,2,FALSE)</f>
        <v>Caffe Mocha</v>
      </c>
      <c r="S54" t="str">
        <f>VLOOKUP(M54,Product!$A$1:$D$14,3,FALSE)</f>
        <v>Espresso</v>
      </c>
      <c r="T54" t="str">
        <f>VLOOKUP(M54,Product!$A$1:$D$14,4,FALSE)</f>
        <v>Regular</v>
      </c>
    </row>
    <row r="55" spans="1:20" x14ac:dyDescent="0.3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s="2">
        <v>42735</v>
      </c>
      <c r="O55" t="str">
        <f>VLOOKUP(L55,Location!$A$1:$D$157,2,FALSE)</f>
        <v>Wisconsin</v>
      </c>
      <c r="P55" t="str">
        <f>VLOOKUP(L55,Location!$A$1:$D$157,3,FALSE)</f>
        <v>Central</v>
      </c>
      <c r="Q55" t="str">
        <f>VLOOKUP(L55,Location!$A$1:$D$157,4,FALSE)</f>
        <v>Small Market</v>
      </c>
      <c r="R55" t="str">
        <f>VLOOKUP(M55,Product!$A$1:$D$14,2,FALSE)</f>
        <v>Chamomile</v>
      </c>
      <c r="S55" t="str">
        <f>VLOOKUP(M55,Product!$A$1:$D$14,3,FALSE)</f>
        <v>Herbal Tea</v>
      </c>
      <c r="T55" t="str">
        <f>VLOOKUP(M55,Product!$A$1:$D$14,4,FALSE)</f>
        <v>Decaf</v>
      </c>
    </row>
    <row r="56" spans="1:20" x14ac:dyDescent="0.3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s="2">
        <v>42735</v>
      </c>
      <c r="O56" t="str">
        <f>VLOOKUP(L56,Location!$A$1:$D$157,2,FALSE)</f>
        <v>Wisconsin</v>
      </c>
      <c r="P56" t="str">
        <f>VLOOKUP(L56,Location!$A$1:$D$157,3,FALSE)</f>
        <v>Central</v>
      </c>
      <c r="Q56" t="str">
        <f>VLOOKUP(L56,Location!$A$1:$D$157,4,FALSE)</f>
        <v>Small Market</v>
      </c>
      <c r="R56" t="str">
        <f>VLOOKUP(M56,Product!$A$1:$D$14,2,FALSE)</f>
        <v>Lemon</v>
      </c>
      <c r="S56" t="str">
        <f>VLOOKUP(M56,Product!$A$1:$D$14,3,FALSE)</f>
        <v>Herbal Tea</v>
      </c>
      <c r="T56" t="str">
        <f>VLOOKUP(M56,Product!$A$1:$D$14,4,FALSE)</f>
        <v>Decaf</v>
      </c>
    </row>
    <row r="57" spans="1:20" x14ac:dyDescent="0.3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s="2">
        <v>42735</v>
      </c>
      <c r="O57" t="str">
        <f>VLOOKUP(L57,Location!$A$1:$D$157,2,FALSE)</f>
        <v>Wisconsin</v>
      </c>
      <c r="P57" t="str">
        <f>VLOOKUP(L57,Location!$A$1:$D$157,3,FALSE)</f>
        <v>Central</v>
      </c>
      <c r="Q57" t="str">
        <f>VLOOKUP(L57,Location!$A$1:$D$157,4,FALSE)</f>
        <v>Small Market</v>
      </c>
      <c r="R57" t="str">
        <f>VLOOKUP(M57,Product!$A$1:$D$14,2,FALSE)</f>
        <v>Darjeeling</v>
      </c>
      <c r="S57" t="str">
        <f>VLOOKUP(M57,Product!$A$1:$D$14,3,FALSE)</f>
        <v>Tea</v>
      </c>
      <c r="T57" t="str">
        <f>VLOOKUP(M57,Product!$A$1:$D$14,4,FALSE)</f>
        <v>Regular</v>
      </c>
    </row>
    <row r="58" spans="1:20" x14ac:dyDescent="0.3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s="2">
        <v>42735</v>
      </c>
      <c r="O58" t="str">
        <f>VLOOKUP(L58,Location!$A$1:$D$157,2,FALSE)</f>
        <v>Connecticut</v>
      </c>
      <c r="P58" t="str">
        <f>VLOOKUP(L58,Location!$A$1:$D$157,3,FALSE)</f>
        <v>East</v>
      </c>
      <c r="Q58" t="str">
        <f>VLOOKUP(L58,Location!$A$1:$D$157,4,FALSE)</f>
        <v>Small Market</v>
      </c>
      <c r="R58" t="str">
        <f>VLOOKUP(M58,Product!$A$1:$D$14,2,FALSE)</f>
        <v>Darjeeling</v>
      </c>
      <c r="S58" t="str">
        <f>VLOOKUP(M58,Product!$A$1:$D$14,3,FALSE)</f>
        <v>Tea</v>
      </c>
      <c r="T58" t="str">
        <f>VLOOKUP(M58,Product!$A$1:$D$14,4,FALSE)</f>
        <v>Regular</v>
      </c>
    </row>
    <row r="59" spans="1:20" x14ac:dyDescent="0.3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s="2">
        <v>42735</v>
      </c>
      <c r="O59" t="str">
        <f>VLOOKUP(L59,Location!$A$1:$D$157,2,FALSE)</f>
        <v>Connecticut</v>
      </c>
      <c r="P59" t="str">
        <f>VLOOKUP(L59,Location!$A$1:$D$157,3,FALSE)</f>
        <v>East</v>
      </c>
      <c r="Q59" t="str">
        <f>VLOOKUP(L59,Location!$A$1:$D$157,4,FALSE)</f>
        <v>Small Market</v>
      </c>
      <c r="R59" t="str">
        <f>VLOOKUP(M59,Product!$A$1:$D$14,2,FALSE)</f>
        <v>Green Tea</v>
      </c>
      <c r="S59" t="str">
        <f>VLOOKUP(M59,Product!$A$1:$D$14,3,FALSE)</f>
        <v>Tea</v>
      </c>
      <c r="T59" t="str">
        <f>VLOOKUP(M59,Product!$A$1:$D$14,4,FALSE)</f>
        <v>Regular</v>
      </c>
    </row>
    <row r="60" spans="1:20" x14ac:dyDescent="0.3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s="2">
        <v>42735</v>
      </c>
      <c r="O60" t="str">
        <f>VLOOKUP(L60,Location!$A$1:$D$157,2,FALSE)</f>
        <v>Connecticut</v>
      </c>
      <c r="P60" t="str">
        <f>VLOOKUP(L60,Location!$A$1:$D$157,3,FALSE)</f>
        <v>East</v>
      </c>
      <c r="Q60" t="str">
        <f>VLOOKUP(L60,Location!$A$1:$D$157,4,FALSE)</f>
        <v>Small Market</v>
      </c>
      <c r="R60" t="str">
        <f>VLOOKUP(M60,Product!$A$1:$D$14,2,FALSE)</f>
        <v>Decaf Espresso</v>
      </c>
      <c r="S60" t="str">
        <f>VLOOKUP(M60,Product!$A$1:$D$14,3,FALSE)</f>
        <v>Espresso</v>
      </c>
      <c r="T60" t="str">
        <f>VLOOKUP(M60,Product!$A$1:$D$14,4,FALSE)</f>
        <v>Decaf</v>
      </c>
    </row>
    <row r="61" spans="1:20" x14ac:dyDescent="0.3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s="2">
        <v>42735</v>
      </c>
      <c r="O61" t="str">
        <f>VLOOKUP(L61,Location!$A$1:$D$157,2,FALSE)</f>
        <v>Connecticut</v>
      </c>
      <c r="P61" t="str">
        <f>VLOOKUP(L61,Location!$A$1:$D$157,3,FALSE)</f>
        <v>East</v>
      </c>
      <c r="Q61" t="str">
        <f>VLOOKUP(L61,Location!$A$1:$D$157,4,FALSE)</f>
        <v>Small Market</v>
      </c>
      <c r="R61" t="str">
        <f>VLOOKUP(M61,Product!$A$1:$D$14,2,FALSE)</f>
        <v>Caffe Mocha</v>
      </c>
      <c r="S61" t="str">
        <f>VLOOKUP(M61,Product!$A$1:$D$14,3,FALSE)</f>
        <v>Espresso</v>
      </c>
      <c r="T61" t="str">
        <f>VLOOKUP(M61,Product!$A$1:$D$14,4,FALSE)</f>
        <v>Regular</v>
      </c>
    </row>
    <row r="62" spans="1:20" x14ac:dyDescent="0.3">
      <c r="A62">
        <v>115</v>
      </c>
      <c r="B62">
        <v>186</v>
      </c>
      <c r="C62">
        <v>310</v>
      </c>
      <c r="D62">
        <v>166</v>
      </c>
      <c r="E62">
        <v>71</v>
      </c>
      <c r="F62">
        <v>40</v>
      </c>
      <c r="G62">
        <v>961</v>
      </c>
      <c r="H62">
        <v>130</v>
      </c>
      <c r="I62">
        <v>72</v>
      </c>
      <c r="J62">
        <v>180</v>
      </c>
      <c r="K62">
        <v>290</v>
      </c>
      <c r="L62">
        <v>475</v>
      </c>
      <c r="M62">
        <v>2</v>
      </c>
      <c r="N62" s="2">
        <v>42735</v>
      </c>
      <c r="O62" t="str">
        <f>VLOOKUP(L62,Location!$A$1:$D$157,2,FALSE)</f>
        <v>Connecticut</v>
      </c>
      <c r="P62" t="str">
        <f>VLOOKUP(L62,Location!$A$1:$D$157,3,FALSE)</f>
        <v>East</v>
      </c>
      <c r="Q62" t="str">
        <f>VLOOKUP(L62,Location!$A$1:$D$157,4,FALSE)</f>
        <v>Small Market</v>
      </c>
      <c r="R62" t="str">
        <f>VLOOKUP(M62,Product!$A$1:$D$14,2,FALSE)</f>
        <v>Columbian</v>
      </c>
      <c r="S62" t="str">
        <f>VLOOKUP(M62,Product!$A$1:$D$14,3,FALSE)</f>
        <v>Coffee</v>
      </c>
      <c r="T62" t="str">
        <f>VLOOKUP(M62,Product!$A$1:$D$14,4,FALSE)</f>
        <v>Regular</v>
      </c>
    </row>
    <row r="63" spans="1:20" x14ac:dyDescent="0.3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s="2">
        <v>42735</v>
      </c>
      <c r="O63" t="str">
        <f>VLOOKUP(L63,Location!$A$1:$D$157,2,FALSE)</f>
        <v>Connecticut</v>
      </c>
      <c r="P63" t="str">
        <f>VLOOKUP(L63,Location!$A$1:$D$157,3,FALSE)</f>
        <v>East</v>
      </c>
      <c r="Q63" t="str">
        <f>VLOOKUP(L63,Location!$A$1:$D$157,4,FALSE)</f>
        <v>Small Market</v>
      </c>
      <c r="R63" t="str">
        <f>VLOOKUP(M63,Product!$A$1:$D$14,2,FALSE)</f>
        <v>Lemon</v>
      </c>
      <c r="S63" t="str">
        <f>VLOOKUP(M63,Product!$A$1:$D$14,3,FALSE)</f>
        <v>Herbal Tea</v>
      </c>
      <c r="T63" t="str">
        <f>VLOOKUP(M63,Product!$A$1:$D$14,4,FALSE)</f>
        <v>Decaf</v>
      </c>
    </row>
    <row r="64" spans="1:20" x14ac:dyDescent="0.3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s="2">
        <v>42735</v>
      </c>
      <c r="O64" t="str">
        <f>VLOOKUP(L64,Location!$A$1:$D$157,2,FALSE)</f>
        <v>Connecticut</v>
      </c>
      <c r="P64" t="str">
        <f>VLOOKUP(L64,Location!$A$1:$D$157,3,FALSE)</f>
        <v>East</v>
      </c>
      <c r="Q64" t="str">
        <f>VLOOKUP(L64,Location!$A$1:$D$157,4,FALSE)</f>
        <v>Small Market</v>
      </c>
      <c r="R64" t="str">
        <f>VLOOKUP(M64,Product!$A$1:$D$14,2,FALSE)</f>
        <v>Mint</v>
      </c>
      <c r="S64" t="str">
        <f>VLOOKUP(M64,Product!$A$1:$D$14,3,FALSE)</f>
        <v>Herbal Tea</v>
      </c>
      <c r="T64" t="str">
        <f>VLOOKUP(M64,Product!$A$1:$D$14,4,FALSE)</f>
        <v>Decaf</v>
      </c>
    </row>
    <row r="65" spans="1:20" x14ac:dyDescent="0.3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s="2">
        <v>42735</v>
      </c>
      <c r="O65" t="str">
        <f>VLOOKUP(L65,Location!$A$1:$D$157,2,FALSE)</f>
        <v>Florida</v>
      </c>
      <c r="P65" t="str">
        <f>VLOOKUP(L65,Location!$A$1:$D$157,3,FALSE)</f>
        <v>East</v>
      </c>
      <c r="Q65" t="str">
        <f>VLOOKUP(L65,Location!$A$1:$D$157,4,FALSE)</f>
        <v>Major Market</v>
      </c>
      <c r="R65" t="str">
        <f>VLOOKUP(M65,Product!$A$1:$D$14,2,FALSE)</f>
        <v>Darjeeling</v>
      </c>
      <c r="S65" t="str">
        <f>VLOOKUP(M65,Product!$A$1:$D$14,3,FALSE)</f>
        <v>Tea</v>
      </c>
      <c r="T65" t="str">
        <f>VLOOKUP(M65,Product!$A$1:$D$14,4,FALSE)</f>
        <v>Regular</v>
      </c>
    </row>
    <row r="66" spans="1:20" x14ac:dyDescent="0.3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s="2">
        <v>42735</v>
      </c>
      <c r="O66" t="str">
        <f>VLOOKUP(L66,Location!$A$1:$D$157,2,FALSE)</f>
        <v>Florida</v>
      </c>
      <c r="P66" t="str">
        <f>VLOOKUP(L66,Location!$A$1:$D$157,3,FALSE)</f>
        <v>East</v>
      </c>
      <c r="Q66" t="str">
        <f>VLOOKUP(L66,Location!$A$1:$D$157,4,FALSE)</f>
        <v>Major Market</v>
      </c>
      <c r="R66" t="str">
        <f>VLOOKUP(M66,Product!$A$1:$D$14,2,FALSE)</f>
        <v>Green Tea</v>
      </c>
      <c r="S66" t="str">
        <f>VLOOKUP(M66,Product!$A$1:$D$14,3,FALSE)</f>
        <v>Tea</v>
      </c>
      <c r="T66" t="str">
        <f>VLOOKUP(M66,Product!$A$1:$D$14,4,FALSE)</f>
        <v>Regular</v>
      </c>
    </row>
    <row r="67" spans="1:20" x14ac:dyDescent="0.3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s="2">
        <v>42735</v>
      </c>
      <c r="O67" t="str">
        <f>VLOOKUP(L67,Location!$A$1:$D$157,2,FALSE)</f>
        <v>Florida</v>
      </c>
      <c r="P67" t="str">
        <f>VLOOKUP(L67,Location!$A$1:$D$157,3,FALSE)</f>
        <v>East</v>
      </c>
      <c r="Q67" t="str">
        <f>VLOOKUP(L67,Location!$A$1:$D$157,4,FALSE)</f>
        <v>Major Market</v>
      </c>
      <c r="R67" t="str">
        <f>VLOOKUP(M67,Product!$A$1:$D$14,2,FALSE)</f>
        <v>Decaf Espresso</v>
      </c>
      <c r="S67" t="str">
        <f>VLOOKUP(M67,Product!$A$1:$D$14,3,FALSE)</f>
        <v>Espresso</v>
      </c>
      <c r="T67" t="str">
        <f>VLOOKUP(M67,Product!$A$1:$D$14,4,FALSE)</f>
        <v>Decaf</v>
      </c>
    </row>
    <row r="68" spans="1:20" x14ac:dyDescent="0.3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s="2">
        <v>42735</v>
      </c>
      <c r="O68" t="str">
        <f>VLOOKUP(L68,Location!$A$1:$D$157,2,FALSE)</f>
        <v>Florida</v>
      </c>
      <c r="P68" t="str">
        <f>VLOOKUP(L68,Location!$A$1:$D$157,3,FALSE)</f>
        <v>East</v>
      </c>
      <c r="Q68" t="str">
        <f>VLOOKUP(L68,Location!$A$1:$D$157,4,FALSE)</f>
        <v>Major Market</v>
      </c>
      <c r="R68" t="str">
        <f>VLOOKUP(M68,Product!$A$1:$D$14,2,FALSE)</f>
        <v>Caffe Mocha</v>
      </c>
      <c r="S68" t="str">
        <f>VLOOKUP(M68,Product!$A$1:$D$14,3,FALSE)</f>
        <v>Espresso</v>
      </c>
      <c r="T68" t="str">
        <f>VLOOKUP(M68,Product!$A$1:$D$14,4,FALSE)</f>
        <v>Regular</v>
      </c>
    </row>
    <row r="69" spans="1:20" x14ac:dyDescent="0.3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s="2">
        <v>42735</v>
      </c>
      <c r="O69" t="str">
        <f>VLOOKUP(L69,Location!$A$1:$D$157,2,FALSE)</f>
        <v>Florida</v>
      </c>
      <c r="P69" t="str">
        <f>VLOOKUP(L69,Location!$A$1:$D$157,3,FALSE)</f>
        <v>East</v>
      </c>
      <c r="Q69" t="str">
        <f>VLOOKUP(L69,Location!$A$1:$D$157,4,FALSE)</f>
        <v>Major Market</v>
      </c>
      <c r="R69" t="str">
        <f>VLOOKUP(M69,Product!$A$1:$D$14,2,FALSE)</f>
        <v>Decaf Irish Cream</v>
      </c>
      <c r="S69" t="str">
        <f>VLOOKUP(M69,Product!$A$1:$D$14,3,FALSE)</f>
        <v>Coffee</v>
      </c>
      <c r="T69" t="str">
        <f>VLOOKUP(M69,Product!$A$1:$D$14,4,FALSE)</f>
        <v>Decaf</v>
      </c>
    </row>
    <row r="70" spans="1:20" x14ac:dyDescent="0.3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s="2">
        <v>42735</v>
      </c>
      <c r="O70" t="str">
        <f>VLOOKUP(L70,Location!$A$1:$D$157,2,FALSE)</f>
        <v>Florida</v>
      </c>
      <c r="P70" t="str">
        <f>VLOOKUP(L70,Location!$A$1:$D$157,3,FALSE)</f>
        <v>East</v>
      </c>
      <c r="Q70" t="str">
        <f>VLOOKUP(L70,Location!$A$1:$D$157,4,FALSE)</f>
        <v>Major Market</v>
      </c>
      <c r="R70" t="str">
        <f>VLOOKUP(M70,Product!$A$1:$D$14,2,FALSE)</f>
        <v>Columbian</v>
      </c>
      <c r="S70" t="str">
        <f>VLOOKUP(M70,Product!$A$1:$D$14,3,FALSE)</f>
        <v>Coffee</v>
      </c>
      <c r="T70" t="str">
        <f>VLOOKUP(M70,Product!$A$1:$D$14,4,FALSE)</f>
        <v>Regular</v>
      </c>
    </row>
    <row r="71" spans="1:20" x14ac:dyDescent="0.3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s="2">
        <v>42735</v>
      </c>
      <c r="O71" t="str">
        <f>VLOOKUP(L71,Location!$A$1:$D$157,2,FALSE)</f>
        <v>Florida</v>
      </c>
      <c r="P71" t="str">
        <f>VLOOKUP(L71,Location!$A$1:$D$157,3,FALSE)</f>
        <v>East</v>
      </c>
      <c r="Q71" t="str">
        <f>VLOOKUP(L71,Location!$A$1:$D$157,4,FALSE)</f>
        <v>Major Market</v>
      </c>
      <c r="R71" t="str">
        <f>VLOOKUP(M71,Product!$A$1:$D$14,2,FALSE)</f>
        <v>Chamomile</v>
      </c>
      <c r="S71" t="str">
        <f>VLOOKUP(M71,Product!$A$1:$D$14,3,FALSE)</f>
        <v>Herbal Tea</v>
      </c>
      <c r="T71" t="str">
        <f>VLOOKUP(M71,Product!$A$1:$D$14,4,FALSE)</f>
        <v>Decaf</v>
      </c>
    </row>
    <row r="72" spans="1:20" x14ac:dyDescent="0.3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s="2">
        <v>42735</v>
      </c>
      <c r="O72" t="str">
        <f>VLOOKUP(L72,Location!$A$1:$D$157,2,FALSE)</f>
        <v>Florida</v>
      </c>
      <c r="P72" t="str">
        <f>VLOOKUP(L72,Location!$A$1:$D$157,3,FALSE)</f>
        <v>East</v>
      </c>
      <c r="Q72" t="str">
        <f>VLOOKUP(L72,Location!$A$1:$D$157,4,FALSE)</f>
        <v>Major Market</v>
      </c>
      <c r="R72" t="str">
        <f>VLOOKUP(M72,Product!$A$1:$D$14,2,FALSE)</f>
        <v>Lemon</v>
      </c>
      <c r="S72" t="str">
        <f>VLOOKUP(M72,Product!$A$1:$D$14,3,FALSE)</f>
        <v>Herbal Tea</v>
      </c>
      <c r="T72" t="str">
        <f>VLOOKUP(M72,Product!$A$1:$D$14,4,FALSE)</f>
        <v>Decaf</v>
      </c>
    </row>
    <row r="73" spans="1:20" x14ac:dyDescent="0.3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s="2">
        <v>42735</v>
      </c>
      <c r="O73" t="str">
        <f>VLOOKUP(L73,Location!$A$1:$D$157,2,FALSE)</f>
        <v>Florida</v>
      </c>
      <c r="P73" t="str">
        <f>VLOOKUP(L73,Location!$A$1:$D$157,3,FALSE)</f>
        <v>East</v>
      </c>
      <c r="Q73" t="str">
        <f>VLOOKUP(L73,Location!$A$1:$D$157,4,FALSE)</f>
        <v>Major Market</v>
      </c>
      <c r="R73" t="str">
        <f>VLOOKUP(M73,Product!$A$1:$D$14,2,FALSE)</f>
        <v>Mint</v>
      </c>
      <c r="S73" t="str">
        <f>VLOOKUP(M73,Product!$A$1:$D$14,3,FALSE)</f>
        <v>Herbal Tea</v>
      </c>
      <c r="T73" t="str">
        <f>VLOOKUP(M73,Product!$A$1:$D$14,4,FALSE)</f>
        <v>Decaf</v>
      </c>
    </row>
    <row r="74" spans="1:20" x14ac:dyDescent="0.3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s="2">
        <v>42735</v>
      </c>
      <c r="O74" t="str">
        <f>VLOOKUP(L74,Location!$A$1:$D$157,2,FALSE)</f>
        <v>Massachusetts</v>
      </c>
      <c r="P74" t="str">
        <f>VLOOKUP(L74,Location!$A$1:$D$157,3,FALSE)</f>
        <v>East</v>
      </c>
      <c r="Q74" t="str">
        <f>VLOOKUP(L74,Location!$A$1:$D$157,4,FALSE)</f>
        <v>Major Market</v>
      </c>
      <c r="R74" t="str">
        <f>VLOOKUP(M74,Product!$A$1:$D$14,2,FALSE)</f>
        <v>Darjeeling</v>
      </c>
      <c r="S74" t="str">
        <f>VLOOKUP(M74,Product!$A$1:$D$14,3,FALSE)</f>
        <v>Tea</v>
      </c>
      <c r="T74" t="str">
        <f>VLOOKUP(M74,Product!$A$1:$D$14,4,FALSE)</f>
        <v>Regular</v>
      </c>
    </row>
    <row r="75" spans="1:20" x14ac:dyDescent="0.3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s="2">
        <v>42735</v>
      </c>
      <c r="O75" t="str">
        <f>VLOOKUP(L75,Location!$A$1:$D$157,2,FALSE)</f>
        <v>Massachusetts</v>
      </c>
      <c r="P75" t="str">
        <f>VLOOKUP(L75,Location!$A$1:$D$157,3,FALSE)</f>
        <v>East</v>
      </c>
      <c r="Q75" t="str">
        <f>VLOOKUP(L75,Location!$A$1:$D$157,4,FALSE)</f>
        <v>Major Market</v>
      </c>
      <c r="R75" t="str">
        <f>VLOOKUP(M75,Product!$A$1:$D$14,2,FALSE)</f>
        <v>Green Tea</v>
      </c>
      <c r="S75" t="str">
        <f>VLOOKUP(M75,Product!$A$1:$D$14,3,FALSE)</f>
        <v>Tea</v>
      </c>
      <c r="T75" t="str">
        <f>VLOOKUP(M75,Product!$A$1:$D$14,4,FALSE)</f>
        <v>Regular</v>
      </c>
    </row>
    <row r="76" spans="1:20" x14ac:dyDescent="0.3">
      <c r="A76">
        <v>100</v>
      </c>
      <c r="B76">
        <v>171</v>
      </c>
      <c r="C76">
        <v>341</v>
      </c>
      <c r="D76">
        <v>180</v>
      </c>
      <c r="E76">
        <v>71</v>
      </c>
      <c r="F76">
        <v>47</v>
      </c>
      <c r="G76">
        <v>1091</v>
      </c>
      <c r="H76">
        <v>110</v>
      </c>
      <c r="I76">
        <v>158</v>
      </c>
      <c r="J76">
        <v>170</v>
      </c>
      <c r="K76">
        <v>330</v>
      </c>
      <c r="L76">
        <v>978</v>
      </c>
      <c r="M76">
        <v>7</v>
      </c>
      <c r="N76" s="2">
        <v>42735</v>
      </c>
      <c r="O76" t="str">
        <f>VLOOKUP(L76,Location!$A$1:$D$157,2,FALSE)</f>
        <v>Massachusetts</v>
      </c>
      <c r="P76" t="str">
        <f>VLOOKUP(L76,Location!$A$1:$D$157,3,FALSE)</f>
        <v>East</v>
      </c>
      <c r="Q76" t="str">
        <f>VLOOKUP(L76,Location!$A$1:$D$157,4,FALSE)</f>
        <v>Major Market</v>
      </c>
      <c r="R76" t="str">
        <f>VLOOKUP(M76,Product!$A$1:$D$14,2,FALSE)</f>
        <v>Regular Espresso</v>
      </c>
      <c r="S76" t="str">
        <f>VLOOKUP(M76,Product!$A$1:$D$14,3,FALSE)</f>
        <v>Espresso</v>
      </c>
      <c r="T76" t="str">
        <f>VLOOKUP(M76,Product!$A$1:$D$14,4,FALSE)</f>
        <v>Regular</v>
      </c>
    </row>
    <row r="77" spans="1:20" x14ac:dyDescent="0.3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s="2">
        <v>42735</v>
      </c>
      <c r="O77" t="str">
        <f>VLOOKUP(L77,Location!$A$1:$D$157,2,FALSE)</f>
        <v>Massachusetts</v>
      </c>
      <c r="P77" t="str">
        <f>VLOOKUP(L77,Location!$A$1:$D$157,3,FALSE)</f>
        <v>East</v>
      </c>
      <c r="Q77" t="str">
        <f>VLOOKUP(L77,Location!$A$1:$D$157,4,FALSE)</f>
        <v>Major Market</v>
      </c>
      <c r="R77" t="str">
        <f>VLOOKUP(M77,Product!$A$1:$D$14,2,FALSE)</f>
        <v>Caffe Mocha</v>
      </c>
      <c r="S77" t="str">
        <f>VLOOKUP(M77,Product!$A$1:$D$14,3,FALSE)</f>
        <v>Espresso</v>
      </c>
      <c r="T77" t="str">
        <f>VLOOKUP(M77,Product!$A$1:$D$14,4,FALSE)</f>
        <v>Regular</v>
      </c>
    </row>
    <row r="78" spans="1:20" x14ac:dyDescent="0.3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s="2">
        <v>42735</v>
      </c>
      <c r="O78" t="str">
        <f>VLOOKUP(L78,Location!$A$1:$D$157,2,FALSE)</f>
        <v>Massachusetts</v>
      </c>
      <c r="P78" t="str">
        <f>VLOOKUP(L78,Location!$A$1:$D$157,3,FALSE)</f>
        <v>East</v>
      </c>
      <c r="Q78" t="str">
        <f>VLOOKUP(L78,Location!$A$1:$D$157,4,FALSE)</f>
        <v>Major Market</v>
      </c>
      <c r="R78" t="str">
        <f>VLOOKUP(M78,Product!$A$1:$D$14,2,FALSE)</f>
        <v>Columbian</v>
      </c>
      <c r="S78" t="str">
        <f>VLOOKUP(M78,Product!$A$1:$D$14,3,FALSE)</f>
        <v>Coffee</v>
      </c>
      <c r="T78" t="str">
        <f>VLOOKUP(M78,Product!$A$1:$D$14,4,FALSE)</f>
        <v>Regular</v>
      </c>
    </row>
    <row r="79" spans="1:20" x14ac:dyDescent="0.3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s="2">
        <v>42735</v>
      </c>
      <c r="O79" t="str">
        <f>VLOOKUP(L79,Location!$A$1:$D$157,2,FALSE)</f>
        <v>Massachusetts</v>
      </c>
      <c r="P79" t="str">
        <f>VLOOKUP(L79,Location!$A$1:$D$157,3,FALSE)</f>
        <v>East</v>
      </c>
      <c r="Q79" t="str">
        <f>VLOOKUP(L79,Location!$A$1:$D$157,4,FALSE)</f>
        <v>Major Market</v>
      </c>
      <c r="R79" t="str">
        <f>VLOOKUP(M79,Product!$A$1:$D$14,2,FALSE)</f>
        <v>Lemon</v>
      </c>
      <c r="S79" t="str">
        <f>VLOOKUP(M79,Product!$A$1:$D$14,3,FALSE)</f>
        <v>Herbal Tea</v>
      </c>
      <c r="T79" t="str">
        <f>VLOOKUP(M79,Product!$A$1:$D$14,4,FALSE)</f>
        <v>Decaf</v>
      </c>
    </row>
    <row r="80" spans="1:20" x14ac:dyDescent="0.3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s="2">
        <v>42735</v>
      </c>
      <c r="O80" t="str">
        <f>VLOOKUP(L80,Location!$A$1:$D$157,2,FALSE)</f>
        <v>New Hampshire</v>
      </c>
      <c r="P80" t="str">
        <f>VLOOKUP(L80,Location!$A$1:$D$157,3,FALSE)</f>
        <v>East</v>
      </c>
      <c r="Q80" t="str">
        <f>VLOOKUP(L80,Location!$A$1:$D$157,4,FALSE)</f>
        <v>Small Market</v>
      </c>
      <c r="R80" t="str">
        <f>VLOOKUP(M80,Product!$A$1:$D$14,2,FALSE)</f>
        <v>Darjeeling</v>
      </c>
      <c r="S80" t="str">
        <f>VLOOKUP(M80,Product!$A$1:$D$14,3,FALSE)</f>
        <v>Tea</v>
      </c>
      <c r="T80" t="str">
        <f>VLOOKUP(M80,Product!$A$1:$D$14,4,FALSE)</f>
        <v>Regular</v>
      </c>
    </row>
    <row r="81" spans="1:20" x14ac:dyDescent="0.3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s="2">
        <v>42735</v>
      </c>
      <c r="O81" t="str">
        <f>VLOOKUP(L81,Location!$A$1:$D$157,2,FALSE)</f>
        <v>New Hampshire</v>
      </c>
      <c r="P81" t="str">
        <f>VLOOKUP(L81,Location!$A$1:$D$157,3,FALSE)</f>
        <v>East</v>
      </c>
      <c r="Q81" t="str">
        <f>VLOOKUP(L81,Location!$A$1:$D$157,4,FALSE)</f>
        <v>Small Market</v>
      </c>
      <c r="R81" t="str">
        <f>VLOOKUP(M81,Product!$A$1:$D$14,2,FALSE)</f>
        <v>Green Tea</v>
      </c>
      <c r="S81" t="str">
        <f>VLOOKUP(M81,Product!$A$1:$D$14,3,FALSE)</f>
        <v>Tea</v>
      </c>
      <c r="T81" t="str">
        <f>VLOOKUP(M81,Product!$A$1:$D$14,4,FALSE)</f>
        <v>Regular</v>
      </c>
    </row>
    <row r="82" spans="1:20" x14ac:dyDescent="0.3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s="2">
        <v>42735</v>
      </c>
      <c r="O82" t="str">
        <f>VLOOKUP(L82,Location!$A$1:$D$157,2,FALSE)</f>
        <v>New Hampshire</v>
      </c>
      <c r="P82" t="str">
        <f>VLOOKUP(L82,Location!$A$1:$D$157,3,FALSE)</f>
        <v>East</v>
      </c>
      <c r="Q82" t="str">
        <f>VLOOKUP(L82,Location!$A$1:$D$157,4,FALSE)</f>
        <v>Small Market</v>
      </c>
      <c r="R82" t="str">
        <f>VLOOKUP(M82,Product!$A$1:$D$14,2,FALSE)</f>
        <v>Regular Espresso</v>
      </c>
      <c r="S82" t="str">
        <f>VLOOKUP(M82,Product!$A$1:$D$14,3,FALSE)</f>
        <v>Espresso</v>
      </c>
      <c r="T82" t="str">
        <f>VLOOKUP(M82,Product!$A$1:$D$14,4,FALSE)</f>
        <v>Regular</v>
      </c>
    </row>
    <row r="83" spans="1:20" x14ac:dyDescent="0.3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2">
        <v>42735</v>
      </c>
      <c r="O83" t="str">
        <f>VLOOKUP(L83,Location!$A$1:$D$157,2,FALSE)</f>
        <v>New Hampshire</v>
      </c>
      <c r="P83" t="str">
        <f>VLOOKUP(L83,Location!$A$1:$D$157,3,FALSE)</f>
        <v>East</v>
      </c>
      <c r="Q83" t="str">
        <f>VLOOKUP(L83,Location!$A$1:$D$157,4,FALSE)</f>
        <v>Small Market</v>
      </c>
      <c r="R83" t="str">
        <f>VLOOKUP(M83,Product!$A$1:$D$14,2,FALSE)</f>
        <v>Caffe Mocha</v>
      </c>
      <c r="S83" t="str">
        <f>VLOOKUP(M83,Product!$A$1:$D$14,3,FALSE)</f>
        <v>Espresso</v>
      </c>
      <c r="T83" t="str">
        <f>VLOOKUP(M83,Product!$A$1:$D$14,4,FALSE)</f>
        <v>Regular</v>
      </c>
    </row>
    <row r="84" spans="1:20" x14ac:dyDescent="0.3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s="2">
        <v>42735</v>
      </c>
      <c r="O84" t="str">
        <f>VLOOKUP(L84,Location!$A$1:$D$157,2,FALSE)</f>
        <v>New Hampshire</v>
      </c>
      <c r="P84" t="str">
        <f>VLOOKUP(L84,Location!$A$1:$D$157,3,FALSE)</f>
        <v>East</v>
      </c>
      <c r="Q84" t="str">
        <f>VLOOKUP(L84,Location!$A$1:$D$157,4,FALSE)</f>
        <v>Small Market</v>
      </c>
      <c r="R84" t="str">
        <f>VLOOKUP(M84,Product!$A$1:$D$14,2,FALSE)</f>
        <v>Amaretto</v>
      </c>
      <c r="S84" t="str">
        <f>VLOOKUP(M84,Product!$A$1:$D$14,3,FALSE)</f>
        <v>Coffee</v>
      </c>
      <c r="T84" t="str">
        <f>VLOOKUP(M84,Product!$A$1:$D$14,4,FALSE)</f>
        <v>Regular</v>
      </c>
    </row>
    <row r="85" spans="1:20" x14ac:dyDescent="0.3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s="2">
        <v>42735</v>
      </c>
      <c r="O85" t="str">
        <f>VLOOKUP(L85,Location!$A$1:$D$157,2,FALSE)</f>
        <v>New Hampshire</v>
      </c>
      <c r="P85" t="str">
        <f>VLOOKUP(L85,Location!$A$1:$D$157,3,FALSE)</f>
        <v>East</v>
      </c>
      <c r="Q85" t="str">
        <f>VLOOKUP(L85,Location!$A$1:$D$157,4,FALSE)</f>
        <v>Small Market</v>
      </c>
      <c r="R85" t="str">
        <f>VLOOKUP(M85,Product!$A$1:$D$14,2,FALSE)</f>
        <v>Columbian</v>
      </c>
      <c r="S85" t="str">
        <f>VLOOKUP(M85,Product!$A$1:$D$14,3,FALSE)</f>
        <v>Coffee</v>
      </c>
      <c r="T85" t="str">
        <f>VLOOKUP(M85,Product!$A$1:$D$14,4,FALSE)</f>
        <v>Regular</v>
      </c>
    </row>
    <row r="86" spans="1:20" x14ac:dyDescent="0.3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s="2">
        <v>42735</v>
      </c>
      <c r="O86" t="str">
        <f>VLOOKUP(L86,Location!$A$1:$D$157,2,FALSE)</f>
        <v>New Hampshire</v>
      </c>
      <c r="P86" t="str">
        <f>VLOOKUP(L86,Location!$A$1:$D$157,3,FALSE)</f>
        <v>East</v>
      </c>
      <c r="Q86" t="str">
        <f>VLOOKUP(L86,Location!$A$1:$D$157,4,FALSE)</f>
        <v>Small Market</v>
      </c>
      <c r="R86" t="str">
        <f>VLOOKUP(M86,Product!$A$1:$D$14,2,FALSE)</f>
        <v>Lemon</v>
      </c>
      <c r="S86" t="str">
        <f>VLOOKUP(M86,Product!$A$1:$D$14,3,FALSE)</f>
        <v>Herbal Tea</v>
      </c>
      <c r="T86" t="str">
        <f>VLOOKUP(M86,Product!$A$1:$D$14,4,FALSE)</f>
        <v>Decaf</v>
      </c>
    </row>
    <row r="87" spans="1:20" x14ac:dyDescent="0.3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93</v>
      </c>
      <c r="J87">
        <v>150</v>
      </c>
      <c r="K87">
        <v>250</v>
      </c>
      <c r="L87">
        <v>347</v>
      </c>
      <c r="M87">
        <v>11</v>
      </c>
      <c r="N87" s="2">
        <v>42735</v>
      </c>
      <c r="O87" t="str">
        <f>VLOOKUP(L87,Location!$A$1:$D$157,2,FALSE)</f>
        <v>New York</v>
      </c>
      <c r="P87" t="str">
        <f>VLOOKUP(L87,Location!$A$1:$D$157,3,FALSE)</f>
        <v>East</v>
      </c>
      <c r="Q87" t="str">
        <f>VLOOKUP(L87,Location!$A$1:$D$157,4,FALSE)</f>
        <v>Major Market</v>
      </c>
      <c r="R87" t="str">
        <f>VLOOKUP(M87,Product!$A$1:$D$14,2,FALSE)</f>
        <v>Darjeeling</v>
      </c>
      <c r="S87" t="str">
        <f>VLOOKUP(M87,Product!$A$1:$D$14,3,FALSE)</f>
        <v>Tea</v>
      </c>
      <c r="T87" t="str">
        <f>VLOOKUP(M87,Product!$A$1:$D$14,4,FALSE)</f>
        <v>Regular</v>
      </c>
    </row>
    <row r="88" spans="1:20" x14ac:dyDescent="0.3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s="2">
        <v>42735</v>
      </c>
      <c r="O88" t="str">
        <f>VLOOKUP(L88,Location!$A$1:$D$157,2,FALSE)</f>
        <v>New York</v>
      </c>
      <c r="P88" t="str">
        <f>VLOOKUP(L88,Location!$A$1:$D$157,3,FALSE)</f>
        <v>East</v>
      </c>
      <c r="Q88" t="str">
        <f>VLOOKUP(L88,Location!$A$1:$D$157,4,FALSE)</f>
        <v>Major Market</v>
      </c>
      <c r="R88" t="str">
        <f>VLOOKUP(M88,Product!$A$1:$D$14,2,FALSE)</f>
        <v>Earl Grey</v>
      </c>
      <c r="S88" t="str">
        <f>VLOOKUP(M88,Product!$A$1:$D$14,3,FALSE)</f>
        <v>Tea</v>
      </c>
      <c r="T88" t="str">
        <f>VLOOKUP(M88,Product!$A$1:$D$14,4,FALSE)</f>
        <v>Regular</v>
      </c>
    </row>
    <row r="89" spans="1:20" x14ac:dyDescent="0.3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s="2">
        <v>42735</v>
      </c>
      <c r="O89" t="str">
        <f>VLOOKUP(L89,Location!$A$1:$D$157,2,FALSE)</f>
        <v>New York</v>
      </c>
      <c r="P89" t="str">
        <f>VLOOKUP(L89,Location!$A$1:$D$157,3,FALSE)</f>
        <v>East</v>
      </c>
      <c r="Q89" t="str">
        <f>VLOOKUP(L89,Location!$A$1:$D$157,4,FALSE)</f>
        <v>Major Market</v>
      </c>
      <c r="R89" t="str">
        <f>VLOOKUP(M89,Product!$A$1:$D$14,2,FALSE)</f>
        <v>Green Tea</v>
      </c>
      <c r="S89" t="str">
        <f>VLOOKUP(M89,Product!$A$1:$D$14,3,FALSE)</f>
        <v>Tea</v>
      </c>
      <c r="T89" t="str">
        <f>VLOOKUP(M89,Product!$A$1:$D$14,4,FALSE)</f>
        <v>Regular</v>
      </c>
    </row>
    <row r="90" spans="1:20" x14ac:dyDescent="0.3">
      <c r="A90">
        <v>175</v>
      </c>
      <c r="B90">
        <v>262</v>
      </c>
      <c r="C90">
        <v>490</v>
      </c>
      <c r="D90">
        <v>267</v>
      </c>
      <c r="E90">
        <v>87</v>
      </c>
      <c r="F90">
        <v>63</v>
      </c>
      <c r="G90">
        <v>1459</v>
      </c>
      <c r="H90">
        <v>200</v>
      </c>
      <c r="I90">
        <v>276</v>
      </c>
      <c r="J90">
        <v>270</v>
      </c>
      <c r="K90">
        <v>480</v>
      </c>
      <c r="L90">
        <v>631</v>
      </c>
      <c r="M90">
        <v>7</v>
      </c>
      <c r="N90" s="2">
        <v>42735</v>
      </c>
      <c r="O90" t="str">
        <f>VLOOKUP(L90,Location!$A$1:$D$157,2,FALSE)</f>
        <v>New York</v>
      </c>
      <c r="P90" t="str">
        <f>VLOOKUP(L90,Location!$A$1:$D$157,3,FALSE)</f>
        <v>East</v>
      </c>
      <c r="Q90" t="str">
        <f>VLOOKUP(L90,Location!$A$1:$D$157,4,FALSE)</f>
        <v>Major Market</v>
      </c>
      <c r="R90" t="str">
        <f>VLOOKUP(M90,Product!$A$1:$D$14,2,FALSE)</f>
        <v>Regular Espresso</v>
      </c>
      <c r="S90" t="str">
        <f>VLOOKUP(M90,Product!$A$1:$D$14,3,FALSE)</f>
        <v>Espresso</v>
      </c>
      <c r="T90" t="str">
        <f>VLOOKUP(M90,Product!$A$1:$D$14,4,FALSE)</f>
        <v>Regular</v>
      </c>
    </row>
    <row r="91" spans="1:20" x14ac:dyDescent="0.3">
      <c r="A91">
        <v>-172</v>
      </c>
      <c r="B91">
        <v>-44</v>
      </c>
      <c r="C91">
        <v>61</v>
      </c>
      <c r="D91">
        <v>85</v>
      </c>
      <c r="E91">
        <v>128</v>
      </c>
      <c r="F91">
        <v>95</v>
      </c>
      <c r="G91">
        <v>725</v>
      </c>
      <c r="H91">
        <v>-170</v>
      </c>
      <c r="I91">
        <v>77</v>
      </c>
      <c r="J91">
        <v>-50</v>
      </c>
      <c r="K91">
        <v>50</v>
      </c>
      <c r="L91">
        <v>315</v>
      </c>
      <c r="M91">
        <v>5</v>
      </c>
      <c r="N91" s="2">
        <v>42735</v>
      </c>
      <c r="O91" t="str">
        <f>VLOOKUP(L91,Location!$A$1:$D$157,2,FALSE)</f>
        <v>New York</v>
      </c>
      <c r="P91" t="str">
        <f>VLOOKUP(L91,Location!$A$1:$D$157,3,FALSE)</f>
        <v>East</v>
      </c>
      <c r="Q91" t="str">
        <f>VLOOKUP(L91,Location!$A$1:$D$157,4,FALSE)</f>
        <v>Major Market</v>
      </c>
      <c r="R91" t="str">
        <f>VLOOKUP(M91,Product!$A$1:$D$14,2,FALSE)</f>
        <v>Caffe Mocha</v>
      </c>
      <c r="S91" t="str">
        <f>VLOOKUP(M91,Product!$A$1:$D$14,3,FALSE)</f>
        <v>Espresso</v>
      </c>
      <c r="T91" t="str">
        <f>VLOOKUP(M91,Product!$A$1:$D$14,4,FALSE)</f>
        <v>Regular</v>
      </c>
    </row>
    <row r="92" spans="1:20" x14ac:dyDescent="0.3">
      <c r="A92">
        <v>262</v>
      </c>
      <c r="B92">
        <v>407</v>
      </c>
      <c r="C92">
        <v>678</v>
      </c>
      <c r="D92">
        <v>330</v>
      </c>
      <c r="E92">
        <v>145</v>
      </c>
      <c r="F92">
        <v>94</v>
      </c>
      <c r="G92">
        <v>2101</v>
      </c>
      <c r="H92">
        <v>260</v>
      </c>
      <c r="I92">
        <v>321</v>
      </c>
      <c r="J92">
        <v>380</v>
      </c>
      <c r="K92">
        <v>640</v>
      </c>
      <c r="L92">
        <v>716</v>
      </c>
      <c r="M92">
        <v>2</v>
      </c>
      <c r="N92" s="2">
        <v>42735</v>
      </c>
      <c r="O92" t="str">
        <f>VLOOKUP(L92,Location!$A$1:$D$157,2,FALSE)</f>
        <v>New York</v>
      </c>
      <c r="P92" t="str">
        <f>VLOOKUP(L92,Location!$A$1:$D$157,3,FALSE)</f>
        <v>East</v>
      </c>
      <c r="Q92" t="str">
        <f>VLOOKUP(L92,Location!$A$1:$D$157,4,FALSE)</f>
        <v>Major Market</v>
      </c>
      <c r="R92" t="str">
        <f>VLOOKUP(M92,Product!$A$1:$D$14,2,FALSE)</f>
        <v>Columbian</v>
      </c>
      <c r="S92" t="str">
        <f>VLOOKUP(M92,Product!$A$1:$D$14,3,FALSE)</f>
        <v>Coffee</v>
      </c>
      <c r="T92" t="str">
        <f>VLOOKUP(M92,Product!$A$1:$D$14,4,FALSE)</f>
        <v>Regular</v>
      </c>
    </row>
    <row r="93" spans="1:20" x14ac:dyDescent="0.3">
      <c r="A93">
        <v>111</v>
      </c>
      <c r="B93">
        <v>238</v>
      </c>
      <c r="C93">
        <v>483</v>
      </c>
      <c r="D93">
        <v>270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s="2">
        <v>42735</v>
      </c>
      <c r="O93" t="str">
        <f>VLOOKUP(L93,Location!$A$1:$D$157,2,FALSE)</f>
        <v>New York</v>
      </c>
      <c r="P93" t="str">
        <f>VLOOKUP(L93,Location!$A$1:$D$157,3,FALSE)</f>
        <v>East</v>
      </c>
      <c r="Q93" t="str">
        <f>VLOOKUP(L93,Location!$A$1:$D$157,4,FALSE)</f>
        <v>Major Market</v>
      </c>
      <c r="R93" t="str">
        <f>VLOOKUP(M93,Product!$A$1:$D$14,2,FALSE)</f>
        <v>Lemon</v>
      </c>
      <c r="S93" t="str">
        <f>VLOOKUP(M93,Product!$A$1:$D$14,3,FALSE)</f>
        <v>Herbal Tea</v>
      </c>
      <c r="T93" t="str">
        <f>VLOOKUP(M93,Product!$A$1:$D$14,4,FALSE)</f>
        <v>Decaf</v>
      </c>
    </row>
    <row r="94" spans="1:20" x14ac:dyDescent="0.3">
      <c r="A94">
        <v>-113</v>
      </c>
      <c r="B94">
        <v>-27</v>
      </c>
      <c r="C94">
        <v>180</v>
      </c>
      <c r="D94">
        <v>199</v>
      </c>
      <c r="E94">
        <v>86</v>
      </c>
      <c r="F94">
        <v>64</v>
      </c>
      <c r="G94">
        <v>965</v>
      </c>
      <c r="H94">
        <v>-70</v>
      </c>
      <c r="I94">
        <v>211</v>
      </c>
      <c r="J94">
        <v>-10</v>
      </c>
      <c r="K94">
        <v>140</v>
      </c>
      <c r="L94">
        <v>845</v>
      </c>
      <c r="M94">
        <v>10</v>
      </c>
      <c r="N94" s="2">
        <v>42735</v>
      </c>
      <c r="O94" t="str">
        <f>VLOOKUP(L94,Location!$A$1:$D$157,2,FALSE)</f>
        <v>New York</v>
      </c>
      <c r="P94" t="str">
        <f>VLOOKUP(L94,Location!$A$1:$D$157,3,FALSE)</f>
        <v>East</v>
      </c>
      <c r="Q94" t="str">
        <f>VLOOKUP(L94,Location!$A$1:$D$157,4,FALSE)</f>
        <v>Major Market</v>
      </c>
      <c r="R94" t="str">
        <f>VLOOKUP(M94,Product!$A$1:$D$14,2,FALSE)</f>
        <v>Mint</v>
      </c>
      <c r="S94" t="str">
        <f>VLOOKUP(M94,Product!$A$1:$D$14,3,FALSE)</f>
        <v>Herbal Tea</v>
      </c>
      <c r="T94" t="str">
        <f>VLOOKUP(M94,Product!$A$1:$D$14,4,FALSE)</f>
        <v>Decaf</v>
      </c>
    </row>
    <row r="95" spans="1:20" x14ac:dyDescent="0.3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s="2">
        <v>42735</v>
      </c>
      <c r="O95" t="str">
        <f>VLOOKUP(L95,Location!$A$1:$D$157,2,FALSE)</f>
        <v>Louisiana</v>
      </c>
      <c r="P95" t="str">
        <f>VLOOKUP(L95,Location!$A$1:$D$157,3,FALSE)</f>
        <v>South</v>
      </c>
      <c r="Q95" t="str">
        <f>VLOOKUP(L95,Location!$A$1:$D$157,4,FALSE)</f>
        <v>Small Market</v>
      </c>
      <c r="R95" t="str">
        <f>VLOOKUP(M95,Product!$A$1:$D$14,2,FALSE)</f>
        <v>Caffe Mocha</v>
      </c>
      <c r="S95" t="str">
        <f>VLOOKUP(M95,Product!$A$1:$D$14,3,FALSE)</f>
        <v>Espresso</v>
      </c>
      <c r="T95" t="str">
        <f>VLOOKUP(M95,Product!$A$1:$D$14,4,FALSE)</f>
        <v>Regular</v>
      </c>
    </row>
    <row r="96" spans="1:20" x14ac:dyDescent="0.3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s="2">
        <v>42735</v>
      </c>
      <c r="O96" t="str">
        <f>VLOOKUP(L96,Location!$A$1:$D$157,2,FALSE)</f>
        <v>Louisiana</v>
      </c>
      <c r="P96" t="str">
        <f>VLOOKUP(L96,Location!$A$1:$D$157,3,FALSE)</f>
        <v>South</v>
      </c>
      <c r="Q96" t="str">
        <f>VLOOKUP(L96,Location!$A$1:$D$157,4,FALSE)</f>
        <v>Small Market</v>
      </c>
      <c r="R96" t="str">
        <f>VLOOKUP(M96,Product!$A$1:$D$14,2,FALSE)</f>
        <v>Decaf Espresso</v>
      </c>
      <c r="S96" t="str">
        <f>VLOOKUP(M96,Product!$A$1:$D$14,3,FALSE)</f>
        <v>Espresso</v>
      </c>
      <c r="T96" t="str">
        <f>VLOOKUP(M96,Product!$A$1:$D$14,4,FALSE)</f>
        <v>Decaf</v>
      </c>
    </row>
    <row r="97" spans="1:20" x14ac:dyDescent="0.3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s="2">
        <v>42735</v>
      </c>
      <c r="O97" t="str">
        <f>VLOOKUP(L97,Location!$A$1:$D$157,2,FALSE)</f>
        <v>Louisiana</v>
      </c>
      <c r="P97" t="str">
        <f>VLOOKUP(L97,Location!$A$1:$D$157,3,FALSE)</f>
        <v>South</v>
      </c>
      <c r="Q97" t="str">
        <f>VLOOKUP(L97,Location!$A$1:$D$157,4,FALSE)</f>
        <v>Small Market</v>
      </c>
      <c r="R97" t="str">
        <f>VLOOKUP(M97,Product!$A$1:$D$14,2,FALSE)</f>
        <v>Chamomile</v>
      </c>
      <c r="S97" t="str">
        <f>VLOOKUP(M97,Product!$A$1:$D$14,3,FALSE)</f>
        <v>Herbal Tea</v>
      </c>
      <c r="T97" t="str">
        <f>VLOOKUP(M97,Product!$A$1:$D$14,4,FALSE)</f>
        <v>Decaf</v>
      </c>
    </row>
    <row r="98" spans="1:20" x14ac:dyDescent="0.3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s="2">
        <v>42735</v>
      </c>
      <c r="O98" t="str">
        <f>VLOOKUP(L98,Location!$A$1:$D$157,2,FALSE)</f>
        <v>Louisiana</v>
      </c>
      <c r="P98" t="str">
        <f>VLOOKUP(L98,Location!$A$1:$D$157,3,FALSE)</f>
        <v>South</v>
      </c>
      <c r="Q98" t="str">
        <f>VLOOKUP(L98,Location!$A$1:$D$157,4,FALSE)</f>
        <v>Small Market</v>
      </c>
      <c r="R98" t="str">
        <f>VLOOKUP(M98,Product!$A$1:$D$14,2,FALSE)</f>
        <v>Lemon</v>
      </c>
      <c r="S98" t="str">
        <f>VLOOKUP(M98,Product!$A$1:$D$14,3,FALSE)</f>
        <v>Herbal Tea</v>
      </c>
      <c r="T98" t="str">
        <f>VLOOKUP(M98,Product!$A$1:$D$14,4,FALSE)</f>
        <v>Decaf</v>
      </c>
    </row>
    <row r="99" spans="1:20" x14ac:dyDescent="0.3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s="2">
        <v>42735</v>
      </c>
      <c r="O99" t="str">
        <f>VLOOKUP(L99,Location!$A$1:$D$157,2,FALSE)</f>
        <v>Louisiana</v>
      </c>
      <c r="P99" t="str">
        <f>VLOOKUP(L99,Location!$A$1:$D$157,3,FALSE)</f>
        <v>South</v>
      </c>
      <c r="Q99" t="str">
        <f>VLOOKUP(L99,Location!$A$1:$D$157,4,FALSE)</f>
        <v>Small Market</v>
      </c>
      <c r="R99" t="str">
        <f>VLOOKUP(M99,Product!$A$1:$D$14,2,FALSE)</f>
        <v>Caffe Latte</v>
      </c>
      <c r="S99" t="str">
        <f>VLOOKUP(M99,Product!$A$1:$D$14,3,FALSE)</f>
        <v>Espresso</v>
      </c>
      <c r="T99" t="str">
        <f>VLOOKUP(M99,Product!$A$1:$D$14,4,FALSE)</f>
        <v>Regular</v>
      </c>
    </row>
    <row r="100" spans="1:20" x14ac:dyDescent="0.3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s="2">
        <v>42735</v>
      </c>
      <c r="O100" t="str">
        <f>VLOOKUP(L100,Location!$A$1:$D$157,2,FALSE)</f>
        <v>Louisiana</v>
      </c>
      <c r="P100" t="str">
        <f>VLOOKUP(L100,Location!$A$1:$D$157,3,FALSE)</f>
        <v>South</v>
      </c>
      <c r="Q100" t="str">
        <f>VLOOKUP(L100,Location!$A$1:$D$157,4,FALSE)</f>
        <v>Small Market</v>
      </c>
      <c r="R100" t="str">
        <f>VLOOKUP(M100,Product!$A$1:$D$14,2,FALSE)</f>
        <v>Columbian</v>
      </c>
      <c r="S100" t="str">
        <f>VLOOKUP(M100,Product!$A$1:$D$14,3,FALSE)</f>
        <v>Coffee</v>
      </c>
      <c r="T100" t="str">
        <f>VLOOKUP(M100,Product!$A$1:$D$14,4,FALSE)</f>
        <v>Regular</v>
      </c>
    </row>
    <row r="101" spans="1:20" x14ac:dyDescent="0.3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s="2">
        <v>42735</v>
      </c>
      <c r="O101" t="str">
        <f>VLOOKUP(L101,Location!$A$1:$D$157,2,FALSE)</f>
        <v>Louisiana</v>
      </c>
      <c r="P101" t="str">
        <f>VLOOKUP(L101,Location!$A$1:$D$157,3,FALSE)</f>
        <v>South</v>
      </c>
      <c r="Q101" t="str">
        <f>VLOOKUP(L101,Location!$A$1:$D$157,4,FALSE)</f>
        <v>Small Market</v>
      </c>
      <c r="R101" t="str">
        <f>VLOOKUP(M101,Product!$A$1:$D$14,2,FALSE)</f>
        <v>Decaf Irish Cream</v>
      </c>
      <c r="S101" t="str">
        <f>VLOOKUP(M101,Product!$A$1:$D$14,3,FALSE)</f>
        <v>Coffee</v>
      </c>
      <c r="T101" t="str">
        <f>VLOOKUP(M101,Product!$A$1:$D$14,4,FALSE)</f>
        <v>Decaf</v>
      </c>
    </row>
    <row r="102" spans="1:20" x14ac:dyDescent="0.3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30</v>
      </c>
      <c r="J102">
        <v>40</v>
      </c>
      <c r="K102">
        <v>70</v>
      </c>
      <c r="L102">
        <v>505</v>
      </c>
      <c r="M102">
        <v>5</v>
      </c>
      <c r="N102" s="2">
        <v>42735</v>
      </c>
      <c r="O102" t="str">
        <f>VLOOKUP(L102,Location!$A$1:$D$157,2,FALSE)</f>
        <v>New Mexico</v>
      </c>
      <c r="P102" t="str">
        <f>VLOOKUP(L102,Location!$A$1:$D$157,3,FALSE)</f>
        <v>South</v>
      </c>
      <c r="Q102" t="str">
        <f>VLOOKUP(L102,Location!$A$1:$D$157,4,FALSE)</f>
        <v>Small Market</v>
      </c>
      <c r="R102" t="str">
        <f>VLOOKUP(M102,Product!$A$1:$D$14,2,FALSE)</f>
        <v>Caffe Mocha</v>
      </c>
      <c r="S102" t="str">
        <f>VLOOKUP(M102,Product!$A$1:$D$14,3,FALSE)</f>
        <v>Espresso</v>
      </c>
      <c r="T102" t="str">
        <f>VLOOKUP(M102,Product!$A$1:$D$14,4,FALSE)</f>
        <v>Regular</v>
      </c>
    </row>
    <row r="103" spans="1:20" x14ac:dyDescent="0.3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s="2">
        <v>42735</v>
      </c>
      <c r="O103" t="str">
        <f>VLOOKUP(L103,Location!$A$1:$D$157,2,FALSE)</f>
        <v>New Mexico</v>
      </c>
      <c r="P103" t="str">
        <f>VLOOKUP(L103,Location!$A$1:$D$157,3,FALSE)</f>
        <v>South</v>
      </c>
      <c r="Q103" t="str">
        <f>VLOOKUP(L103,Location!$A$1:$D$157,4,FALSE)</f>
        <v>Small Market</v>
      </c>
      <c r="R103" t="str">
        <f>VLOOKUP(M103,Product!$A$1:$D$14,2,FALSE)</f>
        <v>Decaf Espresso</v>
      </c>
      <c r="S103" t="str">
        <f>VLOOKUP(M103,Product!$A$1:$D$14,3,FALSE)</f>
        <v>Espresso</v>
      </c>
      <c r="T103" t="str">
        <f>VLOOKUP(M103,Product!$A$1:$D$14,4,FALSE)</f>
        <v>Decaf</v>
      </c>
    </row>
    <row r="104" spans="1:20" x14ac:dyDescent="0.3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s="2">
        <v>42735</v>
      </c>
      <c r="O104" t="str">
        <f>VLOOKUP(L104,Location!$A$1:$D$157,2,FALSE)</f>
        <v>New Mexico</v>
      </c>
      <c r="P104" t="str">
        <f>VLOOKUP(L104,Location!$A$1:$D$157,3,FALSE)</f>
        <v>South</v>
      </c>
      <c r="Q104" t="str">
        <f>VLOOKUP(L104,Location!$A$1:$D$157,4,FALSE)</f>
        <v>Small Market</v>
      </c>
      <c r="R104" t="str">
        <f>VLOOKUP(M104,Product!$A$1:$D$14,2,FALSE)</f>
        <v>Chamomile</v>
      </c>
      <c r="S104" t="str">
        <f>VLOOKUP(M104,Product!$A$1:$D$14,3,FALSE)</f>
        <v>Herbal Tea</v>
      </c>
      <c r="T104" t="str">
        <f>VLOOKUP(M104,Product!$A$1:$D$14,4,FALSE)</f>
        <v>Decaf</v>
      </c>
    </row>
    <row r="105" spans="1:20" x14ac:dyDescent="0.3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2">
        <v>42735</v>
      </c>
      <c r="O105" t="str">
        <f>VLOOKUP(L105,Location!$A$1:$D$157,2,FALSE)</f>
        <v>New Mexico</v>
      </c>
      <c r="P105" t="str">
        <f>VLOOKUP(L105,Location!$A$1:$D$157,3,FALSE)</f>
        <v>South</v>
      </c>
      <c r="Q105" t="str">
        <f>VLOOKUP(L105,Location!$A$1:$D$157,4,FALSE)</f>
        <v>Small Market</v>
      </c>
      <c r="R105" t="str">
        <f>VLOOKUP(M105,Product!$A$1:$D$14,2,FALSE)</f>
        <v>Lemon</v>
      </c>
      <c r="S105" t="str">
        <f>VLOOKUP(M105,Product!$A$1:$D$14,3,FALSE)</f>
        <v>Herbal Tea</v>
      </c>
      <c r="T105" t="str">
        <f>VLOOKUP(M105,Product!$A$1:$D$14,4,FALSE)</f>
        <v>Decaf</v>
      </c>
    </row>
    <row r="106" spans="1:20" x14ac:dyDescent="0.3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2">
        <v>42735</v>
      </c>
      <c r="O106" t="str">
        <f>VLOOKUP(L106,Location!$A$1:$D$157,2,FALSE)</f>
        <v>New Mexico</v>
      </c>
      <c r="P106" t="str">
        <f>VLOOKUP(L106,Location!$A$1:$D$157,3,FALSE)</f>
        <v>South</v>
      </c>
      <c r="Q106" t="str">
        <f>VLOOKUP(L106,Location!$A$1:$D$157,4,FALSE)</f>
        <v>Small Market</v>
      </c>
      <c r="R106" t="str">
        <f>VLOOKUP(M106,Product!$A$1:$D$14,2,FALSE)</f>
        <v>Caffe Latte</v>
      </c>
      <c r="S106" t="str">
        <f>VLOOKUP(M106,Product!$A$1:$D$14,3,FALSE)</f>
        <v>Espresso</v>
      </c>
      <c r="T106" t="str">
        <f>VLOOKUP(M106,Product!$A$1:$D$14,4,FALSE)</f>
        <v>Regular</v>
      </c>
    </row>
    <row r="107" spans="1:20" x14ac:dyDescent="0.3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s="2">
        <v>42735</v>
      </c>
      <c r="O107" t="str">
        <f>VLOOKUP(L107,Location!$A$1:$D$157,2,FALSE)</f>
        <v>New Mexico</v>
      </c>
      <c r="P107" t="str">
        <f>VLOOKUP(L107,Location!$A$1:$D$157,3,FALSE)</f>
        <v>South</v>
      </c>
      <c r="Q107" t="str">
        <f>VLOOKUP(L107,Location!$A$1:$D$157,4,FALSE)</f>
        <v>Small Market</v>
      </c>
      <c r="R107" t="str">
        <f>VLOOKUP(M107,Product!$A$1:$D$14,2,FALSE)</f>
        <v>Columbian</v>
      </c>
      <c r="S107" t="str">
        <f>VLOOKUP(M107,Product!$A$1:$D$14,3,FALSE)</f>
        <v>Coffee</v>
      </c>
      <c r="T107" t="str">
        <f>VLOOKUP(M107,Product!$A$1:$D$14,4,FALSE)</f>
        <v>Regular</v>
      </c>
    </row>
    <row r="108" spans="1:20" x14ac:dyDescent="0.3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97</v>
      </c>
      <c r="J108">
        <v>10</v>
      </c>
      <c r="K108">
        <v>120</v>
      </c>
      <c r="L108">
        <v>505</v>
      </c>
      <c r="M108">
        <v>3</v>
      </c>
      <c r="N108" s="2">
        <v>42735</v>
      </c>
      <c r="O108" t="str">
        <f>VLOOKUP(L108,Location!$A$1:$D$157,2,FALSE)</f>
        <v>New Mexico</v>
      </c>
      <c r="P108" t="str">
        <f>VLOOKUP(L108,Location!$A$1:$D$157,3,FALSE)</f>
        <v>South</v>
      </c>
      <c r="Q108" t="str">
        <f>VLOOKUP(L108,Location!$A$1:$D$157,4,FALSE)</f>
        <v>Small Market</v>
      </c>
      <c r="R108" t="str">
        <f>VLOOKUP(M108,Product!$A$1:$D$14,2,FALSE)</f>
        <v>Decaf Irish Cream</v>
      </c>
      <c r="S108" t="str">
        <f>VLOOKUP(M108,Product!$A$1:$D$14,3,FALSE)</f>
        <v>Coffee</v>
      </c>
      <c r="T108" t="str">
        <f>VLOOKUP(M108,Product!$A$1:$D$14,4,FALSE)</f>
        <v>Decaf</v>
      </c>
    </row>
    <row r="109" spans="1:20" x14ac:dyDescent="0.3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s="2">
        <v>42735</v>
      </c>
      <c r="O109" t="str">
        <f>VLOOKUP(L109,Location!$A$1:$D$157,2,FALSE)</f>
        <v>Oklahoma</v>
      </c>
      <c r="P109" t="str">
        <f>VLOOKUP(L109,Location!$A$1:$D$157,3,FALSE)</f>
        <v>South</v>
      </c>
      <c r="Q109" t="str">
        <f>VLOOKUP(L109,Location!$A$1:$D$157,4,FALSE)</f>
        <v>Small Market</v>
      </c>
      <c r="R109" t="str">
        <f>VLOOKUP(M109,Product!$A$1:$D$14,2,FALSE)</f>
        <v>Caffe Mocha</v>
      </c>
      <c r="S109" t="str">
        <f>VLOOKUP(M109,Product!$A$1:$D$14,3,FALSE)</f>
        <v>Espresso</v>
      </c>
      <c r="T109" t="str">
        <f>VLOOKUP(M109,Product!$A$1:$D$14,4,FALSE)</f>
        <v>Regular</v>
      </c>
    </row>
    <row r="110" spans="1:20" x14ac:dyDescent="0.3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2">
        <v>42735</v>
      </c>
      <c r="O110" t="str">
        <f>VLOOKUP(L110,Location!$A$1:$D$157,2,FALSE)</f>
        <v>Oklahoma</v>
      </c>
      <c r="P110" t="str">
        <f>VLOOKUP(L110,Location!$A$1:$D$157,3,FALSE)</f>
        <v>South</v>
      </c>
      <c r="Q110" t="str">
        <f>VLOOKUP(L110,Location!$A$1:$D$157,4,FALSE)</f>
        <v>Small Market</v>
      </c>
      <c r="R110" t="str">
        <f>VLOOKUP(M110,Product!$A$1:$D$14,2,FALSE)</f>
        <v>Decaf Espresso</v>
      </c>
      <c r="S110" t="str">
        <f>VLOOKUP(M110,Product!$A$1:$D$14,3,FALSE)</f>
        <v>Espresso</v>
      </c>
      <c r="T110" t="str">
        <f>VLOOKUP(M110,Product!$A$1:$D$14,4,FALSE)</f>
        <v>Decaf</v>
      </c>
    </row>
    <row r="111" spans="1:20" x14ac:dyDescent="0.3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2">
        <v>42735</v>
      </c>
      <c r="O111" t="str">
        <f>VLOOKUP(L111,Location!$A$1:$D$157,2,FALSE)</f>
        <v>Oklahoma</v>
      </c>
      <c r="P111" t="str">
        <f>VLOOKUP(L111,Location!$A$1:$D$157,3,FALSE)</f>
        <v>South</v>
      </c>
      <c r="Q111" t="str">
        <f>VLOOKUP(L111,Location!$A$1:$D$157,4,FALSE)</f>
        <v>Small Market</v>
      </c>
      <c r="R111" t="str">
        <f>VLOOKUP(M111,Product!$A$1:$D$14,2,FALSE)</f>
        <v>Chamomile</v>
      </c>
      <c r="S111" t="str">
        <f>VLOOKUP(M111,Product!$A$1:$D$14,3,FALSE)</f>
        <v>Herbal Tea</v>
      </c>
      <c r="T111" t="str">
        <f>VLOOKUP(M111,Product!$A$1:$D$14,4,FALSE)</f>
        <v>Decaf</v>
      </c>
    </row>
    <row r="112" spans="1:20" x14ac:dyDescent="0.3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s="2">
        <v>42735</v>
      </c>
      <c r="O112" t="str">
        <f>VLOOKUP(L112,Location!$A$1:$D$157,2,FALSE)</f>
        <v>Oklahoma</v>
      </c>
      <c r="P112" t="str">
        <f>VLOOKUP(L112,Location!$A$1:$D$157,3,FALSE)</f>
        <v>South</v>
      </c>
      <c r="Q112" t="str">
        <f>VLOOKUP(L112,Location!$A$1:$D$157,4,FALSE)</f>
        <v>Small Market</v>
      </c>
      <c r="R112" t="str">
        <f>VLOOKUP(M112,Product!$A$1:$D$14,2,FALSE)</f>
        <v>Lemon</v>
      </c>
      <c r="S112" t="str">
        <f>VLOOKUP(M112,Product!$A$1:$D$14,3,FALSE)</f>
        <v>Herbal Tea</v>
      </c>
      <c r="T112" t="str">
        <f>VLOOKUP(M112,Product!$A$1:$D$14,4,FALSE)</f>
        <v>Decaf</v>
      </c>
    </row>
    <row r="113" spans="1:20" x14ac:dyDescent="0.3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s="2">
        <v>42735</v>
      </c>
      <c r="O113" t="str">
        <f>VLOOKUP(L113,Location!$A$1:$D$157,2,FALSE)</f>
        <v>Oklahoma</v>
      </c>
      <c r="P113" t="str">
        <f>VLOOKUP(L113,Location!$A$1:$D$157,3,FALSE)</f>
        <v>South</v>
      </c>
      <c r="Q113" t="str">
        <f>VLOOKUP(L113,Location!$A$1:$D$157,4,FALSE)</f>
        <v>Small Market</v>
      </c>
      <c r="R113" t="str">
        <f>VLOOKUP(M113,Product!$A$1:$D$14,2,FALSE)</f>
        <v>Caffe Latte</v>
      </c>
      <c r="S113" t="str">
        <f>VLOOKUP(M113,Product!$A$1:$D$14,3,FALSE)</f>
        <v>Espresso</v>
      </c>
      <c r="T113" t="str">
        <f>VLOOKUP(M113,Product!$A$1:$D$14,4,FALSE)</f>
        <v>Regular</v>
      </c>
    </row>
    <row r="114" spans="1:20" x14ac:dyDescent="0.3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s="2">
        <v>42735</v>
      </c>
      <c r="O114" t="str">
        <f>VLOOKUP(L114,Location!$A$1:$D$157,2,FALSE)</f>
        <v>Oklahoma</v>
      </c>
      <c r="P114" t="str">
        <f>VLOOKUP(L114,Location!$A$1:$D$157,3,FALSE)</f>
        <v>South</v>
      </c>
      <c r="Q114" t="str">
        <f>VLOOKUP(L114,Location!$A$1:$D$157,4,FALSE)</f>
        <v>Small Market</v>
      </c>
      <c r="R114" t="str">
        <f>VLOOKUP(M114,Product!$A$1:$D$14,2,FALSE)</f>
        <v>Columbian</v>
      </c>
      <c r="S114" t="str">
        <f>VLOOKUP(M114,Product!$A$1:$D$14,3,FALSE)</f>
        <v>Coffee</v>
      </c>
      <c r="T114" t="str">
        <f>VLOOKUP(M114,Product!$A$1:$D$14,4,FALSE)</f>
        <v>Regular</v>
      </c>
    </row>
    <row r="115" spans="1:20" x14ac:dyDescent="0.3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s="2">
        <v>42735</v>
      </c>
      <c r="O115" t="str">
        <f>VLOOKUP(L115,Location!$A$1:$D$157,2,FALSE)</f>
        <v>Oklahoma</v>
      </c>
      <c r="P115" t="str">
        <f>VLOOKUP(L115,Location!$A$1:$D$157,3,FALSE)</f>
        <v>South</v>
      </c>
      <c r="Q115" t="str">
        <f>VLOOKUP(L115,Location!$A$1:$D$157,4,FALSE)</f>
        <v>Small Market</v>
      </c>
      <c r="R115" t="str">
        <f>VLOOKUP(M115,Product!$A$1:$D$14,2,FALSE)</f>
        <v>Decaf Irish Cream</v>
      </c>
      <c r="S115" t="str">
        <f>VLOOKUP(M115,Product!$A$1:$D$14,3,FALSE)</f>
        <v>Coffee</v>
      </c>
      <c r="T115" t="str">
        <f>VLOOKUP(M115,Product!$A$1:$D$14,4,FALSE)</f>
        <v>Decaf</v>
      </c>
    </row>
    <row r="116" spans="1:20" x14ac:dyDescent="0.3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s="2">
        <v>42735</v>
      </c>
      <c r="O116" t="str">
        <f>VLOOKUP(L116,Location!$A$1:$D$157,2,FALSE)</f>
        <v>Texas</v>
      </c>
      <c r="P116" t="str">
        <f>VLOOKUP(L116,Location!$A$1:$D$157,3,FALSE)</f>
        <v>South</v>
      </c>
      <c r="Q116" t="str">
        <f>VLOOKUP(L116,Location!$A$1:$D$157,4,FALSE)</f>
        <v>Major Market</v>
      </c>
      <c r="R116" t="str">
        <f>VLOOKUP(M116,Product!$A$1:$D$14,2,FALSE)</f>
        <v>Caffe Mocha</v>
      </c>
      <c r="S116" t="str">
        <f>VLOOKUP(M116,Product!$A$1:$D$14,3,FALSE)</f>
        <v>Espresso</v>
      </c>
      <c r="T116" t="str">
        <f>VLOOKUP(M116,Product!$A$1:$D$14,4,FALSE)</f>
        <v>Regular</v>
      </c>
    </row>
    <row r="117" spans="1:20" x14ac:dyDescent="0.3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s="2">
        <v>42735</v>
      </c>
      <c r="O117" t="str">
        <f>VLOOKUP(L117,Location!$A$1:$D$157,2,FALSE)</f>
        <v>Texas</v>
      </c>
      <c r="P117" t="str">
        <f>VLOOKUP(L117,Location!$A$1:$D$157,3,FALSE)</f>
        <v>South</v>
      </c>
      <c r="Q117" t="str">
        <f>VLOOKUP(L117,Location!$A$1:$D$157,4,FALSE)</f>
        <v>Major Market</v>
      </c>
      <c r="R117" t="str">
        <f>VLOOKUP(M117,Product!$A$1:$D$14,2,FALSE)</f>
        <v>Decaf Espresso</v>
      </c>
      <c r="S117" t="str">
        <f>VLOOKUP(M117,Product!$A$1:$D$14,3,FALSE)</f>
        <v>Espresso</v>
      </c>
      <c r="T117" t="str">
        <f>VLOOKUP(M117,Product!$A$1:$D$14,4,FALSE)</f>
        <v>Decaf</v>
      </c>
    </row>
    <row r="118" spans="1:20" x14ac:dyDescent="0.3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s="2">
        <v>42735</v>
      </c>
      <c r="O118" t="str">
        <f>VLOOKUP(L118,Location!$A$1:$D$157,2,FALSE)</f>
        <v>Texas</v>
      </c>
      <c r="P118" t="str">
        <f>VLOOKUP(L118,Location!$A$1:$D$157,3,FALSE)</f>
        <v>South</v>
      </c>
      <c r="Q118" t="str">
        <f>VLOOKUP(L118,Location!$A$1:$D$157,4,FALSE)</f>
        <v>Major Market</v>
      </c>
      <c r="R118" t="str">
        <f>VLOOKUP(M118,Product!$A$1:$D$14,2,FALSE)</f>
        <v>Chamomile</v>
      </c>
      <c r="S118" t="str">
        <f>VLOOKUP(M118,Product!$A$1:$D$14,3,FALSE)</f>
        <v>Herbal Tea</v>
      </c>
      <c r="T118" t="str">
        <f>VLOOKUP(M118,Product!$A$1:$D$14,4,FALSE)</f>
        <v>Decaf</v>
      </c>
    </row>
    <row r="119" spans="1:20" x14ac:dyDescent="0.3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2">
        <v>42735</v>
      </c>
      <c r="O119" t="str">
        <f>VLOOKUP(L119,Location!$A$1:$D$157,2,FALSE)</f>
        <v>Texas</v>
      </c>
      <c r="P119" t="str">
        <f>VLOOKUP(L119,Location!$A$1:$D$157,3,FALSE)</f>
        <v>South</v>
      </c>
      <c r="Q119" t="str">
        <f>VLOOKUP(L119,Location!$A$1:$D$157,4,FALSE)</f>
        <v>Major Market</v>
      </c>
      <c r="R119" t="str">
        <f>VLOOKUP(M119,Product!$A$1:$D$14,2,FALSE)</f>
        <v>Lemon</v>
      </c>
      <c r="S119" t="str">
        <f>VLOOKUP(M119,Product!$A$1:$D$14,3,FALSE)</f>
        <v>Herbal Tea</v>
      </c>
      <c r="T119" t="str">
        <f>VLOOKUP(M119,Product!$A$1:$D$14,4,FALSE)</f>
        <v>Decaf</v>
      </c>
    </row>
    <row r="120" spans="1:20" x14ac:dyDescent="0.3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s="2">
        <v>42735</v>
      </c>
      <c r="O120" t="str">
        <f>VLOOKUP(L120,Location!$A$1:$D$157,2,FALSE)</f>
        <v>Texas</v>
      </c>
      <c r="P120" t="str">
        <f>VLOOKUP(L120,Location!$A$1:$D$157,3,FALSE)</f>
        <v>South</v>
      </c>
      <c r="Q120" t="str">
        <f>VLOOKUP(L120,Location!$A$1:$D$157,4,FALSE)</f>
        <v>Major Market</v>
      </c>
      <c r="R120" t="str">
        <f>VLOOKUP(M120,Product!$A$1:$D$14,2,FALSE)</f>
        <v>Caffe Latte</v>
      </c>
      <c r="S120" t="str">
        <f>VLOOKUP(M120,Product!$A$1:$D$14,3,FALSE)</f>
        <v>Espresso</v>
      </c>
      <c r="T120" t="str">
        <f>VLOOKUP(M120,Product!$A$1:$D$14,4,FALSE)</f>
        <v>Regular</v>
      </c>
    </row>
    <row r="121" spans="1:20" x14ac:dyDescent="0.3">
      <c r="A121">
        <v>159</v>
      </c>
      <c r="B121">
        <v>245</v>
      </c>
      <c r="C121">
        <v>452</v>
      </c>
      <c r="D121">
        <v>197</v>
      </c>
      <c r="E121">
        <v>86</v>
      </c>
      <c r="F121">
        <v>64</v>
      </c>
      <c r="G121">
        <v>965</v>
      </c>
      <c r="H121">
        <v>220</v>
      </c>
      <c r="I121">
        <v>277</v>
      </c>
      <c r="J121">
        <v>300</v>
      </c>
      <c r="K121">
        <v>560</v>
      </c>
      <c r="L121">
        <v>409</v>
      </c>
      <c r="M121">
        <v>2</v>
      </c>
      <c r="N121" s="2">
        <v>42735</v>
      </c>
      <c r="O121" t="str">
        <f>VLOOKUP(L121,Location!$A$1:$D$157,2,FALSE)</f>
        <v>Texas</v>
      </c>
      <c r="P121" t="str">
        <f>VLOOKUP(L121,Location!$A$1:$D$157,3,FALSE)</f>
        <v>South</v>
      </c>
      <c r="Q121" t="str">
        <f>VLOOKUP(L121,Location!$A$1:$D$157,4,FALSE)</f>
        <v>Major Market</v>
      </c>
      <c r="R121" t="str">
        <f>VLOOKUP(M121,Product!$A$1:$D$14,2,FALSE)</f>
        <v>Columbian</v>
      </c>
      <c r="S121" t="str">
        <f>VLOOKUP(M121,Product!$A$1:$D$14,3,FALSE)</f>
        <v>Coffee</v>
      </c>
      <c r="T121" t="str">
        <f>VLOOKUP(M121,Product!$A$1:$D$14,4,FALSE)</f>
        <v>Regular</v>
      </c>
    </row>
    <row r="122" spans="1:20" x14ac:dyDescent="0.3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154</v>
      </c>
      <c r="J122">
        <v>130</v>
      </c>
      <c r="K122">
        <v>230</v>
      </c>
      <c r="L122">
        <v>325</v>
      </c>
      <c r="M122">
        <v>3</v>
      </c>
      <c r="N122" s="2">
        <v>42735</v>
      </c>
      <c r="O122" t="str">
        <f>VLOOKUP(L122,Location!$A$1:$D$157,2,FALSE)</f>
        <v>Texas</v>
      </c>
      <c r="P122" t="str">
        <f>VLOOKUP(L122,Location!$A$1:$D$157,3,FALSE)</f>
        <v>South</v>
      </c>
      <c r="Q122" t="str">
        <f>VLOOKUP(L122,Location!$A$1:$D$157,4,FALSE)</f>
        <v>Major Market</v>
      </c>
      <c r="R122" t="str">
        <f>VLOOKUP(M122,Product!$A$1:$D$14,2,FALSE)</f>
        <v>Decaf Irish Cream</v>
      </c>
      <c r="S122" t="str">
        <f>VLOOKUP(M122,Product!$A$1:$D$14,3,FALSE)</f>
        <v>Coffee</v>
      </c>
      <c r="T122" t="str">
        <f>VLOOKUP(M122,Product!$A$1:$D$14,4,FALSE)</f>
        <v>Decaf</v>
      </c>
    </row>
    <row r="123" spans="1:20" x14ac:dyDescent="0.3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s="2">
        <v>42735</v>
      </c>
      <c r="O123" t="str">
        <f>VLOOKUP(L123,Location!$A$1:$D$157,2,FALSE)</f>
        <v>Utah</v>
      </c>
      <c r="P123" t="str">
        <f>VLOOKUP(L123,Location!$A$1:$D$157,3,FALSE)</f>
        <v>West</v>
      </c>
      <c r="Q123" t="str">
        <f>VLOOKUP(L123,Location!$A$1:$D$157,4,FALSE)</f>
        <v>Small Market</v>
      </c>
      <c r="R123" t="str">
        <f>VLOOKUP(M123,Product!$A$1:$D$14,2,FALSE)</f>
        <v>Caffe Latte</v>
      </c>
      <c r="S123" t="str">
        <f>VLOOKUP(M123,Product!$A$1:$D$14,3,FALSE)</f>
        <v>Espresso</v>
      </c>
      <c r="T123" t="str">
        <f>VLOOKUP(M123,Product!$A$1:$D$14,4,FALSE)</f>
        <v>Regular</v>
      </c>
    </row>
    <row r="124" spans="1:20" x14ac:dyDescent="0.3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s="2">
        <v>42735</v>
      </c>
      <c r="O124" t="str">
        <f>VLOOKUP(L124,Location!$A$1:$D$157,2,FALSE)</f>
        <v>Utah</v>
      </c>
      <c r="P124" t="str">
        <f>VLOOKUP(L124,Location!$A$1:$D$157,3,FALSE)</f>
        <v>West</v>
      </c>
      <c r="Q124" t="str">
        <f>VLOOKUP(L124,Location!$A$1:$D$157,4,FALSE)</f>
        <v>Small Market</v>
      </c>
      <c r="R124" t="str">
        <f>VLOOKUP(M124,Product!$A$1:$D$14,2,FALSE)</f>
        <v>Caffe Mocha</v>
      </c>
      <c r="S124" t="str">
        <f>VLOOKUP(M124,Product!$A$1:$D$14,3,FALSE)</f>
        <v>Espresso</v>
      </c>
      <c r="T124" t="str">
        <f>VLOOKUP(M124,Product!$A$1:$D$14,4,FALSE)</f>
        <v>Regular</v>
      </c>
    </row>
    <row r="125" spans="1:20" x14ac:dyDescent="0.3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s="2">
        <v>42735</v>
      </c>
      <c r="O125" t="str">
        <f>VLOOKUP(L125,Location!$A$1:$D$157,2,FALSE)</f>
        <v>Utah</v>
      </c>
      <c r="P125" t="str">
        <f>VLOOKUP(L125,Location!$A$1:$D$157,3,FALSE)</f>
        <v>West</v>
      </c>
      <c r="Q125" t="str">
        <f>VLOOKUP(L125,Location!$A$1:$D$157,4,FALSE)</f>
        <v>Small Market</v>
      </c>
      <c r="R125" t="str">
        <f>VLOOKUP(M125,Product!$A$1:$D$14,2,FALSE)</f>
        <v>Decaf Espresso</v>
      </c>
      <c r="S125" t="str">
        <f>VLOOKUP(M125,Product!$A$1:$D$14,3,FALSE)</f>
        <v>Espresso</v>
      </c>
      <c r="T125" t="str">
        <f>VLOOKUP(M125,Product!$A$1:$D$14,4,FALSE)</f>
        <v>Decaf</v>
      </c>
    </row>
    <row r="126" spans="1:20" x14ac:dyDescent="0.3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s="2">
        <v>42735</v>
      </c>
      <c r="O126" t="str">
        <f>VLOOKUP(L126,Location!$A$1:$D$157,2,FALSE)</f>
        <v>Utah</v>
      </c>
      <c r="P126" t="str">
        <f>VLOOKUP(L126,Location!$A$1:$D$157,3,FALSE)</f>
        <v>West</v>
      </c>
      <c r="Q126" t="str">
        <f>VLOOKUP(L126,Location!$A$1:$D$157,4,FALSE)</f>
        <v>Small Market</v>
      </c>
      <c r="R126" t="str">
        <f>VLOOKUP(M126,Product!$A$1:$D$14,2,FALSE)</f>
        <v>Chamomile</v>
      </c>
      <c r="S126" t="str">
        <f>VLOOKUP(M126,Product!$A$1:$D$14,3,FALSE)</f>
        <v>Herbal Tea</v>
      </c>
      <c r="T126" t="str">
        <f>VLOOKUP(M126,Product!$A$1:$D$14,4,FALSE)</f>
        <v>Decaf</v>
      </c>
    </row>
    <row r="127" spans="1:20" x14ac:dyDescent="0.3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s="2">
        <v>42735</v>
      </c>
      <c r="O127" t="str">
        <f>VLOOKUP(L127,Location!$A$1:$D$157,2,FALSE)</f>
        <v>Utah</v>
      </c>
      <c r="P127" t="str">
        <f>VLOOKUP(L127,Location!$A$1:$D$157,3,FALSE)</f>
        <v>West</v>
      </c>
      <c r="Q127" t="str">
        <f>VLOOKUP(L127,Location!$A$1:$D$157,4,FALSE)</f>
        <v>Small Market</v>
      </c>
      <c r="R127" t="str">
        <f>VLOOKUP(M127,Product!$A$1:$D$14,2,FALSE)</f>
        <v>Lemon</v>
      </c>
      <c r="S127" t="str">
        <f>VLOOKUP(M127,Product!$A$1:$D$14,3,FALSE)</f>
        <v>Herbal Tea</v>
      </c>
      <c r="T127" t="str">
        <f>VLOOKUP(M127,Product!$A$1:$D$14,4,FALSE)</f>
        <v>Decaf</v>
      </c>
    </row>
    <row r="128" spans="1:20" x14ac:dyDescent="0.3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s="2">
        <v>42735</v>
      </c>
      <c r="O128" t="str">
        <f>VLOOKUP(L128,Location!$A$1:$D$157,2,FALSE)</f>
        <v>Utah</v>
      </c>
      <c r="P128" t="str">
        <f>VLOOKUP(L128,Location!$A$1:$D$157,3,FALSE)</f>
        <v>West</v>
      </c>
      <c r="Q128" t="str">
        <f>VLOOKUP(L128,Location!$A$1:$D$157,4,FALSE)</f>
        <v>Small Market</v>
      </c>
      <c r="R128" t="str">
        <f>VLOOKUP(M128,Product!$A$1:$D$14,2,FALSE)</f>
        <v>Mint</v>
      </c>
      <c r="S128" t="str">
        <f>VLOOKUP(M128,Product!$A$1:$D$14,3,FALSE)</f>
        <v>Herbal Tea</v>
      </c>
      <c r="T128" t="str">
        <f>VLOOKUP(M128,Product!$A$1:$D$14,4,FALSE)</f>
        <v>Decaf</v>
      </c>
    </row>
    <row r="129" spans="1:20" x14ac:dyDescent="0.3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s="2">
        <v>42735</v>
      </c>
      <c r="O129" t="str">
        <f>VLOOKUP(L129,Location!$A$1:$D$157,2,FALSE)</f>
        <v>Utah</v>
      </c>
      <c r="P129" t="str">
        <f>VLOOKUP(L129,Location!$A$1:$D$157,3,FALSE)</f>
        <v>West</v>
      </c>
      <c r="Q129" t="str">
        <f>VLOOKUP(L129,Location!$A$1:$D$157,4,FALSE)</f>
        <v>Small Market</v>
      </c>
      <c r="R129" t="str">
        <f>VLOOKUP(M129,Product!$A$1:$D$14,2,FALSE)</f>
        <v>Darjeeling</v>
      </c>
      <c r="S129" t="str">
        <f>VLOOKUP(M129,Product!$A$1:$D$14,3,FALSE)</f>
        <v>Tea</v>
      </c>
      <c r="T129" t="str">
        <f>VLOOKUP(M129,Product!$A$1:$D$14,4,FALSE)</f>
        <v>Regular</v>
      </c>
    </row>
    <row r="130" spans="1:20" x14ac:dyDescent="0.3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s="2">
        <v>42735</v>
      </c>
      <c r="O130" t="str">
        <f>VLOOKUP(L130,Location!$A$1:$D$157,2,FALSE)</f>
        <v>Utah</v>
      </c>
      <c r="P130" t="str">
        <f>VLOOKUP(L130,Location!$A$1:$D$157,3,FALSE)</f>
        <v>West</v>
      </c>
      <c r="Q130" t="str">
        <f>VLOOKUP(L130,Location!$A$1:$D$157,4,FALSE)</f>
        <v>Small Market</v>
      </c>
      <c r="R130" t="str">
        <f>VLOOKUP(M130,Product!$A$1:$D$14,2,FALSE)</f>
        <v>Earl Grey</v>
      </c>
      <c r="S130" t="str">
        <f>VLOOKUP(M130,Product!$A$1:$D$14,3,FALSE)</f>
        <v>Tea</v>
      </c>
      <c r="T130" t="str">
        <f>VLOOKUP(M130,Product!$A$1:$D$14,4,FALSE)</f>
        <v>Regular</v>
      </c>
    </row>
    <row r="131" spans="1:20" x14ac:dyDescent="0.3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2">
        <v>42735</v>
      </c>
      <c r="O131" t="str">
        <f>VLOOKUP(L131,Location!$A$1:$D$157,2,FALSE)</f>
        <v>Utah</v>
      </c>
      <c r="P131" t="str">
        <f>VLOOKUP(L131,Location!$A$1:$D$157,3,FALSE)</f>
        <v>West</v>
      </c>
      <c r="Q131" t="str">
        <f>VLOOKUP(L131,Location!$A$1:$D$157,4,FALSE)</f>
        <v>Small Market</v>
      </c>
      <c r="R131" t="str">
        <f>VLOOKUP(M131,Product!$A$1:$D$14,2,FALSE)</f>
        <v>Green Tea</v>
      </c>
      <c r="S131" t="str">
        <f>VLOOKUP(M131,Product!$A$1:$D$14,3,FALSE)</f>
        <v>Tea</v>
      </c>
      <c r="T131" t="str">
        <f>VLOOKUP(M131,Product!$A$1:$D$14,4,FALSE)</f>
        <v>Regular</v>
      </c>
    </row>
    <row r="132" spans="1:20" x14ac:dyDescent="0.3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s="2">
        <v>42735</v>
      </c>
      <c r="O132" t="str">
        <f>VLOOKUP(L132,Location!$A$1:$D$157,2,FALSE)</f>
        <v>Utah</v>
      </c>
      <c r="P132" t="str">
        <f>VLOOKUP(L132,Location!$A$1:$D$157,3,FALSE)</f>
        <v>West</v>
      </c>
      <c r="Q132" t="str">
        <f>VLOOKUP(L132,Location!$A$1:$D$157,4,FALSE)</f>
        <v>Small Market</v>
      </c>
      <c r="R132" t="str">
        <f>VLOOKUP(M132,Product!$A$1:$D$14,2,FALSE)</f>
        <v>Amaretto</v>
      </c>
      <c r="S132" t="str">
        <f>VLOOKUP(M132,Product!$A$1:$D$14,3,FALSE)</f>
        <v>Coffee</v>
      </c>
      <c r="T132" t="str">
        <f>VLOOKUP(M132,Product!$A$1:$D$14,4,FALSE)</f>
        <v>Regular</v>
      </c>
    </row>
    <row r="133" spans="1:20" x14ac:dyDescent="0.3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s="2">
        <v>42735</v>
      </c>
      <c r="O133" t="str">
        <f>VLOOKUP(L133,Location!$A$1:$D$157,2,FALSE)</f>
        <v>Utah</v>
      </c>
      <c r="P133" t="str">
        <f>VLOOKUP(L133,Location!$A$1:$D$157,3,FALSE)</f>
        <v>West</v>
      </c>
      <c r="Q133" t="str">
        <f>VLOOKUP(L133,Location!$A$1:$D$157,4,FALSE)</f>
        <v>Small Market</v>
      </c>
      <c r="R133" t="str">
        <f>VLOOKUP(M133,Product!$A$1:$D$14,2,FALSE)</f>
        <v>Columbian</v>
      </c>
      <c r="S133" t="str">
        <f>VLOOKUP(M133,Product!$A$1:$D$14,3,FALSE)</f>
        <v>Coffee</v>
      </c>
      <c r="T133" t="str">
        <f>VLOOKUP(M133,Product!$A$1:$D$14,4,FALSE)</f>
        <v>Regular</v>
      </c>
    </row>
    <row r="134" spans="1:20" x14ac:dyDescent="0.3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70</v>
      </c>
      <c r="J134">
        <v>130</v>
      </c>
      <c r="K134">
        <v>230</v>
      </c>
      <c r="L134">
        <v>801</v>
      </c>
      <c r="M134">
        <v>3</v>
      </c>
      <c r="N134" s="2">
        <v>42735</v>
      </c>
      <c r="O134" t="str">
        <f>VLOOKUP(L134,Location!$A$1:$D$157,2,FALSE)</f>
        <v>Utah</v>
      </c>
      <c r="P134" t="str">
        <f>VLOOKUP(L134,Location!$A$1:$D$157,3,FALSE)</f>
        <v>West</v>
      </c>
      <c r="Q134" t="str">
        <f>VLOOKUP(L134,Location!$A$1:$D$157,4,FALSE)</f>
        <v>Small Market</v>
      </c>
      <c r="R134" t="str">
        <f>VLOOKUP(M134,Product!$A$1:$D$14,2,FALSE)</f>
        <v>Decaf Irish Cream</v>
      </c>
      <c r="S134" t="str">
        <f>VLOOKUP(M134,Product!$A$1:$D$14,3,FALSE)</f>
        <v>Coffee</v>
      </c>
      <c r="T134" t="str">
        <f>VLOOKUP(M134,Product!$A$1:$D$14,4,FALSE)</f>
        <v>Decaf</v>
      </c>
    </row>
    <row r="135" spans="1:20" x14ac:dyDescent="0.3">
      <c r="A135">
        <v>140</v>
      </c>
      <c r="B135">
        <v>228</v>
      </c>
      <c r="C135">
        <v>456</v>
      </c>
      <c r="D135">
        <v>328</v>
      </c>
      <c r="E135">
        <v>88</v>
      </c>
      <c r="F135">
        <v>63</v>
      </c>
      <c r="G135">
        <v>1459</v>
      </c>
      <c r="H135">
        <v>150</v>
      </c>
      <c r="I135">
        <v>190</v>
      </c>
      <c r="J135">
        <v>220</v>
      </c>
      <c r="K135">
        <v>430</v>
      </c>
      <c r="L135">
        <v>661</v>
      </c>
      <c r="M135">
        <v>4</v>
      </c>
      <c r="N135" s="2">
        <v>42735</v>
      </c>
      <c r="O135" t="str">
        <f>VLOOKUP(L135,Location!$A$1:$D$157,2,FALSE)</f>
        <v>California</v>
      </c>
      <c r="P135" t="str">
        <f>VLOOKUP(L135,Location!$A$1:$D$157,3,FALSE)</f>
        <v>West</v>
      </c>
      <c r="Q135" t="str">
        <f>VLOOKUP(L135,Location!$A$1:$D$157,4,FALSE)</f>
        <v>Major Market</v>
      </c>
      <c r="R135" t="str">
        <f>VLOOKUP(M135,Product!$A$1:$D$14,2,FALSE)</f>
        <v>Caffe Latte</v>
      </c>
      <c r="S135" t="str">
        <f>VLOOKUP(M135,Product!$A$1:$D$14,3,FALSE)</f>
        <v>Espresso</v>
      </c>
      <c r="T135" t="str">
        <f>VLOOKUP(M135,Product!$A$1:$D$14,4,FALSE)</f>
        <v>Regular</v>
      </c>
    </row>
    <row r="136" spans="1:20" x14ac:dyDescent="0.3">
      <c r="A136">
        <v>17</v>
      </c>
      <c r="B136">
        <v>145</v>
      </c>
      <c r="C136">
        <v>250</v>
      </c>
      <c r="D136">
        <v>121</v>
      </c>
      <c r="E136">
        <v>128</v>
      </c>
      <c r="F136">
        <v>95</v>
      </c>
      <c r="G136">
        <v>725</v>
      </c>
      <c r="H136">
        <v>20</v>
      </c>
      <c r="I136">
        <v>89</v>
      </c>
      <c r="J136">
        <v>140</v>
      </c>
      <c r="K136">
        <v>240</v>
      </c>
      <c r="L136">
        <v>818</v>
      </c>
      <c r="M136">
        <v>5</v>
      </c>
      <c r="N136" s="2">
        <v>42735</v>
      </c>
      <c r="O136" t="str">
        <f>VLOOKUP(L136,Location!$A$1:$D$157,2,FALSE)</f>
        <v>California</v>
      </c>
      <c r="P136" t="str">
        <f>VLOOKUP(L136,Location!$A$1:$D$157,3,FALSE)</f>
        <v>West</v>
      </c>
      <c r="Q136" t="str">
        <f>VLOOKUP(L136,Location!$A$1:$D$157,4,FALSE)</f>
        <v>Major Market</v>
      </c>
      <c r="R136" t="str">
        <f>VLOOKUP(M136,Product!$A$1:$D$14,2,FALSE)</f>
        <v>Caffe Mocha</v>
      </c>
      <c r="S136" t="str">
        <f>VLOOKUP(M136,Product!$A$1:$D$14,3,FALSE)</f>
        <v>Espresso</v>
      </c>
      <c r="T136" t="str">
        <f>VLOOKUP(M136,Product!$A$1:$D$14,4,FALSE)</f>
        <v>Regular</v>
      </c>
    </row>
    <row r="137" spans="1:20" x14ac:dyDescent="0.3">
      <c r="A137">
        <v>203</v>
      </c>
      <c r="B137">
        <v>312</v>
      </c>
      <c r="C137">
        <v>546</v>
      </c>
      <c r="D137">
        <v>223</v>
      </c>
      <c r="E137">
        <v>109</v>
      </c>
      <c r="F137">
        <v>77</v>
      </c>
      <c r="G137">
        <v>1310</v>
      </c>
      <c r="H137">
        <v>200</v>
      </c>
      <c r="I137">
        <v>256</v>
      </c>
      <c r="J137">
        <v>300</v>
      </c>
      <c r="K137">
        <v>520</v>
      </c>
      <c r="L137">
        <v>213</v>
      </c>
      <c r="M137">
        <v>6</v>
      </c>
      <c r="N137" s="2">
        <v>42735</v>
      </c>
      <c r="O137" t="str">
        <f>VLOOKUP(L137,Location!$A$1:$D$157,2,FALSE)</f>
        <v>California</v>
      </c>
      <c r="P137" t="str">
        <f>VLOOKUP(L137,Location!$A$1:$D$157,3,FALSE)</f>
        <v>West</v>
      </c>
      <c r="Q137" t="str">
        <f>VLOOKUP(L137,Location!$A$1:$D$157,4,FALSE)</f>
        <v>Major Market</v>
      </c>
      <c r="R137" t="str">
        <f>VLOOKUP(M137,Product!$A$1:$D$14,2,FALSE)</f>
        <v>Decaf Espresso</v>
      </c>
      <c r="S137" t="str">
        <f>VLOOKUP(M137,Product!$A$1:$D$14,3,FALSE)</f>
        <v>Espresso</v>
      </c>
      <c r="T137" t="str">
        <f>VLOOKUP(M137,Product!$A$1:$D$14,4,FALSE)</f>
        <v>Decaf</v>
      </c>
    </row>
    <row r="138" spans="1:20" x14ac:dyDescent="0.3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s="2">
        <v>42735</v>
      </c>
      <c r="O138" t="str">
        <f>VLOOKUP(L138,Location!$A$1:$D$157,2,FALSE)</f>
        <v>California</v>
      </c>
      <c r="P138" t="str">
        <f>VLOOKUP(L138,Location!$A$1:$D$157,3,FALSE)</f>
        <v>West</v>
      </c>
      <c r="Q138" t="str">
        <f>VLOOKUP(L138,Location!$A$1:$D$157,4,FALSE)</f>
        <v>Major Market</v>
      </c>
      <c r="R138" t="str">
        <f>VLOOKUP(M138,Product!$A$1:$D$14,2,FALSE)</f>
        <v>Chamomile</v>
      </c>
      <c r="S138" t="str">
        <f>VLOOKUP(M138,Product!$A$1:$D$14,3,FALSE)</f>
        <v>Herbal Tea</v>
      </c>
      <c r="T138" t="str">
        <f>VLOOKUP(M138,Product!$A$1:$D$14,4,FALSE)</f>
        <v>Decaf</v>
      </c>
    </row>
    <row r="139" spans="1:20" x14ac:dyDescent="0.3">
      <c r="A139">
        <v>160</v>
      </c>
      <c r="B139">
        <v>245</v>
      </c>
      <c r="C139">
        <v>452</v>
      </c>
      <c r="D139">
        <v>211</v>
      </c>
      <c r="E139">
        <v>85</v>
      </c>
      <c r="F139">
        <v>64</v>
      </c>
      <c r="G139">
        <v>965</v>
      </c>
      <c r="H139">
        <v>160</v>
      </c>
      <c r="I139">
        <v>201</v>
      </c>
      <c r="J139">
        <v>220</v>
      </c>
      <c r="K139">
        <v>390</v>
      </c>
      <c r="L139">
        <v>310</v>
      </c>
      <c r="M139">
        <v>9</v>
      </c>
      <c r="N139" s="2">
        <v>42735</v>
      </c>
      <c r="O139" t="str">
        <f>VLOOKUP(L139,Location!$A$1:$D$157,2,FALSE)</f>
        <v>California</v>
      </c>
      <c r="P139" t="str">
        <f>VLOOKUP(L139,Location!$A$1:$D$157,3,FALSE)</f>
        <v>West</v>
      </c>
      <c r="Q139" t="str">
        <f>VLOOKUP(L139,Location!$A$1:$D$157,4,FALSE)</f>
        <v>Major Market</v>
      </c>
      <c r="R139" t="str">
        <f>VLOOKUP(M139,Product!$A$1:$D$14,2,FALSE)</f>
        <v>Lemon</v>
      </c>
      <c r="S139" t="str">
        <f>VLOOKUP(M139,Product!$A$1:$D$14,3,FALSE)</f>
        <v>Herbal Tea</v>
      </c>
      <c r="T139" t="str">
        <f>VLOOKUP(M139,Product!$A$1:$D$14,4,FALSE)</f>
        <v>Decaf</v>
      </c>
    </row>
    <row r="140" spans="1:20" x14ac:dyDescent="0.3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s="2">
        <v>42735</v>
      </c>
      <c r="O140" t="str">
        <f>VLOOKUP(L140,Location!$A$1:$D$157,2,FALSE)</f>
        <v>California</v>
      </c>
      <c r="P140" t="str">
        <f>VLOOKUP(L140,Location!$A$1:$D$157,3,FALSE)</f>
        <v>West</v>
      </c>
      <c r="Q140" t="str">
        <f>VLOOKUP(L140,Location!$A$1:$D$157,4,FALSE)</f>
        <v>Major Market</v>
      </c>
      <c r="R140" t="str">
        <f>VLOOKUP(M140,Product!$A$1:$D$14,2,FALSE)</f>
        <v>Mint</v>
      </c>
      <c r="S140" t="str">
        <f>VLOOKUP(M140,Product!$A$1:$D$14,3,FALSE)</f>
        <v>Herbal Tea</v>
      </c>
      <c r="T140" t="str">
        <f>VLOOKUP(M140,Product!$A$1:$D$14,4,FALSE)</f>
        <v>Decaf</v>
      </c>
    </row>
    <row r="141" spans="1:20" x14ac:dyDescent="0.3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s="2">
        <v>42735</v>
      </c>
      <c r="O141" t="str">
        <f>VLOOKUP(L141,Location!$A$1:$D$157,2,FALSE)</f>
        <v>California</v>
      </c>
      <c r="P141" t="str">
        <f>VLOOKUP(L141,Location!$A$1:$D$157,3,FALSE)</f>
        <v>West</v>
      </c>
      <c r="Q141" t="str">
        <f>VLOOKUP(L141,Location!$A$1:$D$157,4,FALSE)</f>
        <v>Major Market</v>
      </c>
      <c r="R141" t="str">
        <f>VLOOKUP(M141,Product!$A$1:$D$14,2,FALSE)</f>
        <v>Darjeeling</v>
      </c>
      <c r="S141" t="str">
        <f>VLOOKUP(M141,Product!$A$1:$D$14,3,FALSE)</f>
        <v>Tea</v>
      </c>
      <c r="T141" t="str">
        <f>VLOOKUP(M141,Product!$A$1:$D$14,4,FALSE)</f>
        <v>Regular</v>
      </c>
    </row>
    <row r="142" spans="1:20" x14ac:dyDescent="0.3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s="2">
        <v>42735</v>
      </c>
      <c r="O142" t="str">
        <f>VLOOKUP(L142,Location!$A$1:$D$157,2,FALSE)</f>
        <v>California</v>
      </c>
      <c r="P142" t="str">
        <f>VLOOKUP(L142,Location!$A$1:$D$157,3,FALSE)</f>
        <v>West</v>
      </c>
      <c r="Q142" t="str">
        <f>VLOOKUP(L142,Location!$A$1:$D$157,4,FALSE)</f>
        <v>Major Market</v>
      </c>
      <c r="R142" t="str">
        <f>VLOOKUP(M142,Product!$A$1:$D$14,2,FALSE)</f>
        <v>Earl Grey</v>
      </c>
      <c r="S142" t="str">
        <f>VLOOKUP(M142,Product!$A$1:$D$14,3,FALSE)</f>
        <v>Tea</v>
      </c>
      <c r="T142" t="str">
        <f>VLOOKUP(M142,Product!$A$1:$D$14,4,FALSE)</f>
        <v>Regular</v>
      </c>
    </row>
    <row r="143" spans="1:20" x14ac:dyDescent="0.3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s="2">
        <v>42735</v>
      </c>
      <c r="O143" t="str">
        <f>VLOOKUP(L143,Location!$A$1:$D$157,2,FALSE)</f>
        <v>California</v>
      </c>
      <c r="P143" t="str">
        <f>VLOOKUP(L143,Location!$A$1:$D$157,3,FALSE)</f>
        <v>West</v>
      </c>
      <c r="Q143" t="str">
        <f>VLOOKUP(L143,Location!$A$1:$D$157,4,FALSE)</f>
        <v>Major Market</v>
      </c>
      <c r="R143" t="str">
        <f>VLOOKUP(M143,Product!$A$1:$D$14,2,FALSE)</f>
        <v>Green Tea</v>
      </c>
      <c r="S143" t="str">
        <f>VLOOKUP(M143,Product!$A$1:$D$14,3,FALSE)</f>
        <v>Tea</v>
      </c>
      <c r="T143" t="str">
        <f>VLOOKUP(M143,Product!$A$1:$D$14,4,FALSE)</f>
        <v>Regular</v>
      </c>
    </row>
    <row r="144" spans="1:20" x14ac:dyDescent="0.3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109</v>
      </c>
      <c r="J144">
        <v>70</v>
      </c>
      <c r="K144">
        <v>180</v>
      </c>
      <c r="L144">
        <v>916</v>
      </c>
      <c r="M144">
        <v>1</v>
      </c>
      <c r="N144" s="2">
        <v>42735</v>
      </c>
      <c r="O144" t="str">
        <f>VLOOKUP(L144,Location!$A$1:$D$157,2,FALSE)</f>
        <v>California</v>
      </c>
      <c r="P144" t="str">
        <f>VLOOKUP(L144,Location!$A$1:$D$157,3,FALSE)</f>
        <v>West</v>
      </c>
      <c r="Q144" t="str">
        <f>VLOOKUP(L144,Location!$A$1:$D$157,4,FALSE)</f>
        <v>Major Market</v>
      </c>
      <c r="R144" t="str">
        <f>VLOOKUP(M144,Product!$A$1:$D$14,2,FALSE)</f>
        <v>Amaretto</v>
      </c>
      <c r="S144" t="str">
        <f>VLOOKUP(M144,Product!$A$1:$D$14,3,FALSE)</f>
        <v>Coffee</v>
      </c>
      <c r="T144" t="str">
        <f>VLOOKUP(M144,Product!$A$1:$D$14,4,FALSE)</f>
        <v>Regular</v>
      </c>
    </row>
    <row r="145" spans="1:20" x14ac:dyDescent="0.3">
      <c r="A145">
        <v>262</v>
      </c>
      <c r="B145">
        <v>407</v>
      </c>
      <c r="C145">
        <v>678</v>
      </c>
      <c r="D145">
        <v>288</v>
      </c>
      <c r="E145">
        <v>145</v>
      </c>
      <c r="F145">
        <v>94</v>
      </c>
      <c r="G145">
        <v>2101</v>
      </c>
      <c r="H145">
        <v>370</v>
      </c>
      <c r="I145">
        <v>410</v>
      </c>
      <c r="J145">
        <v>500</v>
      </c>
      <c r="K145">
        <v>840</v>
      </c>
      <c r="L145">
        <v>559</v>
      </c>
      <c r="M145">
        <v>2</v>
      </c>
      <c r="N145" s="2">
        <v>42735</v>
      </c>
      <c r="O145" t="str">
        <f>VLOOKUP(L145,Location!$A$1:$D$157,2,FALSE)</f>
        <v>California</v>
      </c>
      <c r="P145" t="str">
        <f>VLOOKUP(L145,Location!$A$1:$D$157,3,FALSE)</f>
        <v>West</v>
      </c>
      <c r="Q145" t="str">
        <f>VLOOKUP(L145,Location!$A$1:$D$157,4,FALSE)</f>
        <v>Major Market</v>
      </c>
      <c r="R145" t="str">
        <f>VLOOKUP(M145,Product!$A$1:$D$14,2,FALSE)</f>
        <v>Columbian</v>
      </c>
      <c r="S145" t="str">
        <f>VLOOKUP(M145,Product!$A$1:$D$14,3,FALSE)</f>
        <v>Coffee</v>
      </c>
      <c r="T145" t="str">
        <f>VLOOKUP(M145,Product!$A$1:$D$14,4,FALSE)</f>
        <v>Regular</v>
      </c>
    </row>
    <row r="146" spans="1:20" x14ac:dyDescent="0.3">
      <c r="A146">
        <v>-117</v>
      </c>
      <c r="B146">
        <v>-26</v>
      </c>
      <c r="C146">
        <v>118</v>
      </c>
      <c r="D146">
        <v>132</v>
      </c>
      <c r="E146">
        <v>91</v>
      </c>
      <c r="F146">
        <v>47</v>
      </c>
      <c r="G146">
        <v>862</v>
      </c>
      <c r="H146">
        <v>-120</v>
      </c>
      <c r="I146">
        <v>131</v>
      </c>
      <c r="J146">
        <v>-40</v>
      </c>
      <c r="K146">
        <v>140</v>
      </c>
      <c r="L146">
        <v>650</v>
      </c>
      <c r="M146">
        <v>3</v>
      </c>
      <c r="N146" s="2">
        <v>42735</v>
      </c>
      <c r="O146" t="str">
        <f>VLOOKUP(L146,Location!$A$1:$D$157,2,FALSE)</f>
        <v>California</v>
      </c>
      <c r="P146" t="str">
        <f>VLOOKUP(L146,Location!$A$1:$D$157,3,FALSE)</f>
        <v>West</v>
      </c>
      <c r="Q146" t="str">
        <f>VLOOKUP(L146,Location!$A$1:$D$157,4,FALSE)</f>
        <v>Major Market</v>
      </c>
      <c r="R146" t="str">
        <f>VLOOKUP(M146,Product!$A$1:$D$14,2,FALSE)</f>
        <v>Decaf Irish Cream</v>
      </c>
      <c r="S146" t="str">
        <f>VLOOKUP(M146,Product!$A$1:$D$14,3,FALSE)</f>
        <v>Coffee</v>
      </c>
      <c r="T146" t="str">
        <f>VLOOKUP(M146,Product!$A$1:$D$14,4,FALSE)</f>
        <v>Decaf</v>
      </c>
    </row>
    <row r="147" spans="1:20" x14ac:dyDescent="0.3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2">
        <v>42735</v>
      </c>
      <c r="O147" t="str">
        <f>VLOOKUP(L147,Location!$A$1:$D$157,2,FALSE)</f>
        <v>Nevada</v>
      </c>
      <c r="P147" t="str">
        <f>VLOOKUP(L147,Location!$A$1:$D$157,3,FALSE)</f>
        <v>West</v>
      </c>
      <c r="Q147" t="str">
        <f>VLOOKUP(L147,Location!$A$1:$D$157,4,FALSE)</f>
        <v>Small Market</v>
      </c>
      <c r="R147" t="str">
        <f>VLOOKUP(M147,Product!$A$1:$D$14,2,FALSE)</f>
        <v>Caffe Latte</v>
      </c>
      <c r="S147" t="str">
        <f>VLOOKUP(M147,Product!$A$1:$D$14,3,FALSE)</f>
        <v>Espresso</v>
      </c>
      <c r="T147" t="str">
        <f>VLOOKUP(M147,Product!$A$1:$D$14,4,FALSE)</f>
        <v>Regular</v>
      </c>
    </row>
    <row r="148" spans="1:20" x14ac:dyDescent="0.3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s="2">
        <v>42735</v>
      </c>
      <c r="O148" t="str">
        <f>VLOOKUP(L148,Location!$A$1:$D$157,2,FALSE)</f>
        <v>Nevada</v>
      </c>
      <c r="P148" t="str">
        <f>VLOOKUP(L148,Location!$A$1:$D$157,3,FALSE)</f>
        <v>West</v>
      </c>
      <c r="Q148" t="str">
        <f>VLOOKUP(L148,Location!$A$1:$D$157,4,FALSE)</f>
        <v>Small Market</v>
      </c>
      <c r="R148" t="str">
        <f>VLOOKUP(M148,Product!$A$1:$D$14,2,FALSE)</f>
        <v>Caffe Mocha</v>
      </c>
      <c r="S148" t="str">
        <f>VLOOKUP(M148,Product!$A$1:$D$14,3,FALSE)</f>
        <v>Espresso</v>
      </c>
      <c r="T148" t="str">
        <f>VLOOKUP(M148,Product!$A$1:$D$14,4,FALSE)</f>
        <v>Regular</v>
      </c>
    </row>
    <row r="149" spans="1:20" x14ac:dyDescent="0.3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2">
        <v>42735</v>
      </c>
      <c r="O149" t="str">
        <f>VLOOKUP(L149,Location!$A$1:$D$157,2,FALSE)</f>
        <v>Nevada</v>
      </c>
      <c r="P149" t="str">
        <f>VLOOKUP(L149,Location!$A$1:$D$157,3,FALSE)</f>
        <v>West</v>
      </c>
      <c r="Q149" t="str">
        <f>VLOOKUP(L149,Location!$A$1:$D$157,4,FALSE)</f>
        <v>Small Market</v>
      </c>
      <c r="R149" t="str">
        <f>VLOOKUP(M149,Product!$A$1:$D$14,2,FALSE)</f>
        <v>Decaf Espresso</v>
      </c>
      <c r="S149" t="str">
        <f>VLOOKUP(M149,Product!$A$1:$D$14,3,FALSE)</f>
        <v>Espresso</v>
      </c>
      <c r="T149" t="str">
        <f>VLOOKUP(M149,Product!$A$1:$D$14,4,FALSE)</f>
        <v>Decaf</v>
      </c>
    </row>
    <row r="150" spans="1:20" x14ac:dyDescent="0.3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s="2">
        <v>42735</v>
      </c>
      <c r="O150" t="str">
        <f>VLOOKUP(L150,Location!$A$1:$D$157,2,FALSE)</f>
        <v>Nevada</v>
      </c>
      <c r="P150" t="str">
        <f>VLOOKUP(L150,Location!$A$1:$D$157,3,FALSE)</f>
        <v>West</v>
      </c>
      <c r="Q150" t="str">
        <f>VLOOKUP(L150,Location!$A$1:$D$157,4,FALSE)</f>
        <v>Small Market</v>
      </c>
      <c r="R150" t="str">
        <f>VLOOKUP(M150,Product!$A$1:$D$14,2,FALSE)</f>
        <v>Decaf Irish Cream</v>
      </c>
      <c r="S150" t="str">
        <f>VLOOKUP(M150,Product!$A$1:$D$14,3,FALSE)</f>
        <v>Coffee</v>
      </c>
      <c r="T150" t="str">
        <f>VLOOKUP(M150,Product!$A$1:$D$14,4,FALSE)</f>
        <v>Decaf</v>
      </c>
    </row>
    <row r="151" spans="1:20" x14ac:dyDescent="0.3">
      <c r="A151">
        <v>16</v>
      </c>
      <c r="B151">
        <v>145</v>
      </c>
      <c r="C151">
        <v>250</v>
      </c>
      <c r="D151">
        <v>88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s="2">
        <v>42735</v>
      </c>
      <c r="O151" t="str">
        <f>VLOOKUP(L151,Location!$A$1:$D$157,2,FALSE)</f>
        <v>Nevada</v>
      </c>
      <c r="P151" t="str">
        <f>VLOOKUP(L151,Location!$A$1:$D$157,3,FALSE)</f>
        <v>West</v>
      </c>
      <c r="Q151" t="str">
        <f>VLOOKUP(L151,Location!$A$1:$D$157,4,FALSE)</f>
        <v>Small Market</v>
      </c>
      <c r="R151" t="str">
        <f>VLOOKUP(M151,Product!$A$1:$D$14,2,FALSE)</f>
        <v>Chamomile</v>
      </c>
      <c r="S151" t="str">
        <f>VLOOKUP(M151,Product!$A$1:$D$14,3,FALSE)</f>
        <v>Herbal Tea</v>
      </c>
      <c r="T151" t="str">
        <f>VLOOKUP(M151,Product!$A$1:$D$14,4,FALSE)</f>
        <v>Decaf</v>
      </c>
    </row>
    <row r="152" spans="1:20" x14ac:dyDescent="0.3">
      <c r="A152">
        <v>111</v>
      </c>
      <c r="B152">
        <v>201</v>
      </c>
      <c r="C152">
        <v>345</v>
      </c>
      <c r="D152">
        <v>173</v>
      </c>
      <c r="E152">
        <v>90</v>
      </c>
      <c r="F152">
        <v>47</v>
      </c>
      <c r="G152">
        <v>862</v>
      </c>
      <c r="H152">
        <v>120</v>
      </c>
      <c r="I152">
        <v>88</v>
      </c>
      <c r="J152">
        <v>180</v>
      </c>
      <c r="K152">
        <v>300</v>
      </c>
      <c r="L152">
        <v>775</v>
      </c>
      <c r="M152">
        <v>9</v>
      </c>
      <c r="N152" s="2">
        <v>42735</v>
      </c>
      <c r="O152" t="str">
        <f>VLOOKUP(L152,Location!$A$1:$D$157,2,FALSE)</f>
        <v>Nevada</v>
      </c>
      <c r="P152" t="str">
        <f>VLOOKUP(L152,Location!$A$1:$D$157,3,FALSE)</f>
        <v>West</v>
      </c>
      <c r="Q152" t="str">
        <f>VLOOKUP(L152,Location!$A$1:$D$157,4,FALSE)</f>
        <v>Small Market</v>
      </c>
      <c r="R152" t="str">
        <f>VLOOKUP(M152,Product!$A$1:$D$14,2,FALSE)</f>
        <v>Lemon</v>
      </c>
      <c r="S152" t="str">
        <f>VLOOKUP(M152,Product!$A$1:$D$14,3,FALSE)</f>
        <v>Herbal Tea</v>
      </c>
      <c r="T152" t="str">
        <f>VLOOKUP(M152,Product!$A$1:$D$14,4,FALSE)</f>
        <v>Decaf</v>
      </c>
    </row>
    <row r="153" spans="1:20" x14ac:dyDescent="0.3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s="2">
        <v>42735</v>
      </c>
      <c r="O153" t="str">
        <f>VLOOKUP(L153,Location!$A$1:$D$157,2,FALSE)</f>
        <v>Nevada</v>
      </c>
      <c r="P153" t="str">
        <f>VLOOKUP(L153,Location!$A$1:$D$157,3,FALSE)</f>
        <v>West</v>
      </c>
      <c r="Q153" t="str">
        <f>VLOOKUP(L153,Location!$A$1:$D$157,4,FALSE)</f>
        <v>Small Market</v>
      </c>
      <c r="R153" t="str">
        <f>VLOOKUP(M153,Product!$A$1:$D$14,2,FALSE)</f>
        <v>Mint</v>
      </c>
      <c r="S153" t="str">
        <f>VLOOKUP(M153,Product!$A$1:$D$14,3,FALSE)</f>
        <v>Herbal Tea</v>
      </c>
      <c r="T153" t="str">
        <f>VLOOKUP(M153,Product!$A$1:$D$14,4,FALSE)</f>
        <v>Decaf</v>
      </c>
    </row>
    <row r="154" spans="1:20" x14ac:dyDescent="0.3">
      <c r="A154">
        <v>203</v>
      </c>
      <c r="B154">
        <v>312</v>
      </c>
      <c r="C154">
        <v>546</v>
      </c>
      <c r="D154">
        <v>299</v>
      </c>
      <c r="E154">
        <v>109</v>
      </c>
      <c r="F154">
        <v>77</v>
      </c>
      <c r="G154">
        <v>1310</v>
      </c>
      <c r="H154">
        <v>150</v>
      </c>
      <c r="I154">
        <v>88</v>
      </c>
      <c r="J154">
        <v>220</v>
      </c>
      <c r="K154">
        <v>370</v>
      </c>
      <c r="L154">
        <v>775</v>
      </c>
      <c r="M154">
        <v>11</v>
      </c>
      <c r="N154" s="2">
        <v>42735</v>
      </c>
      <c r="O154" t="str">
        <f>VLOOKUP(L154,Location!$A$1:$D$157,2,FALSE)</f>
        <v>Nevada</v>
      </c>
      <c r="P154" t="str">
        <f>VLOOKUP(L154,Location!$A$1:$D$157,3,FALSE)</f>
        <v>West</v>
      </c>
      <c r="Q154" t="str">
        <f>VLOOKUP(L154,Location!$A$1:$D$157,4,FALSE)</f>
        <v>Small Market</v>
      </c>
      <c r="R154" t="str">
        <f>VLOOKUP(M154,Product!$A$1:$D$14,2,FALSE)</f>
        <v>Darjeeling</v>
      </c>
      <c r="S154" t="str">
        <f>VLOOKUP(M154,Product!$A$1:$D$14,3,FALSE)</f>
        <v>Tea</v>
      </c>
      <c r="T154" t="str">
        <f>VLOOKUP(M154,Product!$A$1:$D$14,4,FALSE)</f>
        <v>Regular</v>
      </c>
    </row>
    <row r="155" spans="1:20" x14ac:dyDescent="0.3">
      <c r="A155">
        <v>141</v>
      </c>
      <c r="B155">
        <v>228</v>
      </c>
      <c r="C155">
        <v>456</v>
      </c>
      <c r="D155">
        <v>186</v>
      </c>
      <c r="E155">
        <v>87</v>
      </c>
      <c r="F155">
        <v>63</v>
      </c>
      <c r="G155">
        <v>1459</v>
      </c>
      <c r="H155">
        <v>100</v>
      </c>
      <c r="I155">
        <v>116</v>
      </c>
      <c r="J155">
        <v>160</v>
      </c>
      <c r="K155">
        <v>310</v>
      </c>
      <c r="L155">
        <v>775</v>
      </c>
      <c r="M155">
        <v>12</v>
      </c>
      <c r="N155" s="2">
        <v>42735</v>
      </c>
      <c r="O155" t="str">
        <f>VLOOKUP(L155,Location!$A$1:$D$157,2,FALSE)</f>
        <v>Nevada</v>
      </c>
      <c r="P155" t="str">
        <f>VLOOKUP(L155,Location!$A$1:$D$157,3,FALSE)</f>
        <v>West</v>
      </c>
      <c r="Q155" t="str">
        <f>VLOOKUP(L155,Location!$A$1:$D$157,4,FALSE)</f>
        <v>Small Market</v>
      </c>
      <c r="R155" t="str">
        <f>VLOOKUP(M155,Product!$A$1:$D$14,2,FALSE)</f>
        <v>Earl Grey</v>
      </c>
      <c r="S155" t="str">
        <f>VLOOKUP(M155,Product!$A$1:$D$14,3,FALSE)</f>
        <v>Tea</v>
      </c>
      <c r="T155" t="str">
        <f>VLOOKUP(M155,Product!$A$1:$D$14,4,FALSE)</f>
        <v>Regular</v>
      </c>
    </row>
    <row r="156" spans="1:20" x14ac:dyDescent="0.3">
      <c r="A156">
        <v>-354</v>
      </c>
      <c r="B156">
        <v>-245</v>
      </c>
      <c r="C156">
        <v>17</v>
      </c>
      <c r="D156">
        <v>145</v>
      </c>
      <c r="E156">
        <v>126</v>
      </c>
      <c r="F156">
        <v>93</v>
      </c>
      <c r="G156">
        <v>1419</v>
      </c>
      <c r="H156">
        <v>-240</v>
      </c>
      <c r="I156">
        <v>166</v>
      </c>
      <c r="J156">
        <v>-160</v>
      </c>
      <c r="K156">
        <v>0</v>
      </c>
      <c r="L156">
        <v>702</v>
      </c>
      <c r="M156">
        <v>13</v>
      </c>
      <c r="N156" s="2">
        <v>42735</v>
      </c>
      <c r="O156" t="str">
        <f>VLOOKUP(L156,Location!$A$1:$D$157,2,FALSE)</f>
        <v>Nevada</v>
      </c>
      <c r="P156" t="str">
        <f>VLOOKUP(L156,Location!$A$1:$D$157,3,FALSE)</f>
        <v>West</v>
      </c>
      <c r="Q156" t="str">
        <f>VLOOKUP(L156,Location!$A$1:$D$157,4,FALSE)</f>
        <v>Small Market</v>
      </c>
      <c r="R156" t="str">
        <f>VLOOKUP(M156,Product!$A$1:$D$14,2,FALSE)</f>
        <v>Green Tea</v>
      </c>
      <c r="S156" t="str">
        <f>VLOOKUP(M156,Product!$A$1:$D$14,3,FALSE)</f>
        <v>Tea</v>
      </c>
      <c r="T156" t="str">
        <f>VLOOKUP(M156,Product!$A$1:$D$14,4,FALSE)</f>
        <v>Regular</v>
      </c>
    </row>
    <row r="157" spans="1:20" x14ac:dyDescent="0.3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s="2">
        <v>42735</v>
      </c>
      <c r="O157" t="str">
        <f>VLOOKUP(L157,Location!$A$1:$D$157,2,FALSE)</f>
        <v>Nevada</v>
      </c>
      <c r="P157" t="str">
        <f>VLOOKUP(L157,Location!$A$1:$D$157,3,FALSE)</f>
        <v>West</v>
      </c>
      <c r="Q157" t="str">
        <f>VLOOKUP(L157,Location!$A$1:$D$157,4,FALSE)</f>
        <v>Small Market</v>
      </c>
      <c r="R157" t="str">
        <f>VLOOKUP(M157,Product!$A$1:$D$14,2,FALSE)</f>
        <v>Columbian</v>
      </c>
      <c r="S157" t="str">
        <f>VLOOKUP(M157,Product!$A$1:$D$14,3,FALSE)</f>
        <v>Coffee</v>
      </c>
      <c r="T157" t="str">
        <f>VLOOKUP(M157,Product!$A$1:$D$14,4,FALSE)</f>
        <v>Regular</v>
      </c>
    </row>
    <row r="158" spans="1:20" x14ac:dyDescent="0.3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s="2">
        <v>42735</v>
      </c>
      <c r="O158" t="str">
        <f>VLOOKUP(L158,Location!$A$1:$D$157,2,FALSE)</f>
        <v>Oregon</v>
      </c>
      <c r="P158" t="str">
        <f>VLOOKUP(L158,Location!$A$1:$D$157,3,FALSE)</f>
        <v>West</v>
      </c>
      <c r="Q158" t="str">
        <f>VLOOKUP(L158,Location!$A$1:$D$157,4,FALSE)</f>
        <v>Small Market</v>
      </c>
      <c r="R158" t="str">
        <f>VLOOKUP(M158,Product!$A$1:$D$14,2,FALSE)</f>
        <v>Caffe Latte</v>
      </c>
      <c r="S158" t="str">
        <f>VLOOKUP(M158,Product!$A$1:$D$14,3,FALSE)</f>
        <v>Espresso</v>
      </c>
      <c r="T158" t="str">
        <f>VLOOKUP(M158,Product!$A$1:$D$14,4,FALSE)</f>
        <v>Regular</v>
      </c>
    </row>
    <row r="159" spans="1:20" x14ac:dyDescent="0.3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s="2">
        <v>42735</v>
      </c>
      <c r="O159" t="str">
        <f>VLOOKUP(L159,Location!$A$1:$D$157,2,FALSE)</f>
        <v>Oregon</v>
      </c>
      <c r="P159" t="str">
        <f>VLOOKUP(L159,Location!$A$1:$D$157,3,FALSE)</f>
        <v>West</v>
      </c>
      <c r="Q159" t="str">
        <f>VLOOKUP(L159,Location!$A$1:$D$157,4,FALSE)</f>
        <v>Small Market</v>
      </c>
      <c r="R159" t="str">
        <f>VLOOKUP(M159,Product!$A$1:$D$14,2,FALSE)</f>
        <v>Caffe Mocha</v>
      </c>
      <c r="S159" t="str">
        <f>VLOOKUP(M159,Product!$A$1:$D$14,3,FALSE)</f>
        <v>Espresso</v>
      </c>
      <c r="T159" t="str">
        <f>VLOOKUP(M159,Product!$A$1:$D$14,4,FALSE)</f>
        <v>Regular</v>
      </c>
    </row>
    <row r="160" spans="1:20" x14ac:dyDescent="0.3">
      <c r="A160">
        <v>99</v>
      </c>
      <c r="B160">
        <v>171</v>
      </c>
      <c r="C160">
        <v>341</v>
      </c>
      <c r="D160">
        <v>151</v>
      </c>
      <c r="E160">
        <v>72</v>
      </c>
      <c r="F160">
        <v>47</v>
      </c>
      <c r="G160">
        <v>1091</v>
      </c>
      <c r="H160">
        <v>100</v>
      </c>
      <c r="I160">
        <v>139</v>
      </c>
      <c r="J160">
        <v>160</v>
      </c>
      <c r="K160">
        <v>320</v>
      </c>
      <c r="L160">
        <v>971</v>
      </c>
      <c r="M160">
        <v>6</v>
      </c>
      <c r="N160" s="2">
        <v>42735</v>
      </c>
      <c r="O160" t="str">
        <f>VLOOKUP(L160,Location!$A$1:$D$157,2,FALSE)</f>
        <v>Oregon</v>
      </c>
      <c r="P160" t="str">
        <f>VLOOKUP(L160,Location!$A$1:$D$157,3,FALSE)</f>
        <v>West</v>
      </c>
      <c r="Q160" t="str">
        <f>VLOOKUP(L160,Location!$A$1:$D$157,4,FALSE)</f>
        <v>Small Market</v>
      </c>
      <c r="R160" t="str">
        <f>VLOOKUP(M160,Product!$A$1:$D$14,2,FALSE)</f>
        <v>Decaf Espresso</v>
      </c>
      <c r="S160" t="str">
        <f>VLOOKUP(M160,Product!$A$1:$D$14,3,FALSE)</f>
        <v>Espresso</v>
      </c>
      <c r="T160" t="str">
        <f>VLOOKUP(M160,Product!$A$1:$D$14,4,FALSE)</f>
        <v>Decaf</v>
      </c>
    </row>
    <row r="161" spans="1:20" x14ac:dyDescent="0.3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s="2">
        <v>42735</v>
      </c>
      <c r="O161" t="str">
        <f>VLOOKUP(L161,Location!$A$1:$D$157,2,FALSE)</f>
        <v>Oregon</v>
      </c>
      <c r="P161" t="str">
        <f>VLOOKUP(L161,Location!$A$1:$D$157,3,FALSE)</f>
        <v>West</v>
      </c>
      <c r="Q161" t="str">
        <f>VLOOKUP(L161,Location!$A$1:$D$157,4,FALSE)</f>
        <v>Small Market</v>
      </c>
      <c r="R161" t="str">
        <f>VLOOKUP(M161,Product!$A$1:$D$14,2,FALSE)</f>
        <v>Decaf Irish Cream</v>
      </c>
      <c r="S161" t="str">
        <f>VLOOKUP(M161,Product!$A$1:$D$14,3,FALSE)</f>
        <v>Coffee</v>
      </c>
      <c r="T161" t="str">
        <f>VLOOKUP(M161,Product!$A$1:$D$14,4,FALSE)</f>
        <v>Decaf</v>
      </c>
    </row>
    <row r="162" spans="1:20" x14ac:dyDescent="0.3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s="2">
        <v>42735</v>
      </c>
      <c r="O162" t="str">
        <f>VLOOKUP(L162,Location!$A$1:$D$157,2,FALSE)</f>
        <v>Oregon</v>
      </c>
      <c r="P162" t="str">
        <f>VLOOKUP(L162,Location!$A$1:$D$157,3,FALSE)</f>
        <v>West</v>
      </c>
      <c r="Q162" t="str">
        <f>VLOOKUP(L162,Location!$A$1:$D$157,4,FALSE)</f>
        <v>Small Market</v>
      </c>
      <c r="R162" t="str">
        <f>VLOOKUP(M162,Product!$A$1:$D$14,2,FALSE)</f>
        <v>Chamomile</v>
      </c>
      <c r="S162" t="str">
        <f>VLOOKUP(M162,Product!$A$1:$D$14,3,FALSE)</f>
        <v>Herbal Tea</v>
      </c>
      <c r="T162" t="str">
        <f>VLOOKUP(M162,Product!$A$1:$D$14,4,FALSE)</f>
        <v>Decaf</v>
      </c>
    </row>
    <row r="163" spans="1:20" x14ac:dyDescent="0.3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s="2">
        <v>42735</v>
      </c>
      <c r="O163" t="str">
        <f>VLOOKUP(L163,Location!$A$1:$D$157,2,FALSE)</f>
        <v>Oregon</v>
      </c>
      <c r="P163" t="str">
        <f>VLOOKUP(L163,Location!$A$1:$D$157,3,FALSE)</f>
        <v>West</v>
      </c>
      <c r="Q163" t="str">
        <f>VLOOKUP(L163,Location!$A$1:$D$157,4,FALSE)</f>
        <v>Small Market</v>
      </c>
      <c r="R163" t="str">
        <f>VLOOKUP(M163,Product!$A$1:$D$14,2,FALSE)</f>
        <v>Lemon</v>
      </c>
      <c r="S163" t="str">
        <f>VLOOKUP(M163,Product!$A$1:$D$14,3,FALSE)</f>
        <v>Herbal Tea</v>
      </c>
      <c r="T163" t="str">
        <f>VLOOKUP(M163,Product!$A$1:$D$14,4,FALSE)</f>
        <v>Decaf</v>
      </c>
    </row>
    <row r="164" spans="1:20" x14ac:dyDescent="0.3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2">
        <v>42735</v>
      </c>
      <c r="O164" t="str">
        <f>VLOOKUP(L164,Location!$A$1:$D$157,2,FALSE)</f>
        <v>Oregon</v>
      </c>
      <c r="P164" t="str">
        <f>VLOOKUP(L164,Location!$A$1:$D$157,3,FALSE)</f>
        <v>West</v>
      </c>
      <c r="Q164" t="str">
        <f>VLOOKUP(L164,Location!$A$1:$D$157,4,FALSE)</f>
        <v>Small Market</v>
      </c>
      <c r="R164" t="str">
        <f>VLOOKUP(M164,Product!$A$1:$D$14,2,FALSE)</f>
        <v>Darjeeling</v>
      </c>
      <c r="S164" t="str">
        <f>VLOOKUP(M164,Product!$A$1:$D$14,3,FALSE)</f>
        <v>Tea</v>
      </c>
      <c r="T164" t="str">
        <f>VLOOKUP(M164,Product!$A$1:$D$14,4,FALSE)</f>
        <v>Regular</v>
      </c>
    </row>
    <row r="165" spans="1:20" x14ac:dyDescent="0.3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s="2">
        <v>42735</v>
      </c>
      <c r="O165" t="str">
        <f>VLOOKUP(L165,Location!$A$1:$D$157,2,FALSE)</f>
        <v>Oregon</v>
      </c>
      <c r="P165" t="str">
        <f>VLOOKUP(L165,Location!$A$1:$D$157,3,FALSE)</f>
        <v>West</v>
      </c>
      <c r="Q165" t="str">
        <f>VLOOKUP(L165,Location!$A$1:$D$157,4,FALSE)</f>
        <v>Small Market</v>
      </c>
      <c r="R165" t="str">
        <f>VLOOKUP(M165,Product!$A$1:$D$14,2,FALSE)</f>
        <v>Earl Grey</v>
      </c>
      <c r="S165" t="str">
        <f>VLOOKUP(M165,Product!$A$1:$D$14,3,FALSE)</f>
        <v>Tea</v>
      </c>
      <c r="T165" t="str">
        <f>VLOOKUP(M165,Product!$A$1:$D$14,4,FALSE)</f>
        <v>Regular</v>
      </c>
    </row>
    <row r="166" spans="1:20" x14ac:dyDescent="0.3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s="2">
        <v>42735</v>
      </c>
      <c r="O166" t="str">
        <f>VLOOKUP(L166,Location!$A$1:$D$157,2,FALSE)</f>
        <v>Oregon</v>
      </c>
      <c r="P166" t="str">
        <f>VLOOKUP(L166,Location!$A$1:$D$157,3,FALSE)</f>
        <v>West</v>
      </c>
      <c r="Q166" t="str">
        <f>VLOOKUP(L166,Location!$A$1:$D$157,4,FALSE)</f>
        <v>Small Market</v>
      </c>
      <c r="R166" t="str">
        <f>VLOOKUP(M166,Product!$A$1:$D$14,2,FALSE)</f>
        <v>Green Tea</v>
      </c>
      <c r="S166" t="str">
        <f>VLOOKUP(M166,Product!$A$1:$D$14,3,FALSE)</f>
        <v>Tea</v>
      </c>
      <c r="T166" t="str">
        <f>VLOOKUP(M166,Product!$A$1:$D$14,4,FALSE)</f>
        <v>Regular</v>
      </c>
    </row>
    <row r="167" spans="1:20" x14ac:dyDescent="0.3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s="2">
        <v>42735</v>
      </c>
      <c r="O167" t="str">
        <f>VLOOKUP(L167,Location!$A$1:$D$157,2,FALSE)</f>
        <v>Oregon</v>
      </c>
      <c r="P167" t="str">
        <f>VLOOKUP(L167,Location!$A$1:$D$157,3,FALSE)</f>
        <v>West</v>
      </c>
      <c r="Q167" t="str">
        <f>VLOOKUP(L167,Location!$A$1:$D$157,4,FALSE)</f>
        <v>Small Market</v>
      </c>
      <c r="R167" t="str">
        <f>VLOOKUP(M167,Product!$A$1:$D$14,2,FALSE)</f>
        <v>Amaretto</v>
      </c>
      <c r="S167" t="str">
        <f>VLOOKUP(M167,Product!$A$1:$D$14,3,FALSE)</f>
        <v>Coffee</v>
      </c>
      <c r="T167" t="str">
        <f>VLOOKUP(M167,Product!$A$1:$D$14,4,FALSE)</f>
        <v>Regular</v>
      </c>
    </row>
    <row r="168" spans="1:20" x14ac:dyDescent="0.3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s="2">
        <v>42735</v>
      </c>
      <c r="O168" t="str">
        <f>VLOOKUP(L168,Location!$A$1:$D$157,2,FALSE)</f>
        <v>Oregon</v>
      </c>
      <c r="P168" t="str">
        <f>VLOOKUP(L168,Location!$A$1:$D$157,3,FALSE)</f>
        <v>West</v>
      </c>
      <c r="Q168" t="str">
        <f>VLOOKUP(L168,Location!$A$1:$D$157,4,FALSE)</f>
        <v>Small Market</v>
      </c>
      <c r="R168" t="str">
        <f>VLOOKUP(M168,Product!$A$1:$D$14,2,FALSE)</f>
        <v>Columbian</v>
      </c>
      <c r="S168" t="str">
        <f>VLOOKUP(M168,Product!$A$1:$D$14,3,FALSE)</f>
        <v>Coffee</v>
      </c>
      <c r="T168" t="str">
        <f>VLOOKUP(M168,Product!$A$1:$D$14,4,FALSE)</f>
        <v>Regular</v>
      </c>
    </row>
    <row r="169" spans="1:20" x14ac:dyDescent="0.3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s="2">
        <v>42735</v>
      </c>
      <c r="O169" t="str">
        <f>VLOOKUP(L169,Location!$A$1:$D$157,2,FALSE)</f>
        <v>Washington</v>
      </c>
      <c r="P169" t="str">
        <f>VLOOKUP(L169,Location!$A$1:$D$157,3,FALSE)</f>
        <v>West</v>
      </c>
      <c r="Q169" t="str">
        <f>VLOOKUP(L169,Location!$A$1:$D$157,4,FALSE)</f>
        <v>Small Market</v>
      </c>
      <c r="R169" t="str">
        <f>VLOOKUP(M169,Product!$A$1:$D$14,2,FALSE)</f>
        <v>Caffe Latte</v>
      </c>
      <c r="S169" t="str">
        <f>VLOOKUP(M169,Product!$A$1:$D$14,3,FALSE)</f>
        <v>Espresso</v>
      </c>
      <c r="T169" t="str">
        <f>VLOOKUP(M169,Product!$A$1:$D$14,4,FALSE)</f>
        <v>Regular</v>
      </c>
    </row>
    <row r="170" spans="1:20" x14ac:dyDescent="0.3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s="2">
        <v>42735</v>
      </c>
      <c r="O170" t="str">
        <f>VLOOKUP(L170,Location!$A$1:$D$157,2,FALSE)</f>
        <v>Washington</v>
      </c>
      <c r="P170" t="str">
        <f>VLOOKUP(L170,Location!$A$1:$D$157,3,FALSE)</f>
        <v>West</v>
      </c>
      <c r="Q170" t="str">
        <f>VLOOKUP(L170,Location!$A$1:$D$157,4,FALSE)</f>
        <v>Small Market</v>
      </c>
      <c r="R170" t="str">
        <f>VLOOKUP(M170,Product!$A$1:$D$14,2,FALSE)</f>
        <v>Caffe Mocha</v>
      </c>
      <c r="S170" t="str">
        <f>VLOOKUP(M170,Product!$A$1:$D$14,3,FALSE)</f>
        <v>Espresso</v>
      </c>
      <c r="T170" t="str">
        <f>VLOOKUP(M170,Product!$A$1:$D$14,4,FALSE)</f>
        <v>Regular</v>
      </c>
    </row>
    <row r="171" spans="1:20" x14ac:dyDescent="0.3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s="2">
        <v>42735</v>
      </c>
      <c r="O171" t="str">
        <f>VLOOKUP(L171,Location!$A$1:$D$157,2,FALSE)</f>
        <v>Washington</v>
      </c>
      <c r="P171" t="str">
        <f>VLOOKUP(L171,Location!$A$1:$D$157,3,FALSE)</f>
        <v>West</v>
      </c>
      <c r="Q171" t="str">
        <f>VLOOKUP(L171,Location!$A$1:$D$157,4,FALSE)</f>
        <v>Small Market</v>
      </c>
      <c r="R171" t="str">
        <f>VLOOKUP(M171,Product!$A$1:$D$14,2,FALSE)</f>
        <v>Decaf Espresso</v>
      </c>
      <c r="S171" t="str">
        <f>VLOOKUP(M171,Product!$A$1:$D$14,3,FALSE)</f>
        <v>Espresso</v>
      </c>
      <c r="T171" t="str">
        <f>VLOOKUP(M171,Product!$A$1:$D$14,4,FALSE)</f>
        <v>Decaf</v>
      </c>
    </row>
    <row r="172" spans="1:20" x14ac:dyDescent="0.3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2">
        <v>42735</v>
      </c>
      <c r="O172" t="str">
        <f>VLOOKUP(L172,Location!$A$1:$D$157,2,FALSE)</f>
        <v>Washington</v>
      </c>
      <c r="P172" t="str">
        <f>VLOOKUP(L172,Location!$A$1:$D$157,3,FALSE)</f>
        <v>West</v>
      </c>
      <c r="Q172" t="str">
        <f>VLOOKUP(L172,Location!$A$1:$D$157,4,FALSE)</f>
        <v>Small Market</v>
      </c>
      <c r="R172" t="str">
        <f>VLOOKUP(M172,Product!$A$1:$D$14,2,FALSE)</f>
        <v>Decaf Irish Cream</v>
      </c>
      <c r="S172" t="str">
        <f>VLOOKUP(M172,Product!$A$1:$D$14,3,FALSE)</f>
        <v>Coffee</v>
      </c>
      <c r="T172" t="str">
        <f>VLOOKUP(M172,Product!$A$1:$D$14,4,FALSE)</f>
        <v>Decaf</v>
      </c>
    </row>
    <row r="173" spans="1:20" x14ac:dyDescent="0.3">
      <c r="A173">
        <v>115</v>
      </c>
      <c r="B173">
        <v>186</v>
      </c>
      <c r="C173">
        <v>310</v>
      </c>
      <c r="D173">
        <v>90</v>
      </c>
      <c r="E173">
        <v>71</v>
      </c>
      <c r="F173">
        <v>40</v>
      </c>
      <c r="G173">
        <v>961</v>
      </c>
      <c r="H173">
        <v>120</v>
      </c>
      <c r="I173">
        <v>90</v>
      </c>
      <c r="J173">
        <v>170</v>
      </c>
      <c r="K173">
        <v>270</v>
      </c>
      <c r="L173">
        <v>206</v>
      </c>
      <c r="M173">
        <v>8</v>
      </c>
      <c r="N173" s="2">
        <v>42735</v>
      </c>
      <c r="O173" t="str">
        <f>VLOOKUP(L173,Location!$A$1:$D$157,2,FALSE)</f>
        <v>Washington</v>
      </c>
      <c r="P173" t="str">
        <f>VLOOKUP(L173,Location!$A$1:$D$157,3,FALSE)</f>
        <v>West</v>
      </c>
      <c r="Q173" t="str">
        <f>VLOOKUP(L173,Location!$A$1:$D$157,4,FALSE)</f>
        <v>Small Market</v>
      </c>
      <c r="R173" t="str">
        <f>VLOOKUP(M173,Product!$A$1:$D$14,2,FALSE)</f>
        <v>Chamomile</v>
      </c>
      <c r="S173" t="str">
        <f>VLOOKUP(M173,Product!$A$1:$D$14,3,FALSE)</f>
        <v>Herbal Tea</v>
      </c>
      <c r="T173" t="str">
        <f>VLOOKUP(M173,Product!$A$1:$D$14,4,FALSE)</f>
        <v>Decaf</v>
      </c>
    </row>
    <row r="174" spans="1:20" x14ac:dyDescent="0.3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2">
        <v>42735</v>
      </c>
      <c r="O174" t="str">
        <f>VLOOKUP(L174,Location!$A$1:$D$157,2,FALSE)</f>
        <v>Washington</v>
      </c>
      <c r="P174" t="str">
        <f>VLOOKUP(L174,Location!$A$1:$D$157,3,FALSE)</f>
        <v>West</v>
      </c>
      <c r="Q174" t="str">
        <f>VLOOKUP(L174,Location!$A$1:$D$157,4,FALSE)</f>
        <v>Small Market</v>
      </c>
      <c r="R174" t="str">
        <f>VLOOKUP(M174,Product!$A$1:$D$14,2,FALSE)</f>
        <v>Lemon</v>
      </c>
      <c r="S174" t="str">
        <f>VLOOKUP(M174,Product!$A$1:$D$14,3,FALSE)</f>
        <v>Herbal Tea</v>
      </c>
      <c r="T174" t="str">
        <f>VLOOKUP(M174,Product!$A$1:$D$14,4,FALSE)</f>
        <v>Decaf</v>
      </c>
    </row>
    <row r="175" spans="1:20" x14ac:dyDescent="0.3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s="2">
        <v>42735</v>
      </c>
      <c r="O175" t="str">
        <f>VLOOKUP(L175,Location!$A$1:$D$157,2,FALSE)</f>
        <v>Washington</v>
      </c>
      <c r="P175" t="str">
        <f>VLOOKUP(L175,Location!$A$1:$D$157,3,FALSE)</f>
        <v>West</v>
      </c>
      <c r="Q175" t="str">
        <f>VLOOKUP(L175,Location!$A$1:$D$157,4,FALSE)</f>
        <v>Small Market</v>
      </c>
      <c r="R175" t="str">
        <f>VLOOKUP(M175,Product!$A$1:$D$14,2,FALSE)</f>
        <v>Darjeeling</v>
      </c>
      <c r="S175" t="str">
        <f>VLOOKUP(M175,Product!$A$1:$D$14,3,FALSE)</f>
        <v>Tea</v>
      </c>
      <c r="T175" t="str">
        <f>VLOOKUP(M175,Product!$A$1:$D$14,4,FALSE)</f>
        <v>Regular</v>
      </c>
    </row>
    <row r="176" spans="1:20" x14ac:dyDescent="0.3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s="2">
        <v>42735</v>
      </c>
      <c r="O176" t="str">
        <f>VLOOKUP(L176,Location!$A$1:$D$157,2,FALSE)</f>
        <v>Washington</v>
      </c>
      <c r="P176" t="str">
        <f>VLOOKUP(L176,Location!$A$1:$D$157,3,FALSE)</f>
        <v>West</v>
      </c>
      <c r="Q176" t="str">
        <f>VLOOKUP(L176,Location!$A$1:$D$157,4,FALSE)</f>
        <v>Small Market</v>
      </c>
      <c r="R176" t="str">
        <f>VLOOKUP(M176,Product!$A$1:$D$14,2,FALSE)</f>
        <v>Earl Grey</v>
      </c>
      <c r="S176" t="str">
        <f>VLOOKUP(M176,Product!$A$1:$D$14,3,FALSE)</f>
        <v>Tea</v>
      </c>
      <c r="T176" t="str">
        <f>VLOOKUP(M176,Product!$A$1:$D$14,4,FALSE)</f>
        <v>Regular</v>
      </c>
    </row>
    <row r="177" spans="1:20" x14ac:dyDescent="0.3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s="2">
        <v>42735</v>
      </c>
      <c r="O177" t="str">
        <f>VLOOKUP(L177,Location!$A$1:$D$157,2,FALSE)</f>
        <v>Washington</v>
      </c>
      <c r="P177" t="str">
        <f>VLOOKUP(L177,Location!$A$1:$D$157,3,FALSE)</f>
        <v>West</v>
      </c>
      <c r="Q177" t="str">
        <f>VLOOKUP(L177,Location!$A$1:$D$157,4,FALSE)</f>
        <v>Small Market</v>
      </c>
      <c r="R177" t="str">
        <f>VLOOKUP(M177,Product!$A$1:$D$14,2,FALSE)</f>
        <v>Green Tea</v>
      </c>
      <c r="S177" t="str">
        <f>VLOOKUP(M177,Product!$A$1:$D$14,3,FALSE)</f>
        <v>Tea</v>
      </c>
      <c r="T177" t="str">
        <f>VLOOKUP(M177,Product!$A$1:$D$14,4,FALSE)</f>
        <v>Regular</v>
      </c>
    </row>
    <row r="178" spans="1:20" x14ac:dyDescent="0.3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s="2">
        <v>42735</v>
      </c>
      <c r="O178" t="str">
        <f>VLOOKUP(L178,Location!$A$1:$D$157,2,FALSE)</f>
        <v>Washington</v>
      </c>
      <c r="P178" t="str">
        <f>VLOOKUP(L178,Location!$A$1:$D$157,3,FALSE)</f>
        <v>West</v>
      </c>
      <c r="Q178" t="str">
        <f>VLOOKUP(L178,Location!$A$1:$D$157,4,FALSE)</f>
        <v>Small Market</v>
      </c>
      <c r="R178" t="str">
        <f>VLOOKUP(M178,Product!$A$1:$D$14,2,FALSE)</f>
        <v>Columbian</v>
      </c>
      <c r="S178" t="str">
        <f>VLOOKUP(M178,Product!$A$1:$D$14,3,FALSE)</f>
        <v>Coffee</v>
      </c>
      <c r="T178" t="str">
        <f>VLOOKUP(M178,Product!$A$1:$D$14,4,FALSE)</f>
        <v>Regular</v>
      </c>
    </row>
    <row r="179" spans="1:20" x14ac:dyDescent="0.3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80</v>
      </c>
      <c r="J179">
        <v>150</v>
      </c>
      <c r="K179">
        <v>250</v>
      </c>
      <c r="L179">
        <v>303</v>
      </c>
      <c r="M179">
        <v>1</v>
      </c>
      <c r="N179" s="2">
        <v>42766</v>
      </c>
      <c r="O179" t="str">
        <f>VLOOKUP(L179,Location!$A$1:$D$157,2,FALSE)</f>
        <v>Colorado</v>
      </c>
      <c r="P179" t="str">
        <f>VLOOKUP(L179,Location!$A$1:$D$157,3,FALSE)</f>
        <v>Central</v>
      </c>
      <c r="Q179" t="str">
        <f>VLOOKUP(L179,Location!$A$1:$D$157,4,FALSE)</f>
        <v>Major Market</v>
      </c>
      <c r="R179" t="str">
        <f>VLOOKUP(M179,Product!$A$1:$D$14,2,FALSE)</f>
        <v>Amaretto</v>
      </c>
      <c r="S179" t="str">
        <f>VLOOKUP(M179,Product!$A$1:$D$14,3,FALSE)</f>
        <v>Coffee</v>
      </c>
      <c r="T179" t="str">
        <f>VLOOKUP(M179,Product!$A$1:$D$14,4,FALSE)</f>
        <v>Regular</v>
      </c>
    </row>
    <row r="180" spans="1:20" x14ac:dyDescent="0.3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s="2">
        <v>42766</v>
      </c>
      <c r="O180" t="str">
        <f>VLOOKUP(L180,Location!$A$1:$D$157,2,FALSE)</f>
        <v>Colorado</v>
      </c>
      <c r="P180" t="str">
        <f>VLOOKUP(L180,Location!$A$1:$D$157,3,FALSE)</f>
        <v>Central</v>
      </c>
      <c r="Q180" t="str">
        <f>VLOOKUP(L180,Location!$A$1:$D$157,4,FALSE)</f>
        <v>Major Market</v>
      </c>
      <c r="R180" t="str">
        <f>VLOOKUP(M180,Product!$A$1:$D$14,2,FALSE)</f>
        <v>Columbian</v>
      </c>
      <c r="S180" t="str">
        <f>VLOOKUP(M180,Product!$A$1:$D$14,3,FALSE)</f>
        <v>Coffee</v>
      </c>
      <c r="T180" t="str">
        <f>VLOOKUP(M180,Product!$A$1:$D$14,4,FALSE)</f>
        <v>Regular</v>
      </c>
    </row>
    <row r="181" spans="1:20" x14ac:dyDescent="0.3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93</v>
      </c>
      <c r="J181">
        <v>140</v>
      </c>
      <c r="K181">
        <v>240</v>
      </c>
      <c r="L181">
        <v>719</v>
      </c>
      <c r="M181">
        <v>3</v>
      </c>
      <c r="N181" s="2">
        <v>42766</v>
      </c>
      <c r="O181" t="str">
        <f>VLOOKUP(L181,Location!$A$1:$D$157,2,FALSE)</f>
        <v>Colorado</v>
      </c>
      <c r="P181" t="str">
        <f>VLOOKUP(L181,Location!$A$1:$D$157,3,FALSE)</f>
        <v>Central</v>
      </c>
      <c r="Q181" t="str">
        <f>VLOOKUP(L181,Location!$A$1:$D$157,4,FALSE)</f>
        <v>Major Market</v>
      </c>
      <c r="R181" t="str">
        <f>VLOOKUP(M181,Product!$A$1:$D$14,2,FALSE)</f>
        <v>Decaf Irish Cream</v>
      </c>
      <c r="S181" t="str">
        <f>VLOOKUP(M181,Product!$A$1:$D$14,3,FALSE)</f>
        <v>Coffee</v>
      </c>
      <c r="T181" t="str">
        <f>VLOOKUP(M181,Product!$A$1:$D$14,4,FALSE)</f>
        <v>Decaf</v>
      </c>
    </row>
    <row r="182" spans="1:20" x14ac:dyDescent="0.3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s="2">
        <v>42766</v>
      </c>
      <c r="O182" t="str">
        <f>VLOOKUP(L182,Location!$A$1:$D$157,2,FALSE)</f>
        <v>Colorado</v>
      </c>
      <c r="P182" t="str">
        <f>VLOOKUP(L182,Location!$A$1:$D$157,3,FALSE)</f>
        <v>Central</v>
      </c>
      <c r="Q182" t="str">
        <f>VLOOKUP(L182,Location!$A$1:$D$157,4,FALSE)</f>
        <v>Major Market</v>
      </c>
      <c r="R182" t="str">
        <f>VLOOKUP(M182,Product!$A$1:$D$14,2,FALSE)</f>
        <v>Green Tea</v>
      </c>
      <c r="S182" t="str">
        <f>VLOOKUP(M182,Product!$A$1:$D$14,3,FALSE)</f>
        <v>Tea</v>
      </c>
      <c r="T182" t="str">
        <f>VLOOKUP(M182,Product!$A$1:$D$14,4,FALSE)</f>
        <v>Regular</v>
      </c>
    </row>
    <row r="183" spans="1:20" x14ac:dyDescent="0.3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s="2">
        <v>42766</v>
      </c>
      <c r="O183" t="str">
        <f>VLOOKUP(L183,Location!$A$1:$D$157,2,FALSE)</f>
        <v>Colorado</v>
      </c>
      <c r="P183" t="str">
        <f>VLOOKUP(L183,Location!$A$1:$D$157,3,FALSE)</f>
        <v>Central</v>
      </c>
      <c r="Q183" t="str">
        <f>VLOOKUP(L183,Location!$A$1:$D$157,4,FALSE)</f>
        <v>Major Market</v>
      </c>
      <c r="R183" t="str">
        <f>VLOOKUP(M183,Product!$A$1:$D$14,2,FALSE)</f>
        <v>Caffe Mocha</v>
      </c>
      <c r="S183" t="str">
        <f>VLOOKUP(M183,Product!$A$1:$D$14,3,FALSE)</f>
        <v>Espresso</v>
      </c>
      <c r="T183" t="str">
        <f>VLOOKUP(M183,Product!$A$1:$D$14,4,FALSE)</f>
        <v>Regular</v>
      </c>
    </row>
    <row r="184" spans="1:20" x14ac:dyDescent="0.3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s="2">
        <v>42766</v>
      </c>
      <c r="O184" t="str">
        <f>VLOOKUP(L184,Location!$A$1:$D$157,2,FALSE)</f>
        <v>Colorado</v>
      </c>
      <c r="P184" t="str">
        <f>VLOOKUP(L184,Location!$A$1:$D$157,3,FALSE)</f>
        <v>Central</v>
      </c>
      <c r="Q184" t="str">
        <f>VLOOKUP(L184,Location!$A$1:$D$157,4,FALSE)</f>
        <v>Major Market</v>
      </c>
      <c r="R184" t="str">
        <f>VLOOKUP(M184,Product!$A$1:$D$14,2,FALSE)</f>
        <v>Decaf Espresso</v>
      </c>
      <c r="S184" t="str">
        <f>VLOOKUP(M184,Product!$A$1:$D$14,3,FALSE)</f>
        <v>Espresso</v>
      </c>
      <c r="T184" t="str">
        <f>VLOOKUP(M184,Product!$A$1:$D$14,4,FALSE)</f>
        <v>Decaf</v>
      </c>
    </row>
    <row r="185" spans="1:20" x14ac:dyDescent="0.3">
      <c r="A185">
        <v>99</v>
      </c>
      <c r="B185">
        <v>170</v>
      </c>
      <c r="C185">
        <v>340</v>
      </c>
      <c r="D185">
        <v>227</v>
      </c>
      <c r="E185">
        <v>71</v>
      </c>
      <c r="F185">
        <v>47</v>
      </c>
      <c r="G185">
        <v>1073</v>
      </c>
      <c r="H185">
        <v>100</v>
      </c>
      <c r="I185">
        <v>191</v>
      </c>
      <c r="J185">
        <v>150</v>
      </c>
      <c r="K185">
        <v>290</v>
      </c>
      <c r="L185">
        <v>970</v>
      </c>
      <c r="M185">
        <v>8</v>
      </c>
      <c r="N185" s="2">
        <v>42766</v>
      </c>
      <c r="O185" t="str">
        <f>VLOOKUP(L185,Location!$A$1:$D$157,2,FALSE)</f>
        <v>Colorado</v>
      </c>
      <c r="P185" t="str">
        <f>VLOOKUP(L185,Location!$A$1:$D$157,3,FALSE)</f>
        <v>Central</v>
      </c>
      <c r="Q185" t="str">
        <f>VLOOKUP(L185,Location!$A$1:$D$157,4,FALSE)</f>
        <v>Major Market</v>
      </c>
      <c r="R185" t="str">
        <f>VLOOKUP(M185,Product!$A$1:$D$14,2,FALSE)</f>
        <v>Chamomile</v>
      </c>
      <c r="S185" t="str">
        <f>VLOOKUP(M185,Product!$A$1:$D$14,3,FALSE)</f>
        <v>Herbal Tea</v>
      </c>
      <c r="T185" t="str">
        <f>VLOOKUP(M185,Product!$A$1:$D$14,4,FALSE)</f>
        <v>Decaf</v>
      </c>
    </row>
    <row r="186" spans="1:20" x14ac:dyDescent="0.3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s="2">
        <v>42766</v>
      </c>
      <c r="O186" t="str">
        <f>VLOOKUP(L186,Location!$A$1:$D$157,2,FALSE)</f>
        <v>Colorado</v>
      </c>
      <c r="P186" t="str">
        <f>VLOOKUP(L186,Location!$A$1:$D$157,3,FALSE)</f>
        <v>Central</v>
      </c>
      <c r="Q186" t="str">
        <f>VLOOKUP(L186,Location!$A$1:$D$157,4,FALSE)</f>
        <v>Major Market</v>
      </c>
      <c r="R186" t="str">
        <f>VLOOKUP(M186,Product!$A$1:$D$14,2,FALSE)</f>
        <v>Lemon</v>
      </c>
      <c r="S186" t="str">
        <f>VLOOKUP(M186,Product!$A$1:$D$14,3,FALSE)</f>
        <v>Herbal Tea</v>
      </c>
      <c r="T186" t="str">
        <f>VLOOKUP(M186,Product!$A$1:$D$14,4,FALSE)</f>
        <v>Decaf</v>
      </c>
    </row>
    <row r="187" spans="1:20" x14ac:dyDescent="0.3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s="2">
        <v>42766</v>
      </c>
      <c r="O187" t="str">
        <f>VLOOKUP(L187,Location!$A$1:$D$157,2,FALSE)</f>
        <v>Colorado</v>
      </c>
      <c r="P187" t="str">
        <f>VLOOKUP(L187,Location!$A$1:$D$157,3,FALSE)</f>
        <v>Central</v>
      </c>
      <c r="Q187" t="str">
        <f>VLOOKUP(L187,Location!$A$1:$D$157,4,FALSE)</f>
        <v>Major Market</v>
      </c>
      <c r="R187" t="str">
        <f>VLOOKUP(M187,Product!$A$1:$D$14,2,FALSE)</f>
        <v>Mint</v>
      </c>
      <c r="S187" t="str">
        <f>VLOOKUP(M187,Product!$A$1:$D$14,3,FALSE)</f>
        <v>Herbal Tea</v>
      </c>
      <c r="T187" t="str">
        <f>VLOOKUP(M187,Product!$A$1:$D$14,4,FALSE)</f>
        <v>Decaf</v>
      </c>
    </row>
    <row r="188" spans="1:20" x14ac:dyDescent="0.3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s="2">
        <v>42766</v>
      </c>
      <c r="O188" t="str">
        <f>VLOOKUP(L188,Location!$A$1:$D$157,2,FALSE)</f>
        <v>Colorado</v>
      </c>
      <c r="P188" t="str">
        <f>VLOOKUP(L188,Location!$A$1:$D$157,3,FALSE)</f>
        <v>Central</v>
      </c>
      <c r="Q188" t="str">
        <f>VLOOKUP(L188,Location!$A$1:$D$157,4,FALSE)</f>
        <v>Major Market</v>
      </c>
      <c r="R188" t="str">
        <f>VLOOKUP(M188,Product!$A$1:$D$14,2,FALSE)</f>
        <v>Darjeeling</v>
      </c>
      <c r="S188" t="str">
        <f>VLOOKUP(M188,Product!$A$1:$D$14,3,FALSE)</f>
        <v>Tea</v>
      </c>
      <c r="T188" t="str">
        <f>VLOOKUP(M188,Product!$A$1:$D$14,4,FALSE)</f>
        <v>Regular</v>
      </c>
    </row>
    <row r="189" spans="1:20" x14ac:dyDescent="0.3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s="2">
        <v>42766</v>
      </c>
      <c r="O189" t="str">
        <f>VLOOKUP(L189,Location!$A$1:$D$157,2,FALSE)</f>
        <v>Colorado</v>
      </c>
      <c r="P189" t="str">
        <f>VLOOKUP(L189,Location!$A$1:$D$157,3,FALSE)</f>
        <v>Central</v>
      </c>
      <c r="Q189" t="str">
        <f>VLOOKUP(L189,Location!$A$1:$D$157,4,FALSE)</f>
        <v>Major Market</v>
      </c>
      <c r="R189" t="str">
        <f>VLOOKUP(M189,Product!$A$1:$D$14,2,FALSE)</f>
        <v>Earl Grey</v>
      </c>
      <c r="S189" t="str">
        <f>VLOOKUP(M189,Product!$A$1:$D$14,3,FALSE)</f>
        <v>Tea</v>
      </c>
      <c r="T189" t="str">
        <f>VLOOKUP(M189,Product!$A$1:$D$14,4,FALSE)</f>
        <v>Regular</v>
      </c>
    </row>
    <row r="190" spans="1:20" x14ac:dyDescent="0.3">
      <c r="A190">
        <v>115</v>
      </c>
      <c r="B190">
        <v>206</v>
      </c>
      <c r="C190">
        <v>354</v>
      </c>
      <c r="D190">
        <v>133</v>
      </c>
      <c r="E190">
        <v>91</v>
      </c>
      <c r="F190">
        <v>48</v>
      </c>
      <c r="G190">
        <v>844</v>
      </c>
      <c r="H190">
        <v>140</v>
      </c>
      <c r="I190">
        <v>145</v>
      </c>
      <c r="J190">
        <v>220</v>
      </c>
      <c r="K190">
        <v>370</v>
      </c>
      <c r="L190">
        <v>312</v>
      </c>
      <c r="M190">
        <v>2</v>
      </c>
      <c r="N190" s="2">
        <v>42766</v>
      </c>
      <c r="O190" t="str">
        <f>VLOOKUP(L190,Location!$A$1:$D$157,2,FALSE)</f>
        <v>Illinois</v>
      </c>
      <c r="P190" t="str">
        <f>VLOOKUP(L190,Location!$A$1:$D$157,3,FALSE)</f>
        <v>Central</v>
      </c>
      <c r="Q190" t="str">
        <f>VLOOKUP(L190,Location!$A$1:$D$157,4,FALSE)</f>
        <v>Major Market</v>
      </c>
      <c r="R190" t="str">
        <f>VLOOKUP(M190,Product!$A$1:$D$14,2,FALSE)</f>
        <v>Columbian</v>
      </c>
      <c r="S190" t="str">
        <f>VLOOKUP(M190,Product!$A$1:$D$14,3,FALSE)</f>
        <v>Coffee</v>
      </c>
      <c r="T190" t="str">
        <f>VLOOKUP(M190,Product!$A$1:$D$14,4,FALSE)</f>
        <v>Regular</v>
      </c>
    </row>
    <row r="191" spans="1:20" x14ac:dyDescent="0.3">
      <c r="A191">
        <v>95</v>
      </c>
      <c r="B191">
        <v>150</v>
      </c>
      <c r="C191">
        <v>254</v>
      </c>
      <c r="D191">
        <v>78</v>
      </c>
      <c r="E191">
        <v>55</v>
      </c>
      <c r="F191">
        <v>33</v>
      </c>
      <c r="G191">
        <v>596</v>
      </c>
      <c r="H191">
        <v>100</v>
      </c>
      <c r="I191">
        <v>90</v>
      </c>
      <c r="J191">
        <v>150</v>
      </c>
      <c r="K191">
        <v>260</v>
      </c>
      <c r="L191">
        <v>847</v>
      </c>
      <c r="M191">
        <v>3</v>
      </c>
      <c r="N191" s="2">
        <v>42766</v>
      </c>
      <c r="O191" t="str">
        <f>VLOOKUP(L191,Location!$A$1:$D$157,2,FALSE)</f>
        <v>Illinois</v>
      </c>
      <c r="P191" t="str">
        <f>VLOOKUP(L191,Location!$A$1:$D$157,3,FALSE)</f>
        <v>Central</v>
      </c>
      <c r="Q191" t="str">
        <f>VLOOKUP(L191,Location!$A$1:$D$157,4,FALSE)</f>
        <v>Major Market</v>
      </c>
      <c r="R191" t="str">
        <f>VLOOKUP(M191,Product!$A$1:$D$14,2,FALSE)</f>
        <v>Decaf Irish Cream</v>
      </c>
      <c r="S191" t="str">
        <f>VLOOKUP(M191,Product!$A$1:$D$14,3,FALSE)</f>
        <v>Coffee</v>
      </c>
      <c r="T191" t="str">
        <f>VLOOKUP(M191,Product!$A$1:$D$14,4,FALSE)</f>
        <v>Decaf</v>
      </c>
    </row>
    <row r="192" spans="1:20" x14ac:dyDescent="0.3">
      <c r="A192">
        <v>201</v>
      </c>
      <c r="B192">
        <v>311</v>
      </c>
      <c r="C192">
        <v>545</v>
      </c>
      <c r="D192">
        <v>316</v>
      </c>
      <c r="E192">
        <v>110</v>
      </c>
      <c r="F192">
        <v>77</v>
      </c>
      <c r="G192">
        <v>1282</v>
      </c>
      <c r="H192">
        <v>260</v>
      </c>
      <c r="I192">
        <v>293</v>
      </c>
      <c r="J192">
        <v>370</v>
      </c>
      <c r="K192">
        <v>640</v>
      </c>
      <c r="L192">
        <v>708</v>
      </c>
      <c r="M192">
        <v>5</v>
      </c>
      <c r="N192" s="2">
        <v>42766</v>
      </c>
      <c r="O192" t="str">
        <f>VLOOKUP(L192,Location!$A$1:$D$157,2,FALSE)</f>
        <v>Illinois</v>
      </c>
      <c r="P192" t="str">
        <f>VLOOKUP(L192,Location!$A$1:$D$157,3,FALSE)</f>
        <v>Central</v>
      </c>
      <c r="Q192" t="str">
        <f>VLOOKUP(L192,Location!$A$1:$D$157,4,FALSE)</f>
        <v>Major Market</v>
      </c>
      <c r="R192" t="str">
        <f>VLOOKUP(M192,Product!$A$1:$D$14,2,FALSE)</f>
        <v>Caffe Mocha</v>
      </c>
      <c r="S192" t="str">
        <f>VLOOKUP(M192,Product!$A$1:$D$14,3,FALSE)</f>
        <v>Espresso</v>
      </c>
      <c r="T192" t="str">
        <f>VLOOKUP(M192,Product!$A$1:$D$14,4,FALSE)</f>
        <v>Regular</v>
      </c>
    </row>
    <row r="193" spans="1:20" x14ac:dyDescent="0.3">
      <c r="A193">
        <v>142</v>
      </c>
      <c r="B193">
        <v>229</v>
      </c>
      <c r="C193">
        <v>457</v>
      </c>
      <c r="D193">
        <v>195</v>
      </c>
      <c r="E193">
        <v>87</v>
      </c>
      <c r="F193">
        <v>63</v>
      </c>
      <c r="G193">
        <v>1436</v>
      </c>
      <c r="H193">
        <v>180</v>
      </c>
      <c r="I193">
        <v>288</v>
      </c>
      <c r="J193">
        <v>270</v>
      </c>
      <c r="K193">
        <v>530</v>
      </c>
      <c r="L193">
        <v>312</v>
      </c>
      <c r="M193">
        <v>6</v>
      </c>
      <c r="N193" s="2">
        <v>42766</v>
      </c>
      <c r="O193" t="str">
        <f>VLOOKUP(L193,Location!$A$1:$D$157,2,FALSE)</f>
        <v>Illinois</v>
      </c>
      <c r="P193" t="str">
        <f>VLOOKUP(L193,Location!$A$1:$D$157,3,FALSE)</f>
        <v>Central</v>
      </c>
      <c r="Q193" t="str">
        <f>VLOOKUP(L193,Location!$A$1:$D$157,4,FALSE)</f>
        <v>Major Market</v>
      </c>
      <c r="R193" t="str">
        <f>VLOOKUP(M193,Product!$A$1:$D$14,2,FALSE)</f>
        <v>Decaf Espresso</v>
      </c>
      <c r="S193" t="str">
        <f>VLOOKUP(M193,Product!$A$1:$D$14,3,FALSE)</f>
        <v>Espresso</v>
      </c>
      <c r="T193" t="str">
        <f>VLOOKUP(M193,Product!$A$1:$D$14,4,FALSE)</f>
        <v>Decaf</v>
      </c>
    </row>
    <row r="194" spans="1:20" x14ac:dyDescent="0.3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s="2">
        <v>42766</v>
      </c>
      <c r="O194" t="str">
        <f>VLOOKUP(L194,Location!$A$1:$D$157,2,FALSE)</f>
        <v>Illinois</v>
      </c>
      <c r="P194" t="str">
        <f>VLOOKUP(L194,Location!$A$1:$D$157,3,FALSE)</f>
        <v>Central</v>
      </c>
      <c r="Q194" t="str">
        <f>VLOOKUP(L194,Location!$A$1:$D$157,4,FALSE)</f>
        <v>Major Market</v>
      </c>
      <c r="R194" t="str">
        <f>VLOOKUP(M194,Product!$A$1:$D$14,2,FALSE)</f>
        <v>Chamomile</v>
      </c>
      <c r="S194" t="str">
        <f>VLOOKUP(M194,Product!$A$1:$D$14,3,FALSE)</f>
        <v>Herbal Tea</v>
      </c>
      <c r="T194" t="str">
        <f>VLOOKUP(M194,Product!$A$1:$D$14,4,FALSE)</f>
        <v>Decaf</v>
      </c>
    </row>
    <row r="195" spans="1:20" x14ac:dyDescent="0.3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2">
        <v>42766</v>
      </c>
      <c r="O195" t="str">
        <f>VLOOKUP(L195,Location!$A$1:$D$157,2,FALSE)</f>
        <v>Illinois</v>
      </c>
      <c r="P195" t="str">
        <f>VLOOKUP(L195,Location!$A$1:$D$157,3,FALSE)</f>
        <v>Central</v>
      </c>
      <c r="Q195" t="str">
        <f>VLOOKUP(L195,Location!$A$1:$D$157,4,FALSE)</f>
        <v>Major Market</v>
      </c>
      <c r="R195" t="str">
        <f>VLOOKUP(M195,Product!$A$1:$D$14,2,FALSE)</f>
        <v>Lemon</v>
      </c>
      <c r="S195" t="str">
        <f>VLOOKUP(M195,Product!$A$1:$D$14,3,FALSE)</f>
        <v>Herbal Tea</v>
      </c>
      <c r="T195" t="str">
        <f>VLOOKUP(M195,Product!$A$1:$D$14,4,FALSE)</f>
        <v>Decaf</v>
      </c>
    </row>
    <row r="196" spans="1:20" x14ac:dyDescent="0.3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s="2">
        <v>42766</v>
      </c>
      <c r="O196" t="str">
        <f>VLOOKUP(L196,Location!$A$1:$D$157,2,FALSE)</f>
        <v>Illinois</v>
      </c>
      <c r="P196" t="str">
        <f>VLOOKUP(L196,Location!$A$1:$D$157,3,FALSE)</f>
        <v>Central</v>
      </c>
      <c r="Q196" t="str">
        <f>VLOOKUP(L196,Location!$A$1:$D$157,4,FALSE)</f>
        <v>Major Market</v>
      </c>
      <c r="R196" t="str">
        <f>VLOOKUP(M196,Product!$A$1:$D$14,2,FALSE)</f>
        <v>Mint</v>
      </c>
      <c r="S196" t="str">
        <f>VLOOKUP(M196,Product!$A$1:$D$14,3,FALSE)</f>
        <v>Herbal Tea</v>
      </c>
      <c r="T196" t="str">
        <f>VLOOKUP(M196,Product!$A$1:$D$14,4,FALSE)</f>
        <v>Decaf</v>
      </c>
    </row>
    <row r="197" spans="1:20" x14ac:dyDescent="0.3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s="2">
        <v>42766</v>
      </c>
      <c r="O197" t="str">
        <f>VLOOKUP(L197,Location!$A$1:$D$157,2,FALSE)</f>
        <v>Illinois</v>
      </c>
      <c r="P197" t="str">
        <f>VLOOKUP(L197,Location!$A$1:$D$157,3,FALSE)</f>
        <v>Central</v>
      </c>
      <c r="Q197" t="str">
        <f>VLOOKUP(L197,Location!$A$1:$D$157,4,FALSE)</f>
        <v>Major Market</v>
      </c>
      <c r="R197" t="str">
        <f>VLOOKUP(M197,Product!$A$1:$D$14,2,FALSE)</f>
        <v>Darjeeling</v>
      </c>
      <c r="S197" t="str">
        <f>VLOOKUP(M197,Product!$A$1:$D$14,3,FALSE)</f>
        <v>Tea</v>
      </c>
      <c r="T197" t="str">
        <f>VLOOKUP(M197,Product!$A$1:$D$14,4,FALSE)</f>
        <v>Regular</v>
      </c>
    </row>
    <row r="198" spans="1:20" x14ac:dyDescent="0.3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s="2">
        <v>42766</v>
      </c>
      <c r="O198" t="str">
        <f>VLOOKUP(L198,Location!$A$1:$D$157,2,FALSE)</f>
        <v>Illinois</v>
      </c>
      <c r="P198" t="str">
        <f>VLOOKUP(L198,Location!$A$1:$D$157,3,FALSE)</f>
        <v>Central</v>
      </c>
      <c r="Q198" t="str">
        <f>VLOOKUP(L198,Location!$A$1:$D$157,4,FALSE)</f>
        <v>Major Market</v>
      </c>
      <c r="R198" t="str">
        <f>VLOOKUP(M198,Product!$A$1:$D$14,2,FALSE)</f>
        <v>Earl Grey</v>
      </c>
      <c r="S198" t="str">
        <f>VLOOKUP(M198,Product!$A$1:$D$14,3,FALSE)</f>
        <v>Tea</v>
      </c>
      <c r="T198" t="str">
        <f>VLOOKUP(M198,Product!$A$1:$D$14,4,FALSE)</f>
        <v>Regular</v>
      </c>
    </row>
    <row r="199" spans="1:20" x14ac:dyDescent="0.3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s="2">
        <v>42766</v>
      </c>
      <c r="O199" t="str">
        <f>VLOOKUP(L199,Location!$A$1:$D$157,2,FALSE)</f>
        <v>Iowa</v>
      </c>
      <c r="P199" t="str">
        <f>VLOOKUP(L199,Location!$A$1:$D$157,3,FALSE)</f>
        <v>Central</v>
      </c>
      <c r="Q199" t="str">
        <f>VLOOKUP(L199,Location!$A$1:$D$157,4,FALSE)</f>
        <v>Small Market</v>
      </c>
      <c r="R199" t="str">
        <f>VLOOKUP(M199,Product!$A$1:$D$14,2,FALSE)</f>
        <v>Amaretto</v>
      </c>
      <c r="S199" t="str">
        <f>VLOOKUP(M199,Product!$A$1:$D$14,3,FALSE)</f>
        <v>Coffee</v>
      </c>
      <c r="T199" t="str">
        <f>VLOOKUP(M199,Product!$A$1:$D$14,4,FALSE)</f>
        <v>Regular</v>
      </c>
    </row>
    <row r="200" spans="1:20" x14ac:dyDescent="0.3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2">
        <v>42766</v>
      </c>
      <c r="O200" t="str">
        <f>VLOOKUP(L200,Location!$A$1:$D$157,2,FALSE)</f>
        <v>Iowa</v>
      </c>
      <c r="P200" t="str">
        <f>VLOOKUP(L200,Location!$A$1:$D$157,3,FALSE)</f>
        <v>Central</v>
      </c>
      <c r="Q200" t="str">
        <f>VLOOKUP(L200,Location!$A$1:$D$157,4,FALSE)</f>
        <v>Small Market</v>
      </c>
      <c r="R200" t="str">
        <f>VLOOKUP(M200,Product!$A$1:$D$14,2,FALSE)</f>
        <v>Columbian</v>
      </c>
      <c r="S200" t="str">
        <f>VLOOKUP(M200,Product!$A$1:$D$14,3,FALSE)</f>
        <v>Coffee</v>
      </c>
      <c r="T200" t="str">
        <f>VLOOKUP(M200,Product!$A$1:$D$14,4,FALSE)</f>
        <v>Regular</v>
      </c>
    </row>
    <row r="201" spans="1:20" x14ac:dyDescent="0.3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2">
        <v>42766</v>
      </c>
      <c r="O201" t="str">
        <f>VLOOKUP(L201,Location!$A$1:$D$157,2,FALSE)</f>
        <v>Iowa</v>
      </c>
      <c r="P201" t="str">
        <f>VLOOKUP(L201,Location!$A$1:$D$157,3,FALSE)</f>
        <v>Central</v>
      </c>
      <c r="Q201" t="str">
        <f>VLOOKUP(L201,Location!$A$1:$D$157,4,FALSE)</f>
        <v>Small Market</v>
      </c>
      <c r="R201" t="str">
        <f>VLOOKUP(M201,Product!$A$1:$D$14,2,FALSE)</f>
        <v>Decaf Irish Cream</v>
      </c>
      <c r="S201" t="str">
        <f>VLOOKUP(M201,Product!$A$1:$D$14,3,FALSE)</f>
        <v>Coffee</v>
      </c>
      <c r="T201" t="str">
        <f>VLOOKUP(M201,Product!$A$1:$D$14,4,FALSE)</f>
        <v>Decaf</v>
      </c>
    </row>
    <row r="202" spans="1:20" x14ac:dyDescent="0.3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2">
        <v>42766</v>
      </c>
      <c r="O202" t="str">
        <f>VLOOKUP(L202,Location!$A$1:$D$157,2,FALSE)</f>
        <v>Iowa</v>
      </c>
      <c r="P202" t="str">
        <f>VLOOKUP(L202,Location!$A$1:$D$157,3,FALSE)</f>
        <v>Central</v>
      </c>
      <c r="Q202" t="str">
        <f>VLOOKUP(L202,Location!$A$1:$D$157,4,FALSE)</f>
        <v>Small Market</v>
      </c>
      <c r="R202" t="str">
        <f>VLOOKUP(M202,Product!$A$1:$D$14,2,FALSE)</f>
        <v>Caffe Mocha</v>
      </c>
      <c r="S202" t="str">
        <f>VLOOKUP(M202,Product!$A$1:$D$14,3,FALSE)</f>
        <v>Espresso</v>
      </c>
      <c r="T202" t="str">
        <f>VLOOKUP(M202,Product!$A$1:$D$14,4,FALSE)</f>
        <v>Regular</v>
      </c>
    </row>
    <row r="203" spans="1:20" x14ac:dyDescent="0.3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2">
        <v>42766</v>
      </c>
      <c r="O203" t="str">
        <f>VLOOKUP(L203,Location!$A$1:$D$157,2,FALSE)</f>
        <v>Iowa</v>
      </c>
      <c r="P203" t="str">
        <f>VLOOKUP(L203,Location!$A$1:$D$157,3,FALSE)</f>
        <v>Central</v>
      </c>
      <c r="Q203" t="str">
        <f>VLOOKUP(L203,Location!$A$1:$D$157,4,FALSE)</f>
        <v>Small Market</v>
      </c>
      <c r="R203" t="str">
        <f>VLOOKUP(M203,Product!$A$1:$D$14,2,FALSE)</f>
        <v>Decaf Espresso</v>
      </c>
      <c r="S203" t="str">
        <f>VLOOKUP(M203,Product!$A$1:$D$14,3,FALSE)</f>
        <v>Espresso</v>
      </c>
      <c r="T203" t="str">
        <f>VLOOKUP(M203,Product!$A$1:$D$14,4,FALSE)</f>
        <v>Decaf</v>
      </c>
    </row>
    <row r="204" spans="1:20" x14ac:dyDescent="0.3">
      <c r="A204">
        <v>201</v>
      </c>
      <c r="B204">
        <v>311</v>
      </c>
      <c r="C204">
        <v>545</v>
      </c>
      <c r="D204">
        <v>238</v>
      </c>
      <c r="E204">
        <v>110</v>
      </c>
      <c r="F204">
        <v>77</v>
      </c>
      <c r="G204">
        <v>1282</v>
      </c>
      <c r="H204">
        <v>190</v>
      </c>
      <c r="I204">
        <v>284</v>
      </c>
      <c r="J204">
        <v>270</v>
      </c>
      <c r="K204">
        <v>470</v>
      </c>
      <c r="L204">
        <v>563</v>
      </c>
      <c r="M204">
        <v>8</v>
      </c>
      <c r="N204" s="2">
        <v>42766</v>
      </c>
      <c r="O204" t="str">
        <f>VLOOKUP(L204,Location!$A$1:$D$157,2,FALSE)</f>
        <v>Iowa</v>
      </c>
      <c r="P204" t="str">
        <f>VLOOKUP(L204,Location!$A$1:$D$157,3,FALSE)</f>
        <v>Central</v>
      </c>
      <c r="Q204" t="str">
        <f>VLOOKUP(L204,Location!$A$1:$D$157,4,FALSE)</f>
        <v>Small Market</v>
      </c>
      <c r="R204" t="str">
        <f>VLOOKUP(M204,Product!$A$1:$D$14,2,FALSE)</f>
        <v>Chamomile</v>
      </c>
      <c r="S204" t="str">
        <f>VLOOKUP(M204,Product!$A$1:$D$14,3,FALSE)</f>
        <v>Herbal Tea</v>
      </c>
      <c r="T204" t="str">
        <f>VLOOKUP(M204,Product!$A$1:$D$14,4,FALSE)</f>
        <v>Decaf</v>
      </c>
    </row>
    <row r="205" spans="1:20" x14ac:dyDescent="0.3">
      <c r="A205">
        <v>95</v>
      </c>
      <c r="B205">
        <v>150</v>
      </c>
      <c r="C205">
        <v>254</v>
      </c>
      <c r="D205">
        <v>89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s="2">
        <v>42766</v>
      </c>
      <c r="O205" t="str">
        <f>VLOOKUP(L205,Location!$A$1:$D$157,2,FALSE)</f>
        <v>Iowa</v>
      </c>
      <c r="P205" t="str">
        <f>VLOOKUP(L205,Location!$A$1:$D$157,3,FALSE)</f>
        <v>Central</v>
      </c>
      <c r="Q205" t="str">
        <f>VLOOKUP(L205,Location!$A$1:$D$157,4,FALSE)</f>
        <v>Small Market</v>
      </c>
      <c r="R205" t="str">
        <f>VLOOKUP(M205,Product!$A$1:$D$14,2,FALSE)</f>
        <v>Lemon</v>
      </c>
      <c r="S205" t="str">
        <f>VLOOKUP(M205,Product!$A$1:$D$14,3,FALSE)</f>
        <v>Herbal Tea</v>
      </c>
      <c r="T205" t="str">
        <f>VLOOKUP(M205,Product!$A$1:$D$14,4,FALSE)</f>
        <v>Decaf</v>
      </c>
    </row>
    <row r="206" spans="1:20" x14ac:dyDescent="0.3">
      <c r="A206">
        <v>141</v>
      </c>
      <c r="B206">
        <v>229</v>
      </c>
      <c r="C206">
        <v>457</v>
      </c>
      <c r="D206">
        <v>196</v>
      </c>
      <c r="E206">
        <v>88</v>
      </c>
      <c r="F206">
        <v>63</v>
      </c>
      <c r="G206">
        <v>1436</v>
      </c>
      <c r="H206">
        <v>140</v>
      </c>
      <c r="I206">
        <v>142</v>
      </c>
      <c r="J206">
        <v>210</v>
      </c>
      <c r="K206">
        <v>400</v>
      </c>
      <c r="L206">
        <v>563</v>
      </c>
      <c r="M206">
        <v>11</v>
      </c>
      <c r="N206" s="2">
        <v>42766</v>
      </c>
      <c r="O206" t="str">
        <f>VLOOKUP(L206,Location!$A$1:$D$157,2,FALSE)</f>
        <v>Iowa</v>
      </c>
      <c r="P206" t="str">
        <f>VLOOKUP(L206,Location!$A$1:$D$157,3,FALSE)</f>
        <v>Central</v>
      </c>
      <c r="Q206" t="str">
        <f>VLOOKUP(L206,Location!$A$1:$D$157,4,FALSE)</f>
        <v>Small Market</v>
      </c>
      <c r="R206" t="str">
        <f>VLOOKUP(M206,Product!$A$1:$D$14,2,FALSE)</f>
        <v>Darjeeling</v>
      </c>
      <c r="S206" t="str">
        <f>VLOOKUP(M206,Product!$A$1:$D$14,3,FALSE)</f>
        <v>Tea</v>
      </c>
      <c r="T206" t="str">
        <f>VLOOKUP(M206,Product!$A$1:$D$14,4,FALSE)</f>
        <v>Regular</v>
      </c>
    </row>
    <row r="207" spans="1:20" x14ac:dyDescent="0.3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206</v>
      </c>
      <c r="J207">
        <v>260</v>
      </c>
      <c r="K207">
        <v>460</v>
      </c>
      <c r="L207">
        <v>515</v>
      </c>
      <c r="M207">
        <v>12</v>
      </c>
      <c r="N207" s="2">
        <v>42766</v>
      </c>
      <c r="O207" t="str">
        <f>VLOOKUP(L207,Location!$A$1:$D$157,2,FALSE)</f>
        <v>Iowa</v>
      </c>
      <c r="P207" t="str">
        <f>VLOOKUP(L207,Location!$A$1:$D$157,3,FALSE)</f>
        <v>Central</v>
      </c>
      <c r="Q207" t="str">
        <f>VLOOKUP(L207,Location!$A$1:$D$157,4,FALSE)</f>
        <v>Small Market</v>
      </c>
      <c r="R207" t="str">
        <f>VLOOKUP(M207,Product!$A$1:$D$14,2,FALSE)</f>
        <v>Earl Grey</v>
      </c>
      <c r="S207" t="str">
        <f>VLOOKUP(M207,Product!$A$1:$D$14,3,FALSE)</f>
        <v>Tea</v>
      </c>
      <c r="T207" t="str">
        <f>VLOOKUP(M207,Product!$A$1:$D$14,4,FALSE)</f>
        <v>Regular</v>
      </c>
    </row>
    <row r="208" spans="1:20" x14ac:dyDescent="0.3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2">
        <v>42766</v>
      </c>
      <c r="O208" t="str">
        <f>VLOOKUP(L208,Location!$A$1:$D$157,2,FALSE)</f>
        <v>Missouri</v>
      </c>
      <c r="P208" t="str">
        <f>VLOOKUP(L208,Location!$A$1:$D$157,3,FALSE)</f>
        <v>Central</v>
      </c>
      <c r="Q208" t="str">
        <f>VLOOKUP(L208,Location!$A$1:$D$157,4,FALSE)</f>
        <v>Small Market</v>
      </c>
      <c r="R208" t="str">
        <f>VLOOKUP(M208,Product!$A$1:$D$14,2,FALSE)</f>
        <v>Columbian</v>
      </c>
      <c r="S208" t="str">
        <f>VLOOKUP(M208,Product!$A$1:$D$14,3,FALSE)</f>
        <v>Coffee</v>
      </c>
      <c r="T208" t="str">
        <f>VLOOKUP(M208,Product!$A$1:$D$14,4,FALSE)</f>
        <v>Regular</v>
      </c>
    </row>
    <row r="209" spans="1:20" x14ac:dyDescent="0.3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s="2">
        <v>42766</v>
      </c>
      <c r="O209" t="str">
        <f>VLOOKUP(L209,Location!$A$1:$D$157,2,FALSE)</f>
        <v>Missouri</v>
      </c>
      <c r="P209" t="str">
        <f>VLOOKUP(L209,Location!$A$1:$D$157,3,FALSE)</f>
        <v>Central</v>
      </c>
      <c r="Q209" t="str">
        <f>VLOOKUP(L209,Location!$A$1:$D$157,4,FALSE)</f>
        <v>Small Market</v>
      </c>
      <c r="R209" t="str">
        <f>VLOOKUP(M209,Product!$A$1:$D$14,2,FALSE)</f>
        <v>Decaf Irish Cream</v>
      </c>
      <c r="S209" t="str">
        <f>VLOOKUP(M209,Product!$A$1:$D$14,3,FALSE)</f>
        <v>Coffee</v>
      </c>
      <c r="T209" t="str">
        <f>VLOOKUP(M209,Product!$A$1:$D$14,4,FALSE)</f>
        <v>Decaf</v>
      </c>
    </row>
    <row r="210" spans="1:20" x14ac:dyDescent="0.3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2">
        <v>42766</v>
      </c>
      <c r="O210" t="str">
        <f>VLOOKUP(L210,Location!$A$1:$D$157,2,FALSE)</f>
        <v>Missouri</v>
      </c>
      <c r="P210" t="str">
        <f>VLOOKUP(L210,Location!$A$1:$D$157,3,FALSE)</f>
        <v>Central</v>
      </c>
      <c r="Q210" t="str">
        <f>VLOOKUP(L210,Location!$A$1:$D$157,4,FALSE)</f>
        <v>Small Market</v>
      </c>
      <c r="R210" t="str">
        <f>VLOOKUP(M210,Product!$A$1:$D$14,2,FALSE)</f>
        <v>Green Tea</v>
      </c>
      <c r="S210" t="str">
        <f>VLOOKUP(M210,Product!$A$1:$D$14,3,FALSE)</f>
        <v>Tea</v>
      </c>
      <c r="T210" t="str">
        <f>VLOOKUP(M210,Product!$A$1:$D$14,4,FALSE)</f>
        <v>Regular</v>
      </c>
    </row>
    <row r="211" spans="1:20" x14ac:dyDescent="0.3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s="2">
        <v>42766</v>
      </c>
      <c r="O211" t="str">
        <f>VLOOKUP(L211,Location!$A$1:$D$157,2,FALSE)</f>
        <v>Missouri</v>
      </c>
      <c r="P211" t="str">
        <f>VLOOKUP(L211,Location!$A$1:$D$157,3,FALSE)</f>
        <v>Central</v>
      </c>
      <c r="Q211" t="str">
        <f>VLOOKUP(L211,Location!$A$1:$D$157,4,FALSE)</f>
        <v>Small Market</v>
      </c>
      <c r="R211" t="str">
        <f>VLOOKUP(M211,Product!$A$1:$D$14,2,FALSE)</f>
        <v>Caffe Mocha</v>
      </c>
      <c r="S211" t="str">
        <f>VLOOKUP(M211,Product!$A$1:$D$14,3,FALSE)</f>
        <v>Espresso</v>
      </c>
      <c r="T211" t="str">
        <f>VLOOKUP(M211,Product!$A$1:$D$14,4,FALSE)</f>
        <v>Regular</v>
      </c>
    </row>
    <row r="212" spans="1:20" x14ac:dyDescent="0.3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s="2">
        <v>42766</v>
      </c>
      <c r="O212" t="str">
        <f>VLOOKUP(L212,Location!$A$1:$D$157,2,FALSE)</f>
        <v>Missouri</v>
      </c>
      <c r="P212" t="str">
        <f>VLOOKUP(L212,Location!$A$1:$D$157,3,FALSE)</f>
        <v>Central</v>
      </c>
      <c r="Q212" t="str">
        <f>VLOOKUP(L212,Location!$A$1:$D$157,4,FALSE)</f>
        <v>Small Market</v>
      </c>
      <c r="R212" t="str">
        <f>VLOOKUP(M212,Product!$A$1:$D$14,2,FALSE)</f>
        <v>Decaf Espresso</v>
      </c>
      <c r="S212" t="str">
        <f>VLOOKUP(M212,Product!$A$1:$D$14,3,FALSE)</f>
        <v>Espresso</v>
      </c>
      <c r="T212" t="str">
        <f>VLOOKUP(M212,Product!$A$1:$D$14,4,FALSE)</f>
        <v>Decaf</v>
      </c>
    </row>
    <row r="213" spans="1:20" x14ac:dyDescent="0.3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s="2">
        <v>42766</v>
      </c>
      <c r="O213" t="str">
        <f>VLOOKUP(L213,Location!$A$1:$D$157,2,FALSE)</f>
        <v>Missouri</v>
      </c>
      <c r="P213" t="str">
        <f>VLOOKUP(L213,Location!$A$1:$D$157,3,FALSE)</f>
        <v>Central</v>
      </c>
      <c r="Q213" t="str">
        <f>VLOOKUP(L213,Location!$A$1:$D$157,4,FALSE)</f>
        <v>Small Market</v>
      </c>
      <c r="R213" t="str">
        <f>VLOOKUP(M213,Product!$A$1:$D$14,2,FALSE)</f>
        <v>Chamomile</v>
      </c>
      <c r="S213" t="str">
        <f>VLOOKUP(M213,Product!$A$1:$D$14,3,FALSE)</f>
        <v>Herbal Tea</v>
      </c>
      <c r="T213" t="str">
        <f>VLOOKUP(M213,Product!$A$1:$D$14,4,FALSE)</f>
        <v>Decaf</v>
      </c>
    </row>
    <row r="214" spans="1:20" x14ac:dyDescent="0.3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s="2">
        <v>42766</v>
      </c>
      <c r="O214" t="str">
        <f>VLOOKUP(L214,Location!$A$1:$D$157,2,FALSE)</f>
        <v>Missouri</v>
      </c>
      <c r="P214" t="str">
        <f>VLOOKUP(L214,Location!$A$1:$D$157,3,FALSE)</f>
        <v>Central</v>
      </c>
      <c r="Q214" t="str">
        <f>VLOOKUP(L214,Location!$A$1:$D$157,4,FALSE)</f>
        <v>Small Market</v>
      </c>
      <c r="R214" t="str">
        <f>VLOOKUP(M214,Product!$A$1:$D$14,2,FALSE)</f>
        <v>Lemon</v>
      </c>
      <c r="S214" t="str">
        <f>VLOOKUP(M214,Product!$A$1:$D$14,3,FALSE)</f>
        <v>Herbal Tea</v>
      </c>
      <c r="T214" t="str">
        <f>VLOOKUP(M214,Product!$A$1:$D$14,4,FALSE)</f>
        <v>Decaf</v>
      </c>
    </row>
    <row r="215" spans="1:20" x14ac:dyDescent="0.3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s="2">
        <v>42766</v>
      </c>
      <c r="O215" t="str">
        <f>VLOOKUP(L215,Location!$A$1:$D$157,2,FALSE)</f>
        <v>Missouri</v>
      </c>
      <c r="P215" t="str">
        <f>VLOOKUP(L215,Location!$A$1:$D$157,3,FALSE)</f>
        <v>Central</v>
      </c>
      <c r="Q215" t="str">
        <f>VLOOKUP(L215,Location!$A$1:$D$157,4,FALSE)</f>
        <v>Small Market</v>
      </c>
      <c r="R215" t="str">
        <f>VLOOKUP(M215,Product!$A$1:$D$14,2,FALSE)</f>
        <v>Darjeeling</v>
      </c>
      <c r="S215" t="str">
        <f>VLOOKUP(M215,Product!$A$1:$D$14,3,FALSE)</f>
        <v>Tea</v>
      </c>
      <c r="T215" t="str">
        <f>VLOOKUP(M215,Product!$A$1:$D$14,4,FALSE)</f>
        <v>Regular</v>
      </c>
    </row>
    <row r="216" spans="1:20" x14ac:dyDescent="0.3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2">
        <v>42766</v>
      </c>
      <c r="O216" t="str">
        <f>VLOOKUP(L216,Location!$A$1:$D$157,2,FALSE)</f>
        <v>Missouri</v>
      </c>
      <c r="P216" t="str">
        <f>VLOOKUP(L216,Location!$A$1:$D$157,3,FALSE)</f>
        <v>Central</v>
      </c>
      <c r="Q216" t="str">
        <f>VLOOKUP(L216,Location!$A$1:$D$157,4,FALSE)</f>
        <v>Small Market</v>
      </c>
      <c r="R216" t="str">
        <f>VLOOKUP(M216,Product!$A$1:$D$14,2,FALSE)</f>
        <v>Earl Grey</v>
      </c>
      <c r="S216" t="str">
        <f>VLOOKUP(M216,Product!$A$1:$D$14,3,FALSE)</f>
        <v>Tea</v>
      </c>
      <c r="T216" t="str">
        <f>VLOOKUP(M216,Product!$A$1:$D$14,4,FALSE)</f>
        <v>Regular</v>
      </c>
    </row>
    <row r="217" spans="1:20" x14ac:dyDescent="0.3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s="2">
        <v>42766</v>
      </c>
      <c r="O217" t="str">
        <f>VLOOKUP(L217,Location!$A$1:$D$157,2,FALSE)</f>
        <v>Ohio</v>
      </c>
      <c r="P217" t="str">
        <f>VLOOKUP(L217,Location!$A$1:$D$157,3,FALSE)</f>
        <v>Central</v>
      </c>
      <c r="Q217" t="str">
        <f>VLOOKUP(L217,Location!$A$1:$D$157,4,FALSE)</f>
        <v>Major Market</v>
      </c>
      <c r="R217" t="str">
        <f>VLOOKUP(M217,Product!$A$1:$D$14,2,FALSE)</f>
        <v>Amaretto</v>
      </c>
      <c r="S217" t="str">
        <f>VLOOKUP(M217,Product!$A$1:$D$14,3,FALSE)</f>
        <v>Coffee</v>
      </c>
      <c r="T217" t="str">
        <f>VLOOKUP(M217,Product!$A$1:$D$14,4,FALSE)</f>
        <v>Regular</v>
      </c>
    </row>
    <row r="218" spans="1:20" x14ac:dyDescent="0.3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s="2">
        <v>42766</v>
      </c>
      <c r="O218" t="str">
        <f>VLOOKUP(L218,Location!$A$1:$D$157,2,FALSE)</f>
        <v>Ohio</v>
      </c>
      <c r="P218" t="str">
        <f>VLOOKUP(L218,Location!$A$1:$D$157,3,FALSE)</f>
        <v>Central</v>
      </c>
      <c r="Q218" t="str">
        <f>VLOOKUP(L218,Location!$A$1:$D$157,4,FALSE)</f>
        <v>Major Market</v>
      </c>
      <c r="R218" t="str">
        <f>VLOOKUP(M218,Product!$A$1:$D$14,2,FALSE)</f>
        <v>Columbian</v>
      </c>
      <c r="S218" t="str">
        <f>VLOOKUP(M218,Product!$A$1:$D$14,3,FALSE)</f>
        <v>Coffee</v>
      </c>
      <c r="T218" t="str">
        <f>VLOOKUP(M218,Product!$A$1:$D$14,4,FALSE)</f>
        <v>Regular</v>
      </c>
    </row>
    <row r="219" spans="1:20" x14ac:dyDescent="0.3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s="2">
        <v>42766</v>
      </c>
      <c r="O219" t="str">
        <f>VLOOKUP(L219,Location!$A$1:$D$157,2,FALSE)</f>
        <v>Ohio</v>
      </c>
      <c r="P219" t="str">
        <f>VLOOKUP(L219,Location!$A$1:$D$157,3,FALSE)</f>
        <v>Central</v>
      </c>
      <c r="Q219" t="str">
        <f>VLOOKUP(L219,Location!$A$1:$D$157,4,FALSE)</f>
        <v>Major Market</v>
      </c>
      <c r="R219" t="str">
        <f>VLOOKUP(M219,Product!$A$1:$D$14,2,FALSE)</f>
        <v>Decaf Irish Cream</v>
      </c>
      <c r="S219" t="str">
        <f>VLOOKUP(M219,Product!$A$1:$D$14,3,FALSE)</f>
        <v>Coffee</v>
      </c>
      <c r="T219" t="str">
        <f>VLOOKUP(M219,Product!$A$1:$D$14,4,FALSE)</f>
        <v>Decaf</v>
      </c>
    </row>
    <row r="220" spans="1:20" x14ac:dyDescent="0.3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2">
        <v>42766</v>
      </c>
      <c r="O220" t="str">
        <f>VLOOKUP(L220,Location!$A$1:$D$157,2,FALSE)</f>
        <v>Ohio</v>
      </c>
      <c r="P220" t="str">
        <f>VLOOKUP(L220,Location!$A$1:$D$157,3,FALSE)</f>
        <v>Central</v>
      </c>
      <c r="Q220" t="str">
        <f>VLOOKUP(L220,Location!$A$1:$D$157,4,FALSE)</f>
        <v>Major Market</v>
      </c>
      <c r="R220" t="str">
        <f>VLOOKUP(M220,Product!$A$1:$D$14,2,FALSE)</f>
        <v>Darjeeling</v>
      </c>
      <c r="S220" t="str">
        <f>VLOOKUP(M220,Product!$A$1:$D$14,3,FALSE)</f>
        <v>Tea</v>
      </c>
      <c r="T220" t="str">
        <f>VLOOKUP(M220,Product!$A$1:$D$14,4,FALSE)</f>
        <v>Regular</v>
      </c>
    </row>
    <row r="221" spans="1:20" x14ac:dyDescent="0.3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s="2">
        <v>42766</v>
      </c>
      <c r="O221" t="str">
        <f>VLOOKUP(L221,Location!$A$1:$D$157,2,FALSE)</f>
        <v>Ohio</v>
      </c>
      <c r="P221" t="str">
        <f>VLOOKUP(L221,Location!$A$1:$D$157,3,FALSE)</f>
        <v>Central</v>
      </c>
      <c r="Q221" t="str">
        <f>VLOOKUP(L221,Location!$A$1:$D$157,4,FALSE)</f>
        <v>Major Market</v>
      </c>
      <c r="R221" t="str">
        <f>VLOOKUP(M221,Product!$A$1:$D$14,2,FALSE)</f>
        <v>Earl Grey</v>
      </c>
      <c r="S221" t="str">
        <f>VLOOKUP(M221,Product!$A$1:$D$14,3,FALSE)</f>
        <v>Tea</v>
      </c>
      <c r="T221" t="str">
        <f>VLOOKUP(M221,Product!$A$1:$D$14,4,FALSE)</f>
        <v>Regular</v>
      </c>
    </row>
    <row r="222" spans="1:20" x14ac:dyDescent="0.3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s="2">
        <v>42766</v>
      </c>
      <c r="O222" t="str">
        <f>VLOOKUP(L222,Location!$A$1:$D$157,2,FALSE)</f>
        <v>Ohio</v>
      </c>
      <c r="P222" t="str">
        <f>VLOOKUP(L222,Location!$A$1:$D$157,3,FALSE)</f>
        <v>Central</v>
      </c>
      <c r="Q222" t="str">
        <f>VLOOKUP(L222,Location!$A$1:$D$157,4,FALSE)</f>
        <v>Major Market</v>
      </c>
      <c r="R222" t="str">
        <f>VLOOKUP(M222,Product!$A$1:$D$14,2,FALSE)</f>
        <v>Decaf Espresso</v>
      </c>
      <c r="S222" t="str">
        <f>VLOOKUP(M222,Product!$A$1:$D$14,3,FALSE)</f>
        <v>Espresso</v>
      </c>
      <c r="T222" t="str">
        <f>VLOOKUP(M222,Product!$A$1:$D$14,4,FALSE)</f>
        <v>Decaf</v>
      </c>
    </row>
    <row r="223" spans="1:20" x14ac:dyDescent="0.3">
      <c r="A223">
        <v>98</v>
      </c>
      <c r="B223">
        <v>170</v>
      </c>
      <c r="C223">
        <v>340</v>
      </c>
      <c r="D223">
        <v>158</v>
      </c>
      <c r="E223">
        <v>72</v>
      </c>
      <c r="F223">
        <v>47</v>
      </c>
      <c r="G223">
        <v>1073</v>
      </c>
      <c r="H223">
        <v>140</v>
      </c>
      <c r="I223">
        <v>135</v>
      </c>
      <c r="J223">
        <v>210</v>
      </c>
      <c r="K223">
        <v>400</v>
      </c>
      <c r="L223">
        <v>234</v>
      </c>
      <c r="M223">
        <v>5</v>
      </c>
      <c r="N223" s="2">
        <v>42766</v>
      </c>
      <c r="O223" t="str">
        <f>VLOOKUP(L223,Location!$A$1:$D$157,2,FALSE)</f>
        <v>Ohio</v>
      </c>
      <c r="P223" t="str">
        <f>VLOOKUP(L223,Location!$A$1:$D$157,3,FALSE)</f>
        <v>Central</v>
      </c>
      <c r="Q223" t="str">
        <f>VLOOKUP(L223,Location!$A$1:$D$157,4,FALSE)</f>
        <v>Major Market</v>
      </c>
      <c r="R223" t="str">
        <f>VLOOKUP(M223,Product!$A$1:$D$14,2,FALSE)</f>
        <v>Caffe Mocha</v>
      </c>
      <c r="S223" t="str">
        <f>VLOOKUP(M223,Product!$A$1:$D$14,3,FALSE)</f>
        <v>Espresso</v>
      </c>
      <c r="T223" t="str">
        <f>VLOOKUP(M223,Product!$A$1:$D$14,4,FALSE)</f>
        <v>Regular</v>
      </c>
    </row>
    <row r="224" spans="1:20" x14ac:dyDescent="0.3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2">
        <v>42766</v>
      </c>
      <c r="O224" t="str">
        <f>VLOOKUP(L224,Location!$A$1:$D$157,2,FALSE)</f>
        <v>Ohio</v>
      </c>
      <c r="P224" t="str">
        <f>VLOOKUP(L224,Location!$A$1:$D$157,3,FALSE)</f>
        <v>Central</v>
      </c>
      <c r="Q224" t="str">
        <f>VLOOKUP(L224,Location!$A$1:$D$157,4,FALSE)</f>
        <v>Major Market</v>
      </c>
      <c r="R224" t="str">
        <f>VLOOKUP(M224,Product!$A$1:$D$14,2,FALSE)</f>
        <v>Chamomile</v>
      </c>
      <c r="S224" t="str">
        <f>VLOOKUP(M224,Product!$A$1:$D$14,3,FALSE)</f>
        <v>Herbal Tea</v>
      </c>
      <c r="T224" t="str">
        <f>VLOOKUP(M224,Product!$A$1:$D$14,4,FALSE)</f>
        <v>Decaf</v>
      </c>
    </row>
    <row r="225" spans="1:20" x14ac:dyDescent="0.3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2">
        <v>42766</v>
      </c>
      <c r="O225" t="str">
        <f>VLOOKUP(L225,Location!$A$1:$D$157,2,FALSE)</f>
        <v>Ohio</v>
      </c>
      <c r="P225" t="str">
        <f>VLOOKUP(L225,Location!$A$1:$D$157,3,FALSE)</f>
        <v>Central</v>
      </c>
      <c r="Q225" t="str">
        <f>VLOOKUP(L225,Location!$A$1:$D$157,4,FALSE)</f>
        <v>Major Market</v>
      </c>
      <c r="R225" t="str">
        <f>VLOOKUP(M225,Product!$A$1:$D$14,2,FALSE)</f>
        <v>Lemon</v>
      </c>
      <c r="S225" t="str">
        <f>VLOOKUP(M225,Product!$A$1:$D$14,3,FALSE)</f>
        <v>Herbal Tea</v>
      </c>
      <c r="T225" t="str">
        <f>VLOOKUP(M225,Product!$A$1:$D$14,4,FALSE)</f>
        <v>Decaf</v>
      </c>
    </row>
    <row r="226" spans="1:20" x14ac:dyDescent="0.3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s="2">
        <v>42766</v>
      </c>
      <c r="O226" t="str">
        <f>VLOOKUP(L226,Location!$A$1:$D$157,2,FALSE)</f>
        <v>Wisconsin</v>
      </c>
      <c r="P226" t="str">
        <f>VLOOKUP(L226,Location!$A$1:$D$157,3,FALSE)</f>
        <v>Central</v>
      </c>
      <c r="Q226" t="str">
        <f>VLOOKUP(L226,Location!$A$1:$D$157,4,FALSE)</f>
        <v>Small Market</v>
      </c>
      <c r="R226" t="str">
        <f>VLOOKUP(M226,Product!$A$1:$D$14,2,FALSE)</f>
        <v>Amaretto</v>
      </c>
      <c r="S226" t="str">
        <f>VLOOKUP(M226,Product!$A$1:$D$14,3,FALSE)</f>
        <v>Coffee</v>
      </c>
      <c r="T226" t="str">
        <f>VLOOKUP(M226,Product!$A$1:$D$14,4,FALSE)</f>
        <v>Regular</v>
      </c>
    </row>
    <row r="227" spans="1:20" x14ac:dyDescent="0.3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s="2">
        <v>42766</v>
      </c>
      <c r="O227" t="str">
        <f>VLOOKUP(L227,Location!$A$1:$D$157,2,FALSE)</f>
        <v>Wisconsin</v>
      </c>
      <c r="P227" t="str">
        <f>VLOOKUP(L227,Location!$A$1:$D$157,3,FALSE)</f>
        <v>Central</v>
      </c>
      <c r="Q227" t="str">
        <f>VLOOKUP(L227,Location!$A$1:$D$157,4,FALSE)</f>
        <v>Small Market</v>
      </c>
      <c r="R227" t="str">
        <f>VLOOKUP(M227,Product!$A$1:$D$14,2,FALSE)</f>
        <v>Columbian</v>
      </c>
      <c r="S227" t="str">
        <f>VLOOKUP(M227,Product!$A$1:$D$14,3,FALSE)</f>
        <v>Coffee</v>
      </c>
      <c r="T227" t="str">
        <f>VLOOKUP(M227,Product!$A$1:$D$14,4,FALSE)</f>
        <v>Regular</v>
      </c>
    </row>
    <row r="228" spans="1:20" x14ac:dyDescent="0.3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s="2">
        <v>42766</v>
      </c>
      <c r="O228" t="str">
        <f>VLOOKUP(L228,Location!$A$1:$D$157,2,FALSE)</f>
        <v>Wisconsin</v>
      </c>
      <c r="P228" t="str">
        <f>VLOOKUP(L228,Location!$A$1:$D$157,3,FALSE)</f>
        <v>Central</v>
      </c>
      <c r="Q228" t="str">
        <f>VLOOKUP(L228,Location!$A$1:$D$157,4,FALSE)</f>
        <v>Small Market</v>
      </c>
      <c r="R228" t="str">
        <f>VLOOKUP(M228,Product!$A$1:$D$14,2,FALSE)</f>
        <v>Decaf Irish Cream</v>
      </c>
      <c r="S228" t="str">
        <f>VLOOKUP(M228,Product!$A$1:$D$14,3,FALSE)</f>
        <v>Coffee</v>
      </c>
      <c r="T228" t="str">
        <f>VLOOKUP(M228,Product!$A$1:$D$14,4,FALSE)</f>
        <v>Decaf</v>
      </c>
    </row>
    <row r="229" spans="1:20" x14ac:dyDescent="0.3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s="2">
        <v>42766</v>
      </c>
      <c r="O229" t="str">
        <f>VLOOKUP(L229,Location!$A$1:$D$157,2,FALSE)</f>
        <v>Wisconsin</v>
      </c>
      <c r="P229" t="str">
        <f>VLOOKUP(L229,Location!$A$1:$D$157,3,FALSE)</f>
        <v>Central</v>
      </c>
      <c r="Q229" t="str">
        <f>VLOOKUP(L229,Location!$A$1:$D$157,4,FALSE)</f>
        <v>Small Market</v>
      </c>
      <c r="R229" t="str">
        <f>VLOOKUP(M229,Product!$A$1:$D$14,2,FALSE)</f>
        <v>Darjeeling</v>
      </c>
      <c r="S229" t="str">
        <f>VLOOKUP(M229,Product!$A$1:$D$14,3,FALSE)</f>
        <v>Tea</v>
      </c>
      <c r="T229" t="str">
        <f>VLOOKUP(M229,Product!$A$1:$D$14,4,FALSE)</f>
        <v>Regular</v>
      </c>
    </row>
    <row r="230" spans="1:20" x14ac:dyDescent="0.3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s="2">
        <v>42766</v>
      </c>
      <c r="O230" t="str">
        <f>VLOOKUP(L230,Location!$A$1:$D$157,2,FALSE)</f>
        <v>Wisconsin</v>
      </c>
      <c r="P230" t="str">
        <f>VLOOKUP(L230,Location!$A$1:$D$157,3,FALSE)</f>
        <v>Central</v>
      </c>
      <c r="Q230" t="str">
        <f>VLOOKUP(L230,Location!$A$1:$D$157,4,FALSE)</f>
        <v>Small Market</v>
      </c>
      <c r="R230" t="str">
        <f>VLOOKUP(M230,Product!$A$1:$D$14,2,FALSE)</f>
        <v>Earl Grey</v>
      </c>
      <c r="S230" t="str">
        <f>VLOOKUP(M230,Product!$A$1:$D$14,3,FALSE)</f>
        <v>Tea</v>
      </c>
      <c r="T230" t="str">
        <f>VLOOKUP(M230,Product!$A$1:$D$14,4,FALSE)</f>
        <v>Regular</v>
      </c>
    </row>
    <row r="231" spans="1:20" x14ac:dyDescent="0.3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s="2">
        <v>42766</v>
      </c>
      <c r="O231" t="str">
        <f>VLOOKUP(L231,Location!$A$1:$D$157,2,FALSE)</f>
        <v>Wisconsin</v>
      </c>
      <c r="P231" t="str">
        <f>VLOOKUP(L231,Location!$A$1:$D$157,3,FALSE)</f>
        <v>Central</v>
      </c>
      <c r="Q231" t="str">
        <f>VLOOKUP(L231,Location!$A$1:$D$157,4,FALSE)</f>
        <v>Small Market</v>
      </c>
      <c r="R231" t="str">
        <f>VLOOKUP(M231,Product!$A$1:$D$14,2,FALSE)</f>
        <v>Decaf Espresso</v>
      </c>
      <c r="S231" t="str">
        <f>VLOOKUP(M231,Product!$A$1:$D$14,3,FALSE)</f>
        <v>Espresso</v>
      </c>
      <c r="T231" t="str">
        <f>VLOOKUP(M231,Product!$A$1:$D$14,4,FALSE)</f>
        <v>Decaf</v>
      </c>
    </row>
    <row r="232" spans="1:20" x14ac:dyDescent="0.3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s="2">
        <v>42766</v>
      </c>
      <c r="O232" t="str">
        <f>VLOOKUP(L232,Location!$A$1:$D$157,2,FALSE)</f>
        <v>Wisconsin</v>
      </c>
      <c r="P232" t="str">
        <f>VLOOKUP(L232,Location!$A$1:$D$157,3,FALSE)</f>
        <v>Central</v>
      </c>
      <c r="Q232" t="str">
        <f>VLOOKUP(L232,Location!$A$1:$D$157,4,FALSE)</f>
        <v>Small Market</v>
      </c>
      <c r="R232" t="str">
        <f>VLOOKUP(M232,Product!$A$1:$D$14,2,FALSE)</f>
        <v>Caffe Mocha</v>
      </c>
      <c r="S232" t="str">
        <f>VLOOKUP(M232,Product!$A$1:$D$14,3,FALSE)</f>
        <v>Espresso</v>
      </c>
      <c r="T232" t="str">
        <f>VLOOKUP(M232,Product!$A$1:$D$14,4,FALSE)</f>
        <v>Regular</v>
      </c>
    </row>
    <row r="233" spans="1:20" x14ac:dyDescent="0.3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2">
        <v>42766</v>
      </c>
      <c r="O233" t="str">
        <f>VLOOKUP(L233,Location!$A$1:$D$157,2,FALSE)</f>
        <v>Wisconsin</v>
      </c>
      <c r="P233" t="str">
        <f>VLOOKUP(L233,Location!$A$1:$D$157,3,FALSE)</f>
        <v>Central</v>
      </c>
      <c r="Q233" t="str">
        <f>VLOOKUP(L233,Location!$A$1:$D$157,4,FALSE)</f>
        <v>Small Market</v>
      </c>
      <c r="R233" t="str">
        <f>VLOOKUP(M233,Product!$A$1:$D$14,2,FALSE)</f>
        <v>Chamomile</v>
      </c>
      <c r="S233" t="str">
        <f>VLOOKUP(M233,Product!$A$1:$D$14,3,FALSE)</f>
        <v>Herbal Tea</v>
      </c>
      <c r="T233" t="str">
        <f>VLOOKUP(M233,Product!$A$1:$D$14,4,FALSE)</f>
        <v>Decaf</v>
      </c>
    </row>
    <row r="234" spans="1:20" x14ac:dyDescent="0.3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s="2">
        <v>42766</v>
      </c>
      <c r="O234" t="str">
        <f>VLOOKUP(L234,Location!$A$1:$D$157,2,FALSE)</f>
        <v>Wisconsin</v>
      </c>
      <c r="P234" t="str">
        <f>VLOOKUP(L234,Location!$A$1:$D$157,3,FALSE)</f>
        <v>Central</v>
      </c>
      <c r="Q234" t="str">
        <f>VLOOKUP(L234,Location!$A$1:$D$157,4,FALSE)</f>
        <v>Small Market</v>
      </c>
      <c r="R234" t="str">
        <f>VLOOKUP(M234,Product!$A$1:$D$14,2,FALSE)</f>
        <v>Lemon</v>
      </c>
      <c r="S234" t="str">
        <f>VLOOKUP(M234,Product!$A$1:$D$14,3,FALSE)</f>
        <v>Herbal Tea</v>
      </c>
      <c r="T234" t="str">
        <f>VLOOKUP(M234,Product!$A$1:$D$14,4,FALSE)</f>
        <v>Decaf</v>
      </c>
    </row>
    <row r="235" spans="1:20" x14ac:dyDescent="0.3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s="2">
        <v>42766</v>
      </c>
      <c r="O235" t="str">
        <f>VLOOKUP(L235,Location!$A$1:$D$157,2,FALSE)</f>
        <v>Connecticut</v>
      </c>
      <c r="P235" t="str">
        <f>VLOOKUP(L235,Location!$A$1:$D$157,3,FALSE)</f>
        <v>East</v>
      </c>
      <c r="Q235" t="str">
        <f>VLOOKUP(L235,Location!$A$1:$D$157,4,FALSE)</f>
        <v>Small Market</v>
      </c>
      <c r="R235" t="str">
        <f>VLOOKUP(M235,Product!$A$1:$D$14,2,FALSE)</f>
        <v>Darjeeling</v>
      </c>
      <c r="S235" t="str">
        <f>VLOOKUP(M235,Product!$A$1:$D$14,3,FALSE)</f>
        <v>Tea</v>
      </c>
      <c r="T235" t="str">
        <f>VLOOKUP(M235,Product!$A$1:$D$14,4,FALSE)</f>
        <v>Regular</v>
      </c>
    </row>
    <row r="236" spans="1:20" x14ac:dyDescent="0.3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s="2">
        <v>42766</v>
      </c>
      <c r="O236" t="str">
        <f>VLOOKUP(L236,Location!$A$1:$D$157,2,FALSE)</f>
        <v>Connecticut</v>
      </c>
      <c r="P236" t="str">
        <f>VLOOKUP(L236,Location!$A$1:$D$157,3,FALSE)</f>
        <v>East</v>
      </c>
      <c r="Q236" t="str">
        <f>VLOOKUP(L236,Location!$A$1:$D$157,4,FALSE)</f>
        <v>Small Market</v>
      </c>
      <c r="R236" t="str">
        <f>VLOOKUP(M236,Product!$A$1:$D$14,2,FALSE)</f>
        <v>Green Tea</v>
      </c>
      <c r="S236" t="str">
        <f>VLOOKUP(M236,Product!$A$1:$D$14,3,FALSE)</f>
        <v>Tea</v>
      </c>
      <c r="T236" t="str">
        <f>VLOOKUP(M236,Product!$A$1:$D$14,4,FALSE)</f>
        <v>Regular</v>
      </c>
    </row>
    <row r="237" spans="1:20" x14ac:dyDescent="0.3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s="2">
        <v>42766</v>
      </c>
      <c r="O237" t="str">
        <f>VLOOKUP(L237,Location!$A$1:$D$157,2,FALSE)</f>
        <v>Connecticut</v>
      </c>
      <c r="P237" t="str">
        <f>VLOOKUP(L237,Location!$A$1:$D$157,3,FALSE)</f>
        <v>East</v>
      </c>
      <c r="Q237" t="str">
        <f>VLOOKUP(L237,Location!$A$1:$D$157,4,FALSE)</f>
        <v>Small Market</v>
      </c>
      <c r="R237" t="str">
        <f>VLOOKUP(M237,Product!$A$1:$D$14,2,FALSE)</f>
        <v>Decaf Espresso</v>
      </c>
      <c r="S237" t="str">
        <f>VLOOKUP(M237,Product!$A$1:$D$14,3,FALSE)</f>
        <v>Espresso</v>
      </c>
      <c r="T237" t="str">
        <f>VLOOKUP(M237,Product!$A$1:$D$14,4,FALSE)</f>
        <v>Decaf</v>
      </c>
    </row>
    <row r="238" spans="1:20" x14ac:dyDescent="0.3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s="2">
        <v>42766</v>
      </c>
      <c r="O238" t="str">
        <f>VLOOKUP(L238,Location!$A$1:$D$157,2,FALSE)</f>
        <v>Connecticut</v>
      </c>
      <c r="P238" t="str">
        <f>VLOOKUP(L238,Location!$A$1:$D$157,3,FALSE)</f>
        <v>East</v>
      </c>
      <c r="Q238" t="str">
        <f>VLOOKUP(L238,Location!$A$1:$D$157,4,FALSE)</f>
        <v>Small Market</v>
      </c>
      <c r="R238" t="str">
        <f>VLOOKUP(M238,Product!$A$1:$D$14,2,FALSE)</f>
        <v>Caffe Mocha</v>
      </c>
      <c r="S238" t="str">
        <f>VLOOKUP(M238,Product!$A$1:$D$14,3,FALSE)</f>
        <v>Espresso</v>
      </c>
      <c r="T238" t="str">
        <f>VLOOKUP(M238,Product!$A$1:$D$14,4,FALSE)</f>
        <v>Regular</v>
      </c>
    </row>
    <row r="239" spans="1:20" x14ac:dyDescent="0.3">
      <c r="A239">
        <v>121</v>
      </c>
      <c r="B239">
        <v>195</v>
      </c>
      <c r="C239">
        <v>325</v>
      </c>
      <c r="D239">
        <v>68</v>
      </c>
      <c r="E239">
        <v>74</v>
      </c>
      <c r="F239">
        <v>42</v>
      </c>
      <c r="G239">
        <v>945</v>
      </c>
      <c r="H239">
        <v>130</v>
      </c>
      <c r="I239">
        <v>94</v>
      </c>
      <c r="J239">
        <v>180</v>
      </c>
      <c r="K239">
        <v>300</v>
      </c>
      <c r="L239">
        <v>959</v>
      </c>
      <c r="M239">
        <v>2</v>
      </c>
      <c r="N239" s="2">
        <v>42766</v>
      </c>
      <c r="O239" t="str">
        <f>VLOOKUP(L239,Location!$A$1:$D$157,2,FALSE)</f>
        <v>Connecticut</v>
      </c>
      <c r="P239" t="str">
        <f>VLOOKUP(L239,Location!$A$1:$D$157,3,FALSE)</f>
        <v>East</v>
      </c>
      <c r="Q239" t="str">
        <f>VLOOKUP(L239,Location!$A$1:$D$157,4,FALSE)</f>
        <v>Small Market</v>
      </c>
      <c r="R239" t="str">
        <f>VLOOKUP(M239,Product!$A$1:$D$14,2,FALSE)</f>
        <v>Columbian</v>
      </c>
      <c r="S239" t="str">
        <f>VLOOKUP(M239,Product!$A$1:$D$14,3,FALSE)</f>
        <v>Coffee</v>
      </c>
      <c r="T239" t="str">
        <f>VLOOKUP(M239,Product!$A$1:$D$14,4,FALSE)</f>
        <v>Regular</v>
      </c>
    </row>
    <row r="240" spans="1:20" x14ac:dyDescent="0.3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s="2">
        <v>42766</v>
      </c>
      <c r="O240" t="str">
        <f>VLOOKUP(L240,Location!$A$1:$D$157,2,FALSE)</f>
        <v>Connecticut</v>
      </c>
      <c r="P240" t="str">
        <f>VLOOKUP(L240,Location!$A$1:$D$157,3,FALSE)</f>
        <v>East</v>
      </c>
      <c r="Q240" t="str">
        <f>VLOOKUP(L240,Location!$A$1:$D$157,4,FALSE)</f>
        <v>Small Market</v>
      </c>
      <c r="R240" t="str">
        <f>VLOOKUP(M240,Product!$A$1:$D$14,2,FALSE)</f>
        <v>Lemon</v>
      </c>
      <c r="S240" t="str">
        <f>VLOOKUP(M240,Product!$A$1:$D$14,3,FALSE)</f>
        <v>Herbal Tea</v>
      </c>
      <c r="T240" t="str">
        <f>VLOOKUP(M240,Product!$A$1:$D$14,4,FALSE)</f>
        <v>Decaf</v>
      </c>
    </row>
    <row r="241" spans="1:20" x14ac:dyDescent="0.3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s="2">
        <v>42766</v>
      </c>
      <c r="O241" t="str">
        <f>VLOOKUP(L241,Location!$A$1:$D$157,2,FALSE)</f>
        <v>Connecticut</v>
      </c>
      <c r="P241" t="str">
        <f>VLOOKUP(L241,Location!$A$1:$D$157,3,FALSE)</f>
        <v>East</v>
      </c>
      <c r="Q241" t="str">
        <f>VLOOKUP(L241,Location!$A$1:$D$157,4,FALSE)</f>
        <v>Small Market</v>
      </c>
      <c r="R241" t="str">
        <f>VLOOKUP(M241,Product!$A$1:$D$14,2,FALSE)</f>
        <v>Mint</v>
      </c>
      <c r="S241" t="str">
        <f>VLOOKUP(M241,Product!$A$1:$D$14,3,FALSE)</f>
        <v>Herbal Tea</v>
      </c>
      <c r="T241" t="str">
        <f>VLOOKUP(M241,Product!$A$1:$D$14,4,FALSE)</f>
        <v>Decaf</v>
      </c>
    </row>
    <row r="242" spans="1:20" x14ac:dyDescent="0.3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s="2">
        <v>42766</v>
      </c>
      <c r="O242" t="str">
        <f>VLOOKUP(L242,Location!$A$1:$D$157,2,FALSE)</f>
        <v>Florida</v>
      </c>
      <c r="P242" t="str">
        <f>VLOOKUP(L242,Location!$A$1:$D$157,3,FALSE)</f>
        <v>East</v>
      </c>
      <c r="Q242" t="str">
        <f>VLOOKUP(L242,Location!$A$1:$D$157,4,FALSE)</f>
        <v>Major Market</v>
      </c>
      <c r="R242" t="str">
        <f>VLOOKUP(M242,Product!$A$1:$D$14,2,FALSE)</f>
        <v>Darjeeling</v>
      </c>
      <c r="S242" t="str">
        <f>VLOOKUP(M242,Product!$A$1:$D$14,3,FALSE)</f>
        <v>Tea</v>
      </c>
      <c r="T242" t="str">
        <f>VLOOKUP(M242,Product!$A$1:$D$14,4,FALSE)</f>
        <v>Regular</v>
      </c>
    </row>
    <row r="243" spans="1:20" x14ac:dyDescent="0.3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s="2">
        <v>42766</v>
      </c>
      <c r="O243" t="str">
        <f>VLOOKUP(L243,Location!$A$1:$D$157,2,FALSE)</f>
        <v>Florida</v>
      </c>
      <c r="P243" t="str">
        <f>VLOOKUP(L243,Location!$A$1:$D$157,3,FALSE)</f>
        <v>East</v>
      </c>
      <c r="Q243" t="str">
        <f>VLOOKUP(L243,Location!$A$1:$D$157,4,FALSE)</f>
        <v>Major Market</v>
      </c>
      <c r="R243" t="str">
        <f>VLOOKUP(M243,Product!$A$1:$D$14,2,FALSE)</f>
        <v>Green Tea</v>
      </c>
      <c r="S243" t="str">
        <f>VLOOKUP(M243,Product!$A$1:$D$14,3,FALSE)</f>
        <v>Tea</v>
      </c>
      <c r="T243" t="str">
        <f>VLOOKUP(M243,Product!$A$1:$D$14,4,FALSE)</f>
        <v>Regular</v>
      </c>
    </row>
    <row r="244" spans="1:20" x14ac:dyDescent="0.3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s="2">
        <v>42766</v>
      </c>
      <c r="O244" t="str">
        <f>VLOOKUP(L244,Location!$A$1:$D$157,2,FALSE)</f>
        <v>Florida</v>
      </c>
      <c r="P244" t="str">
        <f>VLOOKUP(L244,Location!$A$1:$D$157,3,FALSE)</f>
        <v>East</v>
      </c>
      <c r="Q244" t="str">
        <f>VLOOKUP(L244,Location!$A$1:$D$157,4,FALSE)</f>
        <v>Major Market</v>
      </c>
      <c r="R244" t="str">
        <f>VLOOKUP(M244,Product!$A$1:$D$14,2,FALSE)</f>
        <v>Decaf Espresso</v>
      </c>
      <c r="S244" t="str">
        <f>VLOOKUP(M244,Product!$A$1:$D$14,3,FALSE)</f>
        <v>Espresso</v>
      </c>
      <c r="T244" t="str">
        <f>VLOOKUP(M244,Product!$A$1:$D$14,4,FALSE)</f>
        <v>Decaf</v>
      </c>
    </row>
    <row r="245" spans="1:20" x14ac:dyDescent="0.3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s="2">
        <v>42766</v>
      </c>
      <c r="O245" t="str">
        <f>VLOOKUP(L245,Location!$A$1:$D$157,2,FALSE)</f>
        <v>Florida</v>
      </c>
      <c r="P245" t="str">
        <f>VLOOKUP(L245,Location!$A$1:$D$157,3,FALSE)</f>
        <v>East</v>
      </c>
      <c r="Q245" t="str">
        <f>VLOOKUP(L245,Location!$A$1:$D$157,4,FALSE)</f>
        <v>Major Market</v>
      </c>
      <c r="R245" t="str">
        <f>VLOOKUP(M245,Product!$A$1:$D$14,2,FALSE)</f>
        <v>Caffe Mocha</v>
      </c>
      <c r="S245" t="str">
        <f>VLOOKUP(M245,Product!$A$1:$D$14,3,FALSE)</f>
        <v>Espresso</v>
      </c>
      <c r="T245" t="str">
        <f>VLOOKUP(M245,Product!$A$1:$D$14,4,FALSE)</f>
        <v>Regular</v>
      </c>
    </row>
    <row r="246" spans="1:20" x14ac:dyDescent="0.3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s="2">
        <v>42766</v>
      </c>
      <c r="O246" t="str">
        <f>VLOOKUP(L246,Location!$A$1:$D$157,2,FALSE)</f>
        <v>Florida</v>
      </c>
      <c r="P246" t="str">
        <f>VLOOKUP(L246,Location!$A$1:$D$157,3,FALSE)</f>
        <v>East</v>
      </c>
      <c r="Q246" t="str">
        <f>VLOOKUP(L246,Location!$A$1:$D$157,4,FALSE)</f>
        <v>Major Market</v>
      </c>
      <c r="R246" t="str">
        <f>VLOOKUP(M246,Product!$A$1:$D$14,2,FALSE)</f>
        <v>Decaf Irish Cream</v>
      </c>
      <c r="S246" t="str">
        <f>VLOOKUP(M246,Product!$A$1:$D$14,3,FALSE)</f>
        <v>Coffee</v>
      </c>
      <c r="T246" t="str">
        <f>VLOOKUP(M246,Product!$A$1:$D$14,4,FALSE)</f>
        <v>Decaf</v>
      </c>
    </row>
    <row r="247" spans="1:20" x14ac:dyDescent="0.3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s="2">
        <v>42766</v>
      </c>
      <c r="O247" t="str">
        <f>VLOOKUP(L247,Location!$A$1:$D$157,2,FALSE)</f>
        <v>Florida</v>
      </c>
      <c r="P247" t="str">
        <f>VLOOKUP(L247,Location!$A$1:$D$157,3,FALSE)</f>
        <v>East</v>
      </c>
      <c r="Q247" t="str">
        <f>VLOOKUP(L247,Location!$A$1:$D$157,4,FALSE)</f>
        <v>Major Market</v>
      </c>
      <c r="R247" t="str">
        <f>VLOOKUP(M247,Product!$A$1:$D$14,2,FALSE)</f>
        <v>Columbian</v>
      </c>
      <c r="S247" t="str">
        <f>VLOOKUP(M247,Product!$A$1:$D$14,3,FALSE)</f>
        <v>Coffee</v>
      </c>
      <c r="T247" t="str">
        <f>VLOOKUP(M247,Product!$A$1:$D$14,4,FALSE)</f>
        <v>Regular</v>
      </c>
    </row>
    <row r="248" spans="1:20" x14ac:dyDescent="0.3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s="2">
        <v>42766</v>
      </c>
      <c r="O248" t="str">
        <f>VLOOKUP(L248,Location!$A$1:$D$157,2,FALSE)</f>
        <v>Florida</v>
      </c>
      <c r="P248" t="str">
        <f>VLOOKUP(L248,Location!$A$1:$D$157,3,FALSE)</f>
        <v>East</v>
      </c>
      <c r="Q248" t="str">
        <f>VLOOKUP(L248,Location!$A$1:$D$157,4,FALSE)</f>
        <v>Major Market</v>
      </c>
      <c r="R248" t="str">
        <f>VLOOKUP(M248,Product!$A$1:$D$14,2,FALSE)</f>
        <v>Chamomile</v>
      </c>
      <c r="S248" t="str">
        <f>VLOOKUP(M248,Product!$A$1:$D$14,3,FALSE)</f>
        <v>Herbal Tea</v>
      </c>
      <c r="T248" t="str">
        <f>VLOOKUP(M248,Product!$A$1:$D$14,4,FALSE)</f>
        <v>Decaf</v>
      </c>
    </row>
    <row r="249" spans="1:20" x14ac:dyDescent="0.3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s="2">
        <v>42766</v>
      </c>
      <c r="O249" t="str">
        <f>VLOOKUP(L249,Location!$A$1:$D$157,2,FALSE)</f>
        <v>Florida</v>
      </c>
      <c r="P249" t="str">
        <f>VLOOKUP(L249,Location!$A$1:$D$157,3,FALSE)</f>
        <v>East</v>
      </c>
      <c r="Q249" t="str">
        <f>VLOOKUP(L249,Location!$A$1:$D$157,4,FALSE)</f>
        <v>Major Market</v>
      </c>
      <c r="R249" t="str">
        <f>VLOOKUP(M249,Product!$A$1:$D$14,2,FALSE)</f>
        <v>Lemon</v>
      </c>
      <c r="S249" t="str">
        <f>VLOOKUP(M249,Product!$A$1:$D$14,3,FALSE)</f>
        <v>Herbal Tea</v>
      </c>
      <c r="T249" t="str">
        <f>VLOOKUP(M249,Product!$A$1:$D$14,4,FALSE)</f>
        <v>Decaf</v>
      </c>
    </row>
    <row r="250" spans="1:20" x14ac:dyDescent="0.3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s="2">
        <v>42766</v>
      </c>
      <c r="O250" t="str">
        <f>VLOOKUP(L250,Location!$A$1:$D$157,2,FALSE)</f>
        <v>Florida</v>
      </c>
      <c r="P250" t="str">
        <f>VLOOKUP(L250,Location!$A$1:$D$157,3,FALSE)</f>
        <v>East</v>
      </c>
      <c r="Q250" t="str">
        <f>VLOOKUP(L250,Location!$A$1:$D$157,4,FALSE)</f>
        <v>Major Market</v>
      </c>
      <c r="R250" t="str">
        <f>VLOOKUP(M250,Product!$A$1:$D$14,2,FALSE)</f>
        <v>Mint</v>
      </c>
      <c r="S250" t="str">
        <f>VLOOKUP(M250,Product!$A$1:$D$14,3,FALSE)</f>
        <v>Herbal Tea</v>
      </c>
      <c r="T250" t="str">
        <f>VLOOKUP(M250,Product!$A$1:$D$14,4,FALSE)</f>
        <v>Decaf</v>
      </c>
    </row>
    <row r="251" spans="1:20" x14ac:dyDescent="0.3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s="2">
        <v>42766</v>
      </c>
      <c r="O251" t="str">
        <f>VLOOKUP(L251,Location!$A$1:$D$157,2,FALSE)</f>
        <v>Massachusetts</v>
      </c>
      <c r="P251" t="str">
        <f>VLOOKUP(L251,Location!$A$1:$D$157,3,FALSE)</f>
        <v>East</v>
      </c>
      <c r="Q251" t="str">
        <f>VLOOKUP(L251,Location!$A$1:$D$157,4,FALSE)</f>
        <v>Major Market</v>
      </c>
      <c r="R251" t="str">
        <f>VLOOKUP(M251,Product!$A$1:$D$14,2,FALSE)</f>
        <v>Darjeeling</v>
      </c>
      <c r="S251" t="str">
        <f>VLOOKUP(M251,Product!$A$1:$D$14,3,FALSE)</f>
        <v>Tea</v>
      </c>
      <c r="T251" t="str">
        <f>VLOOKUP(M251,Product!$A$1:$D$14,4,FALSE)</f>
        <v>Regular</v>
      </c>
    </row>
    <row r="252" spans="1:20" x14ac:dyDescent="0.3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s="2">
        <v>42766</v>
      </c>
      <c r="O252" t="str">
        <f>VLOOKUP(L252,Location!$A$1:$D$157,2,FALSE)</f>
        <v>Massachusetts</v>
      </c>
      <c r="P252" t="str">
        <f>VLOOKUP(L252,Location!$A$1:$D$157,3,FALSE)</f>
        <v>East</v>
      </c>
      <c r="Q252" t="str">
        <f>VLOOKUP(L252,Location!$A$1:$D$157,4,FALSE)</f>
        <v>Major Market</v>
      </c>
      <c r="R252" t="str">
        <f>VLOOKUP(M252,Product!$A$1:$D$14,2,FALSE)</f>
        <v>Green Tea</v>
      </c>
      <c r="S252" t="str">
        <f>VLOOKUP(M252,Product!$A$1:$D$14,3,FALSE)</f>
        <v>Tea</v>
      </c>
      <c r="T252" t="str">
        <f>VLOOKUP(M252,Product!$A$1:$D$14,4,FALSE)</f>
        <v>Regular</v>
      </c>
    </row>
    <row r="253" spans="1:20" x14ac:dyDescent="0.3">
      <c r="A253">
        <v>99</v>
      </c>
      <c r="B253">
        <v>170</v>
      </c>
      <c r="C253">
        <v>340</v>
      </c>
      <c r="D253">
        <v>135</v>
      </c>
      <c r="E253">
        <v>71</v>
      </c>
      <c r="F253">
        <v>47</v>
      </c>
      <c r="G253">
        <v>1073</v>
      </c>
      <c r="H253">
        <v>110</v>
      </c>
      <c r="I253">
        <v>205</v>
      </c>
      <c r="J253">
        <v>170</v>
      </c>
      <c r="K253">
        <v>330</v>
      </c>
      <c r="L253">
        <v>508</v>
      </c>
      <c r="M253">
        <v>7</v>
      </c>
      <c r="N253" s="2">
        <v>42766</v>
      </c>
      <c r="O253" t="str">
        <f>VLOOKUP(L253,Location!$A$1:$D$157,2,FALSE)</f>
        <v>Massachusetts</v>
      </c>
      <c r="P253" t="str">
        <f>VLOOKUP(L253,Location!$A$1:$D$157,3,FALSE)</f>
        <v>East</v>
      </c>
      <c r="Q253" t="str">
        <f>VLOOKUP(L253,Location!$A$1:$D$157,4,FALSE)</f>
        <v>Major Market</v>
      </c>
      <c r="R253" t="str">
        <f>VLOOKUP(M253,Product!$A$1:$D$14,2,FALSE)</f>
        <v>Regular Espresso</v>
      </c>
      <c r="S253" t="str">
        <f>VLOOKUP(M253,Product!$A$1:$D$14,3,FALSE)</f>
        <v>Espresso</v>
      </c>
      <c r="T253" t="str">
        <f>VLOOKUP(M253,Product!$A$1:$D$14,4,FALSE)</f>
        <v>Regular</v>
      </c>
    </row>
    <row r="254" spans="1:20" x14ac:dyDescent="0.3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s="2">
        <v>42766</v>
      </c>
      <c r="O254" t="str">
        <f>VLOOKUP(L254,Location!$A$1:$D$157,2,FALSE)</f>
        <v>Massachusetts</v>
      </c>
      <c r="P254" t="str">
        <f>VLOOKUP(L254,Location!$A$1:$D$157,3,FALSE)</f>
        <v>East</v>
      </c>
      <c r="Q254" t="str">
        <f>VLOOKUP(L254,Location!$A$1:$D$157,4,FALSE)</f>
        <v>Major Market</v>
      </c>
      <c r="R254" t="str">
        <f>VLOOKUP(M254,Product!$A$1:$D$14,2,FALSE)</f>
        <v>Caffe Mocha</v>
      </c>
      <c r="S254" t="str">
        <f>VLOOKUP(M254,Product!$A$1:$D$14,3,FALSE)</f>
        <v>Espresso</v>
      </c>
      <c r="T254" t="str">
        <f>VLOOKUP(M254,Product!$A$1:$D$14,4,FALSE)</f>
        <v>Regular</v>
      </c>
    </row>
    <row r="255" spans="1:20" x14ac:dyDescent="0.3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s="2">
        <v>42766</v>
      </c>
      <c r="O255" t="str">
        <f>VLOOKUP(L255,Location!$A$1:$D$157,2,FALSE)</f>
        <v>Massachusetts</v>
      </c>
      <c r="P255" t="str">
        <f>VLOOKUP(L255,Location!$A$1:$D$157,3,FALSE)</f>
        <v>East</v>
      </c>
      <c r="Q255" t="str">
        <f>VLOOKUP(L255,Location!$A$1:$D$157,4,FALSE)</f>
        <v>Major Market</v>
      </c>
      <c r="R255" t="str">
        <f>VLOOKUP(M255,Product!$A$1:$D$14,2,FALSE)</f>
        <v>Columbian</v>
      </c>
      <c r="S255" t="str">
        <f>VLOOKUP(M255,Product!$A$1:$D$14,3,FALSE)</f>
        <v>Coffee</v>
      </c>
      <c r="T255" t="str">
        <f>VLOOKUP(M255,Product!$A$1:$D$14,4,FALSE)</f>
        <v>Regular</v>
      </c>
    </row>
    <row r="256" spans="1:20" x14ac:dyDescent="0.3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s="2">
        <v>42766</v>
      </c>
      <c r="O256" t="str">
        <f>VLOOKUP(L256,Location!$A$1:$D$157,2,FALSE)</f>
        <v>Massachusetts</v>
      </c>
      <c r="P256" t="str">
        <f>VLOOKUP(L256,Location!$A$1:$D$157,3,FALSE)</f>
        <v>East</v>
      </c>
      <c r="Q256" t="str">
        <f>VLOOKUP(L256,Location!$A$1:$D$157,4,FALSE)</f>
        <v>Major Market</v>
      </c>
      <c r="R256" t="str">
        <f>VLOOKUP(M256,Product!$A$1:$D$14,2,FALSE)</f>
        <v>Lemon</v>
      </c>
      <c r="S256" t="str">
        <f>VLOOKUP(M256,Product!$A$1:$D$14,3,FALSE)</f>
        <v>Herbal Tea</v>
      </c>
      <c r="T256" t="str">
        <f>VLOOKUP(M256,Product!$A$1:$D$14,4,FALSE)</f>
        <v>Decaf</v>
      </c>
    </row>
    <row r="257" spans="1:20" x14ac:dyDescent="0.3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s="2">
        <v>42766</v>
      </c>
      <c r="O257" t="str">
        <f>VLOOKUP(L257,Location!$A$1:$D$157,2,FALSE)</f>
        <v>New Hampshire</v>
      </c>
      <c r="P257" t="str">
        <f>VLOOKUP(L257,Location!$A$1:$D$157,3,FALSE)</f>
        <v>East</v>
      </c>
      <c r="Q257" t="str">
        <f>VLOOKUP(L257,Location!$A$1:$D$157,4,FALSE)</f>
        <v>Small Market</v>
      </c>
      <c r="R257" t="str">
        <f>VLOOKUP(M257,Product!$A$1:$D$14,2,FALSE)</f>
        <v>Darjeeling</v>
      </c>
      <c r="S257" t="str">
        <f>VLOOKUP(M257,Product!$A$1:$D$14,3,FALSE)</f>
        <v>Tea</v>
      </c>
      <c r="T257" t="str">
        <f>VLOOKUP(M257,Product!$A$1:$D$14,4,FALSE)</f>
        <v>Regular</v>
      </c>
    </row>
    <row r="258" spans="1:20" x14ac:dyDescent="0.3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s="2">
        <v>42766</v>
      </c>
      <c r="O258" t="str">
        <f>VLOOKUP(L258,Location!$A$1:$D$157,2,FALSE)</f>
        <v>New Hampshire</v>
      </c>
      <c r="P258" t="str">
        <f>VLOOKUP(L258,Location!$A$1:$D$157,3,FALSE)</f>
        <v>East</v>
      </c>
      <c r="Q258" t="str">
        <f>VLOOKUP(L258,Location!$A$1:$D$157,4,FALSE)</f>
        <v>Small Market</v>
      </c>
      <c r="R258" t="str">
        <f>VLOOKUP(M258,Product!$A$1:$D$14,2,FALSE)</f>
        <v>Green Tea</v>
      </c>
      <c r="S258" t="str">
        <f>VLOOKUP(M258,Product!$A$1:$D$14,3,FALSE)</f>
        <v>Tea</v>
      </c>
      <c r="T258" t="str">
        <f>VLOOKUP(M258,Product!$A$1:$D$14,4,FALSE)</f>
        <v>Regular</v>
      </c>
    </row>
    <row r="259" spans="1:20" x14ac:dyDescent="0.3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s="2">
        <v>42766</v>
      </c>
      <c r="O259" t="str">
        <f>VLOOKUP(L259,Location!$A$1:$D$157,2,FALSE)</f>
        <v>New Hampshire</v>
      </c>
      <c r="P259" t="str">
        <f>VLOOKUP(L259,Location!$A$1:$D$157,3,FALSE)</f>
        <v>East</v>
      </c>
      <c r="Q259" t="str">
        <f>VLOOKUP(L259,Location!$A$1:$D$157,4,FALSE)</f>
        <v>Small Market</v>
      </c>
      <c r="R259" t="str">
        <f>VLOOKUP(M259,Product!$A$1:$D$14,2,FALSE)</f>
        <v>Regular Espresso</v>
      </c>
      <c r="S259" t="str">
        <f>VLOOKUP(M259,Product!$A$1:$D$14,3,FALSE)</f>
        <v>Espresso</v>
      </c>
      <c r="T259" t="str">
        <f>VLOOKUP(M259,Product!$A$1:$D$14,4,FALSE)</f>
        <v>Regular</v>
      </c>
    </row>
    <row r="260" spans="1:20" x14ac:dyDescent="0.3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2">
        <v>42766</v>
      </c>
      <c r="O260" t="str">
        <f>VLOOKUP(L260,Location!$A$1:$D$157,2,FALSE)</f>
        <v>New Hampshire</v>
      </c>
      <c r="P260" t="str">
        <f>VLOOKUP(L260,Location!$A$1:$D$157,3,FALSE)</f>
        <v>East</v>
      </c>
      <c r="Q260" t="str">
        <f>VLOOKUP(L260,Location!$A$1:$D$157,4,FALSE)</f>
        <v>Small Market</v>
      </c>
      <c r="R260" t="str">
        <f>VLOOKUP(M260,Product!$A$1:$D$14,2,FALSE)</f>
        <v>Caffe Mocha</v>
      </c>
      <c r="S260" t="str">
        <f>VLOOKUP(M260,Product!$A$1:$D$14,3,FALSE)</f>
        <v>Espresso</v>
      </c>
      <c r="T260" t="str">
        <f>VLOOKUP(M260,Product!$A$1:$D$14,4,FALSE)</f>
        <v>Regular</v>
      </c>
    </row>
    <row r="261" spans="1:20" x14ac:dyDescent="0.3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s="2">
        <v>42766</v>
      </c>
      <c r="O261" t="str">
        <f>VLOOKUP(L261,Location!$A$1:$D$157,2,FALSE)</f>
        <v>New Hampshire</v>
      </c>
      <c r="P261" t="str">
        <f>VLOOKUP(L261,Location!$A$1:$D$157,3,FALSE)</f>
        <v>East</v>
      </c>
      <c r="Q261" t="str">
        <f>VLOOKUP(L261,Location!$A$1:$D$157,4,FALSE)</f>
        <v>Small Market</v>
      </c>
      <c r="R261" t="str">
        <f>VLOOKUP(M261,Product!$A$1:$D$14,2,FALSE)</f>
        <v>Amaretto</v>
      </c>
      <c r="S261" t="str">
        <f>VLOOKUP(M261,Product!$A$1:$D$14,3,FALSE)</f>
        <v>Coffee</v>
      </c>
      <c r="T261" t="str">
        <f>VLOOKUP(M261,Product!$A$1:$D$14,4,FALSE)</f>
        <v>Regular</v>
      </c>
    </row>
    <row r="262" spans="1:20" x14ac:dyDescent="0.3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s="2">
        <v>42766</v>
      </c>
      <c r="O262" t="str">
        <f>VLOOKUP(L262,Location!$A$1:$D$157,2,FALSE)</f>
        <v>New Hampshire</v>
      </c>
      <c r="P262" t="str">
        <f>VLOOKUP(L262,Location!$A$1:$D$157,3,FALSE)</f>
        <v>East</v>
      </c>
      <c r="Q262" t="str">
        <f>VLOOKUP(L262,Location!$A$1:$D$157,4,FALSE)</f>
        <v>Small Market</v>
      </c>
      <c r="R262" t="str">
        <f>VLOOKUP(M262,Product!$A$1:$D$14,2,FALSE)</f>
        <v>Columbian</v>
      </c>
      <c r="S262" t="str">
        <f>VLOOKUP(M262,Product!$A$1:$D$14,3,FALSE)</f>
        <v>Coffee</v>
      </c>
      <c r="T262" t="str">
        <f>VLOOKUP(M262,Product!$A$1:$D$14,4,FALSE)</f>
        <v>Regular</v>
      </c>
    </row>
    <row r="263" spans="1:20" x14ac:dyDescent="0.3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s="2">
        <v>42766</v>
      </c>
      <c r="O263" t="str">
        <f>VLOOKUP(L263,Location!$A$1:$D$157,2,FALSE)</f>
        <v>New Hampshire</v>
      </c>
      <c r="P263" t="str">
        <f>VLOOKUP(L263,Location!$A$1:$D$157,3,FALSE)</f>
        <v>East</v>
      </c>
      <c r="Q263" t="str">
        <f>VLOOKUP(L263,Location!$A$1:$D$157,4,FALSE)</f>
        <v>Small Market</v>
      </c>
      <c r="R263" t="str">
        <f>VLOOKUP(M263,Product!$A$1:$D$14,2,FALSE)</f>
        <v>Lemon</v>
      </c>
      <c r="S263" t="str">
        <f>VLOOKUP(M263,Product!$A$1:$D$14,3,FALSE)</f>
        <v>Herbal Tea</v>
      </c>
      <c r="T263" t="str">
        <f>VLOOKUP(M263,Product!$A$1:$D$14,4,FALSE)</f>
        <v>Decaf</v>
      </c>
    </row>
    <row r="264" spans="1:20" x14ac:dyDescent="0.3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172</v>
      </c>
      <c r="J264">
        <v>150</v>
      </c>
      <c r="K264">
        <v>250</v>
      </c>
      <c r="L264">
        <v>631</v>
      </c>
      <c r="M264">
        <v>11</v>
      </c>
      <c r="N264" s="2">
        <v>42766</v>
      </c>
      <c r="O264" t="str">
        <f>VLOOKUP(L264,Location!$A$1:$D$157,2,FALSE)</f>
        <v>New York</v>
      </c>
      <c r="P264" t="str">
        <f>VLOOKUP(L264,Location!$A$1:$D$157,3,FALSE)</f>
        <v>East</v>
      </c>
      <c r="Q264" t="str">
        <f>VLOOKUP(L264,Location!$A$1:$D$157,4,FALSE)</f>
        <v>Major Market</v>
      </c>
      <c r="R264" t="str">
        <f>VLOOKUP(M264,Product!$A$1:$D$14,2,FALSE)</f>
        <v>Darjeeling</v>
      </c>
      <c r="S264" t="str">
        <f>VLOOKUP(M264,Product!$A$1:$D$14,3,FALSE)</f>
        <v>Tea</v>
      </c>
      <c r="T264" t="str">
        <f>VLOOKUP(M264,Product!$A$1:$D$14,4,FALSE)</f>
        <v>Regular</v>
      </c>
    </row>
    <row r="265" spans="1:20" x14ac:dyDescent="0.3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171</v>
      </c>
      <c r="J265">
        <v>160</v>
      </c>
      <c r="K265">
        <v>260</v>
      </c>
      <c r="L265">
        <v>518</v>
      </c>
      <c r="M265">
        <v>12</v>
      </c>
      <c r="N265" s="2">
        <v>42766</v>
      </c>
      <c r="O265" t="str">
        <f>VLOOKUP(L265,Location!$A$1:$D$157,2,FALSE)</f>
        <v>New York</v>
      </c>
      <c r="P265" t="str">
        <f>VLOOKUP(L265,Location!$A$1:$D$157,3,FALSE)</f>
        <v>East</v>
      </c>
      <c r="Q265" t="str">
        <f>VLOOKUP(L265,Location!$A$1:$D$157,4,FALSE)</f>
        <v>Major Market</v>
      </c>
      <c r="R265" t="str">
        <f>VLOOKUP(M265,Product!$A$1:$D$14,2,FALSE)</f>
        <v>Earl Grey</v>
      </c>
      <c r="S265" t="str">
        <f>VLOOKUP(M265,Product!$A$1:$D$14,3,FALSE)</f>
        <v>Tea</v>
      </c>
      <c r="T265" t="str">
        <f>VLOOKUP(M265,Product!$A$1:$D$14,4,FALSE)</f>
        <v>Regular</v>
      </c>
    </row>
    <row r="266" spans="1:20" x14ac:dyDescent="0.3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s="2">
        <v>42766</v>
      </c>
      <c r="O266" t="str">
        <f>VLOOKUP(L266,Location!$A$1:$D$157,2,FALSE)</f>
        <v>New York</v>
      </c>
      <c r="P266" t="str">
        <f>VLOOKUP(L266,Location!$A$1:$D$157,3,FALSE)</f>
        <v>East</v>
      </c>
      <c r="Q266" t="str">
        <f>VLOOKUP(L266,Location!$A$1:$D$157,4,FALSE)</f>
        <v>Major Market</v>
      </c>
      <c r="R266" t="str">
        <f>VLOOKUP(M266,Product!$A$1:$D$14,2,FALSE)</f>
        <v>Green Tea</v>
      </c>
      <c r="S266" t="str">
        <f>VLOOKUP(M266,Product!$A$1:$D$14,3,FALSE)</f>
        <v>Tea</v>
      </c>
      <c r="T266" t="str">
        <f>VLOOKUP(M266,Product!$A$1:$D$14,4,FALSE)</f>
        <v>Regular</v>
      </c>
    </row>
    <row r="267" spans="1:20" x14ac:dyDescent="0.3">
      <c r="A267">
        <v>264</v>
      </c>
      <c r="B267">
        <v>352</v>
      </c>
      <c r="C267">
        <v>580</v>
      </c>
      <c r="D267">
        <v>297</v>
      </c>
      <c r="E267">
        <v>88</v>
      </c>
      <c r="F267">
        <v>63</v>
      </c>
      <c r="G267">
        <v>1402</v>
      </c>
      <c r="H267">
        <v>280</v>
      </c>
      <c r="I267">
        <v>285</v>
      </c>
      <c r="J267">
        <v>350</v>
      </c>
      <c r="K267">
        <v>560</v>
      </c>
      <c r="L267">
        <v>585</v>
      </c>
      <c r="M267">
        <v>7</v>
      </c>
      <c r="N267" s="2">
        <v>42766</v>
      </c>
      <c r="O267" t="str">
        <f>VLOOKUP(L267,Location!$A$1:$D$157,2,FALSE)</f>
        <v>New York</v>
      </c>
      <c r="P267" t="str">
        <f>VLOOKUP(L267,Location!$A$1:$D$157,3,FALSE)</f>
        <v>East</v>
      </c>
      <c r="Q267" t="str">
        <f>VLOOKUP(L267,Location!$A$1:$D$157,4,FALSE)</f>
        <v>Major Market</v>
      </c>
      <c r="R267" t="str">
        <f>VLOOKUP(M267,Product!$A$1:$D$14,2,FALSE)</f>
        <v>Regular Espresso</v>
      </c>
      <c r="S267" t="str">
        <f>VLOOKUP(M267,Product!$A$1:$D$14,3,FALSE)</f>
        <v>Espresso</v>
      </c>
      <c r="T267" t="str">
        <f>VLOOKUP(M267,Product!$A$1:$D$14,4,FALSE)</f>
        <v>Regular</v>
      </c>
    </row>
    <row r="268" spans="1:20" x14ac:dyDescent="0.3">
      <c r="A268">
        <v>-203</v>
      </c>
      <c r="B268">
        <v>-60</v>
      </c>
      <c r="C268">
        <v>61</v>
      </c>
      <c r="D268">
        <v>128</v>
      </c>
      <c r="E268">
        <v>143</v>
      </c>
      <c r="F268">
        <v>110</v>
      </c>
      <c r="G268">
        <v>901</v>
      </c>
      <c r="H268">
        <v>-190</v>
      </c>
      <c r="I268">
        <v>93</v>
      </c>
      <c r="J268">
        <v>-60</v>
      </c>
      <c r="K268">
        <v>50</v>
      </c>
      <c r="L268">
        <v>585</v>
      </c>
      <c r="M268">
        <v>5</v>
      </c>
      <c r="N268" s="2">
        <v>42766</v>
      </c>
      <c r="O268" t="str">
        <f>VLOOKUP(L268,Location!$A$1:$D$157,2,FALSE)</f>
        <v>New York</v>
      </c>
      <c r="P268" t="str">
        <f>VLOOKUP(L268,Location!$A$1:$D$157,3,FALSE)</f>
        <v>East</v>
      </c>
      <c r="Q268" t="str">
        <f>VLOOKUP(L268,Location!$A$1:$D$157,4,FALSE)</f>
        <v>Major Market</v>
      </c>
      <c r="R268" t="str">
        <f>VLOOKUP(M268,Product!$A$1:$D$14,2,FALSE)</f>
        <v>Caffe Mocha</v>
      </c>
      <c r="S268" t="str">
        <f>VLOOKUP(M268,Product!$A$1:$D$14,3,FALSE)</f>
        <v>Espresso</v>
      </c>
      <c r="T268" t="str">
        <f>VLOOKUP(M268,Product!$A$1:$D$14,4,FALSE)</f>
        <v>Regular</v>
      </c>
    </row>
    <row r="269" spans="1:20" x14ac:dyDescent="0.3">
      <c r="A269">
        <v>245</v>
      </c>
      <c r="B269">
        <v>387</v>
      </c>
      <c r="C269">
        <v>645</v>
      </c>
      <c r="D269">
        <v>198</v>
      </c>
      <c r="E269">
        <v>142</v>
      </c>
      <c r="F269">
        <v>90</v>
      </c>
      <c r="G269">
        <v>2067</v>
      </c>
      <c r="H269">
        <v>250</v>
      </c>
      <c r="I269">
        <v>249</v>
      </c>
      <c r="J269">
        <v>370</v>
      </c>
      <c r="K269">
        <v>610</v>
      </c>
      <c r="L269">
        <v>917</v>
      </c>
      <c r="M269">
        <v>2</v>
      </c>
      <c r="N269" s="2">
        <v>42766</v>
      </c>
      <c r="O269" t="str">
        <f>VLOOKUP(L269,Location!$A$1:$D$157,2,FALSE)</f>
        <v>New York</v>
      </c>
      <c r="P269" t="str">
        <f>VLOOKUP(L269,Location!$A$1:$D$157,3,FALSE)</f>
        <v>East</v>
      </c>
      <c r="Q269" t="str">
        <f>VLOOKUP(L269,Location!$A$1:$D$157,4,FALSE)</f>
        <v>Major Market</v>
      </c>
      <c r="R269" t="str">
        <f>VLOOKUP(M269,Product!$A$1:$D$14,2,FALSE)</f>
        <v>Columbian</v>
      </c>
      <c r="S269" t="str">
        <f>VLOOKUP(M269,Product!$A$1:$D$14,3,FALSE)</f>
        <v>Coffee</v>
      </c>
      <c r="T269" t="str">
        <f>VLOOKUP(M269,Product!$A$1:$D$14,4,FALSE)</f>
        <v>Regular</v>
      </c>
    </row>
    <row r="270" spans="1:20" x14ac:dyDescent="0.3">
      <c r="A270">
        <v>131</v>
      </c>
      <c r="B270">
        <v>255</v>
      </c>
      <c r="C270">
        <v>495</v>
      </c>
      <c r="D270">
        <v>241</v>
      </c>
      <c r="E270">
        <v>124</v>
      </c>
      <c r="F270">
        <v>91</v>
      </c>
      <c r="G270">
        <v>1454</v>
      </c>
      <c r="H270">
        <v>110</v>
      </c>
      <c r="I270">
        <v>161</v>
      </c>
      <c r="J270">
        <v>200</v>
      </c>
      <c r="K270">
        <v>380</v>
      </c>
      <c r="L270">
        <v>518</v>
      </c>
      <c r="M270">
        <v>9</v>
      </c>
      <c r="N270" s="2">
        <v>42766</v>
      </c>
      <c r="O270" t="str">
        <f>VLOOKUP(L270,Location!$A$1:$D$157,2,FALSE)</f>
        <v>New York</v>
      </c>
      <c r="P270" t="str">
        <f>VLOOKUP(L270,Location!$A$1:$D$157,3,FALSE)</f>
        <v>East</v>
      </c>
      <c r="Q270" t="str">
        <f>VLOOKUP(L270,Location!$A$1:$D$157,4,FALSE)</f>
        <v>Major Market</v>
      </c>
      <c r="R270" t="str">
        <f>VLOOKUP(M270,Product!$A$1:$D$14,2,FALSE)</f>
        <v>Lemon</v>
      </c>
      <c r="S270" t="str">
        <f>VLOOKUP(M270,Product!$A$1:$D$14,3,FALSE)</f>
        <v>Herbal Tea</v>
      </c>
      <c r="T270" t="str">
        <f>VLOOKUP(M270,Product!$A$1:$D$14,4,FALSE)</f>
        <v>Decaf</v>
      </c>
    </row>
    <row r="271" spans="1:20" x14ac:dyDescent="0.3">
      <c r="A271">
        <v>-120</v>
      </c>
      <c r="B271">
        <v>-33</v>
      </c>
      <c r="C271">
        <v>180</v>
      </c>
      <c r="D271">
        <v>199</v>
      </c>
      <c r="E271">
        <v>87</v>
      </c>
      <c r="F271">
        <v>66</v>
      </c>
      <c r="G271">
        <v>1214</v>
      </c>
      <c r="H271">
        <v>-80</v>
      </c>
      <c r="I271">
        <v>157</v>
      </c>
      <c r="J271">
        <v>-20</v>
      </c>
      <c r="K271">
        <v>140</v>
      </c>
      <c r="L271">
        <v>607</v>
      </c>
      <c r="M271">
        <v>10</v>
      </c>
      <c r="N271" s="2">
        <v>42766</v>
      </c>
      <c r="O271" t="str">
        <f>VLOOKUP(L271,Location!$A$1:$D$157,2,FALSE)</f>
        <v>New York</v>
      </c>
      <c r="P271" t="str">
        <f>VLOOKUP(L271,Location!$A$1:$D$157,3,FALSE)</f>
        <v>East</v>
      </c>
      <c r="Q271" t="str">
        <f>VLOOKUP(L271,Location!$A$1:$D$157,4,FALSE)</f>
        <v>Major Market</v>
      </c>
      <c r="R271" t="str">
        <f>VLOOKUP(M271,Product!$A$1:$D$14,2,FALSE)</f>
        <v>Mint</v>
      </c>
      <c r="S271" t="str">
        <f>VLOOKUP(M271,Product!$A$1:$D$14,3,FALSE)</f>
        <v>Herbal Tea</v>
      </c>
      <c r="T271" t="str">
        <f>VLOOKUP(M271,Product!$A$1:$D$14,4,FALSE)</f>
        <v>Decaf</v>
      </c>
    </row>
    <row r="272" spans="1:20" x14ac:dyDescent="0.3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s="2">
        <v>42766</v>
      </c>
      <c r="O272" t="str">
        <f>VLOOKUP(L272,Location!$A$1:$D$157,2,FALSE)</f>
        <v>Louisiana</v>
      </c>
      <c r="P272" t="str">
        <f>VLOOKUP(L272,Location!$A$1:$D$157,3,FALSE)</f>
        <v>South</v>
      </c>
      <c r="Q272" t="str">
        <f>VLOOKUP(L272,Location!$A$1:$D$157,4,FALSE)</f>
        <v>Small Market</v>
      </c>
      <c r="R272" t="str">
        <f>VLOOKUP(M272,Product!$A$1:$D$14,2,FALSE)</f>
        <v>Caffe Mocha</v>
      </c>
      <c r="S272" t="str">
        <f>VLOOKUP(M272,Product!$A$1:$D$14,3,FALSE)</f>
        <v>Espresso</v>
      </c>
      <c r="T272" t="str">
        <f>VLOOKUP(M272,Product!$A$1:$D$14,4,FALSE)</f>
        <v>Regular</v>
      </c>
    </row>
    <row r="273" spans="1:20" x14ac:dyDescent="0.3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s="2">
        <v>42766</v>
      </c>
      <c r="O273" t="str">
        <f>VLOOKUP(L273,Location!$A$1:$D$157,2,FALSE)</f>
        <v>Louisiana</v>
      </c>
      <c r="P273" t="str">
        <f>VLOOKUP(L273,Location!$A$1:$D$157,3,FALSE)</f>
        <v>South</v>
      </c>
      <c r="Q273" t="str">
        <f>VLOOKUP(L273,Location!$A$1:$D$157,4,FALSE)</f>
        <v>Small Market</v>
      </c>
      <c r="R273" t="str">
        <f>VLOOKUP(M273,Product!$A$1:$D$14,2,FALSE)</f>
        <v>Decaf Espresso</v>
      </c>
      <c r="S273" t="str">
        <f>VLOOKUP(M273,Product!$A$1:$D$14,3,FALSE)</f>
        <v>Espresso</v>
      </c>
      <c r="T273" t="str">
        <f>VLOOKUP(M273,Product!$A$1:$D$14,4,FALSE)</f>
        <v>Decaf</v>
      </c>
    </row>
    <row r="274" spans="1:20" x14ac:dyDescent="0.3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s="2">
        <v>42766</v>
      </c>
      <c r="O274" t="str">
        <f>VLOOKUP(L274,Location!$A$1:$D$157,2,FALSE)</f>
        <v>Louisiana</v>
      </c>
      <c r="P274" t="str">
        <f>VLOOKUP(L274,Location!$A$1:$D$157,3,FALSE)</f>
        <v>South</v>
      </c>
      <c r="Q274" t="str">
        <f>VLOOKUP(L274,Location!$A$1:$D$157,4,FALSE)</f>
        <v>Small Market</v>
      </c>
      <c r="R274" t="str">
        <f>VLOOKUP(M274,Product!$A$1:$D$14,2,FALSE)</f>
        <v>Chamomile</v>
      </c>
      <c r="S274" t="str">
        <f>VLOOKUP(M274,Product!$A$1:$D$14,3,FALSE)</f>
        <v>Herbal Tea</v>
      </c>
      <c r="T274" t="str">
        <f>VLOOKUP(M274,Product!$A$1:$D$14,4,FALSE)</f>
        <v>Decaf</v>
      </c>
    </row>
    <row r="275" spans="1:20" x14ac:dyDescent="0.3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s="2">
        <v>42766</v>
      </c>
      <c r="O275" t="str">
        <f>VLOOKUP(L275,Location!$A$1:$D$157,2,FALSE)</f>
        <v>Louisiana</v>
      </c>
      <c r="P275" t="str">
        <f>VLOOKUP(L275,Location!$A$1:$D$157,3,FALSE)</f>
        <v>South</v>
      </c>
      <c r="Q275" t="str">
        <f>VLOOKUP(L275,Location!$A$1:$D$157,4,FALSE)</f>
        <v>Small Market</v>
      </c>
      <c r="R275" t="str">
        <f>VLOOKUP(M275,Product!$A$1:$D$14,2,FALSE)</f>
        <v>Lemon</v>
      </c>
      <c r="S275" t="str">
        <f>VLOOKUP(M275,Product!$A$1:$D$14,3,FALSE)</f>
        <v>Herbal Tea</v>
      </c>
      <c r="T275" t="str">
        <f>VLOOKUP(M275,Product!$A$1:$D$14,4,FALSE)</f>
        <v>Decaf</v>
      </c>
    </row>
    <row r="276" spans="1:20" x14ac:dyDescent="0.3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s="2">
        <v>42766</v>
      </c>
      <c r="O276" t="str">
        <f>VLOOKUP(L276,Location!$A$1:$D$157,2,FALSE)</f>
        <v>Louisiana</v>
      </c>
      <c r="P276" t="str">
        <f>VLOOKUP(L276,Location!$A$1:$D$157,3,FALSE)</f>
        <v>South</v>
      </c>
      <c r="Q276" t="str">
        <f>VLOOKUP(L276,Location!$A$1:$D$157,4,FALSE)</f>
        <v>Small Market</v>
      </c>
      <c r="R276" t="str">
        <f>VLOOKUP(M276,Product!$A$1:$D$14,2,FALSE)</f>
        <v>Caffe Latte</v>
      </c>
      <c r="S276" t="str">
        <f>VLOOKUP(M276,Product!$A$1:$D$14,3,FALSE)</f>
        <v>Espresso</v>
      </c>
      <c r="T276" t="str">
        <f>VLOOKUP(M276,Product!$A$1:$D$14,4,FALSE)</f>
        <v>Regular</v>
      </c>
    </row>
    <row r="277" spans="1:20" x14ac:dyDescent="0.3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s="2">
        <v>42766</v>
      </c>
      <c r="O277" t="str">
        <f>VLOOKUP(L277,Location!$A$1:$D$157,2,FALSE)</f>
        <v>Louisiana</v>
      </c>
      <c r="P277" t="str">
        <f>VLOOKUP(L277,Location!$A$1:$D$157,3,FALSE)</f>
        <v>South</v>
      </c>
      <c r="Q277" t="str">
        <f>VLOOKUP(L277,Location!$A$1:$D$157,4,FALSE)</f>
        <v>Small Market</v>
      </c>
      <c r="R277" t="str">
        <f>VLOOKUP(M277,Product!$A$1:$D$14,2,FALSE)</f>
        <v>Columbian</v>
      </c>
      <c r="S277" t="str">
        <f>VLOOKUP(M277,Product!$A$1:$D$14,3,FALSE)</f>
        <v>Coffee</v>
      </c>
      <c r="T277" t="str">
        <f>VLOOKUP(M277,Product!$A$1:$D$14,4,FALSE)</f>
        <v>Regular</v>
      </c>
    </row>
    <row r="278" spans="1:20" x14ac:dyDescent="0.3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s="2">
        <v>42766</v>
      </c>
      <c r="O278" t="str">
        <f>VLOOKUP(L278,Location!$A$1:$D$157,2,FALSE)</f>
        <v>Louisiana</v>
      </c>
      <c r="P278" t="str">
        <f>VLOOKUP(L278,Location!$A$1:$D$157,3,FALSE)</f>
        <v>South</v>
      </c>
      <c r="Q278" t="str">
        <f>VLOOKUP(L278,Location!$A$1:$D$157,4,FALSE)</f>
        <v>Small Market</v>
      </c>
      <c r="R278" t="str">
        <f>VLOOKUP(M278,Product!$A$1:$D$14,2,FALSE)</f>
        <v>Decaf Irish Cream</v>
      </c>
      <c r="S278" t="str">
        <f>VLOOKUP(M278,Product!$A$1:$D$14,3,FALSE)</f>
        <v>Coffee</v>
      </c>
      <c r="T278" t="str">
        <f>VLOOKUP(M278,Product!$A$1:$D$14,4,FALSE)</f>
        <v>Decaf</v>
      </c>
    </row>
    <row r="279" spans="1:20" x14ac:dyDescent="0.3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2">
        <v>42766</v>
      </c>
      <c r="O279" t="str">
        <f>VLOOKUP(L279,Location!$A$1:$D$157,2,FALSE)</f>
        <v>New Mexico</v>
      </c>
      <c r="P279" t="str">
        <f>VLOOKUP(L279,Location!$A$1:$D$157,3,FALSE)</f>
        <v>South</v>
      </c>
      <c r="Q279" t="str">
        <f>VLOOKUP(L279,Location!$A$1:$D$157,4,FALSE)</f>
        <v>Small Market</v>
      </c>
      <c r="R279" t="str">
        <f>VLOOKUP(M279,Product!$A$1:$D$14,2,FALSE)</f>
        <v>Caffe Mocha</v>
      </c>
      <c r="S279" t="str">
        <f>VLOOKUP(M279,Product!$A$1:$D$14,3,FALSE)</f>
        <v>Espresso</v>
      </c>
      <c r="T279" t="str">
        <f>VLOOKUP(M279,Product!$A$1:$D$14,4,FALSE)</f>
        <v>Regular</v>
      </c>
    </row>
    <row r="280" spans="1:20" x14ac:dyDescent="0.3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s="2">
        <v>42766</v>
      </c>
      <c r="O280" t="str">
        <f>VLOOKUP(L280,Location!$A$1:$D$157,2,FALSE)</f>
        <v>New Mexico</v>
      </c>
      <c r="P280" t="str">
        <f>VLOOKUP(L280,Location!$A$1:$D$157,3,FALSE)</f>
        <v>South</v>
      </c>
      <c r="Q280" t="str">
        <f>VLOOKUP(L280,Location!$A$1:$D$157,4,FALSE)</f>
        <v>Small Market</v>
      </c>
      <c r="R280" t="str">
        <f>VLOOKUP(M280,Product!$A$1:$D$14,2,FALSE)</f>
        <v>Decaf Espresso</v>
      </c>
      <c r="S280" t="str">
        <f>VLOOKUP(M280,Product!$A$1:$D$14,3,FALSE)</f>
        <v>Espresso</v>
      </c>
      <c r="T280" t="str">
        <f>VLOOKUP(M280,Product!$A$1:$D$14,4,FALSE)</f>
        <v>Decaf</v>
      </c>
    </row>
    <row r="281" spans="1:20" x14ac:dyDescent="0.3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s="2">
        <v>42766</v>
      </c>
      <c r="O281" t="str">
        <f>VLOOKUP(L281,Location!$A$1:$D$157,2,FALSE)</f>
        <v>New Mexico</v>
      </c>
      <c r="P281" t="str">
        <f>VLOOKUP(L281,Location!$A$1:$D$157,3,FALSE)</f>
        <v>South</v>
      </c>
      <c r="Q281" t="str">
        <f>VLOOKUP(L281,Location!$A$1:$D$157,4,FALSE)</f>
        <v>Small Market</v>
      </c>
      <c r="R281" t="str">
        <f>VLOOKUP(M281,Product!$A$1:$D$14,2,FALSE)</f>
        <v>Chamomile</v>
      </c>
      <c r="S281" t="str">
        <f>VLOOKUP(M281,Product!$A$1:$D$14,3,FALSE)</f>
        <v>Herbal Tea</v>
      </c>
      <c r="T281" t="str">
        <f>VLOOKUP(M281,Product!$A$1:$D$14,4,FALSE)</f>
        <v>Decaf</v>
      </c>
    </row>
    <row r="282" spans="1:20" x14ac:dyDescent="0.3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s="2">
        <v>42766</v>
      </c>
      <c r="O282" t="str">
        <f>VLOOKUP(L282,Location!$A$1:$D$157,2,FALSE)</f>
        <v>New Mexico</v>
      </c>
      <c r="P282" t="str">
        <f>VLOOKUP(L282,Location!$A$1:$D$157,3,FALSE)</f>
        <v>South</v>
      </c>
      <c r="Q282" t="str">
        <f>VLOOKUP(L282,Location!$A$1:$D$157,4,FALSE)</f>
        <v>Small Market</v>
      </c>
      <c r="R282" t="str">
        <f>VLOOKUP(M282,Product!$A$1:$D$14,2,FALSE)</f>
        <v>Lemon</v>
      </c>
      <c r="S282" t="str">
        <f>VLOOKUP(M282,Product!$A$1:$D$14,3,FALSE)</f>
        <v>Herbal Tea</v>
      </c>
      <c r="T282" t="str">
        <f>VLOOKUP(M282,Product!$A$1:$D$14,4,FALSE)</f>
        <v>Decaf</v>
      </c>
    </row>
    <row r="283" spans="1:20" x14ac:dyDescent="0.3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s="2">
        <v>42766</v>
      </c>
      <c r="O283" t="str">
        <f>VLOOKUP(L283,Location!$A$1:$D$157,2,FALSE)</f>
        <v>New Mexico</v>
      </c>
      <c r="P283" t="str">
        <f>VLOOKUP(L283,Location!$A$1:$D$157,3,FALSE)</f>
        <v>South</v>
      </c>
      <c r="Q283" t="str">
        <f>VLOOKUP(L283,Location!$A$1:$D$157,4,FALSE)</f>
        <v>Small Market</v>
      </c>
      <c r="R283" t="str">
        <f>VLOOKUP(M283,Product!$A$1:$D$14,2,FALSE)</f>
        <v>Caffe Latte</v>
      </c>
      <c r="S283" t="str">
        <f>VLOOKUP(M283,Product!$A$1:$D$14,3,FALSE)</f>
        <v>Espresso</v>
      </c>
      <c r="T283" t="str">
        <f>VLOOKUP(M283,Product!$A$1:$D$14,4,FALSE)</f>
        <v>Regular</v>
      </c>
    </row>
    <row r="284" spans="1:20" x14ac:dyDescent="0.3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2">
        <v>42766</v>
      </c>
      <c r="O284" t="str">
        <f>VLOOKUP(L284,Location!$A$1:$D$157,2,FALSE)</f>
        <v>New Mexico</v>
      </c>
      <c r="P284" t="str">
        <f>VLOOKUP(L284,Location!$A$1:$D$157,3,FALSE)</f>
        <v>South</v>
      </c>
      <c r="Q284" t="str">
        <f>VLOOKUP(L284,Location!$A$1:$D$157,4,FALSE)</f>
        <v>Small Market</v>
      </c>
      <c r="R284" t="str">
        <f>VLOOKUP(M284,Product!$A$1:$D$14,2,FALSE)</f>
        <v>Columbian</v>
      </c>
      <c r="S284" t="str">
        <f>VLOOKUP(M284,Product!$A$1:$D$14,3,FALSE)</f>
        <v>Coffee</v>
      </c>
      <c r="T284" t="str">
        <f>VLOOKUP(M284,Product!$A$1:$D$14,4,FALSE)</f>
        <v>Regular</v>
      </c>
    </row>
    <row r="285" spans="1:20" x14ac:dyDescent="0.3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86</v>
      </c>
      <c r="J285">
        <v>20</v>
      </c>
      <c r="K285">
        <v>120</v>
      </c>
      <c r="L285">
        <v>505</v>
      </c>
      <c r="M285">
        <v>3</v>
      </c>
      <c r="N285" s="2">
        <v>42766</v>
      </c>
      <c r="O285" t="str">
        <f>VLOOKUP(L285,Location!$A$1:$D$157,2,FALSE)</f>
        <v>New Mexico</v>
      </c>
      <c r="P285" t="str">
        <f>VLOOKUP(L285,Location!$A$1:$D$157,3,FALSE)</f>
        <v>South</v>
      </c>
      <c r="Q285" t="str">
        <f>VLOOKUP(L285,Location!$A$1:$D$157,4,FALSE)</f>
        <v>Small Market</v>
      </c>
      <c r="R285" t="str">
        <f>VLOOKUP(M285,Product!$A$1:$D$14,2,FALSE)</f>
        <v>Decaf Irish Cream</v>
      </c>
      <c r="S285" t="str">
        <f>VLOOKUP(M285,Product!$A$1:$D$14,3,FALSE)</f>
        <v>Coffee</v>
      </c>
      <c r="T285" t="str">
        <f>VLOOKUP(M285,Product!$A$1:$D$14,4,FALSE)</f>
        <v>Decaf</v>
      </c>
    </row>
    <row r="286" spans="1:20" x14ac:dyDescent="0.3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s="2">
        <v>42766</v>
      </c>
      <c r="O286" t="str">
        <f>VLOOKUP(L286,Location!$A$1:$D$157,2,FALSE)</f>
        <v>Oklahoma</v>
      </c>
      <c r="P286" t="str">
        <f>VLOOKUP(L286,Location!$A$1:$D$157,3,FALSE)</f>
        <v>South</v>
      </c>
      <c r="Q286" t="str">
        <f>VLOOKUP(L286,Location!$A$1:$D$157,4,FALSE)</f>
        <v>Small Market</v>
      </c>
      <c r="R286" t="str">
        <f>VLOOKUP(M286,Product!$A$1:$D$14,2,FALSE)</f>
        <v>Caffe Latte</v>
      </c>
      <c r="S286" t="str">
        <f>VLOOKUP(M286,Product!$A$1:$D$14,3,FALSE)</f>
        <v>Espresso</v>
      </c>
      <c r="T286" t="str">
        <f>VLOOKUP(M286,Product!$A$1:$D$14,4,FALSE)</f>
        <v>Regular</v>
      </c>
    </row>
    <row r="287" spans="1:20" x14ac:dyDescent="0.3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2">
        <v>42766</v>
      </c>
      <c r="O287" t="str">
        <f>VLOOKUP(L287,Location!$A$1:$D$157,2,FALSE)</f>
        <v>Oklahoma</v>
      </c>
      <c r="P287" t="str">
        <f>VLOOKUP(L287,Location!$A$1:$D$157,3,FALSE)</f>
        <v>South</v>
      </c>
      <c r="Q287" t="str">
        <f>VLOOKUP(L287,Location!$A$1:$D$157,4,FALSE)</f>
        <v>Small Market</v>
      </c>
      <c r="R287" t="str">
        <f>VLOOKUP(M287,Product!$A$1:$D$14,2,FALSE)</f>
        <v>Caffe Mocha</v>
      </c>
      <c r="S287" t="str">
        <f>VLOOKUP(M287,Product!$A$1:$D$14,3,FALSE)</f>
        <v>Espresso</v>
      </c>
      <c r="T287" t="str">
        <f>VLOOKUP(M287,Product!$A$1:$D$14,4,FALSE)</f>
        <v>Regular</v>
      </c>
    </row>
    <row r="288" spans="1:20" x14ac:dyDescent="0.3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s="2">
        <v>42766</v>
      </c>
      <c r="O288" t="str">
        <f>VLOOKUP(L288,Location!$A$1:$D$157,2,FALSE)</f>
        <v>Oklahoma</v>
      </c>
      <c r="P288" t="str">
        <f>VLOOKUP(L288,Location!$A$1:$D$157,3,FALSE)</f>
        <v>South</v>
      </c>
      <c r="Q288" t="str">
        <f>VLOOKUP(L288,Location!$A$1:$D$157,4,FALSE)</f>
        <v>Small Market</v>
      </c>
      <c r="R288" t="str">
        <f>VLOOKUP(M288,Product!$A$1:$D$14,2,FALSE)</f>
        <v>Decaf Espresso</v>
      </c>
      <c r="S288" t="str">
        <f>VLOOKUP(M288,Product!$A$1:$D$14,3,FALSE)</f>
        <v>Espresso</v>
      </c>
      <c r="T288" t="str">
        <f>VLOOKUP(M288,Product!$A$1:$D$14,4,FALSE)</f>
        <v>Decaf</v>
      </c>
    </row>
    <row r="289" spans="1:20" x14ac:dyDescent="0.3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s="2">
        <v>42766</v>
      </c>
      <c r="O289" t="str">
        <f>VLOOKUP(L289,Location!$A$1:$D$157,2,FALSE)</f>
        <v>Oklahoma</v>
      </c>
      <c r="P289" t="str">
        <f>VLOOKUP(L289,Location!$A$1:$D$157,3,FALSE)</f>
        <v>South</v>
      </c>
      <c r="Q289" t="str">
        <f>VLOOKUP(L289,Location!$A$1:$D$157,4,FALSE)</f>
        <v>Small Market</v>
      </c>
      <c r="R289" t="str">
        <f>VLOOKUP(M289,Product!$A$1:$D$14,2,FALSE)</f>
        <v>Chamomile</v>
      </c>
      <c r="S289" t="str">
        <f>VLOOKUP(M289,Product!$A$1:$D$14,3,FALSE)</f>
        <v>Herbal Tea</v>
      </c>
      <c r="T289" t="str">
        <f>VLOOKUP(M289,Product!$A$1:$D$14,4,FALSE)</f>
        <v>Decaf</v>
      </c>
    </row>
    <row r="290" spans="1:20" x14ac:dyDescent="0.3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s="2">
        <v>42766</v>
      </c>
      <c r="O290" t="str">
        <f>VLOOKUP(L290,Location!$A$1:$D$157,2,FALSE)</f>
        <v>Oklahoma</v>
      </c>
      <c r="P290" t="str">
        <f>VLOOKUP(L290,Location!$A$1:$D$157,3,FALSE)</f>
        <v>South</v>
      </c>
      <c r="Q290" t="str">
        <f>VLOOKUP(L290,Location!$A$1:$D$157,4,FALSE)</f>
        <v>Small Market</v>
      </c>
      <c r="R290" t="str">
        <f>VLOOKUP(M290,Product!$A$1:$D$14,2,FALSE)</f>
        <v>Lemon</v>
      </c>
      <c r="S290" t="str">
        <f>VLOOKUP(M290,Product!$A$1:$D$14,3,FALSE)</f>
        <v>Herbal Tea</v>
      </c>
      <c r="T290" t="str">
        <f>VLOOKUP(M290,Product!$A$1:$D$14,4,FALSE)</f>
        <v>Decaf</v>
      </c>
    </row>
    <row r="291" spans="1:20" x14ac:dyDescent="0.3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s="2">
        <v>42766</v>
      </c>
      <c r="O291" t="str">
        <f>VLOOKUP(L291,Location!$A$1:$D$157,2,FALSE)</f>
        <v>Oklahoma</v>
      </c>
      <c r="P291" t="str">
        <f>VLOOKUP(L291,Location!$A$1:$D$157,3,FALSE)</f>
        <v>South</v>
      </c>
      <c r="Q291" t="str">
        <f>VLOOKUP(L291,Location!$A$1:$D$157,4,FALSE)</f>
        <v>Small Market</v>
      </c>
      <c r="R291" t="str">
        <f>VLOOKUP(M291,Product!$A$1:$D$14,2,FALSE)</f>
        <v>Columbian</v>
      </c>
      <c r="S291" t="str">
        <f>VLOOKUP(M291,Product!$A$1:$D$14,3,FALSE)</f>
        <v>Coffee</v>
      </c>
      <c r="T291" t="str">
        <f>VLOOKUP(M291,Product!$A$1:$D$14,4,FALSE)</f>
        <v>Regular</v>
      </c>
    </row>
    <row r="292" spans="1:20" x14ac:dyDescent="0.3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s="2">
        <v>42766</v>
      </c>
      <c r="O292" t="str">
        <f>VLOOKUP(L292,Location!$A$1:$D$157,2,FALSE)</f>
        <v>Oklahoma</v>
      </c>
      <c r="P292" t="str">
        <f>VLOOKUP(L292,Location!$A$1:$D$157,3,FALSE)</f>
        <v>South</v>
      </c>
      <c r="Q292" t="str">
        <f>VLOOKUP(L292,Location!$A$1:$D$157,4,FALSE)</f>
        <v>Small Market</v>
      </c>
      <c r="R292" t="str">
        <f>VLOOKUP(M292,Product!$A$1:$D$14,2,FALSE)</f>
        <v>Decaf Irish Cream</v>
      </c>
      <c r="S292" t="str">
        <f>VLOOKUP(M292,Product!$A$1:$D$14,3,FALSE)</f>
        <v>Coffee</v>
      </c>
      <c r="T292" t="str">
        <f>VLOOKUP(M292,Product!$A$1:$D$14,4,FALSE)</f>
        <v>Decaf</v>
      </c>
    </row>
    <row r="293" spans="1:20" x14ac:dyDescent="0.3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s="2">
        <v>42766</v>
      </c>
      <c r="O293" t="str">
        <f>VLOOKUP(L293,Location!$A$1:$D$157,2,FALSE)</f>
        <v>Texas</v>
      </c>
      <c r="P293" t="str">
        <f>VLOOKUP(L293,Location!$A$1:$D$157,3,FALSE)</f>
        <v>South</v>
      </c>
      <c r="Q293" t="str">
        <f>VLOOKUP(L293,Location!$A$1:$D$157,4,FALSE)</f>
        <v>Major Market</v>
      </c>
      <c r="R293" t="str">
        <f>VLOOKUP(M293,Product!$A$1:$D$14,2,FALSE)</f>
        <v>Caffe Latte</v>
      </c>
      <c r="S293" t="str">
        <f>VLOOKUP(M293,Product!$A$1:$D$14,3,FALSE)</f>
        <v>Espresso</v>
      </c>
      <c r="T293" t="str">
        <f>VLOOKUP(M293,Product!$A$1:$D$14,4,FALSE)</f>
        <v>Regular</v>
      </c>
    </row>
    <row r="294" spans="1:20" x14ac:dyDescent="0.3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s="2">
        <v>42766</v>
      </c>
      <c r="O294" t="str">
        <f>VLOOKUP(L294,Location!$A$1:$D$157,2,FALSE)</f>
        <v>Texas</v>
      </c>
      <c r="P294" t="str">
        <f>VLOOKUP(L294,Location!$A$1:$D$157,3,FALSE)</f>
        <v>South</v>
      </c>
      <c r="Q294" t="str">
        <f>VLOOKUP(L294,Location!$A$1:$D$157,4,FALSE)</f>
        <v>Major Market</v>
      </c>
      <c r="R294" t="str">
        <f>VLOOKUP(M294,Product!$A$1:$D$14,2,FALSE)</f>
        <v>Caffe Mocha</v>
      </c>
      <c r="S294" t="str">
        <f>VLOOKUP(M294,Product!$A$1:$D$14,3,FALSE)</f>
        <v>Espresso</v>
      </c>
      <c r="T294" t="str">
        <f>VLOOKUP(M294,Product!$A$1:$D$14,4,FALSE)</f>
        <v>Regular</v>
      </c>
    </row>
    <row r="295" spans="1:20" x14ac:dyDescent="0.3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s="2">
        <v>42766</v>
      </c>
      <c r="O295" t="str">
        <f>VLOOKUP(L295,Location!$A$1:$D$157,2,FALSE)</f>
        <v>Texas</v>
      </c>
      <c r="P295" t="str">
        <f>VLOOKUP(L295,Location!$A$1:$D$157,3,FALSE)</f>
        <v>South</v>
      </c>
      <c r="Q295" t="str">
        <f>VLOOKUP(L295,Location!$A$1:$D$157,4,FALSE)</f>
        <v>Major Market</v>
      </c>
      <c r="R295" t="str">
        <f>VLOOKUP(M295,Product!$A$1:$D$14,2,FALSE)</f>
        <v>Decaf Espresso</v>
      </c>
      <c r="S295" t="str">
        <f>VLOOKUP(M295,Product!$A$1:$D$14,3,FALSE)</f>
        <v>Espresso</v>
      </c>
      <c r="T295" t="str">
        <f>VLOOKUP(M295,Product!$A$1:$D$14,4,FALSE)</f>
        <v>Decaf</v>
      </c>
    </row>
    <row r="296" spans="1:20" x14ac:dyDescent="0.3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s="2">
        <v>42766</v>
      </c>
      <c r="O296" t="str">
        <f>VLOOKUP(L296,Location!$A$1:$D$157,2,FALSE)</f>
        <v>Texas</v>
      </c>
      <c r="P296" t="str">
        <f>VLOOKUP(L296,Location!$A$1:$D$157,3,FALSE)</f>
        <v>South</v>
      </c>
      <c r="Q296" t="str">
        <f>VLOOKUP(L296,Location!$A$1:$D$157,4,FALSE)</f>
        <v>Major Market</v>
      </c>
      <c r="R296" t="str">
        <f>VLOOKUP(M296,Product!$A$1:$D$14,2,FALSE)</f>
        <v>Chamomile</v>
      </c>
      <c r="S296" t="str">
        <f>VLOOKUP(M296,Product!$A$1:$D$14,3,FALSE)</f>
        <v>Herbal Tea</v>
      </c>
      <c r="T296" t="str">
        <f>VLOOKUP(M296,Product!$A$1:$D$14,4,FALSE)</f>
        <v>Decaf</v>
      </c>
    </row>
    <row r="297" spans="1:20" x14ac:dyDescent="0.3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s="2">
        <v>42766</v>
      </c>
      <c r="O297" t="str">
        <f>VLOOKUP(L297,Location!$A$1:$D$157,2,FALSE)</f>
        <v>Texas</v>
      </c>
      <c r="P297" t="str">
        <f>VLOOKUP(L297,Location!$A$1:$D$157,3,FALSE)</f>
        <v>South</v>
      </c>
      <c r="Q297" t="str">
        <f>VLOOKUP(L297,Location!$A$1:$D$157,4,FALSE)</f>
        <v>Major Market</v>
      </c>
      <c r="R297" t="str">
        <f>VLOOKUP(M297,Product!$A$1:$D$14,2,FALSE)</f>
        <v>Lemon</v>
      </c>
      <c r="S297" t="str">
        <f>VLOOKUP(M297,Product!$A$1:$D$14,3,FALSE)</f>
        <v>Herbal Tea</v>
      </c>
      <c r="T297" t="str">
        <f>VLOOKUP(M297,Product!$A$1:$D$14,4,FALSE)</f>
        <v>Decaf</v>
      </c>
    </row>
    <row r="298" spans="1:20" x14ac:dyDescent="0.3">
      <c r="A298">
        <v>164</v>
      </c>
      <c r="B298">
        <v>252</v>
      </c>
      <c r="C298">
        <v>465</v>
      </c>
      <c r="D298">
        <v>176</v>
      </c>
      <c r="E298">
        <v>88</v>
      </c>
      <c r="F298">
        <v>66</v>
      </c>
      <c r="G298">
        <v>942</v>
      </c>
      <c r="H298">
        <v>240</v>
      </c>
      <c r="I298">
        <v>292</v>
      </c>
      <c r="J298">
        <v>320</v>
      </c>
      <c r="K298">
        <v>580</v>
      </c>
      <c r="L298">
        <v>972</v>
      </c>
      <c r="M298">
        <v>2</v>
      </c>
      <c r="N298" s="2">
        <v>42766</v>
      </c>
      <c r="O298" t="str">
        <f>VLOOKUP(L298,Location!$A$1:$D$157,2,FALSE)</f>
        <v>Texas</v>
      </c>
      <c r="P298" t="str">
        <f>VLOOKUP(L298,Location!$A$1:$D$157,3,FALSE)</f>
        <v>South</v>
      </c>
      <c r="Q298" t="str">
        <f>VLOOKUP(L298,Location!$A$1:$D$157,4,FALSE)</f>
        <v>Major Market</v>
      </c>
      <c r="R298" t="str">
        <f>VLOOKUP(M298,Product!$A$1:$D$14,2,FALSE)</f>
        <v>Columbian</v>
      </c>
      <c r="S298" t="str">
        <f>VLOOKUP(M298,Product!$A$1:$D$14,3,FALSE)</f>
        <v>Coffee</v>
      </c>
      <c r="T298" t="str">
        <f>VLOOKUP(M298,Product!$A$1:$D$14,4,FALSE)</f>
        <v>Regular</v>
      </c>
    </row>
    <row r="299" spans="1:20" x14ac:dyDescent="0.3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94</v>
      </c>
      <c r="J299">
        <v>130</v>
      </c>
      <c r="K299">
        <v>230</v>
      </c>
      <c r="L299">
        <v>432</v>
      </c>
      <c r="M299">
        <v>3</v>
      </c>
      <c r="N299" s="2">
        <v>42766</v>
      </c>
      <c r="O299" t="str">
        <f>VLOOKUP(L299,Location!$A$1:$D$157,2,FALSE)</f>
        <v>Texas</v>
      </c>
      <c r="P299" t="str">
        <f>VLOOKUP(L299,Location!$A$1:$D$157,3,FALSE)</f>
        <v>South</v>
      </c>
      <c r="Q299" t="str">
        <f>VLOOKUP(L299,Location!$A$1:$D$157,4,FALSE)</f>
        <v>Major Market</v>
      </c>
      <c r="R299" t="str">
        <f>VLOOKUP(M299,Product!$A$1:$D$14,2,FALSE)</f>
        <v>Decaf Irish Cream</v>
      </c>
      <c r="S299" t="str">
        <f>VLOOKUP(M299,Product!$A$1:$D$14,3,FALSE)</f>
        <v>Coffee</v>
      </c>
      <c r="T299" t="str">
        <f>VLOOKUP(M299,Product!$A$1:$D$14,4,FALSE)</f>
        <v>Decaf</v>
      </c>
    </row>
    <row r="300" spans="1:20" x14ac:dyDescent="0.3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s="2">
        <v>42766</v>
      </c>
      <c r="O300" t="str">
        <f>VLOOKUP(L300,Location!$A$1:$D$157,2,FALSE)</f>
        <v>Utah</v>
      </c>
      <c r="P300" t="str">
        <f>VLOOKUP(L300,Location!$A$1:$D$157,3,FALSE)</f>
        <v>West</v>
      </c>
      <c r="Q300" t="str">
        <f>VLOOKUP(L300,Location!$A$1:$D$157,4,FALSE)</f>
        <v>Small Market</v>
      </c>
      <c r="R300" t="str">
        <f>VLOOKUP(M300,Product!$A$1:$D$14,2,FALSE)</f>
        <v>Caffe Latte</v>
      </c>
      <c r="S300" t="str">
        <f>VLOOKUP(M300,Product!$A$1:$D$14,3,FALSE)</f>
        <v>Espresso</v>
      </c>
      <c r="T300" t="str">
        <f>VLOOKUP(M300,Product!$A$1:$D$14,4,FALSE)</f>
        <v>Regular</v>
      </c>
    </row>
    <row r="301" spans="1:20" x14ac:dyDescent="0.3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2">
        <v>42766</v>
      </c>
      <c r="O301" t="str">
        <f>VLOOKUP(L301,Location!$A$1:$D$157,2,FALSE)</f>
        <v>Utah</v>
      </c>
      <c r="P301" t="str">
        <f>VLOOKUP(L301,Location!$A$1:$D$157,3,FALSE)</f>
        <v>West</v>
      </c>
      <c r="Q301" t="str">
        <f>VLOOKUP(L301,Location!$A$1:$D$157,4,FALSE)</f>
        <v>Small Market</v>
      </c>
      <c r="R301" t="str">
        <f>VLOOKUP(M301,Product!$A$1:$D$14,2,FALSE)</f>
        <v>Caffe Mocha</v>
      </c>
      <c r="S301" t="str">
        <f>VLOOKUP(M301,Product!$A$1:$D$14,3,FALSE)</f>
        <v>Espresso</v>
      </c>
      <c r="T301" t="str">
        <f>VLOOKUP(M301,Product!$A$1:$D$14,4,FALSE)</f>
        <v>Regular</v>
      </c>
    </row>
    <row r="302" spans="1:20" x14ac:dyDescent="0.3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s="2">
        <v>42766</v>
      </c>
      <c r="O302" t="str">
        <f>VLOOKUP(L302,Location!$A$1:$D$157,2,FALSE)</f>
        <v>Utah</v>
      </c>
      <c r="P302" t="str">
        <f>VLOOKUP(L302,Location!$A$1:$D$157,3,FALSE)</f>
        <v>West</v>
      </c>
      <c r="Q302" t="str">
        <f>VLOOKUP(L302,Location!$A$1:$D$157,4,FALSE)</f>
        <v>Small Market</v>
      </c>
      <c r="R302" t="str">
        <f>VLOOKUP(M302,Product!$A$1:$D$14,2,FALSE)</f>
        <v>Decaf Espresso</v>
      </c>
      <c r="S302" t="str">
        <f>VLOOKUP(M302,Product!$A$1:$D$14,3,FALSE)</f>
        <v>Espresso</v>
      </c>
      <c r="T302" t="str">
        <f>VLOOKUP(M302,Product!$A$1:$D$14,4,FALSE)</f>
        <v>Decaf</v>
      </c>
    </row>
    <row r="303" spans="1:20" x14ac:dyDescent="0.3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s="2">
        <v>42766</v>
      </c>
      <c r="O303" t="str">
        <f>VLOOKUP(L303,Location!$A$1:$D$157,2,FALSE)</f>
        <v>Utah</v>
      </c>
      <c r="P303" t="str">
        <f>VLOOKUP(L303,Location!$A$1:$D$157,3,FALSE)</f>
        <v>West</v>
      </c>
      <c r="Q303" t="str">
        <f>VLOOKUP(L303,Location!$A$1:$D$157,4,FALSE)</f>
        <v>Small Market</v>
      </c>
      <c r="R303" t="str">
        <f>VLOOKUP(M303,Product!$A$1:$D$14,2,FALSE)</f>
        <v>Chamomile</v>
      </c>
      <c r="S303" t="str">
        <f>VLOOKUP(M303,Product!$A$1:$D$14,3,FALSE)</f>
        <v>Herbal Tea</v>
      </c>
      <c r="T303" t="str">
        <f>VLOOKUP(M303,Product!$A$1:$D$14,4,FALSE)</f>
        <v>Decaf</v>
      </c>
    </row>
    <row r="304" spans="1:20" x14ac:dyDescent="0.3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s="2">
        <v>42766</v>
      </c>
      <c r="O304" t="str">
        <f>VLOOKUP(L304,Location!$A$1:$D$157,2,FALSE)</f>
        <v>Utah</v>
      </c>
      <c r="P304" t="str">
        <f>VLOOKUP(L304,Location!$A$1:$D$157,3,FALSE)</f>
        <v>West</v>
      </c>
      <c r="Q304" t="str">
        <f>VLOOKUP(L304,Location!$A$1:$D$157,4,FALSE)</f>
        <v>Small Market</v>
      </c>
      <c r="R304" t="str">
        <f>VLOOKUP(M304,Product!$A$1:$D$14,2,FALSE)</f>
        <v>Lemon</v>
      </c>
      <c r="S304" t="str">
        <f>VLOOKUP(M304,Product!$A$1:$D$14,3,FALSE)</f>
        <v>Herbal Tea</v>
      </c>
      <c r="T304" t="str">
        <f>VLOOKUP(M304,Product!$A$1:$D$14,4,FALSE)</f>
        <v>Decaf</v>
      </c>
    </row>
    <row r="305" spans="1:20" x14ac:dyDescent="0.3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s="2">
        <v>42766</v>
      </c>
      <c r="O305" t="str">
        <f>VLOOKUP(L305,Location!$A$1:$D$157,2,FALSE)</f>
        <v>Utah</v>
      </c>
      <c r="P305" t="str">
        <f>VLOOKUP(L305,Location!$A$1:$D$157,3,FALSE)</f>
        <v>West</v>
      </c>
      <c r="Q305" t="str">
        <f>VLOOKUP(L305,Location!$A$1:$D$157,4,FALSE)</f>
        <v>Small Market</v>
      </c>
      <c r="R305" t="str">
        <f>VLOOKUP(M305,Product!$A$1:$D$14,2,FALSE)</f>
        <v>Mint</v>
      </c>
      <c r="S305" t="str">
        <f>VLOOKUP(M305,Product!$A$1:$D$14,3,FALSE)</f>
        <v>Herbal Tea</v>
      </c>
      <c r="T305" t="str">
        <f>VLOOKUP(M305,Product!$A$1:$D$14,4,FALSE)</f>
        <v>Decaf</v>
      </c>
    </row>
    <row r="306" spans="1:20" x14ac:dyDescent="0.3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2">
        <v>42766</v>
      </c>
      <c r="O306" t="str">
        <f>VLOOKUP(L306,Location!$A$1:$D$157,2,FALSE)</f>
        <v>Utah</v>
      </c>
      <c r="P306" t="str">
        <f>VLOOKUP(L306,Location!$A$1:$D$157,3,FALSE)</f>
        <v>West</v>
      </c>
      <c r="Q306" t="str">
        <f>VLOOKUP(L306,Location!$A$1:$D$157,4,FALSE)</f>
        <v>Small Market</v>
      </c>
      <c r="R306" t="str">
        <f>VLOOKUP(M306,Product!$A$1:$D$14,2,FALSE)</f>
        <v>Darjeeling</v>
      </c>
      <c r="S306" t="str">
        <f>VLOOKUP(M306,Product!$A$1:$D$14,3,FALSE)</f>
        <v>Tea</v>
      </c>
      <c r="T306" t="str">
        <f>VLOOKUP(M306,Product!$A$1:$D$14,4,FALSE)</f>
        <v>Regular</v>
      </c>
    </row>
    <row r="307" spans="1:20" x14ac:dyDescent="0.3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s="2">
        <v>42766</v>
      </c>
      <c r="O307" t="str">
        <f>VLOOKUP(L307,Location!$A$1:$D$157,2,FALSE)</f>
        <v>Utah</v>
      </c>
      <c r="P307" t="str">
        <f>VLOOKUP(L307,Location!$A$1:$D$157,3,FALSE)</f>
        <v>West</v>
      </c>
      <c r="Q307" t="str">
        <f>VLOOKUP(L307,Location!$A$1:$D$157,4,FALSE)</f>
        <v>Small Market</v>
      </c>
      <c r="R307" t="str">
        <f>VLOOKUP(M307,Product!$A$1:$D$14,2,FALSE)</f>
        <v>Earl Grey</v>
      </c>
      <c r="S307" t="str">
        <f>VLOOKUP(M307,Product!$A$1:$D$14,3,FALSE)</f>
        <v>Tea</v>
      </c>
      <c r="T307" t="str">
        <f>VLOOKUP(M307,Product!$A$1:$D$14,4,FALSE)</f>
        <v>Regular</v>
      </c>
    </row>
    <row r="308" spans="1:20" x14ac:dyDescent="0.3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2">
        <v>42766</v>
      </c>
      <c r="O308" t="str">
        <f>VLOOKUP(L308,Location!$A$1:$D$157,2,FALSE)</f>
        <v>Utah</v>
      </c>
      <c r="P308" t="str">
        <f>VLOOKUP(L308,Location!$A$1:$D$157,3,FALSE)</f>
        <v>West</v>
      </c>
      <c r="Q308" t="str">
        <f>VLOOKUP(L308,Location!$A$1:$D$157,4,FALSE)</f>
        <v>Small Market</v>
      </c>
      <c r="R308" t="str">
        <f>VLOOKUP(M308,Product!$A$1:$D$14,2,FALSE)</f>
        <v>Green Tea</v>
      </c>
      <c r="S308" t="str">
        <f>VLOOKUP(M308,Product!$A$1:$D$14,3,FALSE)</f>
        <v>Tea</v>
      </c>
      <c r="T308" t="str">
        <f>VLOOKUP(M308,Product!$A$1:$D$14,4,FALSE)</f>
        <v>Regular</v>
      </c>
    </row>
    <row r="309" spans="1:20" x14ac:dyDescent="0.3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s="2">
        <v>42766</v>
      </c>
      <c r="O309" t="str">
        <f>VLOOKUP(L309,Location!$A$1:$D$157,2,FALSE)</f>
        <v>Utah</v>
      </c>
      <c r="P309" t="str">
        <f>VLOOKUP(L309,Location!$A$1:$D$157,3,FALSE)</f>
        <v>West</v>
      </c>
      <c r="Q309" t="str">
        <f>VLOOKUP(L309,Location!$A$1:$D$157,4,FALSE)</f>
        <v>Small Market</v>
      </c>
      <c r="R309" t="str">
        <f>VLOOKUP(M309,Product!$A$1:$D$14,2,FALSE)</f>
        <v>Amaretto</v>
      </c>
      <c r="S309" t="str">
        <f>VLOOKUP(M309,Product!$A$1:$D$14,3,FALSE)</f>
        <v>Coffee</v>
      </c>
      <c r="T309" t="str">
        <f>VLOOKUP(M309,Product!$A$1:$D$14,4,FALSE)</f>
        <v>Regular</v>
      </c>
    </row>
    <row r="310" spans="1:20" x14ac:dyDescent="0.3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s="2">
        <v>42766</v>
      </c>
      <c r="O310" t="str">
        <f>VLOOKUP(L310,Location!$A$1:$D$157,2,FALSE)</f>
        <v>Utah</v>
      </c>
      <c r="P310" t="str">
        <f>VLOOKUP(L310,Location!$A$1:$D$157,3,FALSE)</f>
        <v>West</v>
      </c>
      <c r="Q310" t="str">
        <f>VLOOKUP(L310,Location!$A$1:$D$157,4,FALSE)</f>
        <v>Small Market</v>
      </c>
      <c r="R310" t="str">
        <f>VLOOKUP(M310,Product!$A$1:$D$14,2,FALSE)</f>
        <v>Columbian</v>
      </c>
      <c r="S310" t="str">
        <f>VLOOKUP(M310,Product!$A$1:$D$14,3,FALSE)</f>
        <v>Coffee</v>
      </c>
      <c r="T310" t="str">
        <f>VLOOKUP(M310,Product!$A$1:$D$14,4,FALSE)</f>
        <v>Regular</v>
      </c>
    </row>
    <row r="311" spans="1:20" x14ac:dyDescent="0.3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171</v>
      </c>
      <c r="J311">
        <v>140</v>
      </c>
      <c r="K311">
        <v>240</v>
      </c>
      <c r="L311">
        <v>435</v>
      </c>
      <c r="M311">
        <v>3</v>
      </c>
      <c r="N311" s="2">
        <v>42766</v>
      </c>
      <c r="O311" t="str">
        <f>VLOOKUP(L311,Location!$A$1:$D$157,2,FALSE)</f>
        <v>Utah</v>
      </c>
      <c r="P311" t="str">
        <f>VLOOKUP(L311,Location!$A$1:$D$157,3,FALSE)</f>
        <v>West</v>
      </c>
      <c r="Q311" t="str">
        <f>VLOOKUP(L311,Location!$A$1:$D$157,4,FALSE)</f>
        <v>Small Market</v>
      </c>
      <c r="R311" t="str">
        <f>VLOOKUP(M311,Product!$A$1:$D$14,2,FALSE)</f>
        <v>Decaf Irish Cream</v>
      </c>
      <c r="S311" t="str">
        <f>VLOOKUP(M311,Product!$A$1:$D$14,3,FALSE)</f>
        <v>Coffee</v>
      </c>
      <c r="T311" t="str">
        <f>VLOOKUP(M311,Product!$A$1:$D$14,4,FALSE)</f>
        <v>Decaf</v>
      </c>
    </row>
    <row r="312" spans="1:20" x14ac:dyDescent="0.3">
      <c r="A312">
        <v>142</v>
      </c>
      <c r="B312">
        <v>229</v>
      </c>
      <c r="C312">
        <v>457</v>
      </c>
      <c r="D312">
        <v>251</v>
      </c>
      <c r="E312">
        <v>87</v>
      </c>
      <c r="F312">
        <v>63</v>
      </c>
      <c r="G312">
        <v>1436</v>
      </c>
      <c r="H312">
        <v>150</v>
      </c>
      <c r="I312">
        <v>183</v>
      </c>
      <c r="J312">
        <v>220</v>
      </c>
      <c r="K312">
        <v>430</v>
      </c>
      <c r="L312">
        <v>831</v>
      </c>
      <c r="M312">
        <v>4</v>
      </c>
      <c r="N312" s="2">
        <v>42766</v>
      </c>
      <c r="O312" t="str">
        <f>VLOOKUP(L312,Location!$A$1:$D$157,2,FALSE)</f>
        <v>California</v>
      </c>
      <c r="P312" t="str">
        <f>VLOOKUP(L312,Location!$A$1:$D$157,3,FALSE)</f>
        <v>West</v>
      </c>
      <c r="Q312" t="str">
        <f>VLOOKUP(L312,Location!$A$1:$D$157,4,FALSE)</f>
        <v>Major Market</v>
      </c>
      <c r="R312" t="str">
        <f>VLOOKUP(M312,Product!$A$1:$D$14,2,FALSE)</f>
        <v>Caffe Latte</v>
      </c>
      <c r="S312" t="str">
        <f>VLOOKUP(M312,Product!$A$1:$D$14,3,FALSE)</f>
        <v>Espresso</v>
      </c>
      <c r="T312" t="str">
        <f>VLOOKUP(M312,Product!$A$1:$D$14,4,FALSE)</f>
        <v>Regular</v>
      </c>
    </row>
    <row r="313" spans="1:20" x14ac:dyDescent="0.3">
      <c r="A313">
        <v>26</v>
      </c>
      <c r="B313">
        <v>169</v>
      </c>
      <c r="C313">
        <v>290</v>
      </c>
      <c r="D313">
        <v>163</v>
      </c>
      <c r="E313">
        <v>143</v>
      </c>
      <c r="F313">
        <v>110</v>
      </c>
      <c r="G313">
        <v>712</v>
      </c>
      <c r="H313">
        <v>30</v>
      </c>
      <c r="I313">
        <v>125</v>
      </c>
      <c r="J313">
        <v>160</v>
      </c>
      <c r="K313">
        <v>270</v>
      </c>
      <c r="L313">
        <v>916</v>
      </c>
      <c r="M313">
        <v>5</v>
      </c>
      <c r="N313" s="2">
        <v>42766</v>
      </c>
      <c r="O313" t="str">
        <f>VLOOKUP(L313,Location!$A$1:$D$157,2,FALSE)</f>
        <v>California</v>
      </c>
      <c r="P313" t="str">
        <f>VLOOKUP(L313,Location!$A$1:$D$157,3,FALSE)</f>
        <v>West</v>
      </c>
      <c r="Q313" t="str">
        <f>VLOOKUP(L313,Location!$A$1:$D$157,4,FALSE)</f>
        <v>Major Market</v>
      </c>
      <c r="R313" t="str">
        <f>VLOOKUP(M313,Product!$A$1:$D$14,2,FALSE)</f>
        <v>Caffe Mocha</v>
      </c>
      <c r="S313" t="str">
        <f>VLOOKUP(M313,Product!$A$1:$D$14,3,FALSE)</f>
        <v>Espresso</v>
      </c>
      <c r="T313" t="str">
        <f>VLOOKUP(M313,Product!$A$1:$D$14,4,FALSE)</f>
        <v>Regular</v>
      </c>
    </row>
    <row r="314" spans="1:20" x14ac:dyDescent="0.3">
      <c r="A314">
        <v>202</v>
      </c>
      <c r="B314">
        <v>311</v>
      </c>
      <c r="C314">
        <v>545</v>
      </c>
      <c r="D314">
        <v>309</v>
      </c>
      <c r="E314">
        <v>109</v>
      </c>
      <c r="F314">
        <v>77</v>
      </c>
      <c r="G314">
        <v>1282</v>
      </c>
      <c r="H314">
        <v>200</v>
      </c>
      <c r="I314">
        <v>221</v>
      </c>
      <c r="J314">
        <v>300</v>
      </c>
      <c r="K314">
        <v>520</v>
      </c>
      <c r="L314">
        <v>951</v>
      </c>
      <c r="M314">
        <v>6</v>
      </c>
      <c r="N314" s="2">
        <v>42766</v>
      </c>
      <c r="O314" t="str">
        <f>VLOOKUP(L314,Location!$A$1:$D$157,2,FALSE)</f>
        <v>California</v>
      </c>
      <c r="P314" t="str">
        <f>VLOOKUP(L314,Location!$A$1:$D$157,3,FALSE)</f>
        <v>West</v>
      </c>
      <c r="Q314" t="str">
        <f>VLOOKUP(L314,Location!$A$1:$D$157,4,FALSE)</f>
        <v>Major Market</v>
      </c>
      <c r="R314" t="str">
        <f>VLOOKUP(M314,Product!$A$1:$D$14,2,FALSE)</f>
        <v>Decaf Espresso</v>
      </c>
      <c r="S314" t="str">
        <f>VLOOKUP(M314,Product!$A$1:$D$14,3,FALSE)</f>
        <v>Espresso</v>
      </c>
      <c r="T314" t="str">
        <f>VLOOKUP(M314,Product!$A$1:$D$14,4,FALSE)</f>
        <v>Decaf</v>
      </c>
    </row>
    <row r="315" spans="1:20" x14ac:dyDescent="0.3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s="2">
        <v>42766</v>
      </c>
      <c r="O315" t="str">
        <f>VLOOKUP(L315,Location!$A$1:$D$157,2,FALSE)</f>
        <v>California</v>
      </c>
      <c r="P315" t="str">
        <f>VLOOKUP(L315,Location!$A$1:$D$157,3,FALSE)</f>
        <v>West</v>
      </c>
      <c r="Q315" t="str">
        <f>VLOOKUP(L315,Location!$A$1:$D$157,4,FALSE)</f>
        <v>Major Market</v>
      </c>
      <c r="R315" t="str">
        <f>VLOOKUP(M315,Product!$A$1:$D$14,2,FALSE)</f>
        <v>Chamomile</v>
      </c>
      <c r="S315" t="str">
        <f>VLOOKUP(M315,Product!$A$1:$D$14,3,FALSE)</f>
        <v>Herbal Tea</v>
      </c>
      <c r="T315" t="str">
        <f>VLOOKUP(M315,Product!$A$1:$D$14,4,FALSE)</f>
        <v>Decaf</v>
      </c>
    </row>
    <row r="316" spans="1:20" x14ac:dyDescent="0.3">
      <c r="A316">
        <v>164</v>
      </c>
      <c r="B316">
        <v>252</v>
      </c>
      <c r="C316">
        <v>465</v>
      </c>
      <c r="D316">
        <v>176</v>
      </c>
      <c r="E316">
        <v>88</v>
      </c>
      <c r="F316">
        <v>66</v>
      </c>
      <c r="G316">
        <v>942</v>
      </c>
      <c r="H316">
        <v>160</v>
      </c>
      <c r="I316">
        <v>113</v>
      </c>
      <c r="J316">
        <v>220</v>
      </c>
      <c r="K316">
        <v>400</v>
      </c>
      <c r="L316">
        <v>714</v>
      </c>
      <c r="M316">
        <v>9</v>
      </c>
      <c r="N316" s="2">
        <v>42766</v>
      </c>
      <c r="O316" t="str">
        <f>VLOOKUP(L316,Location!$A$1:$D$157,2,FALSE)</f>
        <v>California</v>
      </c>
      <c r="P316" t="str">
        <f>VLOOKUP(L316,Location!$A$1:$D$157,3,FALSE)</f>
        <v>West</v>
      </c>
      <c r="Q316" t="str">
        <f>VLOOKUP(L316,Location!$A$1:$D$157,4,FALSE)</f>
        <v>Major Market</v>
      </c>
      <c r="R316" t="str">
        <f>VLOOKUP(M316,Product!$A$1:$D$14,2,FALSE)</f>
        <v>Lemon</v>
      </c>
      <c r="S316" t="str">
        <f>VLOOKUP(M316,Product!$A$1:$D$14,3,FALSE)</f>
        <v>Herbal Tea</v>
      </c>
      <c r="T316" t="str">
        <f>VLOOKUP(M316,Product!$A$1:$D$14,4,FALSE)</f>
        <v>Decaf</v>
      </c>
    </row>
    <row r="317" spans="1:20" x14ac:dyDescent="0.3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s="2">
        <v>42766</v>
      </c>
      <c r="O317" t="str">
        <f>VLOOKUP(L317,Location!$A$1:$D$157,2,FALSE)</f>
        <v>California</v>
      </c>
      <c r="P317" t="str">
        <f>VLOOKUP(L317,Location!$A$1:$D$157,3,FALSE)</f>
        <v>West</v>
      </c>
      <c r="Q317" t="str">
        <f>VLOOKUP(L317,Location!$A$1:$D$157,4,FALSE)</f>
        <v>Major Market</v>
      </c>
      <c r="R317" t="str">
        <f>VLOOKUP(M317,Product!$A$1:$D$14,2,FALSE)</f>
        <v>Mint</v>
      </c>
      <c r="S317" t="str">
        <f>VLOOKUP(M317,Product!$A$1:$D$14,3,FALSE)</f>
        <v>Herbal Tea</v>
      </c>
      <c r="T317" t="str">
        <f>VLOOKUP(M317,Product!$A$1:$D$14,4,FALSE)</f>
        <v>Decaf</v>
      </c>
    </row>
    <row r="318" spans="1:20" x14ac:dyDescent="0.3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s="2">
        <v>42766</v>
      </c>
      <c r="O318" t="str">
        <f>VLOOKUP(L318,Location!$A$1:$D$157,2,FALSE)</f>
        <v>California</v>
      </c>
      <c r="P318" t="str">
        <f>VLOOKUP(L318,Location!$A$1:$D$157,3,FALSE)</f>
        <v>West</v>
      </c>
      <c r="Q318" t="str">
        <f>VLOOKUP(L318,Location!$A$1:$D$157,4,FALSE)</f>
        <v>Major Market</v>
      </c>
      <c r="R318" t="str">
        <f>VLOOKUP(M318,Product!$A$1:$D$14,2,FALSE)</f>
        <v>Darjeeling</v>
      </c>
      <c r="S318" t="str">
        <f>VLOOKUP(M318,Product!$A$1:$D$14,3,FALSE)</f>
        <v>Tea</v>
      </c>
      <c r="T318" t="str">
        <f>VLOOKUP(M318,Product!$A$1:$D$14,4,FALSE)</f>
        <v>Regular</v>
      </c>
    </row>
    <row r="319" spans="1:20" x14ac:dyDescent="0.3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s="2">
        <v>42766</v>
      </c>
      <c r="O319" t="str">
        <f>VLOOKUP(L319,Location!$A$1:$D$157,2,FALSE)</f>
        <v>California</v>
      </c>
      <c r="P319" t="str">
        <f>VLOOKUP(L319,Location!$A$1:$D$157,3,FALSE)</f>
        <v>West</v>
      </c>
      <c r="Q319" t="str">
        <f>VLOOKUP(L319,Location!$A$1:$D$157,4,FALSE)</f>
        <v>Major Market</v>
      </c>
      <c r="R319" t="str">
        <f>VLOOKUP(M319,Product!$A$1:$D$14,2,FALSE)</f>
        <v>Earl Grey</v>
      </c>
      <c r="S319" t="str">
        <f>VLOOKUP(M319,Product!$A$1:$D$14,3,FALSE)</f>
        <v>Tea</v>
      </c>
      <c r="T319" t="str">
        <f>VLOOKUP(M319,Product!$A$1:$D$14,4,FALSE)</f>
        <v>Regular</v>
      </c>
    </row>
    <row r="320" spans="1:20" x14ac:dyDescent="0.3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s="2">
        <v>42766</v>
      </c>
      <c r="O320" t="str">
        <f>VLOOKUP(L320,Location!$A$1:$D$157,2,FALSE)</f>
        <v>California</v>
      </c>
      <c r="P320" t="str">
        <f>VLOOKUP(L320,Location!$A$1:$D$157,3,FALSE)</f>
        <v>West</v>
      </c>
      <c r="Q320" t="str">
        <f>VLOOKUP(L320,Location!$A$1:$D$157,4,FALSE)</f>
        <v>Major Market</v>
      </c>
      <c r="R320" t="str">
        <f>VLOOKUP(M320,Product!$A$1:$D$14,2,FALSE)</f>
        <v>Green Tea</v>
      </c>
      <c r="S320" t="str">
        <f>VLOOKUP(M320,Product!$A$1:$D$14,3,FALSE)</f>
        <v>Tea</v>
      </c>
      <c r="T320" t="str">
        <f>VLOOKUP(M320,Product!$A$1:$D$14,4,FALSE)</f>
        <v>Regular</v>
      </c>
    </row>
    <row r="321" spans="1:20" x14ac:dyDescent="0.3">
      <c r="A321">
        <v>-27</v>
      </c>
      <c r="B321">
        <v>28</v>
      </c>
      <c r="C321">
        <v>132</v>
      </c>
      <c r="D321">
        <v>85</v>
      </c>
      <c r="E321">
        <v>55</v>
      </c>
      <c r="F321">
        <v>33</v>
      </c>
      <c r="G321">
        <v>685</v>
      </c>
      <c r="H321">
        <v>-20</v>
      </c>
      <c r="I321">
        <v>52</v>
      </c>
      <c r="J321">
        <v>30</v>
      </c>
      <c r="K321">
        <v>160</v>
      </c>
      <c r="L321">
        <v>909</v>
      </c>
      <c r="M321">
        <v>1</v>
      </c>
      <c r="N321" s="2">
        <v>42766</v>
      </c>
      <c r="O321" t="str">
        <f>VLOOKUP(L321,Location!$A$1:$D$157,2,FALSE)</f>
        <v>California</v>
      </c>
      <c r="P321" t="str">
        <f>VLOOKUP(L321,Location!$A$1:$D$157,3,FALSE)</f>
        <v>West</v>
      </c>
      <c r="Q321" t="str">
        <f>VLOOKUP(L321,Location!$A$1:$D$157,4,FALSE)</f>
        <v>Major Market</v>
      </c>
      <c r="R321" t="str">
        <f>VLOOKUP(M321,Product!$A$1:$D$14,2,FALSE)</f>
        <v>Amaretto</v>
      </c>
      <c r="S321" t="str">
        <f>VLOOKUP(M321,Product!$A$1:$D$14,3,FALSE)</f>
        <v>Coffee</v>
      </c>
      <c r="T321" t="str">
        <f>VLOOKUP(M321,Product!$A$1:$D$14,4,FALSE)</f>
        <v>Regular</v>
      </c>
    </row>
    <row r="322" spans="1:20" x14ac:dyDescent="0.3">
      <c r="A322">
        <v>245</v>
      </c>
      <c r="B322">
        <v>387</v>
      </c>
      <c r="C322">
        <v>645</v>
      </c>
      <c r="D322">
        <v>261</v>
      </c>
      <c r="E322">
        <v>142</v>
      </c>
      <c r="F322">
        <v>90</v>
      </c>
      <c r="G322">
        <v>2067</v>
      </c>
      <c r="H322">
        <v>360</v>
      </c>
      <c r="I322">
        <v>241</v>
      </c>
      <c r="J322">
        <v>480</v>
      </c>
      <c r="K322">
        <v>800</v>
      </c>
      <c r="L322">
        <v>415</v>
      </c>
      <c r="M322">
        <v>2</v>
      </c>
      <c r="N322" s="2">
        <v>42766</v>
      </c>
      <c r="O322" t="str">
        <f>VLOOKUP(L322,Location!$A$1:$D$157,2,FALSE)</f>
        <v>California</v>
      </c>
      <c r="P322" t="str">
        <f>VLOOKUP(L322,Location!$A$1:$D$157,3,FALSE)</f>
        <v>West</v>
      </c>
      <c r="Q322" t="str">
        <f>VLOOKUP(L322,Location!$A$1:$D$157,4,FALSE)</f>
        <v>Major Market</v>
      </c>
      <c r="R322" t="str">
        <f>VLOOKUP(M322,Product!$A$1:$D$14,2,FALSE)</f>
        <v>Columbian</v>
      </c>
      <c r="S322" t="str">
        <f>VLOOKUP(M322,Product!$A$1:$D$14,3,FALSE)</f>
        <v>Coffee</v>
      </c>
      <c r="T322" t="str">
        <f>VLOOKUP(M322,Product!$A$1:$D$14,4,FALSE)</f>
        <v>Regular</v>
      </c>
    </row>
    <row r="323" spans="1:20" x14ac:dyDescent="0.3">
      <c r="A323">
        <v>-117</v>
      </c>
      <c r="B323">
        <v>-26</v>
      </c>
      <c r="C323">
        <v>122</v>
      </c>
      <c r="D323">
        <v>127</v>
      </c>
      <c r="E323">
        <v>91</v>
      </c>
      <c r="F323">
        <v>48</v>
      </c>
      <c r="G323">
        <v>1071</v>
      </c>
      <c r="H323">
        <v>-110</v>
      </c>
      <c r="I323">
        <v>119</v>
      </c>
      <c r="J323">
        <v>-30</v>
      </c>
      <c r="K323">
        <v>150</v>
      </c>
      <c r="L323">
        <v>818</v>
      </c>
      <c r="M323">
        <v>3</v>
      </c>
      <c r="N323" s="2">
        <v>42766</v>
      </c>
      <c r="O323" t="str">
        <f>VLOOKUP(L323,Location!$A$1:$D$157,2,FALSE)</f>
        <v>California</v>
      </c>
      <c r="P323" t="str">
        <f>VLOOKUP(L323,Location!$A$1:$D$157,3,FALSE)</f>
        <v>West</v>
      </c>
      <c r="Q323" t="str">
        <f>VLOOKUP(L323,Location!$A$1:$D$157,4,FALSE)</f>
        <v>Major Market</v>
      </c>
      <c r="R323" t="str">
        <f>VLOOKUP(M323,Product!$A$1:$D$14,2,FALSE)</f>
        <v>Decaf Irish Cream</v>
      </c>
      <c r="S323" t="str">
        <f>VLOOKUP(M323,Product!$A$1:$D$14,3,FALSE)</f>
        <v>Coffee</v>
      </c>
      <c r="T323" t="str">
        <f>VLOOKUP(M323,Product!$A$1:$D$14,4,FALSE)</f>
        <v>Decaf</v>
      </c>
    </row>
    <row r="324" spans="1:20" x14ac:dyDescent="0.3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s="2">
        <v>42766</v>
      </c>
      <c r="O324" t="str">
        <f>VLOOKUP(L324,Location!$A$1:$D$157,2,FALSE)</f>
        <v>Nevada</v>
      </c>
      <c r="P324" t="str">
        <f>VLOOKUP(L324,Location!$A$1:$D$157,3,FALSE)</f>
        <v>West</v>
      </c>
      <c r="Q324" t="str">
        <f>VLOOKUP(L324,Location!$A$1:$D$157,4,FALSE)</f>
        <v>Small Market</v>
      </c>
      <c r="R324" t="str">
        <f>VLOOKUP(M324,Product!$A$1:$D$14,2,FALSE)</f>
        <v>Caffe Latte</v>
      </c>
      <c r="S324" t="str">
        <f>VLOOKUP(M324,Product!$A$1:$D$14,3,FALSE)</f>
        <v>Espresso</v>
      </c>
      <c r="T324" t="str">
        <f>VLOOKUP(M324,Product!$A$1:$D$14,4,FALSE)</f>
        <v>Regular</v>
      </c>
    </row>
    <row r="325" spans="1:20" x14ac:dyDescent="0.3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s="2">
        <v>42766</v>
      </c>
      <c r="O325" t="str">
        <f>VLOOKUP(L325,Location!$A$1:$D$157,2,FALSE)</f>
        <v>Nevada</v>
      </c>
      <c r="P325" t="str">
        <f>VLOOKUP(L325,Location!$A$1:$D$157,3,FALSE)</f>
        <v>West</v>
      </c>
      <c r="Q325" t="str">
        <f>VLOOKUP(L325,Location!$A$1:$D$157,4,FALSE)</f>
        <v>Small Market</v>
      </c>
      <c r="R325" t="str">
        <f>VLOOKUP(M325,Product!$A$1:$D$14,2,FALSE)</f>
        <v>Caffe Mocha</v>
      </c>
      <c r="S325" t="str">
        <f>VLOOKUP(M325,Product!$A$1:$D$14,3,FALSE)</f>
        <v>Espresso</v>
      </c>
      <c r="T325" t="str">
        <f>VLOOKUP(M325,Product!$A$1:$D$14,4,FALSE)</f>
        <v>Regular</v>
      </c>
    </row>
    <row r="326" spans="1:20" x14ac:dyDescent="0.3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s="2">
        <v>42766</v>
      </c>
      <c r="O326" t="str">
        <f>VLOOKUP(L326,Location!$A$1:$D$157,2,FALSE)</f>
        <v>Nevada</v>
      </c>
      <c r="P326" t="str">
        <f>VLOOKUP(L326,Location!$A$1:$D$157,3,FALSE)</f>
        <v>West</v>
      </c>
      <c r="Q326" t="str">
        <f>VLOOKUP(L326,Location!$A$1:$D$157,4,FALSE)</f>
        <v>Small Market</v>
      </c>
      <c r="R326" t="str">
        <f>VLOOKUP(M326,Product!$A$1:$D$14,2,FALSE)</f>
        <v>Decaf Espresso</v>
      </c>
      <c r="S326" t="str">
        <f>VLOOKUP(M326,Product!$A$1:$D$14,3,FALSE)</f>
        <v>Espresso</v>
      </c>
      <c r="T326" t="str">
        <f>VLOOKUP(M326,Product!$A$1:$D$14,4,FALSE)</f>
        <v>Decaf</v>
      </c>
    </row>
    <row r="327" spans="1:20" x14ac:dyDescent="0.3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s="2">
        <v>42766</v>
      </c>
      <c r="O327" t="str">
        <f>VLOOKUP(L327,Location!$A$1:$D$157,2,FALSE)</f>
        <v>Nevada</v>
      </c>
      <c r="P327" t="str">
        <f>VLOOKUP(L327,Location!$A$1:$D$157,3,FALSE)</f>
        <v>West</v>
      </c>
      <c r="Q327" t="str">
        <f>VLOOKUP(L327,Location!$A$1:$D$157,4,FALSE)</f>
        <v>Small Market</v>
      </c>
      <c r="R327" t="str">
        <f>VLOOKUP(M327,Product!$A$1:$D$14,2,FALSE)</f>
        <v>Decaf Irish Cream</v>
      </c>
      <c r="S327" t="str">
        <f>VLOOKUP(M327,Product!$A$1:$D$14,3,FALSE)</f>
        <v>Coffee</v>
      </c>
      <c r="T327" t="str">
        <f>VLOOKUP(M327,Product!$A$1:$D$14,4,FALSE)</f>
        <v>Decaf</v>
      </c>
    </row>
    <row r="328" spans="1:20" x14ac:dyDescent="0.3">
      <c r="A328">
        <v>26</v>
      </c>
      <c r="B328">
        <v>169</v>
      </c>
      <c r="C328">
        <v>290</v>
      </c>
      <c r="D328">
        <v>66</v>
      </c>
      <c r="E328">
        <v>143</v>
      </c>
      <c r="F328">
        <v>110</v>
      </c>
      <c r="G328">
        <v>712</v>
      </c>
      <c r="H328">
        <v>40</v>
      </c>
      <c r="I328">
        <v>95</v>
      </c>
      <c r="J328">
        <v>150</v>
      </c>
      <c r="K328">
        <v>250</v>
      </c>
      <c r="L328">
        <v>775</v>
      </c>
      <c r="M328">
        <v>8</v>
      </c>
      <c r="N328" s="2">
        <v>42766</v>
      </c>
      <c r="O328" t="str">
        <f>VLOOKUP(L328,Location!$A$1:$D$157,2,FALSE)</f>
        <v>Nevada</v>
      </c>
      <c r="P328" t="str">
        <f>VLOOKUP(L328,Location!$A$1:$D$157,3,FALSE)</f>
        <v>West</v>
      </c>
      <c r="Q328" t="str">
        <f>VLOOKUP(L328,Location!$A$1:$D$157,4,FALSE)</f>
        <v>Small Market</v>
      </c>
      <c r="R328" t="str">
        <f>VLOOKUP(M328,Product!$A$1:$D$14,2,FALSE)</f>
        <v>Chamomile</v>
      </c>
      <c r="S328" t="str">
        <f>VLOOKUP(M328,Product!$A$1:$D$14,3,FALSE)</f>
        <v>Herbal Tea</v>
      </c>
      <c r="T328" t="str">
        <f>VLOOKUP(M328,Product!$A$1:$D$14,4,FALSE)</f>
        <v>Decaf</v>
      </c>
    </row>
    <row r="329" spans="1:20" x14ac:dyDescent="0.3">
      <c r="A329">
        <v>115</v>
      </c>
      <c r="B329">
        <v>206</v>
      </c>
      <c r="C329">
        <v>354</v>
      </c>
      <c r="D329">
        <v>145</v>
      </c>
      <c r="E329">
        <v>91</v>
      </c>
      <c r="F329">
        <v>48</v>
      </c>
      <c r="G329">
        <v>844</v>
      </c>
      <c r="H329">
        <v>120</v>
      </c>
      <c r="I329">
        <v>167</v>
      </c>
      <c r="J329">
        <v>190</v>
      </c>
      <c r="K329">
        <v>310</v>
      </c>
      <c r="L329">
        <v>775</v>
      </c>
      <c r="M329">
        <v>9</v>
      </c>
      <c r="N329" s="2">
        <v>42766</v>
      </c>
      <c r="O329" t="str">
        <f>VLOOKUP(L329,Location!$A$1:$D$157,2,FALSE)</f>
        <v>Nevada</v>
      </c>
      <c r="P329" t="str">
        <f>VLOOKUP(L329,Location!$A$1:$D$157,3,FALSE)</f>
        <v>West</v>
      </c>
      <c r="Q329" t="str">
        <f>VLOOKUP(L329,Location!$A$1:$D$157,4,FALSE)</f>
        <v>Small Market</v>
      </c>
      <c r="R329" t="str">
        <f>VLOOKUP(M329,Product!$A$1:$D$14,2,FALSE)</f>
        <v>Lemon</v>
      </c>
      <c r="S329" t="str">
        <f>VLOOKUP(M329,Product!$A$1:$D$14,3,FALSE)</f>
        <v>Herbal Tea</v>
      </c>
      <c r="T329" t="str">
        <f>VLOOKUP(M329,Product!$A$1:$D$14,4,FALSE)</f>
        <v>Decaf</v>
      </c>
    </row>
    <row r="330" spans="1:20" x14ac:dyDescent="0.3">
      <c r="A330">
        <v>94</v>
      </c>
      <c r="B330">
        <v>150</v>
      </c>
      <c r="C330">
        <v>254</v>
      </c>
      <c r="D330">
        <v>140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s="2">
        <v>42766</v>
      </c>
      <c r="O330" t="str">
        <f>VLOOKUP(L330,Location!$A$1:$D$157,2,FALSE)</f>
        <v>Nevada</v>
      </c>
      <c r="P330" t="str">
        <f>VLOOKUP(L330,Location!$A$1:$D$157,3,FALSE)</f>
        <v>West</v>
      </c>
      <c r="Q330" t="str">
        <f>VLOOKUP(L330,Location!$A$1:$D$157,4,FALSE)</f>
        <v>Small Market</v>
      </c>
      <c r="R330" t="str">
        <f>VLOOKUP(M330,Product!$A$1:$D$14,2,FALSE)</f>
        <v>Mint</v>
      </c>
      <c r="S330" t="str">
        <f>VLOOKUP(M330,Product!$A$1:$D$14,3,FALSE)</f>
        <v>Herbal Tea</v>
      </c>
      <c r="T330" t="str">
        <f>VLOOKUP(M330,Product!$A$1:$D$14,4,FALSE)</f>
        <v>Decaf</v>
      </c>
    </row>
    <row r="331" spans="1:20" x14ac:dyDescent="0.3">
      <c r="A331">
        <v>202</v>
      </c>
      <c r="B331">
        <v>311</v>
      </c>
      <c r="C331">
        <v>545</v>
      </c>
      <c r="D331">
        <v>251</v>
      </c>
      <c r="E331">
        <v>109</v>
      </c>
      <c r="F331">
        <v>77</v>
      </c>
      <c r="G331">
        <v>1282</v>
      </c>
      <c r="H331">
        <v>150</v>
      </c>
      <c r="I331">
        <v>173</v>
      </c>
      <c r="J331">
        <v>220</v>
      </c>
      <c r="K331">
        <v>370</v>
      </c>
      <c r="L331">
        <v>775</v>
      </c>
      <c r="M331">
        <v>11</v>
      </c>
      <c r="N331" s="2">
        <v>42766</v>
      </c>
      <c r="O331" t="str">
        <f>VLOOKUP(L331,Location!$A$1:$D$157,2,FALSE)</f>
        <v>Nevada</v>
      </c>
      <c r="P331" t="str">
        <f>VLOOKUP(L331,Location!$A$1:$D$157,3,FALSE)</f>
        <v>West</v>
      </c>
      <c r="Q331" t="str">
        <f>VLOOKUP(L331,Location!$A$1:$D$157,4,FALSE)</f>
        <v>Small Market</v>
      </c>
      <c r="R331" t="str">
        <f>VLOOKUP(M331,Product!$A$1:$D$14,2,FALSE)</f>
        <v>Darjeeling</v>
      </c>
      <c r="S331" t="str">
        <f>VLOOKUP(M331,Product!$A$1:$D$14,3,FALSE)</f>
        <v>Tea</v>
      </c>
      <c r="T331" t="str">
        <f>VLOOKUP(M331,Product!$A$1:$D$14,4,FALSE)</f>
        <v>Regular</v>
      </c>
    </row>
    <row r="332" spans="1:20" x14ac:dyDescent="0.3">
      <c r="A332">
        <v>142</v>
      </c>
      <c r="B332">
        <v>229</v>
      </c>
      <c r="C332">
        <v>457</v>
      </c>
      <c r="D332">
        <v>190</v>
      </c>
      <c r="E332">
        <v>87</v>
      </c>
      <c r="F332">
        <v>63</v>
      </c>
      <c r="G332">
        <v>1436</v>
      </c>
      <c r="H332">
        <v>100</v>
      </c>
      <c r="I332">
        <v>77</v>
      </c>
      <c r="J332">
        <v>160</v>
      </c>
      <c r="K332">
        <v>310</v>
      </c>
      <c r="L332">
        <v>702</v>
      </c>
      <c r="M332">
        <v>12</v>
      </c>
      <c r="N332" s="2">
        <v>42766</v>
      </c>
      <c r="O332" t="str">
        <f>VLOOKUP(L332,Location!$A$1:$D$157,2,FALSE)</f>
        <v>Nevada</v>
      </c>
      <c r="P332" t="str">
        <f>VLOOKUP(L332,Location!$A$1:$D$157,3,FALSE)</f>
        <v>West</v>
      </c>
      <c r="Q332" t="str">
        <f>VLOOKUP(L332,Location!$A$1:$D$157,4,FALSE)</f>
        <v>Small Market</v>
      </c>
      <c r="R332" t="str">
        <f>VLOOKUP(M332,Product!$A$1:$D$14,2,FALSE)</f>
        <v>Earl Grey</v>
      </c>
      <c r="S332" t="str">
        <f>VLOOKUP(M332,Product!$A$1:$D$14,3,FALSE)</f>
        <v>Tea</v>
      </c>
      <c r="T332" t="str">
        <f>VLOOKUP(M332,Product!$A$1:$D$14,4,FALSE)</f>
        <v>Regular</v>
      </c>
    </row>
    <row r="333" spans="1:20" x14ac:dyDescent="0.3">
      <c r="A333">
        <v>-342</v>
      </c>
      <c r="B333">
        <v>-240</v>
      </c>
      <c r="C333">
        <v>23</v>
      </c>
      <c r="D333">
        <v>212</v>
      </c>
      <c r="E333">
        <v>125</v>
      </c>
      <c r="F333">
        <v>91</v>
      </c>
      <c r="G333">
        <v>1937</v>
      </c>
      <c r="H333">
        <v>-220</v>
      </c>
      <c r="I333">
        <v>179</v>
      </c>
      <c r="J333">
        <v>-150</v>
      </c>
      <c r="K333">
        <v>0</v>
      </c>
      <c r="L333">
        <v>702</v>
      </c>
      <c r="M333">
        <v>13</v>
      </c>
      <c r="N333" s="2">
        <v>42766</v>
      </c>
      <c r="O333" t="str">
        <f>VLOOKUP(L333,Location!$A$1:$D$157,2,FALSE)</f>
        <v>Nevada</v>
      </c>
      <c r="P333" t="str">
        <f>VLOOKUP(L333,Location!$A$1:$D$157,3,FALSE)</f>
        <v>West</v>
      </c>
      <c r="Q333" t="str">
        <f>VLOOKUP(L333,Location!$A$1:$D$157,4,FALSE)</f>
        <v>Small Market</v>
      </c>
      <c r="R333" t="str">
        <f>VLOOKUP(M333,Product!$A$1:$D$14,2,FALSE)</f>
        <v>Green Tea</v>
      </c>
      <c r="S333" t="str">
        <f>VLOOKUP(M333,Product!$A$1:$D$14,3,FALSE)</f>
        <v>Tea</v>
      </c>
      <c r="T333" t="str">
        <f>VLOOKUP(M333,Product!$A$1:$D$14,4,FALSE)</f>
        <v>Regular</v>
      </c>
    </row>
    <row r="334" spans="1:20" x14ac:dyDescent="0.3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s="2">
        <v>42766</v>
      </c>
      <c r="O334" t="str">
        <f>VLOOKUP(L334,Location!$A$1:$D$157,2,FALSE)</f>
        <v>Nevada</v>
      </c>
      <c r="P334" t="str">
        <f>VLOOKUP(L334,Location!$A$1:$D$157,3,FALSE)</f>
        <v>West</v>
      </c>
      <c r="Q334" t="str">
        <f>VLOOKUP(L334,Location!$A$1:$D$157,4,FALSE)</f>
        <v>Small Market</v>
      </c>
      <c r="R334" t="str">
        <f>VLOOKUP(M334,Product!$A$1:$D$14,2,FALSE)</f>
        <v>Columbian</v>
      </c>
      <c r="S334" t="str">
        <f>VLOOKUP(M334,Product!$A$1:$D$14,3,FALSE)</f>
        <v>Coffee</v>
      </c>
      <c r="T334" t="str">
        <f>VLOOKUP(M334,Product!$A$1:$D$14,4,FALSE)</f>
        <v>Regular</v>
      </c>
    </row>
    <row r="335" spans="1:20" x14ac:dyDescent="0.3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s="2">
        <v>42766</v>
      </c>
      <c r="O335" t="str">
        <f>VLOOKUP(L335,Location!$A$1:$D$157,2,FALSE)</f>
        <v>Oregon</v>
      </c>
      <c r="P335" t="str">
        <f>VLOOKUP(L335,Location!$A$1:$D$157,3,FALSE)</f>
        <v>West</v>
      </c>
      <c r="Q335" t="str">
        <f>VLOOKUP(L335,Location!$A$1:$D$157,4,FALSE)</f>
        <v>Small Market</v>
      </c>
      <c r="R335" t="str">
        <f>VLOOKUP(M335,Product!$A$1:$D$14,2,FALSE)</f>
        <v>Caffe Latte</v>
      </c>
      <c r="S335" t="str">
        <f>VLOOKUP(M335,Product!$A$1:$D$14,3,FALSE)</f>
        <v>Espresso</v>
      </c>
      <c r="T335" t="str">
        <f>VLOOKUP(M335,Product!$A$1:$D$14,4,FALSE)</f>
        <v>Regular</v>
      </c>
    </row>
    <row r="336" spans="1:20" x14ac:dyDescent="0.3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s="2">
        <v>42766</v>
      </c>
      <c r="O336" t="str">
        <f>VLOOKUP(L336,Location!$A$1:$D$157,2,FALSE)</f>
        <v>Oregon</v>
      </c>
      <c r="P336" t="str">
        <f>VLOOKUP(L336,Location!$A$1:$D$157,3,FALSE)</f>
        <v>West</v>
      </c>
      <c r="Q336" t="str">
        <f>VLOOKUP(L336,Location!$A$1:$D$157,4,FALSE)</f>
        <v>Small Market</v>
      </c>
      <c r="R336" t="str">
        <f>VLOOKUP(M336,Product!$A$1:$D$14,2,FALSE)</f>
        <v>Caffe Mocha</v>
      </c>
      <c r="S336" t="str">
        <f>VLOOKUP(M336,Product!$A$1:$D$14,3,FALSE)</f>
        <v>Espresso</v>
      </c>
      <c r="T336" t="str">
        <f>VLOOKUP(M336,Product!$A$1:$D$14,4,FALSE)</f>
        <v>Regular</v>
      </c>
    </row>
    <row r="337" spans="1:20" x14ac:dyDescent="0.3">
      <c r="A337">
        <v>99</v>
      </c>
      <c r="B337">
        <v>170</v>
      </c>
      <c r="C337">
        <v>340</v>
      </c>
      <c r="D337">
        <v>210</v>
      </c>
      <c r="E337">
        <v>71</v>
      </c>
      <c r="F337">
        <v>47</v>
      </c>
      <c r="G337">
        <v>1073</v>
      </c>
      <c r="H337">
        <v>100</v>
      </c>
      <c r="I337">
        <v>147</v>
      </c>
      <c r="J337">
        <v>160</v>
      </c>
      <c r="K337">
        <v>320</v>
      </c>
      <c r="L337">
        <v>971</v>
      </c>
      <c r="M337">
        <v>6</v>
      </c>
      <c r="N337" s="2">
        <v>42766</v>
      </c>
      <c r="O337" t="str">
        <f>VLOOKUP(L337,Location!$A$1:$D$157,2,FALSE)</f>
        <v>Oregon</v>
      </c>
      <c r="P337" t="str">
        <f>VLOOKUP(L337,Location!$A$1:$D$157,3,FALSE)</f>
        <v>West</v>
      </c>
      <c r="Q337" t="str">
        <f>VLOOKUP(L337,Location!$A$1:$D$157,4,FALSE)</f>
        <v>Small Market</v>
      </c>
      <c r="R337" t="str">
        <f>VLOOKUP(M337,Product!$A$1:$D$14,2,FALSE)</f>
        <v>Decaf Espresso</v>
      </c>
      <c r="S337" t="str">
        <f>VLOOKUP(M337,Product!$A$1:$D$14,3,FALSE)</f>
        <v>Espresso</v>
      </c>
      <c r="T337" t="str">
        <f>VLOOKUP(M337,Product!$A$1:$D$14,4,FALSE)</f>
        <v>Decaf</v>
      </c>
    </row>
    <row r="338" spans="1:20" x14ac:dyDescent="0.3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s="2">
        <v>42766</v>
      </c>
      <c r="O338" t="str">
        <f>VLOOKUP(L338,Location!$A$1:$D$157,2,FALSE)</f>
        <v>Oregon</v>
      </c>
      <c r="P338" t="str">
        <f>VLOOKUP(L338,Location!$A$1:$D$157,3,FALSE)</f>
        <v>West</v>
      </c>
      <c r="Q338" t="str">
        <f>VLOOKUP(L338,Location!$A$1:$D$157,4,FALSE)</f>
        <v>Small Market</v>
      </c>
      <c r="R338" t="str">
        <f>VLOOKUP(M338,Product!$A$1:$D$14,2,FALSE)</f>
        <v>Decaf Irish Cream</v>
      </c>
      <c r="S338" t="str">
        <f>VLOOKUP(M338,Product!$A$1:$D$14,3,FALSE)</f>
        <v>Coffee</v>
      </c>
      <c r="T338" t="str">
        <f>VLOOKUP(M338,Product!$A$1:$D$14,4,FALSE)</f>
        <v>Decaf</v>
      </c>
    </row>
    <row r="339" spans="1:20" x14ac:dyDescent="0.3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s="2">
        <v>42766</v>
      </c>
      <c r="O339" t="str">
        <f>VLOOKUP(L339,Location!$A$1:$D$157,2,FALSE)</f>
        <v>Oregon</v>
      </c>
      <c r="P339" t="str">
        <f>VLOOKUP(L339,Location!$A$1:$D$157,3,FALSE)</f>
        <v>West</v>
      </c>
      <c r="Q339" t="str">
        <f>VLOOKUP(L339,Location!$A$1:$D$157,4,FALSE)</f>
        <v>Small Market</v>
      </c>
      <c r="R339" t="str">
        <f>VLOOKUP(M339,Product!$A$1:$D$14,2,FALSE)</f>
        <v>Chamomile</v>
      </c>
      <c r="S339" t="str">
        <f>VLOOKUP(M339,Product!$A$1:$D$14,3,FALSE)</f>
        <v>Herbal Tea</v>
      </c>
      <c r="T339" t="str">
        <f>VLOOKUP(M339,Product!$A$1:$D$14,4,FALSE)</f>
        <v>Decaf</v>
      </c>
    </row>
    <row r="340" spans="1:20" x14ac:dyDescent="0.3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s="2">
        <v>42766</v>
      </c>
      <c r="O340" t="str">
        <f>VLOOKUP(L340,Location!$A$1:$D$157,2,FALSE)</f>
        <v>Oregon</v>
      </c>
      <c r="P340" t="str">
        <f>VLOOKUP(L340,Location!$A$1:$D$157,3,FALSE)</f>
        <v>West</v>
      </c>
      <c r="Q340" t="str">
        <f>VLOOKUP(L340,Location!$A$1:$D$157,4,FALSE)</f>
        <v>Small Market</v>
      </c>
      <c r="R340" t="str">
        <f>VLOOKUP(M340,Product!$A$1:$D$14,2,FALSE)</f>
        <v>Lemon</v>
      </c>
      <c r="S340" t="str">
        <f>VLOOKUP(M340,Product!$A$1:$D$14,3,FALSE)</f>
        <v>Herbal Tea</v>
      </c>
      <c r="T340" t="str">
        <f>VLOOKUP(M340,Product!$A$1:$D$14,4,FALSE)</f>
        <v>Decaf</v>
      </c>
    </row>
    <row r="341" spans="1:20" x14ac:dyDescent="0.3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s="2">
        <v>42766</v>
      </c>
      <c r="O341" t="str">
        <f>VLOOKUP(L341,Location!$A$1:$D$157,2,FALSE)</f>
        <v>Oregon</v>
      </c>
      <c r="P341" t="str">
        <f>VLOOKUP(L341,Location!$A$1:$D$157,3,FALSE)</f>
        <v>West</v>
      </c>
      <c r="Q341" t="str">
        <f>VLOOKUP(L341,Location!$A$1:$D$157,4,FALSE)</f>
        <v>Small Market</v>
      </c>
      <c r="R341" t="str">
        <f>VLOOKUP(M341,Product!$A$1:$D$14,2,FALSE)</f>
        <v>Darjeeling</v>
      </c>
      <c r="S341" t="str">
        <f>VLOOKUP(M341,Product!$A$1:$D$14,3,FALSE)</f>
        <v>Tea</v>
      </c>
      <c r="T341" t="str">
        <f>VLOOKUP(M341,Product!$A$1:$D$14,4,FALSE)</f>
        <v>Regular</v>
      </c>
    </row>
    <row r="342" spans="1:20" x14ac:dyDescent="0.3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s="2">
        <v>42766</v>
      </c>
      <c r="O342" t="str">
        <f>VLOOKUP(L342,Location!$A$1:$D$157,2,FALSE)</f>
        <v>Oregon</v>
      </c>
      <c r="P342" t="str">
        <f>VLOOKUP(L342,Location!$A$1:$D$157,3,FALSE)</f>
        <v>West</v>
      </c>
      <c r="Q342" t="str">
        <f>VLOOKUP(L342,Location!$A$1:$D$157,4,FALSE)</f>
        <v>Small Market</v>
      </c>
      <c r="R342" t="str">
        <f>VLOOKUP(M342,Product!$A$1:$D$14,2,FALSE)</f>
        <v>Earl Grey</v>
      </c>
      <c r="S342" t="str">
        <f>VLOOKUP(M342,Product!$A$1:$D$14,3,FALSE)</f>
        <v>Tea</v>
      </c>
      <c r="T342" t="str">
        <f>VLOOKUP(M342,Product!$A$1:$D$14,4,FALSE)</f>
        <v>Regular</v>
      </c>
    </row>
    <row r="343" spans="1:20" x14ac:dyDescent="0.3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s="2">
        <v>42766</v>
      </c>
      <c r="O343" t="str">
        <f>VLOOKUP(L343,Location!$A$1:$D$157,2,FALSE)</f>
        <v>Oregon</v>
      </c>
      <c r="P343" t="str">
        <f>VLOOKUP(L343,Location!$A$1:$D$157,3,FALSE)</f>
        <v>West</v>
      </c>
      <c r="Q343" t="str">
        <f>VLOOKUP(L343,Location!$A$1:$D$157,4,FALSE)</f>
        <v>Small Market</v>
      </c>
      <c r="R343" t="str">
        <f>VLOOKUP(M343,Product!$A$1:$D$14,2,FALSE)</f>
        <v>Green Tea</v>
      </c>
      <c r="S343" t="str">
        <f>VLOOKUP(M343,Product!$A$1:$D$14,3,FALSE)</f>
        <v>Tea</v>
      </c>
      <c r="T343" t="str">
        <f>VLOOKUP(M343,Product!$A$1:$D$14,4,FALSE)</f>
        <v>Regular</v>
      </c>
    </row>
    <row r="344" spans="1:20" x14ac:dyDescent="0.3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s="2">
        <v>42766</v>
      </c>
      <c r="O344" t="str">
        <f>VLOOKUP(L344,Location!$A$1:$D$157,2,FALSE)</f>
        <v>Oregon</v>
      </c>
      <c r="P344" t="str">
        <f>VLOOKUP(L344,Location!$A$1:$D$157,3,FALSE)</f>
        <v>West</v>
      </c>
      <c r="Q344" t="str">
        <f>VLOOKUP(L344,Location!$A$1:$D$157,4,FALSE)</f>
        <v>Small Market</v>
      </c>
      <c r="R344" t="str">
        <f>VLOOKUP(M344,Product!$A$1:$D$14,2,FALSE)</f>
        <v>Amaretto</v>
      </c>
      <c r="S344" t="str">
        <f>VLOOKUP(M344,Product!$A$1:$D$14,3,FALSE)</f>
        <v>Coffee</v>
      </c>
      <c r="T344" t="str">
        <f>VLOOKUP(M344,Product!$A$1:$D$14,4,FALSE)</f>
        <v>Regular</v>
      </c>
    </row>
    <row r="345" spans="1:20" x14ac:dyDescent="0.3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2">
        <v>42766</v>
      </c>
      <c r="O345" t="str">
        <f>VLOOKUP(L345,Location!$A$1:$D$157,2,FALSE)</f>
        <v>Oregon</v>
      </c>
      <c r="P345" t="str">
        <f>VLOOKUP(L345,Location!$A$1:$D$157,3,FALSE)</f>
        <v>West</v>
      </c>
      <c r="Q345" t="str">
        <f>VLOOKUP(L345,Location!$A$1:$D$157,4,FALSE)</f>
        <v>Small Market</v>
      </c>
      <c r="R345" t="str">
        <f>VLOOKUP(M345,Product!$A$1:$D$14,2,FALSE)</f>
        <v>Columbian</v>
      </c>
      <c r="S345" t="str">
        <f>VLOOKUP(M345,Product!$A$1:$D$14,3,FALSE)</f>
        <v>Coffee</v>
      </c>
      <c r="T345" t="str">
        <f>VLOOKUP(M345,Product!$A$1:$D$14,4,FALSE)</f>
        <v>Regular</v>
      </c>
    </row>
    <row r="346" spans="1:20" x14ac:dyDescent="0.3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s="2">
        <v>42766</v>
      </c>
      <c r="O346" t="str">
        <f>VLOOKUP(L346,Location!$A$1:$D$157,2,FALSE)</f>
        <v>Washington</v>
      </c>
      <c r="P346" t="str">
        <f>VLOOKUP(L346,Location!$A$1:$D$157,3,FALSE)</f>
        <v>West</v>
      </c>
      <c r="Q346" t="str">
        <f>VLOOKUP(L346,Location!$A$1:$D$157,4,FALSE)</f>
        <v>Small Market</v>
      </c>
      <c r="R346" t="str">
        <f>VLOOKUP(M346,Product!$A$1:$D$14,2,FALSE)</f>
        <v>Caffe Latte</v>
      </c>
      <c r="S346" t="str">
        <f>VLOOKUP(M346,Product!$A$1:$D$14,3,FALSE)</f>
        <v>Espresso</v>
      </c>
      <c r="T346" t="str">
        <f>VLOOKUP(M346,Product!$A$1:$D$14,4,FALSE)</f>
        <v>Regular</v>
      </c>
    </row>
    <row r="347" spans="1:20" x14ac:dyDescent="0.3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s="2">
        <v>42766</v>
      </c>
      <c r="O347" t="str">
        <f>VLOOKUP(L347,Location!$A$1:$D$157,2,FALSE)</f>
        <v>Washington</v>
      </c>
      <c r="P347" t="str">
        <f>VLOOKUP(L347,Location!$A$1:$D$157,3,FALSE)</f>
        <v>West</v>
      </c>
      <c r="Q347" t="str">
        <f>VLOOKUP(L347,Location!$A$1:$D$157,4,FALSE)</f>
        <v>Small Market</v>
      </c>
      <c r="R347" t="str">
        <f>VLOOKUP(M347,Product!$A$1:$D$14,2,FALSE)</f>
        <v>Caffe Mocha</v>
      </c>
      <c r="S347" t="str">
        <f>VLOOKUP(M347,Product!$A$1:$D$14,3,FALSE)</f>
        <v>Espresso</v>
      </c>
      <c r="T347" t="str">
        <f>VLOOKUP(M347,Product!$A$1:$D$14,4,FALSE)</f>
        <v>Regular</v>
      </c>
    </row>
    <row r="348" spans="1:20" x14ac:dyDescent="0.3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s="2">
        <v>42766</v>
      </c>
      <c r="O348" t="str">
        <f>VLOOKUP(L348,Location!$A$1:$D$157,2,FALSE)</f>
        <v>Washington</v>
      </c>
      <c r="P348" t="str">
        <f>VLOOKUP(L348,Location!$A$1:$D$157,3,FALSE)</f>
        <v>West</v>
      </c>
      <c r="Q348" t="str">
        <f>VLOOKUP(L348,Location!$A$1:$D$157,4,FALSE)</f>
        <v>Small Market</v>
      </c>
      <c r="R348" t="str">
        <f>VLOOKUP(M348,Product!$A$1:$D$14,2,FALSE)</f>
        <v>Decaf Espresso</v>
      </c>
      <c r="S348" t="str">
        <f>VLOOKUP(M348,Product!$A$1:$D$14,3,FALSE)</f>
        <v>Espresso</v>
      </c>
      <c r="T348" t="str">
        <f>VLOOKUP(M348,Product!$A$1:$D$14,4,FALSE)</f>
        <v>Decaf</v>
      </c>
    </row>
    <row r="349" spans="1:20" x14ac:dyDescent="0.3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108</v>
      </c>
      <c r="J349">
        <v>160</v>
      </c>
      <c r="K349">
        <v>270</v>
      </c>
      <c r="L349">
        <v>206</v>
      </c>
      <c r="M349">
        <v>3</v>
      </c>
      <c r="N349" s="2">
        <v>42766</v>
      </c>
      <c r="O349" t="str">
        <f>VLOOKUP(L349,Location!$A$1:$D$157,2,FALSE)</f>
        <v>Washington</v>
      </c>
      <c r="P349" t="str">
        <f>VLOOKUP(L349,Location!$A$1:$D$157,3,FALSE)</f>
        <v>West</v>
      </c>
      <c r="Q349" t="str">
        <f>VLOOKUP(L349,Location!$A$1:$D$157,4,FALSE)</f>
        <v>Small Market</v>
      </c>
      <c r="R349" t="str">
        <f>VLOOKUP(M349,Product!$A$1:$D$14,2,FALSE)</f>
        <v>Decaf Irish Cream</v>
      </c>
      <c r="S349" t="str">
        <f>VLOOKUP(M349,Product!$A$1:$D$14,3,FALSE)</f>
        <v>Coffee</v>
      </c>
      <c r="T349" t="str">
        <f>VLOOKUP(M349,Product!$A$1:$D$14,4,FALSE)</f>
        <v>Decaf</v>
      </c>
    </row>
    <row r="350" spans="1:20" x14ac:dyDescent="0.3">
      <c r="A350">
        <v>121</v>
      </c>
      <c r="B350">
        <v>195</v>
      </c>
      <c r="C350">
        <v>325</v>
      </c>
      <c r="D350">
        <v>180</v>
      </c>
      <c r="E350">
        <v>74</v>
      </c>
      <c r="F350">
        <v>42</v>
      </c>
      <c r="G350">
        <v>945</v>
      </c>
      <c r="H350">
        <v>120</v>
      </c>
      <c r="I350">
        <v>94</v>
      </c>
      <c r="J350">
        <v>170</v>
      </c>
      <c r="K350">
        <v>280</v>
      </c>
      <c r="L350">
        <v>206</v>
      </c>
      <c r="M350">
        <v>8</v>
      </c>
      <c r="N350" s="2">
        <v>42766</v>
      </c>
      <c r="O350" t="str">
        <f>VLOOKUP(L350,Location!$A$1:$D$157,2,FALSE)</f>
        <v>Washington</v>
      </c>
      <c r="P350" t="str">
        <f>VLOOKUP(L350,Location!$A$1:$D$157,3,FALSE)</f>
        <v>West</v>
      </c>
      <c r="Q350" t="str">
        <f>VLOOKUP(L350,Location!$A$1:$D$157,4,FALSE)</f>
        <v>Small Market</v>
      </c>
      <c r="R350" t="str">
        <f>VLOOKUP(M350,Product!$A$1:$D$14,2,FALSE)</f>
        <v>Chamomile</v>
      </c>
      <c r="S350" t="str">
        <f>VLOOKUP(M350,Product!$A$1:$D$14,3,FALSE)</f>
        <v>Herbal Tea</v>
      </c>
      <c r="T350" t="str">
        <f>VLOOKUP(M350,Product!$A$1:$D$14,4,FALSE)</f>
        <v>Decaf</v>
      </c>
    </row>
    <row r="351" spans="1:20" x14ac:dyDescent="0.3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2">
        <v>42766</v>
      </c>
      <c r="O351" t="str">
        <f>VLOOKUP(L351,Location!$A$1:$D$157,2,FALSE)</f>
        <v>Washington</v>
      </c>
      <c r="P351" t="str">
        <f>VLOOKUP(L351,Location!$A$1:$D$157,3,FALSE)</f>
        <v>West</v>
      </c>
      <c r="Q351" t="str">
        <f>VLOOKUP(L351,Location!$A$1:$D$157,4,FALSE)</f>
        <v>Small Market</v>
      </c>
      <c r="R351" t="str">
        <f>VLOOKUP(M351,Product!$A$1:$D$14,2,FALSE)</f>
        <v>Lemon</v>
      </c>
      <c r="S351" t="str">
        <f>VLOOKUP(M351,Product!$A$1:$D$14,3,FALSE)</f>
        <v>Herbal Tea</v>
      </c>
      <c r="T351" t="str">
        <f>VLOOKUP(M351,Product!$A$1:$D$14,4,FALSE)</f>
        <v>Decaf</v>
      </c>
    </row>
    <row r="352" spans="1:20" x14ac:dyDescent="0.3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s="2">
        <v>42766</v>
      </c>
      <c r="O352" t="str">
        <f>VLOOKUP(L352,Location!$A$1:$D$157,2,FALSE)</f>
        <v>Washington</v>
      </c>
      <c r="P352" t="str">
        <f>VLOOKUP(L352,Location!$A$1:$D$157,3,FALSE)</f>
        <v>West</v>
      </c>
      <c r="Q352" t="str">
        <f>VLOOKUP(L352,Location!$A$1:$D$157,4,FALSE)</f>
        <v>Small Market</v>
      </c>
      <c r="R352" t="str">
        <f>VLOOKUP(M352,Product!$A$1:$D$14,2,FALSE)</f>
        <v>Darjeeling</v>
      </c>
      <c r="S352" t="str">
        <f>VLOOKUP(M352,Product!$A$1:$D$14,3,FALSE)</f>
        <v>Tea</v>
      </c>
      <c r="T352" t="str">
        <f>VLOOKUP(M352,Product!$A$1:$D$14,4,FALSE)</f>
        <v>Regular</v>
      </c>
    </row>
    <row r="353" spans="1:20" x14ac:dyDescent="0.3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s="2">
        <v>42766</v>
      </c>
      <c r="O353" t="str">
        <f>VLOOKUP(L353,Location!$A$1:$D$157,2,FALSE)</f>
        <v>Washington</v>
      </c>
      <c r="P353" t="str">
        <f>VLOOKUP(L353,Location!$A$1:$D$157,3,FALSE)</f>
        <v>West</v>
      </c>
      <c r="Q353" t="str">
        <f>VLOOKUP(L353,Location!$A$1:$D$157,4,FALSE)</f>
        <v>Small Market</v>
      </c>
      <c r="R353" t="str">
        <f>VLOOKUP(M353,Product!$A$1:$D$14,2,FALSE)</f>
        <v>Earl Grey</v>
      </c>
      <c r="S353" t="str">
        <f>VLOOKUP(M353,Product!$A$1:$D$14,3,FALSE)</f>
        <v>Tea</v>
      </c>
      <c r="T353" t="str">
        <f>VLOOKUP(M353,Product!$A$1:$D$14,4,FALSE)</f>
        <v>Regular</v>
      </c>
    </row>
    <row r="354" spans="1:20" x14ac:dyDescent="0.3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2">
        <v>42766</v>
      </c>
      <c r="O354" t="str">
        <f>VLOOKUP(L354,Location!$A$1:$D$157,2,FALSE)</f>
        <v>Washington</v>
      </c>
      <c r="P354" t="str">
        <f>VLOOKUP(L354,Location!$A$1:$D$157,3,FALSE)</f>
        <v>West</v>
      </c>
      <c r="Q354" t="str">
        <f>VLOOKUP(L354,Location!$A$1:$D$157,4,FALSE)</f>
        <v>Small Market</v>
      </c>
      <c r="R354" t="str">
        <f>VLOOKUP(M354,Product!$A$1:$D$14,2,FALSE)</f>
        <v>Green Tea</v>
      </c>
      <c r="S354" t="str">
        <f>VLOOKUP(M354,Product!$A$1:$D$14,3,FALSE)</f>
        <v>Tea</v>
      </c>
      <c r="T354" t="str">
        <f>VLOOKUP(M354,Product!$A$1:$D$14,4,FALSE)</f>
        <v>Regular</v>
      </c>
    </row>
    <row r="355" spans="1:20" x14ac:dyDescent="0.3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s="2">
        <v>42766</v>
      </c>
      <c r="O355" t="str">
        <f>VLOOKUP(L355,Location!$A$1:$D$157,2,FALSE)</f>
        <v>Washington</v>
      </c>
      <c r="P355" t="str">
        <f>VLOOKUP(L355,Location!$A$1:$D$157,3,FALSE)</f>
        <v>West</v>
      </c>
      <c r="Q355" t="str">
        <f>VLOOKUP(L355,Location!$A$1:$D$157,4,FALSE)</f>
        <v>Small Market</v>
      </c>
      <c r="R355" t="str">
        <f>VLOOKUP(M355,Product!$A$1:$D$14,2,FALSE)</f>
        <v>Columbian</v>
      </c>
      <c r="S355" t="str">
        <f>VLOOKUP(M355,Product!$A$1:$D$14,3,FALSE)</f>
        <v>Coffee</v>
      </c>
      <c r="T355" t="str">
        <f>VLOOKUP(M355,Product!$A$1:$D$14,4,FALSE)</f>
        <v>Regular</v>
      </c>
    </row>
    <row r="356" spans="1:20" x14ac:dyDescent="0.3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s="2">
        <v>42794</v>
      </c>
      <c r="O356" t="str">
        <f>VLOOKUP(L356,Location!$A$1:$D$157,2,FALSE)</f>
        <v>Colorado</v>
      </c>
      <c r="P356" t="str">
        <f>VLOOKUP(L356,Location!$A$1:$D$157,3,FALSE)</f>
        <v>Central</v>
      </c>
      <c r="Q356" t="str">
        <f>VLOOKUP(L356,Location!$A$1:$D$157,4,FALSE)</f>
        <v>Major Market</v>
      </c>
      <c r="R356" t="str">
        <f>VLOOKUP(M356,Product!$A$1:$D$14,2,FALSE)</f>
        <v>Amaretto</v>
      </c>
      <c r="S356" t="str">
        <f>VLOOKUP(M356,Product!$A$1:$D$14,3,FALSE)</f>
        <v>Coffee</v>
      </c>
      <c r="T356" t="str">
        <f>VLOOKUP(M356,Product!$A$1:$D$14,4,FALSE)</f>
        <v>Regular</v>
      </c>
    </row>
    <row r="357" spans="1:20" x14ac:dyDescent="0.3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s="2">
        <v>42794</v>
      </c>
      <c r="O357" t="str">
        <f>VLOOKUP(L357,Location!$A$1:$D$157,2,FALSE)</f>
        <v>Colorado</v>
      </c>
      <c r="P357" t="str">
        <f>VLOOKUP(L357,Location!$A$1:$D$157,3,FALSE)</f>
        <v>Central</v>
      </c>
      <c r="Q357" t="str">
        <f>VLOOKUP(L357,Location!$A$1:$D$157,4,FALSE)</f>
        <v>Major Market</v>
      </c>
      <c r="R357" t="str">
        <f>VLOOKUP(M357,Product!$A$1:$D$14,2,FALSE)</f>
        <v>Columbian</v>
      </c>
      <c r="S357" t="str">
        <f>VLOOKUP(M357,Product!$A$1:$D$14,3,FALSE)</f>
        <v>Coffee</v>
      </c>
      <c r="T357" t="str">
        <f>VLOOKUP(M357,Product!$A$1:$D$14,4,FALSE)</f>
        <v>Regular</v>
      </c>
    </row>
    <row r="358" spans="1:20" x14ac:dyDescent="0.3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123</v>
      </c>
      <c r="J358">
        <v>140</v>
      </c>
      <c r="K358">
        <v>240</v>
      </c>
      <c r="L358">
        <v>720</v>
      </c>
      <c r="M358">
        <v>3</v>
      </c>
      <c r="N358" s="2">
        <v>42794</v>
      </c>
      <c r="O358" t="str">
        <f>VLOOKUP(L358,Location!$A$1:$D$157,2,FALSE)</f>
        <v>Colorado</v>
      </c>
      <c r="P358" t="str">
        <f>VLOOKUP(L358,Location!$A$1:$D$157,3,FALSE)</f>
        <v>Central</v>
      </c>
      <c r="Q358" t="str">
        <f>VLOOKUP(L358,Location!$A$1:$D$157,4,FALSE)</f>
        <v>Major Market</v>
      </c>
      <c r="R358" t="str">
        <f>VLOOKUP(M358,Product!$A$1:$D$14,2,FALSE)</f>
        <v>Decaf Irish Cream</v>
      </c>
      <c r="S358" t="str">
        <f>VLOOKUP(M358,Product!$A$1:$D$14,3,FALSE)</f>
        <v>Coffee</v>
      </c>
      <c r="T358" t="str">
        <f>VLOOKUP(M358,Product!$A$1:$D$14,4,FALSE)</f>
        <v>Decaf</v>
      </c>
    </row>
    <row r="359" spans="1:20" x14ac:dyDescent="0.3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s="2">
        <v>42794</v>
      </c>
      <c r="O359" t="str">
        <f>VLOOKUP(L359,Location!$A$1:$D$157,2,FALSE)</f>
        <v>Colorado</v>
      </c>
      <c r="P359" t="str">
        <f>VLOOKUP(L359,Location!$A$1:$D$157,3,FALSE)</f>
        <v>Central</v>
      </c>
      <c r="Q359" t="str">
        <f>VLOOKUP(L359,Location!$A$1:$D$157,4,FALSE)</f>
        <v>Major Market</v>
      </c>
      <c r="R359" t="str">
        <f>VLOOKUP(M359,Product!$A$1:$D$14,2,FALSE)</f>
        <v>Green Tea</v>
      </c>
      <c r="S359" t="str">
        <f>VLOOKUP(M359,Product!$A$1:$D$14,3,FALSE)</f>
        <v>Tea</v>
      </c>
      <c r="T359" t="str">
        <f>VLOOKUP(M359,Product!$A$1:$D$14,4,FALSE)</f>
        <v>Regular</v>
      </c>
    </row>
    <row r="360" spans="1:20" x14ac:dyDescent="0.3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s="2">
        <v>42794</v>
      </c>
      <c r="O360" t="str">
        <f>VLOOKUP(L360,Location!$A$1:$D$157,2,FALSE)</f>
        <v>Colorado</v>
      </c>
      <c r="P360" t="str">
        <f>VLOOKUP(L360,Location!$A$1:$D$157,3,FALSE)</f>
        <v>Central</v>
      </c>
      <c r="Q360" t="str">
        <f>VLOOKUP(L360,Location!$A$1:$D$157,4,FALSE)</f>
        <v>Major Market</v>
      </c>
      <c r="R360" t="str">
        <f>VLOOKUP(M360,Product!$A$1:$D$14,2,FALSE)</f>
        <v>Caffe Mocha</v>
      </c>
      <c r="S360" t="str">
        <f>VLOOKUP(M360,Product!$A$1:$D$14,3,FALSE)</f>
        <v>Espresso</v>
      </c>
      <c r="T360" t="str">
        <f>VLOOKUP(M360,Product!$A$1:$D$14,4,FALSE)</f>
        <v>Regular</v>
      </c>
    </row>
    <row r="361" spans="1:20" x14ac:dyDescent="0.3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s="2">
        <v>42794</v>
      </c>
      <c r="O361" t="str">
        <f>VLOOKUP(L361,Location!$A$1:$D$157,2,FALSE)</f>
        <v>Colorado</v>
      </c>
      <c r="P361" t="str">
        <f>VLOOKUP(L361,Location!$A$1:$D$157,3,FALSE)</f>
        <v>Central</v>
      </c>
      <c r="Q361" t="str">
        <f>VLOOKUP(L361,Location!$A$1:$D$157,4,FALSE)</f>
        <v>Major Market</v>
      </c>
      <c r="R361" t="str">
        <f>VLOOKUP(M361,Product!$A$1:$D$14,2,FALSE)</f>
        <v>Decaf Espresso</v>
      </c>
      <c r="S361" t="str">
        <f>VLOOKUP(M361,Product!$A$1:$D$14,3,FALSE)</f>
        <v>Espresso</v>
      </c>
      <c r="T361" t="str">
        <f>VLOOKUP(M361,Product!$A$1:$D$14,4,FALSE)</f>
        <v>Decaf</v>
      </c>
    </row>
    <row r="362" spans="1:20" x14ac:dyDescent="0.3">
      <c r="A362">
        <v>94</v>
      </c>
      <c r="B362">
        <v>163</v>
      </c>
      <c r="C362">
        <v>325</v>
      </c>
      <c r="D362">
        <v>118</v>
      </c>
      <c r="E362">
        <v>69</v>
      </c>
      <c r="F362">
        <v>45</v>
      </c>
      <c r="G362">
        <v>1059</v>
      </c>
      <c r="H362">
        <v>100</v>
      </c>
      <c r="I362">
        <v>104</v>
      </c>
      <c r="J362">
        <v>150</v>
      </c>
      <c r="K362">
        <v>280</v>
      </c>
      <c r="L362">
        <v>719</v>
      </c>
      <c r="M362">
        <v>8</v>
      </c>
      <c r="N362" s="2">
        <v>42794</v>
      </c>
      <c r="O362" t="str">
        <f>VLOOKUP(L362,Location!$A$1:$D$157,2,FALSE)</f>
        <v>Colorado</v>
      </c>
      <c r="P362" t="str">
        <f>VLOOKUP(L362,Location!$A$1:$D$157,3,FALSE)</f>
        <v>Central</v>
      </c>
      <c r="Q362" t="str">
        <f>VLOOKUP(L362,Location!$A$1:$D$157,4,FALSE)</f>
        <v>Major Market</v>
      </c>
      <c r="R362" t="str">
        <f>VLOOKUP(M362,Product!$A$1:$D$14,2,FALSE)</f>
        <v>Chamomile</v>
      </c>
      <c r="S362" t="str">
        <f>VLOOKUP(M362,Product!$A$1:$D$14,3,FALSE)</f>
        <v>Herbal Tea</v>
      </c>
      <c r="T362" t="str">
        <f>VLOOKUP(M362,Product!$A$1:$D$14,4,FALSE)</f>
        <v>Decaf</v>
      </c>
    </row>
    <row r="363" spans="1:20" x14ac:dyDescent="0.3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s="2">
        <v>42794</v>
      </c>
      <c r="O363" t="str">
        <f>VLOOKUP(L363,Location!$A$1:$D$157,2,FALSE)</f>
        <v>Colorado</v>
      </c>
      <c r="P363" t="str">
        <f>VLOOKUP(L363,Location!$A$1:$D$157,3,FALSE)</f>
        <v>Central</v>
      </c>
      <c r="Q363" t="str">
        <f>VLOOKUP(L363,Location!$A$1:$D$157,4,FALSE)</f>
        <v>Major Market</v>
      </c>
      <c r="R363" t="str">
        <f>VLOOKUP(M363,Product!$A$1:$D$14,2,FALSE)</f>
        <v>Lemon</v>
      </c>
      <c r="S363" t="str">
        <f>VLOOKUP(M363,Product!$A$1:$D$14,3,FALSE)</f>
        <v>Herbal Tea</v>
      </c>
      <c r="T363" t="str">
        <f>VLOOKUP(M363,Product!$A$1:$D$14,4,FALSE)</f>
        <v>Decaf</v>
      </c>
    </row>
    <row r="364" spans="1:20" x14ac:dyDescent="0.3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s="2">
        <v>42794</v>
      </c>
      <c r="O364" t="str">
        <f>VLOOKUP(L364,Location!$A$1:$D$157,2,FALSE)</f>
        <v>Colorado</v>
      </c>
      <c r="P364" t="str">
        <f>VLOOKUP(L364,Location!$A$1:$D$157,3,FALSE)</f>
        <v>Central</v>
      </c>
      <c r="Q364" t="str">
        <f>VLOOKUP(L364,Location!$A$1:$D$157,4,FALSE)</f>
        <v>Major Market</v>
      </c>
      <c r="R364" t="str">
        <f>VLOOKUP(M364,Product!$A$1:$D$14,2,FALSE)</f>
        <v>Mint</v>
      </c>
      <c r="S364" t="str">
        <f>VLOOKUP(M364,Product!$A$1:$D$14,3,FALSE)</f>
        <v>Herbal Tea</v>
      </c>
      <c r="T364" t="str">
        <f>VLOOKUP(M364,Product!$A$1:$D$14,4,FALSE)</f>
        <v>Decaf</v>
      </c>
    </row>
    <row r="365" spans="1:20" x14ac:dyDescent="0.3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2">
        <v>42794</v>
      </c>
      <c r="O365" t="str">
        <f>VLOOKUP(L365,Location!$A$1:$D$157,2,FALSE)</f>
        <v>Colorado</v>
      </c>
      <c r="P365" t="str">
        <f>VLOOKUP(L365,Location!$A$1:$D$157,3,FALSE)</f>
        <v>Central</v>
      </c>
      <c r="Q365" t="str">
        <f>VLOOKUP(L365,Location!$A$1:$D$157,4,FALSE)</f>
        <v>Major Market</v>
      </c>
      <c r="R365" t="str">
        <f>VLOOKUP(M365,Product!$A$1:$D$14,2,FALSE)</f>
        <v>Darjeeling</v>
      </c>
      <c r="S365" t="str">
        <f>VLOOKUP(M365,Product!$A$1:$D$14,3,FALSE)</f>
        <v>Tea</v>
      </c>
      <c r="T365" t="str">
        <f>VLOOKUP(M365,Product!$A$1:$D$14,4,FALSE)</f>
        <v>Regular</v>
      </c>
    </row>
    <row r="366" spans="1:20" x14ac:dyDescent="0.3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s="2">
        <v>42794</v>
      </c>
      <c r="O366" t="str">
        <f>VLOOKUP(L366,Location!$A$1:$D$157,2,FALSE)</f>
        <v>Colorado</v>
      </c>
      <c r="P366" t="str">
        <f>VLOOKUP(L366,Location!$A$1:$D$157,3,FALSE)</f>
        <v>Central</v>
      </c>
      <c r="Q366" t="str">
        <f>VLOOKUP(L366,Location!$A$1:$D$157,4,FALSE)</f>
        <v>Major Market</v>
      </c>
      <c r="R366" t="str">
        <f>VLOOKUP(M366,Product!$A$1:$D$14,2,FALSE)</f>
        <v>Earl Grey</v>
      </c>
      <c r="S366" t="str">
        <f>VLOOKUP(M366,Product!$A$1:$D$14,3,FALSE)</f>
        <v>Tea</v>
      </c>
      <c r="T366" t="str">
        <f>VLOOKUP(M366,Product!$A$1:$D$14,4,FALSE)</f>
        <v>Regular</v>
      </c>
    </row>
    <row r="367" spans="1:20" x14ac:dyDescent="0.3">
      <c r="A367">
        <v>119</v>
      </c>
      <c r="B367">
        <v>213</v>
      </c>
      <c r="C367">
        <v>367</v>
      </c>
      <c r="D367">
        <v>171</v>
      </c>
      <c r="E367">
        <v>94</v>
      </c>
      <c r="F367">
        <v>50</v>
      </c>
      <c r="G367">
        <v>829</v>
      </c>
      <c r="H367">
        <v>140</v>
      </c>
      <c r="I367">
        <v>159</v>
      </c>
      <c r="J367">
        <v>220</v>
      </c>
      <c r="K367">
        <v>380</v>
      </c>
      <c r="L367">
        <v>217</v>
      </c>
      <c r="M367">
        <v>2</v>
      </c>
      <c r="N367" s="2">
        <v>42794</v>
      </c>
      <c r="O367" t="str">
        <f>VLOOKUP(L367,Location!$A$1:$D$157,2,FALSE)</f>
        <v>Illinois</v>
      </c>
      <c r="P367" t="str">
        <f>VLOOKUP(L367,Location!$A$1:$D$157,3,FALSE)</f>
        <v>Central</v>
      </c>
      <c r="Q367" t="str">
        <f>VLOOKUP(L367,Location!$A$1:$D$157,4,FALSE)</f>
        <v>Major Market</v>
      </c>
      <c r="R367" t="str">
        <f>VLOOKUP(M367,Product!$A$1:$D$14,2,FALSE)</f>
        <v>Columbian</v>
      </c>
      <c r="S367" t="str">
        <f>VLOOKUP(M367,Product!$A$1:$D$14,3,FALSE)</f>
        <v>Coffee</v>
      </c>
      <c r="T367" t="str">
        <f>VLOOKUP(M367,Product!$A$1:$D$14,4,FALSE)</f>
        <v>Regular</v>
      </c>
    </row>
    <row r="368" spans="1:20" x14ac:dyDescent="0.3">
      <c r="A368">
        <v>102</v>
      </c>
      <c r="B368">
        <v>158</v>
      </c>
      <c r="C368">
        <v>267</v>
      </c>
      <c r="D368">
        <v>70</v>
      </c>
      <c r="E368">
        <v>56</v>
      </c>
      <c r="F368">
        <v>34</v>
      </c>
      <c r="G368">
        <v>585</v>
      </c>
      <c r="H368">
        <v>120</v>
      </c>
      <c r="I368">
        <v>90</v>
      </c>
      <c r="J368">
        <v>170</v>
      </c>
      <c r="K368">
        <v>280</v>
      </c>
      <c r="L368">
        <v>630</v>
      </c>
      <c r="M368">
        <v>3</v>
      </c>
      <c r="N368" s="2">
        <v>42794</v>
      </c>
      <c r="O368" t="str">
        <f>VLOOKUP(L368,Location!$A$1:$D$157,2,FALSE)</f>
        <v>Illinois</v>
      </c>
      <c r="P368" t="str">
        <f>VLOOKUP(L368,Location!$A$1:$D$157,3,FALSE)</f>
        <v>Central</v>
      </c>
      <c r="Q368" t="str">
        <f>VLOOKUP(L368,Location!$A$1:$D$157,4,FALSE)</f>
        <v>Major Market</v>
      </c>
      <c r="R368" t="str">
        <f>VLOOKUP(M368,Product!$A$1:$D$14,2,FALSE)</f>
        <v>Decaf Irish Cream</v>
      </c>
      <c r="S368" t="str">
        <f>VLOOKUP(M368,Product!$A$1:$D$14,3,FALSE)</f>
        <v>Coffee</v>
      </c>
      <c r="T368" t="str">
        <f>VLOOKUP(M368,Product!$A$1:$D$14,4,FALSE)</f>
        <v>Decaf</v>
      </c>
    </row>
    <row r="369" spans="1:20" x14ac:dyDescent="0.3">
      <c r="A369">
        <v>211</v>
      </c>
      <c r="B369">
        <v>324</v>
      </c>
      <c r="C369">
        <v>567</v>
      </c>
      <c r="D369">
        <v>174</v>
      </c>
      <c r="E369">
        <v>113</v>
      </c>
      <c r="F369">
        <v>80</v>
      </c>
      <c r="G369">
        <v>1260</v>
      </c>
      <c r="H369">
        <v>260</v>
      </c>
      <c r="I369">
        <v>320</v>
      </c>
      <c r="J369">
        <v>380</v>
      </c>
      <c r="K369">
        <v>660</v>
      </c>
      <c r="L369">
        <v>312</v>
      </c>
      <c r="M369">
        <v>5</v>
      </c>
      <c r="N369" s="2">
        <v>42794</v>
      </c>
      <c r="O369" t="str">
        <f>VLOOKUP(L369,Location!$A$1:$D$157,2,FALSE)</f>
        <v>Illinois</v>
      </c>
      <c r="P369" t="str">
        <f>VLOOKUP(L369,Location!$A$1:$D$157,3,FALSE)</f>
        <v>Central</v>
      </c>
      <c r="Q369" t="str">
        <f>VLOOKUP(L369,Location!$A$1:$D$157,4,FALSE)</f>
        <v>Major Market</v>
      </c>
      <c r="R369" t="str">
        <f>VLOOKUP(M369,Product!$A$1:$D$14,2,FALSE)</f>
        <v>Caffe Mocha</v>
      </c>
      <c r="S369" t="str">
        <f>VLOOKUP(M369,Product!$A$1:$D$14,3,FALSE)</f>
        <v>Espresso</v>
      </c>
      <c r="T369" t="str">
        <f>VLOOKUP(M369,Product!$A$1:$D$14,4,FALSE)</f>
        <v>Regular</v>
      </c>
    </row>
    <row r="370" spans="1:20" x14ac:dyDescent="0.3">
      <c r="A370">
        <v>148</v>
      </c>
      <c r="B370">
        <v>239</v>
      </c>
      <c r="C370">
        <v>478</v>
      </c>
      <c r="D370">
        <v>178</v>
      </c>
      <c r="E370">
        <v>91</v>
      </c>
      <c r="F370">
        <v>66</v>
      </c>
      <c r="G370">
        <v>1417</v>
      </c>
      <c r="H370">
        <v>200</v>
      </c>
      <c r="I370">
        <v>295</v>
      </c>
      <c r="J370">
        <v>290</v>
      </c>
      <c r="K370">
        <v>560</v>
      </c>
      <c r="L370">
        <v>773</v>
      </c>
      <c r="M370">
        <v>6</v>
      </c>
      <c r="N370" s="2">
        <v>42794</v>
      </c>
      <c r="O370" t="str">
        <f>VLOOKUP(L370,Location!$A$1:$D$157,2,FALSE)</f>
        <v>Illinois</v>
      </c>
      <c r="P370" t="str">
        <f>VLOOKUP(L370,Location!$A$1:$D$157,3,FALSE)</f>
        <v>Central</v>
      </c>
      <c r="Q370" t="str">
        <f>VLOOKUP(L370,Location!$A$1:$D$157,4,FALSE)</f>
        <v>Major Market</v>
      </c>
      <c r="R370" t="str">
        <f>VLOOKUP(M370,Product!$A$1:$D$14,2,FALSE)</f>
        <v>Decaf Espresso</v>
      </c>
      <c r="S370" t="str">
        <f>VLOOKUP(M370,Product!$A$1:$D$14,3,FALSE)</f>
        <v>Espresso</v>
      </c>
      <c r="T370" t="str">
        <f>VLOOKUP(M370,Product!$A$1:$D$14,4,FALSE)</f>
        <v>Decaf</v>
      </c>
    </row>
    <row r="371" spans="1:20" x14ac:dyDescent="0.3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s="2">
        <v>42794</v>
      </c>
      <c r="O371" t="str">
        <f>VLOOKUP(L371,Location!$A$1:$D$157,2,FALSE)</f>
        <v>Illinois</v>
      </c>
      <c r="P371" t="str">
        <f>VLOOKUP(L371,Location!$A$1:$D$157,3,FALSE)</f>
        <v>Central</v>
      </c>
      <c r="Q371" t="str">
        <f>VLOOKUP(L371,Location!$A$1:$D$157,4,FALSE)</f>
        <v>Major Market</v>
      </c>
      <c r="R371" t="str">
        <f>VLOOKUP(M371,Product!$A$1:$D$14,2,FALSE)</f>
        <v>Chamomile</v>
      </c>
      <c r="S371" t="str">
        <f>VLOOKUP(M371,Product!$A$1:$D$14,3,FALSE)</f>
        <v>Herbal Tea</v>
      </c>
      <c r="T371" t="str">
        <f>VLOOKUP(M371,Product!$A$1:$D$14,4,FALSE)</f>
        <v>Decaf</v>
      </c>
    </row>
    <row r="372" spans="1:20" x14ac:dyDescent="0.3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2">
        <v>42794</v>
      </c>
      <c r="O372" t="str">
        <f>VLOOKUP(L372,Location!$A$1:$D$157,2,FALSE)</f>
        <v>Illinois</v>
      </c>
      <c r="P372" t="str">
        <f>VLOOKUP(L372,Location!$A$1:$D$157,3,FALSE)</f>
        <v>Central</v>
      </c>
      <c r="Q372" t="str">
        <f>VLOOKUP(L372,Location!$A$1:$D$157,4,FALSE)</f>
        <v>Major Market</v>
      </c>
      <c r="R372" t="str">
        <f>VLOOKUP(M372,Product!$A$1:$D$14,2,FALSE)</f>
        <v>Lemon</v>
      </c>
      <c r="S372" t="str">
        <f>VLOOKUP(M372,Product!$A$1:$D$14,3,FALSE)</f>
        <v>Herbal Tea</v>
      </c>
      <c r="T372" t="str">
        <f>VLOOKUP(M372,Product!$A$1:$D$14,4,FALSE)</f>
        <v>Decaf</v>
      </c>
    </row>
    <row r="373" spans="1:20" x14ac:dyDescent="0.3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s="2">
        <v>42794</v>
      </c>
      <c r="O373" t="str">
        <f>VLOOKUP(L373,Location!$A$1:$D$157,2,FALSE)</f>
        <v>Illinois</v>
      </c>
      <c r="P373" t="str">
        <f>VLOOKUP(L373,Location!$A$1:$D$157,3,FALSE)</f>
        <v>Central</v>
      </c>
      <c r="Q373" t="str">
        <f>VLOOKUP(L373,Location!$A$1:$D$157,4,FALSE)</f>
        <v>Major Market</v>
      </c>
      <c r="R373" t="str">
        <f>VLOOKUP(M373,Product!$A$1:$D$14,2,FALSE)</f>
        <v>Mint</v>
      </c>
      <c r="S373" t="str">
        <f>VLOOKUP(M373,Product!$A$1:$D$14,3,FALSE)</f>
        <v>Herbal Tea</v>
      </c>
      <c r="T373" t="str">
        <f>VLOOKUP(M373,Product!$A$1:$D$14,4,FALSE)</f>
        <v>Decaf</v>
      </c>
    </row>
    <row r="374" spans="1:20" x14ac:dyDescent="0.3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s="2">
        <v>42794</v>
      </c>
      <c r="O374" t="str">
        <f>VLOOKUP(L374,Location!$A$1:$D$157,2,FALSE)</f>
        <v>Illinois</v>
      </c>
      <c r="P374" t="str">
        <f>VLOOKUP(L374,Location!$A$1:$D$157,3,FALSE)</f>
        <v>Central</v>
      </c>
      <c r="Q374" t="str">
        <f>VLOOKUP(L374,Location!$A$1:$D$157,4,FALSE)</f>
        <v>Major Market</v>
      </c>
      <c r="R374" t="str">
        <f>VLOOKUP(M374,Product!$A$1:$D$14,2,FALSE)</f>
        <v>Darjeeling</v>
      </c>
      <c r="S374" t="str">
        <f>VLOOKUP(M374,Product!$A$1:$D$14,3,FALSE)</f>
        <v>Tea</v>
      </c>
      <c r="T374" t="str">
        <f>VLOOKUP(M374,Product!$A$1:$D$14,4,FALSE)</f>
        <v>Regular</v>
      </c>
    </row>
    <row r="375" spans="1:20" x14ac:dyDescent="0.3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2">
        <v>42794</v>
      </c>
      <c r="O375" t="str">
        <f>VLOOKUP(L375,Location!$A$1:$D$157,2,FALSE)</f>
        <v>Illinois</v>
      </c>
      <c r="P375" t="str">
        <f>VLOOKUP(L375,Location!$A$1:$D$157,3,FALSE)</f>
        <v>Central</v>
      </c>
      <c r="Q375" t="str">
        <f>VLOOKUP(L375,Location!$A$1:$D$157,4,FALSE)</f>
        <v>Major Market</v>
      </c>
      <c r="R375" t="str">
        <f>VLOOKUP(M375,Product!$A$1:$D$14,2,FALSE)</f>
        <v>Earl Grey</v>
      </c>
      <c r="S375" t="str">
        <f>VLOOKUP(M375,Product!$A$1:$D$14,3,FALSE)</f>
        <v>Tea</v>
      </c>
      <c r="T375" t="str">
        <f>VLOOKUP(M375,Product!$A$1:$D$14,4,FALSE)</f>
        <v>Regular</v>
      </c>
    </row>
    <row r="376" spans="1:20" x14ac:dyDescent="0.3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s="2">
        <v>42794</v>
      </c>
      <c r="O376" t="str">
        <f>VLOOKUP(L376,Location!$A$1:$D$157,2,FALSE)</f>
        <v>Iowa</v>
      </c>
      <c r="P376" t="str">
        <f>VLOOKUP(L376,Location!$A$1:$D$157,3,FALSE)</f>
        <v>Central</v>
      </c>
      <c r="Q376" t="str">
        <f>VLOOKUP(L376,Location!$A$1:$D$157,4,FALSE)</f>
        <v>Small Market</v>
      </c>
      <c r="R376" t="str">
        <f>VLOOKUP(M376,Product!$A$1:$D$14,2,FALSE)</f>
        <v>Amaretto</v>
      </c>
      <c r="S376" t="str">
        <f>VLOOKUP(M376,Product!$A$1:$D$14,3,FALSE)</f>
        <v>Coffee</v>
      </c>
      <c r="T376" t="str">
        <f>VLOOKUP(M376,Product!$A$1:$D$14,4,FALSE)</f>
        <v>Regular</v>
      </c>
    </row>
    <row r="377" spans="1:20" x14ac:dyDescent="0.3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2">
        <v>42794</v>
      </c>
      <c r="O377" t="str">
        <f>VLOOKUP(L377,Location!$A$1:$D$157,2,FALSE)</f>
        <v>Iowa</v>
      </c>
      <c r="P377" t="str">
        <f>VLOOKUP(L377,Location!$A$1:$D$157,3,FALSE)</f>
        <v>Central</v>
      </c>
      <c r="Q377" t="str">
        <f>VLOOKUP(L377,Location!$A$1:$D$157,4,FALSE)</f>
        <v>Small Market</v>
      </c>
      <c r="R377" t="str">
        <f>VLOOKUP(M377,Product!$A$1:$D$14,2,FALSE)</f>
        <v>Columbian</v>
      </c>
      <c r="S377" t="str">
        <f>VLOOKUP(M377,Product!$A$1:$D$14,3,FALSE)</f>
        <v>Coffee</v>
      </c>
      <c r="T377" t="str">
        <f>VLOOKUP(M377,Product!$A$1:$D$14,4,FALSE)</f>
        <v>Regular</v>
      </c>
    </row>
    <row r="378" spans="1:20" x14ac:dyDescent="0.3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s="2">
        <v>42794</v>
      </c>
      <c r="O378" t="str">
        <f>VLOOKUP(L378,Location!$A$1:$D$157,2,FALSE)</f>
        <v>Iowa</v>
      </c>
      <c r="P378" t="str">
        <f>VLOOKUP(L378,Location!$A$1:$D$157,3,FALSE)</f>
        <v>Central</v>
      </c>
      <c r="Q378" t="str">
        <f>VLOOKUP(L378,Location!$A$1:$D$157,4,FALSE)</f>
        <v>Small Market</v>
      </c>
      <c r="R378" t="str">
        <f>VLOOKUP(M378,Product!$A$1:$D$14,2,FALSE)</f>
        <v>Decaf Irish Cream</v>
      </c>
      <c r="S378" t="str">
        <f>VLOOKUP(M378,Product!$A$1:$D$14,3,FALSE)</f>
        <v>Coffee</v>
      </c>
      <c r="T378" t="str">
        <f>VLOOKUP(M378,Product!$A$1:$D$14,4,FALSE)</f>
        <v>Decaf</v>
      </c>
    </row>
    <row r="379" spans="1:20" x14ac:dyDescent="0.3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s="2">
        <v>42794</v>
      </c>
      <c r="O379" t="str">
        <f>VLOOKUP(L379,Location!$A$1:$D$157,2,FALSE)</f>
        <v>Iowa</v>
      </c>
      <c r="P379" t="str">
        <f>VLOOKUP(L379,Location!$A$1:$D$157,3,FALSE)</f>
        <v>Central</v>
      </c>
      <c r="Q379" t="str">
        <f>VLOOKUP(L379,Location!$A$1:$D$157,4,FALSE)</f>
        <v>Small Market</v>
      </c>
      <c r="R379" t="str">
        <f>VLOOKUP(M379,Product!$A$1:$D$14,2,FALSE)</f>
        <v>Caffe Mocha</v>
      </c>
      <c r="S379" t="str">
        <f>VLOOKUP(M379,Product!$A$1:$D$14,3,FALSE)</f>
        <v>Espresso</v>
      </c>
      <c r="T379" t="str">
        <f>VLOOKUP(M379,Product!$A$1:$D$14,4,FALSE)</f>
        <v>Regular</v>
      </c>
    </row>
    <row r="380" spans="1:20" x14ac:dyDescent="0.3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s="2">
        <v>42794</v>
      </c>
      <c r="O380" t="str">
        <f>VLOOKUP(L380,Location!$A$1:$D$157,2,FALSE)</f>
        <v>Iowa</v>
      </c>
      <c r="P380" t="str">
        <f>VLOOKUP(L380,Location!$A$1:$D$157,3,FALSE)</f>
        <v>Central</v>
      </c>
      <c r="Q380" t="str">
        <f>VLOOKUP(L380,Location!$A$1:$D$157,4,FALSE)</f>
        <v>Small Market</v>
      </c>
      <c r="R380" t="str">
        <f>VLOOKUP(M380,Product!$A$1:$D$14,2,FALSE)</f>
        <v>Decaf Espresso</v>
      </c>
      <c r="S380" t="str">
        <f>VLOOKUP(M380,Product!$A$1:$D$14,3,FALSE)</f>
        <v>Espresso</v>
      </c>
      <c r="T380" t="str">
        <f>VLOOKUP(M380,Product!$A$1:$D$14,4,FALSE)</f>
        <v>Decaf</v>
      </c>
    </row>
    <row r="381" spans="1:20" x14ac:dyDescent="0.3">
      <c r="A381">
        <v>212</v>
      </c>
      <c r="B381">
        <v>324</v>
      </c>
      <c r="C381">
        <v>567</v>
      </c>
      <c r="D381">
        <v>240</v>
      </c>
      <c r="E381">
        <v>112</v>
      </c>
      <c r="F381">
        <v>80</v>
      </c>
      <c r="G381">
        <v>1260</v>
      </c>
      <c r="H381">
        <v>210</v>
      </c>
      <c r="I381">
        <v>219</v>
      </c>
      <c r="J381">
        <v>290</v>
      </c>
      <c r="K381">
        <v>490</v>
      </c>
      <c r="L381">
        <v>641</v>
      </c>
      <c r="M381">
        <v>8</v>
      </c>
      <c r="N381" s="2">
        <v>42794</v>
      </c>
      <c r="O381" t="str">
        <f>VLOOKUP(L381,Location!$A$1:$D$157,2,FALSE)</f>
        <v>Iowa</v>
      </c>
      <c r="P381" t="str">
        <f>VLOOKUP(L381,Location!$A$1:$D$157,3,FALSE)</f>
        <v>Central</v>
      </c>
      <c r="Q381" t="str">
        <f>VLOOKUP(L381,Location!$A$1:$D$157,4,FALSE)</f>
        <v>Small Market</v>
      </c>
      <c r="R381" t="str">
        <f>VLOOKUP(M381,Product!$A$1:$D$14,2,FALSE)</f>
        <v>Chamomile</v>
      </c>
      <c r="S381" t="str">
        <f>VLOOKUP(M381,Product!$A$1:$D$14,3,FALSE)</f>
        <v>Herbal Tea</v>
      </c>
      <c r="T381" t="str">
        <f>VLOOKUP(M381,Product!$A$1:$D$14,4,FALSE)</f>
        <v>Decaf</v>
      </c>
    </row>
    <row r="382" spans="1:20" x14ac:dyDescent="0.3">
      <c r="A382">
        <v>102</v>
      </c>
      <c r="B382">
        <v>158</v>
      </c>
      <c r="C382">
        <v>267</v>
      </c>
      <c r="D382">
        <v>90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2">
        <v>42794</v>
      </c>
      <c r="O382" t="str">
        <f>VLOOKUP(L382,Location!$A$1:$D$157,2,FALSE)</f>
        <v>Iowa</v>
      </c>
      <c r="P382" t="str">
        <f>VLOOKUP(L382,Location!$A$1:$D$157,3,FALSE)</f>
        <v>Central</v>
      </c>
      <c r="Q382" t="str">
        <f>VLOOKUP(L382,Location!$A$1:$D$157,4,FALSE)</f>
        <v>Small Market</v>
      </c>
      <c r="R382" t="str">
        <f>VLOOKUP(M382,Product!$A$1:$D$14,2,FALSE)</f>
        <v>Lemon</v>
      </c>
      <c r="S382" t="str">
        <f>VLOOKUP(M382,Product!$A$1:$D$14,3,FALSE)</f>
        <v>Herbal Tea</v>
      </c>
      <c r="T382" t="str">
        <f>VLOOKUP(M382,Product!$A$1:$D$14,4,FALSE)</f>
        <v>Decaf</v>
      </c>
    </row>
    <row r="383" spans="1:20" x14ac:dyDescent="0.3">
      <c r="A383">
        <v>148</v>
      </c>
      <c r="B383">
        <v>239</v>
      </c>
      <c r="C383">
        <v>478</v>
      </c>
      <c r="D383">
        <v>228</v>
      </c>
      <c r="E383">
        <v>91</v>
      </c>
      <c r="F383">
        <v>66</v>
      </c>
      <c r="G383">
        <v>1417</v>
      </c>
      <c r="H383">
        <v>140</v>
      </c>
      <c r="I383">
        <v>246</v>
      </c>
      <c r="J383">
        <v>220</v>
      </c>
      <c r="K383">
        <v>420</v>
      </c>
      <c r="L383">
        <v>515</v>
      </c>
      <c r="M383">
        <v>11</v>
      </c>
      <c r="N383" s="2">
        <v>42794</v>
      </c>
      <c r="O383" t="str">
        <f>VLOOKUP(L383,Location!$A$1:$D$157,2,FALSE)</f>
        <v>Iowa</v>
      </c>
      <c r="P383" t="str">
        <f>VLOOKUP(L383,Location!$A$1:$D$157,3,FALSE)</f>
        <v>Central</v>
      </c>
      <c r="Q383" t="str">
        <f>VLOOKUP(L383,Location!$A$1:$D$157,4,FALSE)</f>
        <v>Small Market</v>
      </c>
      <c r="R383" t="str">
        <f>VLOOKUP(M383,Product!$A$1:$D$14,2,FALSE)</f>
        <v>Darjeeling</v>
      </c>
      <c r="S383" t="str">
        <f>VLOOKUP(M383,Product!$A$1:$D$14,3,FALSE)</f>
        <v>Tea</v>
      </c>
      <c r="T383" t="str">
        <f>VLOOKUP(M383,Product!$A$1:$D$14,4,FALSE)</f>
        <v>Regular</v>
      </c>
    </row>
    <row r="384" spans="1:20" x14ac:dyDescent="0.3">
      <c r="A384">
        <v>175</v>
      </c>
      <c r="B384">
        <v>301</v>
      </c>
      <c r="C384">
        <v>546</v>
      </c>
      <c r="D384">
        <v>241</v>
      </c>
      <c r="E384">
        <v>126</v>
      </c>
      <c r="F384">
        <v>93</v>
      </c>
      <c r="G384">
        <v>1369</v>
      </c>
      <c r="H384">
        <v>160</v>
      </c>
      <c r="I384">
        <v>143</v>
      </c>
      <c r="J384">
        <v>270</v>
      </c>
      <c r="K384">
        <v>480</v>
      </c>
      <c r="L384">
        <v>515</v>
      </c>
      <c r="M384">
        <v>12</v>
      </c>
      <c r="N384" s="2">
        <v>42794</v>
      </c>
      <c r="O384" t="str">
        <f>VLOOKUP(L384,Location!$A$1:$D$157,2,FALSE)</f>
        <v>Iowa</v>
      </c>
      <c r="P384" t="str">
        <f>VLOOKUP(L384,Location!$A$1:$D$157,3,FALSE)</f>
        <v>Central</v>
      </c>
      <c r="Q384" t="str">
        <f>VLOOKUP(L384,Location!$A$1:$D$157,4,FALSE)</f>
        <v>Small Market</v>
      </c>
      <c r="R384" t="str">
        <f>VLOOKUP(M384,Product!$A$1:$D$14,2,FALSE)</f>
        <v>Earl Grey</v>
      </c>
      <c r="S384" t="str">
        <f>VLOOKUP(M384,Product!$A$1:$D$14,3,FALSE)</f>
        <v>Tea</v>
      </c>
      <c r="T384" t="str">
        <f>VLOOKUP(M384,Product!$A$1:$D$14,4,FALSE)</f>
        <v>Regular</v>
      </c>
    </row>
    <row r="385" spans="1:20" x14ac:dyDescent="0.3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s="2">
        <v>42794</v>
      </c>
      <c r="O385" t="str">
        <f>VLOOKUP(L385,Location!$A$1:$D$157,2,FALSE)</f>
        <v>Missouri</v>
      </c>
      <c r="P385" t="str">
        <f>VLOOKUP(L385,Location!$A$1:$D$157,3,FALSE)</f>
        <v>Central</v>
      </c>
      <c r="Q385" t="str">
        <f>VLOOKUP(L385,Location!$A$1:$D$157,4,FALSE)</f>
        <v>Small Market</v>
      </c>
      <c r="R385" t="str">
        <f>VLOOKUP(M385,Product!$A$1:$D$14,2,FALSE)</f>
        <v>Columbian</v>
      </c>
      <c r="S385" t="str">
        <f>VLOOKUP(M385,Product!$A$1:$D$14,3,FALSE)</f>
        <v>Coffee</v>
      </c>
      <c r="T385" t="str">
        <f>VLOOKUP(M385,Product!$A$1:$D$14,4,FALSE)</f>
        <v>Regular</v>
      </c>
    </row>
    <row r="386" spans="1:20" x14ac:dyDescent="0.3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s="2">
        <v>42794</v>
      </c>
      <c r="O386" t="str">
        <f>VLOOKUP(L386,Location!$A$1:$D$157,2,FALSE)</f>
        <v>Missouri</v>
      </c>
      <c r="P386" t="str">
        <f>VLOOKUP(L386,Location!$A$1:$D$157,3,FALSE)</f>
        <v>Central</v>
      </c>
      <c r="Q386" t="str">
        <f>VLOOKUP(L386,Location!$A$1:$D$157,4,FALSE)</f>
        <v>Small Market</v>
      </c>
      <c r="R386" t="str">
        <f>VLOOKUP(M386,Product!$A$1:$D$14,2,FALSE)</f>
        <v>Decaf Irish Cream</v>
      </c>
      <c r="S386" t="str">
        <f>VLOOKUP(M386,Product!$A$1:$D$14,3,FALSE)</f>
        <v>Coffee</v>
      </c>
      <c r="T386" t="str">
        <f>VLOOKUP(M386,Product!$A$1:$D$14,4,FALSE)</f>
        <v>Decaf</v>
      </c>
    </row>
    <row r="387" spans="1:20" x14ac:dyDescent="0.3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s="2">
        <v>42794</v>
      </c>
      <c r="O387" t="str">
        <f>VLOOKUP(L387,Location!$A$1:$D$157,2,FALSE)</f>
        <v>Missouri</v>
      </c>
      <c r="P387" t="str">
        <f>VLOOKUP(L387,Location!$A$1:$D$157,3,FALSE)</f>
        <v>Central</v>
      </c>
      <c r="Q387" t="str">
        <f>VLOOKUP(L387,Location!$A$1:$D$157,4,FALSE)</f>
        <v>Small Market</v>
      </c>
      <c r="R387" t="str">
        <f>VLOOKUP(M387,Product!$A$1:$D$14,2,FALSE)</f>
        <v>Green Tea</v>
      </c>
      <c r="S387" t="str">
        <f>VLOOKUP(M387,Product!$A$1:$D$14,3,FALSE)</f>
        <v>Tea</v>
      </c>
      <c r="T387" t="str">
        <f>VLOOKUP(M387,Product!$A$1:$D$14,4,FALSE)</f>
        <v>Regular</v>
      </c>
    </row>
    <row r="388" spans="1:20" x14ac:dyDescent="0.3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s="2">
        <v>42794</v>
      </c>
      <c r="O388" t="str">
        <f>VLOOKUP(L388,Location!$A$1:$D$157,2,FALSE)</f>
        <v>Missouri</v>
      </c>
      <c r="P388" t="str">
        <f>VLOOKUP(L388,Location!$A$1:$D$157,3,FALSE)</f>
        <v>Central</v>
      </c>
      <c r="Q388" t="str">
        <f>VLOOKUP(L388,Location!$A$1:$D$157,4,FALSE)</f>
        <v>Small Market</v>
      </c>
      <c r="R388" t="str">
        <f>VLOOKUP(M388,Product!$A$1:$D$14,2,FALSE)</f>
        <v>Caffe Mocha</v>
      </c>
      <c r="S388" t="str">
        <f>VLOOKUP(M388,Product!$A$1:$D$14,3,FALSE)</f>
        <v>Espresso</v>
      </c>
      <c r="T388" t="str">
        <f>VLOOKUP(M388,Product!$A$1:$D$14,4,FALSE)</f>
        <v>Regular</v>
      </c>
    </row>
    <row r="389" spans="1:20" x14ac:dyDescent="0.3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s="2">
        <v>42794</v>
      </c>
      <c r="O389" t="str">
        <f>VLOOKUP(L389,Location!$A$1:$D$157,2,FALSE)</f>
        <v>Missouri</v>
      </c>
      <c r="P389" t="str">
        <f>VLOOKUP(L389,Location!$A$1:$D$157,3,FALSE)</f>
        <v>Central</v>
      </c>
      <c r="Q389" t="str">
        <f>VLOOKUP(L389,Location!$A$1:$D$157,4,FALSE)</f>
        <v>Small Market</v>
      </c>
      <c r="R389" t="str">
        <f>VLOOKUP(M389,Product!$A$1:$D$14,2,FALSE)</f>
        <v>Decaf Espresso</v>
      </c>
      <c r="S389" t="str">
        <f>VLOOKUP(M389,Product!$A$1:$D$14,3,FALSE)</f>
        <v>Espresso</v>
      </c>
      <c r="T389" t="str">
        <f>VLOOKUP(M389,Product!$A$1:$D$14,4,FALSE)</f>
        <v>Decaf</v>
      </c>
    </row>
    <row r="390" spans="1:20" x14ac:dyDescent="0.3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s="2">
        <v>42794</v>
      </c>
      <c r="O390" t="str">
        <f>VLOOKUP(L390,Location!$A$1:$D$157,2,FALSE)</f>
        <v>Missouri</v>
      </c>
      <c r="P390" t="str">
        <f>VLOOKUP(L390,Location!$A$1:$D$157,3,FALSE)</f>
        <v>Central</v>
      </c>
      <c r="Q390" t="str">
        <f>VLOOKUP(L390,Location!$A$1:$D$157,4,FALSE)</f>
        <v>Small Market</v>
      </c>
      <c r="R390" t="str">
        <f>VLOOKUP(M390,Product!$A$1:$D$14,2,FALSE)</f>
        <v>Chamomile</v>
      </c>
      <c r="S390" t="str">
        <f>VLOOKUP(M390,Product!$A$1:$D$14,3,FALSE)</f>
        <v>Herbal Tea</v>
      </c>
      <c r="T390" t="str">
        <f>VLOOKUP(M390,Product!$A$1:$D$14,4,FALSE)</f>
        <v>Decaf</v>
      </c>
    </row>
    <row r="391" spans="1:20" x14ac:dyDescent="0.3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s="2">
        <v>42794</v>
      </c>
      <c r="O391" t="str">
        <f>VLOOKUP(L391,Location!$A$1:$D$157,2,FALSE)</f>
        <v>Missouri</v>
      </c>
      <c r="P391" t="str">
        <f>VLOOKUP(L391,Location!$A$1:$D$157,3,FALSE)</f>
        <v>Central</v>
      </c>
      <c r="Q391" t="str">
        <f>VLOOKUP(L391,Location!$A$1:$D$157,4,FALSE)</f>
        <v>Small Market</v>
      </c>
      <c r="R391" t="str">
        <f>VLOOKUP(M391,Product!$A$1:$D$14,2,FALSE)</f>
        <v>Lemon</v>
      </c>
      <c r="S391" t="str">
        <f>VLOOKUP(M391,Product!$A$1:$D$14,3,FALSE)</f>
        <v>Herbal Tea</v>
      </c>
      <c r="T391" t="str">
        <f>VLOOKUP(M391,Product!$A$1:$D$14,4,FALSE)</f>
        <v>Decaf</v>
      </c>
    </row>
    <row r="392" spans="1:20" x14ac:dyDescent="0.3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s="2">
        <v>42794</v>
      </c>
      <c r="O392" t="str">
        <f>VLOOKUP(L392,Location!$A$1:$D$157,2,FALSE)</f>
        <v>Missouri</v>
      </c>
      <c r="P392" t="str">
        <f>VLOOKUP(L392,Location!$A$1:$D$157,3,FALSE)</f>
        <v>Central</v>
      </c>
      <c r="Q392" t="str">
        <f>VLOOKUP(L392,Location!$A$1:$D$157,4,FALSE)</f>
        <v>Small Market</v>
      </c>
      <c r="R392" t="str">
        <f>VLOOKUP(M392,Product!$A$1:$D$14,2,FALSE)</f>
        <v>Darjeeling</v>
      </c>
      <c r="S392" t="str">
        <f>VLOOKUP(M392,Product!$A$1:$D$14,3,FALSE)</f>
        <v>Tea</v>
      </c>
      <c r="T392" t="str">
        <f>VLOOKUP(M392,Product!$A$1:$D$14,4,FALSE)</f>
        <v>Regular</v>
      </c>
    </row>
    <row r="393" spans="1:20" x14ac:dyDescent="0.3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s="2">
        <v>42794</v>
      </c>
      <c r="O393" t="str">
        <f>VLOOKUP(L393,Location!$A$1:$D$157,2,FALSE)</f>
        <v>Missouri</v>
      </c>
      <c r="P393" t="str">
        <f>VLOOKUP(L393,Location!$A$1:$D$157,3,FALSE)</f>
        <v>Central</v>
      </c>
      <c r="Q393" t="str">
        <f>VLOOKUP(L393,Location!$A$1:$D$157,4,FALSE)</f>
        <v>Small Market</v>
      </c>
      <c r="R393" t="str">
        <f>VLOOKUP(M393,Product!$A$1:$D$14,2,FALSE)</f>
        <v>Earl Grey</v>
      </c>
      <c r="S393" t="str">
        <f>VLOOKUP(M393,Product!$A$1:$D$14,3,FALSE)</f>
        <v>Tea</v>
      </c>
      <c r="T393" t="str">
        <f>VLOOKUP(M393,Product!$A$1:$D$14,4,FALSE)</f>
        <v>Regular</v>
      </c>
    </row>
    <row r="394" spans="1:20" x14ac:dyDescent="0.3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s="2">
        <v>42794</v>
      </c>
      <c r="O394" t="str">
        <f>VLOOKUP(L394,Location!$A$1:$D$157,2,FALSE)</f>
        <v>Ohio</v>
      </c>
      <c r="P394" t="str">
        <f>VLOOKUP(L394,Location!$A$1:$D$157,3,FALSE)</f>
        <v>Central</v>
      </c>
      <c r="Q394" t="str">
        <f>VLOOKUP(L394,Location!$A$1:$D$157,4,FALSE)</f>
        <v>Major Market</v>
      </c>
      <c r="R394" t="str">
        <f>VLOOKUP(M394,Product!$A$1:$D$14,2,FALSE)</f>
        <v>Amaretto</v>
      </c>
      <c r="S394" t="str">
        <f>VLOOKUP(M394,Product!$A$1:$D$14,3,FALSE)</f>
        <v>Coffee</v>
      </c>
      <c r="T394" t="str">
        <f>VLOOKUP(M394,Product!$A$1:$D$14,4,FALSE)</f>
        <v>Regular</v>
      </c>
    </row>
    <row r="395" spans="1:20" x14ac:dyDescent="0.3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s="2">
        <v>42794</v>
      </c>
      <c r="O395" t="str">
        <f>VLOOKUP(L395,Location!$A$1:$D$157,2,FALSE)</f>
        <v>Ohio</v>
      </c>
      <c r="P395" t="str">
        <f>VLOOKUP(L395,Location!$A$1:$D$157,3,FALSE)</f>
        <v>Central</v>
      </c>
      <c r="Q395" t="str">
        <f>VLOOKUP(L395,Location!$A$1:$D$157,4,FALSE)</f>
        <v>Major Market</v>
      </c>
      <c r="R395" t="str">
        <f>VLOOKUP(M395,Product!$A$1:$D$14,2,FALSE)</f>
        <v>Columbian</v>
      </c>
      <c r="S395" t="str">
        <f>VLOOKUP(M395,Product!$A$1:$D$14,3,FALSE)</f>
        <v>Coffee</v>
      </c>
      <c r="T395" t="str">
        <f>VLOOKUP(M395,Product!$A$1:$D$14,4,FALSE)</f>
        <v>Regular</v>
      </c>
    </row>
    <row r="396" spans="1:20" x14ac:dyDescent="0.3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s="2">
        <v>42794</v>
      </c>
      <c r="O396" t="str">
        <f>VLOOKUP(L396,Location!$A$1:$D$157,2,FALSE)</f>
        <v>Ohio</v>
      </c>
      <c r="P396" t="str">
        <f>VLOOKUP(L396,Location!$A$1:$D$157,3,FALSE)</f>
        <v>Central</v>
      </c>
      <c r="Q396" t="str">
        <f>VLOOKUP(L396,Location!$A$1:$D$157,4,FALSE)</f>
        <v>Major Market</v>
      </c>
      <c r="R396" t="str">
        <f>VLOOKUP(M396,Product!$A$1:$D$14,2,FALSE)</f>
        <v>Decaf Irish Cream</v>
      </c>
      <c r="S396" t="str">
        <f>VLOOKUP(M396,Product!$A$1:$D$14,3,FALSE)</f>
        <v>Coffee</v>
      </c>
      <c r="T396" t="str">
        <f>VLOOKUP(M396,Product!$A$1:$D$14,4,FALSE)</f>
        <v>Decaf</v>
      </c>
    </row>
    <row r="397" spans="1:20" x14ac:dyDescent="0.3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s="2">
        <v>42794</v>
      </c>
      <c r="O397" t="str">
        <f>VLOOKUP(L397,Location!$A$1:$D$157,2,FALSE)</f>
        <v>Ohio</v>
      </c>
      <c r="P397" t="str">
        <f>VLOOKUP(L397,Location!$A$1:$D$157,3,FALSE)</f>
        <v>Central</v>
      </c>
      <c r="Q397" t="str">
        <f>VLOOKUP(L397,Location!$A$1:$D$157,4,FALSE)</f>
        <v>Major Market</v>
      </c>
      <c r="R397" t="str">
        <f>VLOOKUP(M397,Product!$A$1:$D$14,2,FALSE)</f>
        <v>Darjeeling</v>
      </c>
      <c r="S397" t="str">
        <f>VLOOKUP(M397,Product!$A$1:$D$14,3,FALSE)</f>
        <v>Tea</v>
      </c>
      <c r="T397" t="str">
        <f>VLOOKUP(M397,Product!$A$1:$D$14,4,FALSE)</f>
        <v>Regular</v>
      </c>
    </row>
    <row r="398" spans="1:20" x14ac:dyDescent="0.3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s="2">
        <v>42794</v>
      </c>
      <c r="O398" t="str">
        <f>VLOOKUP(L398,Location!$A$1:$D$157,2,FALSE)</f>
        <v>Ohio</v>
      </c>
      <c r="P398" t="str">
        <f>VLOOKUP(L398,Location!$A$1:$D$157,3,FALSE)</f>
        <v>Central</v>
      </c>
      <c r="Q398" t="str">
        <f>VLOOKUP(L398,Location!$A$1:$D$157,4,FALSE)</f>
        <v>Major Market</v>
      </c>
      <c r="R398" t="str">
        <f>VLOOKUP(M398,Product!$A$1:$D$14,2,FALSE)</f>
        <v>Earl Grey</v>
      </c>
      <c r="S398" t="str">
        <f>VLOOKUP(M398,Product!$A$1:$D$14,3,FALSE)</f>
        <v>Tea</v>
      </c>
      <c r="T398" t="str">
        <f>VLOOKUP(M398,Product!$A$1:$D$14,4,FALSE)</f>
        <v>Regular</v>
      </c>
    </row>
    <row r="399" spans="1:20" x14ac:dyDescent="0.3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s="2">
        <v>42794</v>
      </c>
      <c r="O399" t="str">
        <f>VLOOKUP(L399,Location!$A$1:$D$157,2,FALSE)</f>
        <v>Ohio</v>
      </c>
      <c r="P399" t="str">
        <f>VLOOKUP(L399,Location!$A$1:$D$157,3,FALSE)</f>
        <v>Central</v>
      </c>
      <c r="Q399" t="str">
        <f>VLOOKUP(L399,Location!$A$1:$D$157,4,FALSE)</f>
        <v>Major Market</v>
      </c>
      <c r="R399" t="str">
        <f>VLOOKUP(M399,Product!$A$1:$D$14,2,FALSE)</f>
        <v>Decaf Espresso</v>
      </c>
      <c r="S399" t="str">
        <f>VLOOKUP(M399,Product!$A$1:$D$14,3,FALSE)</f>
        <v>Espresso</v>
      </c>
      <c r="T399" t="str">
        <f>VLOOKUP(M399,Product!$A$1:$D$14,4,FALSE)</f>
        <v>Decaf</v>
      </c>
    </row>
    <row r="400" spans="1:20" x14ac:dyDescent="0.3">
      <c r="A400">
        <v>94</v>
      </c>
      <c r="B400">
        <v>163</v>
      </c>
      <c r="C400">
        <v>325</v>
      </c>
      <c r="D400">
        <v>84</v>
      </c>
      <c r="E400">
        <v>69</v>
      </c>
      <c r="F400">
        <v>45</v>
      </c>
      <c r="G400">
        <v>1059</v>
      </c>
      <c r="H400">
        <v>130</v>
      </c>
      <c r="I400">
        <v>141</v>
      </c>
      <c r="J400">
        <v>200</v>
      </c>
      <c r="K400">
        <v>380</v>
      </c>
      <c r="L400">
        <v>513</v>
      </c>
      <c r="M400">
        <v>5</v>
      </c>
      <c r="N400" s="2">
        <v>42794</v>
      </c>
      <c r="O400" t="str">
        <f>VLOOKUP(L400,Location!$A$1:$D$157,2,FALSE)</f>
        <v>Ohio</v>
      </c>
      <c r="P400" t="str">
        <f>VLOOKUP(L400,Location!$A$1:$D$157,3,FALSE)</f>
        <v>Central</v>
      </c>
      <c r="Q400" t="str">
        <f>VLOOKUP(L400,Location!$A$1:$D$157,4,FALSE)</f>
        <v>Major Market</v>
      </c>
      <c r="R400" t="str">
        <f>VLOOKUP(M400,Product!$A$1:$D$14,2,FALSE)</f>
        <v>Caffe Mocha</v>
      </c>
      <c r="S400" t="str">
        <f>VLOOKUP(M400,Product!$A$1:$D$14,3,FALSE)</f>
        <v>Espresso</v>
      </c>
      <c r="T400" t="str">
        <f>VLOOKUP(M400,Product!$A$1:$D$14,4,FALSE)</f>
        <v>Regular</v>
      </c>
    </row>
    <row r="401" spans="1:20" x14ac:dyDescent="0.3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2">
        <v>42794</v>
      </c>
      <c r="O401" t="str">
        <f>VLOOKUP(L401,Location!$A$1:$D$157,2,FALSE)</f>
        <v>Ohio</v>
      </c>
      <c r="P401" t="str">
        <f>VLOOKUP(L401,Location!$A$1:$D$157,3,FALSE)</f>
        <v>Central</v>
      </c>
      <c r="Q401" t="str">
        <f>VLOOKUP(L401,Location!$A$1:$D$157,4,FALSE)</f>
        <v>Major Market</v>
      </c>
      <c r="R401" t="str">
        <f>VLOOKUP(M401,Product!$A$1:$D$14,2,FALSE)</f>
        <v>Chamomile</v>
      </c>
      <c r="S401" t="str">
        <f>VLOOKUP(M401,Product!$A$1:$D$14,3,FALSE)</f>
        <v>Herbal Tea</v>
      </c>
      <c r="T401" t="str">
        <f>VLOOKUP(M401,Product!$A$1:$D$14,4,FALSE)</f>
        <v>Decaf</v>
      </c>
    </row>
    <row r="402" spans="1:20" x14ac:dyDescent="0.3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s="2">
        <v>42794</v>
      </c>
      <c r="O402" t="str">
        <f>VLOOKUP(L402,Location!$A$1:$D$157,2,FALSE)</f>
        <v>Ohio</v>
      </c>
      <c r="P402" t="str">
        <f>VLOOKUP(L402,Location!$A$1:$D$157,3,FALSE)</f>
        <v>Central</v>
      </c>
      <c r="Q402" t="str">
        <f>VLOOKUP(L402,Location!$A$1:$D$157,4,FALSE)</f>
        <v>Major Market</v>
      </c>
      <c r="R402" t="str">
        <f>VLOOKUP(M402,Product!$A$1:$D$14,2,FALSE)</f>
        <v>Lemon</v>
      </c>
      <c r="S402" t="str">
        <f>VLOOKUP(M402,Product!$A$1:$D$14,3,FALSE)</f>
        <v>Herbal Tea</v>
      </c>
      <c r="T402" t="str">
        <f>VLOOKUP(M402,Product!$A$1:$D$14,4,FALSE)</f>
        <v>Decaf</v>
      </c>
    </row>
    <row r="403" spans="1:20" x14ac:dyDescent="0.3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2">
        <v>42794</v>
      </c>
      <c r="O403" t="str">
        <f>VLOOKUP(L403,Location!$A$1:$D$157,2,FALSE)</f>
        <v>Wisconsin</v>
      </c>
      <c r="P403" t="str">
        <f>VLOOKUP(L403,Location!$A$1:$D$157,3,FALSE)</f>
        <v>Central</v>
      </c>
      <c r="Q403" t="str">
        <f>VLOOKUP(L403,Location!$A$1:$D$157,4,FALSE)</f>
        <v>Small Market</v>
      </c>
      <c r="R403" t="str">
        <f>VLOOKUP(M403,Product!$A$1:$D$14,2,FALSE)</f>
        <v>Amaretto</v>
      </c>
      <c r="S403" t="str">
        <f>VLOOKUP(M403,Product!$A$1:$D$14,3,FALSE)</f>
        <v>Coffee</v>
      </c>
      <c r="T403" t="str">
        <f>VLOOKUP(M403,Product!$A$1:$D$14,4,FALSE)</f>
        <v>Regular</v>
      </c>
    </row>
    <row r="404" spans="1:20" x14ac:dyDescent="0.3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83</v>
      </c>
      <c r="J404">
        <v>130</v>
      </c>
      <c r="K404">
        <v>230</v>
      </c>
      <c r="L404">
        <v>262</v>
      </c>
      <c r="M404">
        <v>2</v>
      </c>
      <c r="N404" s="2">
        <v>42794</v>
      </c>
      <c r="O404" t="str">
        <f>VLOOKUP(L404,Location!$A$1:$D$157,2,FALSE)</f>
        <v>Wisconsin</v>
      </c>
      <c r="P404" t="str">
        <f>VLOOKUP(L404,Location!$A$1:$D$157,3,FALSE)</f>
        <v>Central</v>
      </c>
      <c r="Q404" t="str">
        <f>VLOOKUP(L404,Location!$A$1:$D$157,4,FALSE)</f>
        <v>Small Market</v>
      </c>
      <c r="R404" t="str">
        <f>VLOOKUP(M404,Product!$A$1:$D$14,2,FALSE)</f>
        <v>Columbian</v>
      </c>
      <c r="S404" t="str">
        <f>VLOOKUP(M404,Product!$A$1:$D$14,3,FALSE)</f>
        <v>Coffee</v>
      </c>
      <c r="T404" t="str">
        <f>VLOOKUP(M404,Product!$A$1:$D$14,4,FALSE)</f>
        <v>Regular</v>
      </c>
    </row>
    <row r="405" spans="1:20" x14ac:dyDescent="0.3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s="2">
        <v>42794</v>
      </c>
      <c r="O405" t="str">
        <f>VLOOKUP(L405,Location!$A$1:$D$157,2,FALSE)</f>
        <v>Wisconsin</v>
      </c>
      <c r="P405" t="str">
        <f>VLOOKUP(L405,Location!$A$1:$D$157,3,FALSE)</f>
        <v>Central</v>
      </c>
      <c r="Q405" t="str">
        <f>VLOOKUP(L405,Location!$A$1:$D$157,4,FALSE)</f>
        <v>Small Market</v>
      </c>
      <c r="R405" t="str">
        <f>VLOOKUP(M405,Product!$A$1:$D$14,2,FALSE)</f>
        <v>Decaf Irish Cream</v>
      </c>
      <c r="S405" t="str">
        <f>VLOOKUP(M405,Product!$A$1:$D$14,3,FALSE)</f>
        <v>Coffee</v>
      </c>
      <c r="T405" t="str">
        <f>VLOOKUP(M405,Product!$A$1:$D$14,4,FALSE)</f>
        <v>Decaf</v>
      </c>
    </row>
    <row r="406" spans="1:20" x14ac:dyDescent="0.3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s="2">
        <v>42794</v>
      </c>
      <c r="O406" t="str">
        <f>VLOOKUP(L406,Location!$A$1:$D$157,2,FALSE)</f>
        <v>Wisconsin</v>
      </c>
      <c r="P406" t="str">
        <f>VLOOKUP(L406,Location!$A$1:$D$157,3,FALSE)</f>
        <v>Central</v>
      </c>
      <c r="Q406" t="str">
        <f>VLOOKUP(L406,Location!$A$1:$D$157,4,FALSE)</f>
        <v>Small Market</v>
      </c>
      <c r="R406" t="str">
        <f>VLOOKUP(M406,Product!$A$1:$D$14,2,FALSE)</f>
        <v>Darjeeling</v>
      </c>
      <c r="S406" t="str">
        <f>VLOOKUP(M406,Product!$A$1:$D$14,3,FALSE)</f>
        <v>Tea</v>
      </c>
      <c r="T406" t="str">
        <f>VLOOKUP(M406,Product!$A$1:$D$14,4,FALSE)</f>
        <v>Regular</v>
      </c>
    </row>
    <row r="407" spans="1:20" x14ac:dyDescent="0.3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2">
        <v>42794</v>
      </c>
      <c r="O407" t="str">
        <f>VLOOKUP(L407,Location!$A$1:$D$157,2,FALSE)</f>
        <v>Wisconsin</v>
      </c>
      <c r="P407" t="str">
        <f>VLOOKUP(L407,Location!$A$1:$D$157,3,FALSE)</f>
        <v>Central</v>
      </c>
      <c r="Q407" t="str">
        <f>VLOOKUP(L407,Location!$A$1:$D$157,4,FALSE)</f>
        <v>Small Market</v>
      </c>
      <c r="R407" t="str">
        <f>VLOOKUP(M407,Product!$A$1:$D$14,2,FALSE)</f>
        <v>Earl Grey</v>
      </c>
      <c r="S407" t="str">
        <f>VLOOKUP(M407,Product!$A$1:$D$14,3,FALSE)</f>
        <v>Tea</v>
      </c>
      <c r="T407" t="str">
        <f>VLOOKUP(M407,Product!$A$1:$D$14,4,FALSE)</f>
        <v>Regular</v>
      </c>
    </row>
    <row r="408" spans="1:20" x14ac:dyDescent="0.3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2">
        <v>42794</v>
      </c>
      <c r="O408" t="str">
        <f>VLOOKUP(L408,Location!$A$1:$D$157,2,FALSE)</f>
        <v>Wisconsin</v>
      </c>
      <c r="P408" t="str">
        <f>VLOOKUP(L408,Location!$A$1:$D$157,3,FALSE)</f>
        <v>Central</v>
      </c>
      <c r="Q408" t="str">
        <f>VLOOKUP(L408,Location!$A$1:$D$157,4,FALSE)</f>
        <v>Small Market</v>
      </c>
      <c r="R408" t="str">
        <f>VLOOKUP(M408,Product!$A$1:$D$14,2,FALSE)</f>
        <v>Decaf Espresso</v>
      </c>
      <c r="S408" t="str">
        <f>VLOOKUP(M408,Product!$A$1:$D$14,3,FALSE)</f>
        <v>Espresso</v>
      </c>
      <c r="T408" t="str">
        <f>VLOOKUP(M408,Product!$A$1:$D$14,4,FALSE)</f>
        <v>Decaf</v>
      </c>
    </row>
    <row r="409" spans="1:20" x14ac:dyDescent="0.3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s="2">
        <v>42794</v>
      </c>
      <c r="O409" t="str">
        <f>VLOOKUP(L409,Location!$A$1:$D$157,2,FALSE)</f>
        <v>Wisconsin</v>
      </c>
      <c r="P409" t="str">
        <f>VLOOKUP(L409,Location!$A$1:$D$157,3,FALSE)</f>
        <v>Central</v>
      </c>
      <c r="Q409" t="str">
        <f>VLOOKUP(L409,Location!$A$1:$D$157,4,FALSE)</f>
        <v>Small Market</v>
      </c>
      <c r="R409" t="str">
        <f>VLOOKUP(M409,Product!$A$1:$D$14,2,FALSE)</f>
        <v>Caffe Mocha</v>
      </c>
      <c r="S409" t="str">
        <f>VLOOKUP(M409,Product!$A$1:$D$14,3,FALSE)</f>
        <v>Espresso</v>
      </c>
      <c r="T409" t="str">
        <f>VLOOKUP(M409,Product!$A$1:$D$14,4,FALSE)</f>
        <v>Regular</v>
      </c>
    </row>
    <row r="410" spans="1:20" x14ac:dyDescent="0.3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s="2">
        <v>42794</v>
      </c>
      <c r="O410" t="str">
        <f>VLOOKUP(L410,Location!$A$1:$D$157,2,FALSE)</f>
        <v>Wisconsin</v>
      </c>
      <c r="P410" t="str">
        <f>VLOOKUP(L410,Location!$A$1:$D$157,3,FALSE)</f>
        <v>Central</v>
      </c>
      <c r="Q410" t="str">
        <f>VLOOKUP(L410,Location!$A$1:$D$157,4,FALSE)</f>
        <v>Small Market</v>
      </c>
      <c r="R410" t="str">
        <f>VLOOKUP(M410,Product!$A$1:$D$14,2,FALSE)</f>
        <v>Chamomile</v>
      </c>
      <c r="S410" t="str">
        <f>VLOOKUP(M410,Product!$A$1:$D$14,3,FALSE)</f>
        <v>Herbal Tea</v>
      </c>
      <c r="T410" t="str">
        <f>VLOOKUP(M410,Product!$A$1:$D$14,4,FALSE)</f>
        <v>Decaf</v>
      </c>
    </row>
    <row r="411" spans="1:20" x14ac:dyDescent="0.3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s="2">
        <v>42794</v>
      </c>
      <c r="O411" t="str">
        <f>VLOOKUP(L411,Location!$A$1:$D$157,2,FALSE)</f>
        <v>Wisconsin</v>
      </c>
      <c r="P411" t="str">
        <f>VLOOKUP(L411,Location!$A$1:$D$157,3,FALSE)</f>
        <v>Central</v>
      </c>
      <c r="Q411" t="str">
        <f>VLOOKUP(L411,Location!$A$1:$D$157,4,FALSE)</f>
        <v>Small Market</v>
      </c>
      <c r="R411" t="str">
        <f>VLOOKUP(M411,Product!$A$1:$D$14,2,FALSE)</f>
        <v>Lemon</v>
      </c>
      <c r="S411" t="str">
        <f>VLOOKUP(M411,Product!$A$1:$D$14,3,FALSE)</f>
        <v>Herbal Tea</v>
      </c>
      <c r="T411" t="str">
        <f>VLOOKUP(M411,Product!$A$1:$D$14,4,FALSE)</f>
        <v>Decaf</v>
      </c>
    </row>
    <row r="412" spans="1:20" x14ac:dyDescent="0.3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s="2">
        <v>42794</v>
      </c>
      <c r="O412" t="str">
        <f>VLOOKUP(L412,Location!$A$1:$D$157,2,FALSE)</f>
        <v>Connecticut</v>
      </c>
      <c r="P412" t="str">
        <f>VLOOKUP(L412,Location!$A$1:$D$157,3,FALSE)</f>
        <v>East</v>
      </c>
      <c r="Q412" t="str">
        <f>VLOOKUP(L412,Location!$A$1:$D$157,4,FALSE)</f>
        <v>Small Market</v>
      </c>
      <c r="R412" t="str">
        <f>VLOOKUP(M412,Product!$A$1:$D$14,2,FALSE)</f>
        <v>Darjeeling</v>
      </c>
      <c r="S412" t="str">
        <f>VLOOKUP(M412,Product!$A$1:$D$14,3,FALSE)</f>
        <v>Tea</v>
      </c>
      <c r="T412" t="str">
        <f>VLOOKUP(M412,Product!$A$1:$D$14,4,FALSE)</f>
        <v>Regular</v>
      </c>
    </row>
    <row r="413" spans="1:20" x14ac:dyDescent="0.3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2">
        <v>42794</v>
      </c>
      <c r="O413" t="str">
        <f>VLOOKUP(L413,Location!$A$1:$D$157,2,FALSE)</f>
        <v>Connecticut</v>
      </c>
      <c r="P413" t="str">
        <f>VLOOKUP(L413,Location!$A$1:$D$157,3,FALSE)</f>
        <v>East</v>
      </c>
      <c r="Q413" t="str">
        <f>VLOOKUP(L413,Location!$A$1:$D$157,4,FALSE)</f>
        <v>Small Market</v>
      </c>
      <c r="R413" t="str">
        <f>VLOOKUP(M413,Product!$A$1:$D$14,2,FALSE)</f>
        <v>Green Tea</v>
      </c>
      <c r="S413" t="str">
        <f>VLOOKUP(M413,Product!$A$1:$D$14,3,FALSE)</f>
        <v>Tea</v>
      </c>
      <c r="T413" t="str">
        <f>VLOOKUP(M413,Product!$A$1:$D$14,4,FALSE)</f>
        <v>Regular</v>
      </c>
    </row>
    <row r="414" spans="1:20" x14ac:dyDescent="0.3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2">
        <v>42794</v>
      </c>
      <c r="O414" t="str">
        <f>VLOOKUP(L414,Location!$A$1:$D$157,2,FALSE)</f>
        <v>Connecticut</v>
      </c>
      <c r="P414" t="str">
        <f>VLOOKUP(L414,Location!$A$1:$D$157,3,FALSE)</f>
        <v>East</v>
      </c>
      <c r="Q414" t="str">
        <f>VLOOKUP(L414,Location!$A$1:$D$157,4,FALSE)</f>
        <v>Small Market</v>
      </c>
      <c r="R414" t="str">
        <f>VLOOKUP(M414,Product!$A$1:$D$14,2,FALSE)</f>
        <v>Decaf Espresso</v>
      </c>
      <c r="S414" t="str">
        <f>VLOOKUP(M414,Product!$A$1:$D$14,3,FALSE)</f>
        <v>Espresso</v>
      </c>
      <c r="T414" t="str">
        <f>VLOOKUP(M414,Product!$A$1:$D$14,4,FALSE)</f>
        <v>Decaf</v>
      </c>
    </row>
    <row r="415" spans="1:20" x14ac:dyDescent="0.3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s="2">
        <v>42794</v>
      </c>
      <c r="O415" t="str">
        <f>VLOOKUP(L415,Location!$A$1:$D$157,2,FALSE)</f>
        <v>Connecticut</v>
      </c>
      <c r="P415" t="str">
        <f>VLOOKUP(L415,Location!$A$1:$D$157,3,FALSE)</f>
        <v>East</v>
      </c>
      <c r="Q415" t="str">
        <f>VLOOKUP(L415,Location!$A$1:$D$157,4,FALSE)</f>
        <v>Small Market</v>
      </c>
      <c r="R415" t="str">
        <f>VLOOKUP(M415,Product!$A$1:$D$14,2,FALSE)</f>
        <v>Caffe Mocha</v>
      </c>
      <c r="S415" t="str">
        <f>VLOOKUP(M415,Product!$A$1:$D$14,3,FALSE)</f>
        <v>Espresso</v>
      </c>
      <c r="T415" t="str">
        <f>VLOOKUP(M415,Product!$A$1:$D$14,4,FALSE)</f>
        <v>Regular</v>
      </c>
    </row>
    <row r="416" spans="1:20" x14ac:dyDescent="0.3">
      <c r="A416">
        <v>114</v>
      </c>
      <c r="B416">
        <v>186</v>
      </c>
      <c r="C416">
        <v>309</v>
      </c>
      <c r="D416">
        <v>85</v>
      </c>
      <c r="E416">
        <v>72</v>
      </c>
      <c r="F416">
        <v>40</v>
      </c>
      <c r="G416">
        <v>932</v>
      </c>
      <c r="H416">
        <v>130</v>
      </c>
      <c r="I416">
        <v>90</v>
      </c>
      <c r="J416">
        <v>180</v>
      </c>
      <c r="K416">
        <v>290</v>
      </c>
      <c r="L416">
        <v>475</v>
      </c>
      <c r="M416">
        <v>2</v>
      </c>
      <c r="N416" s="2">
        <v>42794</v>
      </c>
      <c r="O416" t="str">
        <f>VLOOKUP(L416,Location!$A$1:$D$157,2,FALSE)</f>
        <v>Connecticut</v>
      </c>
      <c r="P416" t="str">
        <f>VLOOKUP(L416,Location!$A$1:$D$157,3,FALSE)</f>
        <v>East</v>
      </c>
      <c r="Q416" t="str">
        <f>VLOOKUP(L416,Location!$A$1:$D$157,4,FALSE)</f>
        <v>Small Market</v>
      </c>
      <c r="R416" t="str">
        <f>VLOOKUP(M416,Product!$A$1:$D$14,2,FALSE)</f>
        <v>Columbian</v>
      </c>
      <c r="S416" t="str">
        <f>VLOOKUP(M416,Product!$A$1:$D$14,3,FALSE)</f>
        <v>Coffee</v>
      </c>
      <c r="T416" t="str">
        <f>VLOOKUP(M416,Product!$A$1:$D$14,4,FALSE)</f>
        <v>Regular</v>
      </c>
    </row>
    <row r="417" spans="1:20" x14ac:dyDescent="0.3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s="2">
        <v>42794</v>
      </c>
      <c r="O417" t="str">
        <f>VLOOKUP(L417,Location!$A$1:$D$157,2,FALSE)</f>
        <v>Connecticut</v>
      </c>
      <c r="P417" t="str">
        <f>VLOOKUP(L417,Location!$A$1:$D$157,3,FALSE)</f>
        <v>East</v>
      </c>
      <c r="Q417" t="str">
        <f>VLOOKUP(L417,Location!$A$1:$D$157,4,FALSE)</f>
        <v>Small Market</v>
      </c>
      <c r="R417" t="str">
        <f>VLOOKUP(M417,Product!$A$1:$D$14,2,FALSE)</f>
        <v>Lemon</v>
      </c>
      <c r="S417" t="str">
        <f>VLOOKUP(M417,Product!$A$1:$D$14,3,FALSE)</f>
        <v>Herbal Tea</v>
      </c>
      <c r="T417" t="str">
        <f>VLOOKUP(M417,Product!$A$1:$D$14,4,FALSE)</f>
        <v>Decaf</v>
      </c>
    </row>
    <row r="418" spans="1:20" x14ac:dyDescent="0.3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2">
        <v>42794</v>
      </c>
      <c r="O418" t="str">
        <f>VLOOKUP(L418,Location!$A$1:$D$157,2,FALSE)</f>
        <v>Connecticut</v>
      </c>
      <c r="P418" t="str">
        <f>VLOOKUP(L418,Location!$A$1:$D$157,3,FALSE)</f>
        <v>East</v>
      </c>
      <c r="Q418" t="str">
        <f>VLOOKUP(L418,Location!$A$1:$D$157,4,FALSE)</f>
        <v>Small Market</v>
      </c>
      <c r="R418" t="str">
        <f>VLOOKUP(M418,Product!$A$1:$D$14,2,FALSE)</f>
        <v>Mint</v>
      </c>
      <c r="S418" t="str">
        <f>VLOOKUP(M418,Product!$A$1:$D$14,3,FALSE)</f>
        <v>Herbal Tea</v>
      </c>
      <c r="T418" t="str">
        <f>VLOOKUP(M418,Product!$A$1:$D$14,4,FALSE)</f>
        <v>Decaf</v>
      </c>
    </row>
    <row r="419" spans="1:20" x14ac:dyDescent="0.3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s="2">
        <v>42794</v>
      </c>
      <c r="O419" t="str">
        <f>VLOOKUP(L419,Location!$A$1:$D$157,2,FALSE)</f>
        <v>Florida</v>
      </c>
      <c r="P419" t="str">
        <f>VLOOKUP(L419,Location!$A$1:$D$157,3,FALSE)</f>
        <v>East</v>
      </c>
      <c r="Q419" t="str">
        <f>VLOOKUP(L419,Location!$A$1:$D$157,4,FALSE)</f>
        <v>Major Market</v>
      </c>
      <c r="R419" t="str">
        <f>VLOOKUP(M419,Product!$A$1:$D$14,2,FALSE)</f>
        <v>Darjeeling</v>
      </c>
      <c r="S419" t="str">
        <f>VLOOKUP(M419,Product!$A$1:$D$14,3,FALSE)</f>
        <v>Tea</v>
      </c>
      <c r="T419" t="str">
        <f>VLOOKUP(M419,Product!$A$1:$D$14,4,FALSE)</f>
        <v>Regular</v>
      </c>
    </row>
    <row r="420" spans="1:20" x14ac:dyDescent="0.3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2">
        <v>42794</v>
      </c>
      <c r="O420" t="str">
        <f>VLOOKUP(L420,Location!$A$1:$D$157,2,FALSE)</f>
        <v>Florida</v>
      </c>
      <c r="P420" t="str">
        <f>VLOOKUP(L420,Location!$A$1:$D$157,3,FALSE)</f>
        <v>East</v>
      </c>
      <c r="Q420" t="str">
        <f>VLOOKUP(L420,Location!$A$1:$D$157,4,FALSE)</f>
        <v>Major Market</v>
      </c>
      <c r="R420" t="str">
        <f>VLOOKUP(M420,Product!$A$1:$D$14,2,FALSE)</f>
        <v>Green Tea</v>
      </c>
      <c r="S420" t="str">
        <f>VLOOKUP(M420,Product!$A$1:$D$14,3,FALSE)</f>
        <v>Tea</v>
      </c>
      <c r="T420" t="str">
        <f>VLOOKUP(M420,Product!$A$1:$D$14,4,FALSE)</f>
        <v>Regular</v>
      </c>
    </row>
    <row r="421" spans="1:20" x14ac:dyDescent="0.3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s="2">
        <v>42794</v>
      </c>
      <c r="O421" t="str">
        <f>VLOOKUP(L421,Location!$A$1:$D$157,2,FALSE)</f>
        <v>Florida</v>
      </c>
      <c r="P421" t="str">
        <f>VLOOKUP(L421,Location!$A$1:$D$157,3,FALSE)</f>
        <v>East</v>
      </c>
      <c r="Q421" t="str">
        <f>VLOOKUP(L421,Location!$A$1:$D$157,4,FALSE)</f>
        <v>Major Market</v>
      </c>
      <c r="R421" t="str">
        <f>VLOOKUP(M421,Product!$A$1:$D$14,2,FALSE)</f>
        <v>Decaf Espresso</v>
      </c>
      <c r="S421" t="str">
        <f>VLOOKUP(M421,Product!$A$1:$D$14,3,FALSE)</f>
        <v>Espresso</v>
      </c>
      <c r="T421" t="str">
        <f>VLOOKUP(M421,Product!$A$1:$D$14,4,FALSE)</f>
        <v>Decaf</v>
      </c>
    </row>
    <row r="422" spans="1:20" x14ac:dyDescent="0.3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s="2">
        <v>42794</v>
      </c>
      <c r="O422" t="str">
        <f>VLOOKUP(L422,Location!$A$1:$D$157,2,FALSE)</f>
        <v>Florida</v>
      </c>
      <c r="P422" t="str">
        <f>VLOOKUP(L422,Location!$A$1:$D$157,3,FALSE)</f>
        <v>East</v>
      </c>
      <c r="Q422" t="str">
        <f>VLOOKUP(L422,Location!$A$1:$D$157,4,FALSE)</f>
        <v>Major Market</v>
      </c>
      <c r="R422" t="str">
        <f>VLOOKUP(M422,Product!$A$1:$D$14,2,FALSE)</f>
        <v>Caffe Mocha</v>
      </c>
      <c r="S422" t="str">
        <f>VLOOKUP(M422,Product!$A$1:$D$14,3,FALSE)</f>
        <v>Espresso</v>
      </c>
      <c r="T422" t="str">
        <f>VLOOKUP(M422,Product!$A$1:$D$14,4,FALSE)</f>
        <v>Regular</v>
      </c>
    </row>
    <row r="423" spans="1:20" x14ac:dyDescent="0.3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s="2">
        <v>42794</v>
      </c>
      <c r="O423" t="str">
        <f>VLOOKUP(L423,Location!$A$1:$D$157,2,FALSE)</f>
        <v>Florida</v>
      </c>
      <c r="P423" t="str">
        <f>VLOOKUP(L423,Location!$A$1:$D$157,3,FALSE)</f>
        <v>East</v>
      </c>
      <c r="Q423" t="str">
        <f>VLOOKUP(L423,Location!$A$1:$D$157,4,FALSE)</f>
        <v>Major Market</v>
      </c>
      <c r="R423" t="str">
        <f>VLOOKUP(M423,Product!$A$1:$D$14,2,FALSE)</f>
        <v>Decaf Irish Cream</v>
      </c>
      <c r="S423" t="str">
        <f>VLOOKUP(M423,Product!$A$1:$D$14,3,FALSE)</f>
        <v>Coffee</v>
      </c>
      <c r="T423" t="str">
        <f>VLOOKUP(M423,Product!$A$1:$D$14,4,FALSE)</f>
        <v>Decaf</v>
      </c>
    </row>
    <row r="424" spans="1:20" x14ac:dyDescent="0.3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2">
        <v>42794</v>
      </c>
      <c r="O424" t="str">
        <f>VLOOKUP(L424,Location!$A$1:$D$157,2,FALSE)</f>
        <v>Florida</v>
      </c>
      <c r="P424" t="str">
        <f>VLOOKUP(L424,Location!$A$1:$D$157,3,FALSE)</f>
        <v>East</v>
      </c>
      <c r="Q424" t="str">
        <f>VLOOKUP(L424,Location!$A$1:$D$157,4,FALSE)</f>
        <v>Major Market</v>
      </c>
      <c r="R424" t="str">
        <f>VLOOKUP(M424,Product!$A$1:$D$14,2,FALSE)</f>
        <v>Columbian</v>
      </c>
      <c r="S424" t="str">
        <f>VLOOKUP(M424,Product!$A$1:$D$14,3,FALSE)</f>
        <v>Coffee</v>
      </c>
      <c r="T424" t="str">
        <f>VLOOKUP(M424,Product!$A$1:$D$14,4,FALSE)</f>
        <v>Regular</v>
      </c>
    </row>
    <row r="425" spans="1:20" x14ac:dyDescent="0.3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s="2">
        <v>42794</v>
      </c>
      <c r="O425" t="str">
        <f>VLOOKUP(L425,Location!$A$1:$D$157,2,FALSE)</f>
        <v>Florida</v>
      </c>
      <c r="P425" t="str">
        <f>VLOOKUP(L425,Location!$A$1:$D$157,3,FALSE)</f>
        <v>East</v>
      </c>
      <c r="Q425" t="str">
        <f>VLOOKUP(L425,Location!$A$1:$D$157,4,FALSE)</f>
        <v>Major Market</v>
      </c>
      <c r="R425" t="str">
        <f>VLOOKUP(M425,Product!$A$1:$D$14,2,FALSE)</f>
        <v>Chamomile</v>
      </c>
      <c r="S425" t="str">
        <f>VLOOKUP(M425,Product!$A$1:$D$14,3,FALSE)</f>
        <v>Herbal Tea</v>
      </c>
      <c r="T425" t="str">
        <f>VLOOKUP(M425,Product!$A$1:$D$14,4,FALSE)</f>
        <v>Decaf</v>
      </c>
    </row>
    <row r="426" spans="1:20" x14ac:dyDescent="0.3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s="2">
        <v>42794</v>
      </c>
      <c r="O426" t="str">
        <f>VLOOKUP(L426,Location!$A$1:$D$157,2,FALSE)</f>
        <v>Florida</v>
      </c>
      <c r="P426" t="str">
        <f>VLOOKUP(L426,Location!$A$1:$D$157,3,FALSE)</f>
        <v>East</v>
      </c>
      <c r="Q426" t="str">
        <f>VLOOKUP(L426,Location!$A$1:$D$157,4,FALSE)</f>
        <v>Major Market</v>
      </c>
      <c r="R426" t="str">
        <f>VLOOKUP(M426,Product!$A$1:$D$14,2,FALSE)</f>
        <v>Lemon</v>
      </c>
      <c r="S426" t="str">
        <f>VLOOKUP(M426,Product!$A$1:$D$14,3,FALSE)</f>
        <v>Herbal Tea</v>
      </c>
      <c r="T426" t="str">
        <f>VLOOKUP(M426,Product!$A$1:$D$14,4,FALSE)</f>
        <v>Decaf</v>
      </c>
    </row>
    <row r="427" spans="1:20" x14ac:dyDescent="0.3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s="2">
        <v>42794</v>
      </c>
      <c r="O427" t="str">
        <f>VLOOKUP(L427,Location!$A$1:$D$157,2,FALSE)</f>
        <v>Florida</v>
      </c>
      <c r="P427" t="str">
        <f>VLOOKUP(L427,Location!$A$1:$D$157,3,FALSE)</f>
        <v>East</v>
      </c>
      <c r="Q427" t="str">
        <f>VLOOKUP(L427,Location!$A$1:$D$157,4,FALSE)</f>
        <v>Major Market</v>
      </c>
      <c r="R427" t="str">
        <f>VLOOKUP(M427,Product!$A$1:$D$14,2,FALSE)</f>
        <v>Mint</v>
      </c>
      <c r="S427" t="str">
        <f>VLOOKUP(M427,Product!$A$1:$D$14,3,FALSE)</f>
        <v>Herbal Tea</v>
      </c>
      <c r="T427" t="str">
        <f>VLOOKUP(M427,Product!$A$1:$D$14,4,FALSE)</f>
        <v>Decaf</v>
      </c>
    </row>
    <row r="428" spans="1:20" x14ac:dyDescent="0.3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s="2">
        <v>42794</v>
      </c>
      <c r="O428" t="str">
        <f>VLOOKUP(L428,Location!$A$1:$D$157,2,FALSE)</f>
        <v>Massachusetts</v>
      </c>
      <c r="P428" t="str">
        <f>VLOOKUP(L428,Location!$A$1:$D$157,3,FALSE)</f>
        <v>East</v>
      </c>
      <c r="Q428" t="str">
        <f>VLOOKUP(L428,Location!$A$1:$D$157,4,FALSE)</f>
        <v>Major Market</v>
      </c>
      <c r="R428" t="str">
        <f>VLOOKUP(M428,Product!$A$1:$D$14,2,FALSE)</f>
        <v>Darjeeling</v>
      </c>
      <c r="S428" t="str">
        <f>VLOOKUP(M428,Product!$A$1:$D$14,3,FALSE)</f>
        <v>Tea</v>
      </c>
      <c r="T428" t="str">
        <f>VLOOKUP(M428,Product!$A$1:$D$14,4,FALSE)</f>
        <v>Regular</v>
      </c>
    </row>
    <row r="429" spans="1:20" x14ac:dyDescent="0.3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s="2">
        <v>42794</v>
      </c>
      <c r="O429" t="str">
        <f>VLOOKUP(L429,Location!$A$1:$D$157,2,FALSE)</f>
        <v>Massachusetts</v>
      </c>
      <c r="P429" t="str">
        <f>VLOOKUP(L429,Location!$A$1:$D$157,3,FALSE)</f>
        <v>East</v>
      </c>
      <c r="Q429" t="str">
        <f>VLOOKUP(L429,Location!$A$1:$D$157,4,FALSE)</f>
        <v>Major Market</v>
      </c>
      <c r="R429" t="str">
        <f>VLOOKUP(M429,Product!$A$1:$D$14,2,FALSE)</f>
        <v>Green Tea</v>
      </c>
      <c r="S429" t="str">
        <f>VLOOKUP(M429,Product!$A$1:$D$14,3,FALSE)</f>
        <v>Tea</v>
      </c>
      <c r="T429" t="str">
        <f>VLOOKUP(M429,Product!$A$1:$D$14,4,FALSE)</f>
        <v>Regular</v>
      </c>
    </row>
    <row r="430" spans="1:20" x14ac:dyDescent="0.3">
      <c r="A430">
        <v>94</v>
      </c>
      <c r="B430">
        <v>163</v>
      </c>
      <c r="C430">
        <v>325</v>
      </c>
      <c r="D430">
        <v>106</v>
      </c>
      <c r="E430">
        <v>69</v>
      </c>
      <c r="F430">
        <v>45</v>
      </c>
      <c r="G430">
        <v>1059</v>
      </c>
      <c r="H430">
        <v>100</v>
      </c>
      <c r="I430">
        <v>189</v>
      </c>
      <c r="J430">
        <v>160</v>
      </c>
      <c r="K430">
        <v>310</v>
      </c>
      <c r="L430">
        <v>508</v>
      </c>
      <c r="M430">
        <v>7</v>
      </c>
      <c r="N430" s="2">
        <v>42794</v>
      </c>
      <c r="O430" t="str">
        <f>VLOOKUP(L430,Location!$A$1:$D$157,2,FALSE)</f>
        <v>Massachusetts</v>
      </c>
      <c r="P430" t="str">
        <f>VLOOKUP(L430,Location!$A$1:$D$157,3,FALSE)</f>
        <v>East</v>
      </c>
      <c r="Q430" t="str">
        <f>VLOOKUP(L430,Location!$A$1:$D$157,4,FALSE)</f>
        <v>Major Market</v>
      </c>
      <c r="R430" t="str">
        <f>VLOOKUP(M430,Product!$A$1:$D$14,2,FALSE)</f>
        <v>Regular Espresso</v>
      </c>
      <c r="S430" t="str">
        <f>VLOOKUP(M430,Product!$A$1:$D$14,3,FALSE)</f>
        <v>Espresso</v>
      </c>
      <c r="T430" t="str">
        <f>VLOOKUP(M430,Product!$A$1:$D$14,4,FALSE)</f>
        <v>Regular</v>
      </c>
    </row>
    <row r="431" spans="1:20" x14ac:dyDescent="0.3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s="2">
        <v>42794</v>
      </c>
      <c r="O431" t="str">
        <f>VLOOKUP(L431,Location!$A$1:$D$157,2,FALSE)</f>
        <v>Massachusetts</v>
      </c>
      <c r="P431" t="str">
        <f>VLOOKUP(L431,Location!$A$1:$D$157,3,FALSE)</f>
        <v>East</v>
      </c>
      <c r="Q431" t="str">
        <f>VLOOKUP(L431,Location!$A$1:$D$157,4,FALSE)</f>
        <v>Major Market</v>
      </c>
      <c r="R431" t="str">
        <f>VLOOKUP(M431,Product!$A$1:$D$14,2,FALSE)</f>
        <v>Caffe Mocha</v>
      </c>
      <c r="S431" t="str">
        <f>VLOOKUP(M431,Product!$A$1:$D$14,3,FALSE)</f>
        <v>Espresso</v>
      </c>
      <c r="T431" t="str">
        <f>VLOOKUP(M431,Product!$A$1:$D$14,4,FALSE)</f>
        <v>Regular</v>
      </c>
    </row>
    <row r="432" spans="1:20" x14ac:dyDescent="0.3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s="2">
        <v>42794</v>
      </c>
      <c r="O432" t="str">
        <f>VLOOKUP(L432,Location!$A$1:$D$157,2,FALSE)</f>
        <v>Massachusetts</v>
      </c>
      <c r="P432" t="str">
        <f>VLOOKUP(L432,Location!$A$1:$D$157,3,FALSE)</f>
        <v>East</v>
      </c>
      <c r="Q432" t="str">
        <f>VLOOKUP(L432,Location!$A$1:$D$157,4,FALSE)</f>
        <v>Major Market</v>
      </c>
      <c r="R432" t="str">
        <f>VLOOKUP(M432,Product!$A$1:$D$14,2,FALSE)</f>
        <v>Columbian</v>
      </c>
      <c r="S432" t="str">
        <f>VLOOKUP(M432,Product!$A$1:$D$14,3,FALSE)</f>
        <v>Coffee</v>
      </c>
      <c r="T432" t="str">
        <f>VLOOKUP(M432,Product!$A$1:$D$14,4,FALSE)</f>
        <v>Regular</v>
      </c>
    </row>
    <row r="433" spans="1:20" x14ac:dyDescent="0.3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2">
        <v>42794</v>
      </c>
      <c r="O433" t="str">
        <f>VLOOKUP(L433,Location!$A$1:$D$157,2,FALSE)</f>
        <v>Massachusetts</v>
      </c>
      <c r="P433" t="str">
        <f>VLOOKUP(L433,Location!$A$1:$D$157,3,FALSE)</f>
        <v>East</v>
      </c>
      <c r="Q433" t="str">
        <f>VLOOKUP(L433,Location!$A$1:$D$157,4,FALSE)</f>
        <v>Major Market</v>
      </c>
      <c r="R433" t="str">
        <f>VLOOKUP(M433,Product!$A$1:$D$14,2,FALSE)</f>
        <v>Lemon</v>
      </c>
      <c r="S433" t="str">
        <f>VLOOKUP(M433,Product!$A$1:$D$14,3,FALSE)</f>
        <v>Herbal Tea</v>
      </c>
      <c r="T433" t="str">
        <f>VLOOKUP(M433,Product!$A$1:$D$14,4,FALSE)</f>
        <v>Decaf</v>
      </c>
    </row>
    <row r="434" spans="1:20" x14ac:dyDescent="0.3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s="2">
        <v>42794</v>
      </c>
      <c r="O434" t="str">
        <f>VLOOKUP(L434,Location!$A$1:$D$157,2,FALSE)</f>
        <v>New Hampshire</v>
      </c>
      <c r="P434" t="str">
        <f>VLOOKUP(L434,Location!$A$1:$D$157,3,FALSE)</f>
        <v>East</v>
      </c>
      <c r="Q434" t="str">
        <f>VLOOKUP(L434,Location!$A$1:$D$157,4,FALSE)</f>
        <v>Small Market</v>
      </c>
      <c r="R434" t="str">
        <f>VLOOKUP(M434,Product!$A$1:$D$14,2,FALSE)</f>
        <v>Darjeeling</v>
      </c>
      <c r="S434" t="str">
        <f>VLOOKUP(M434,Product!$A$1:$D$14,3,FALSE)</f>
        <v>Tea</v>
      </c>
      <c r="T434" t="str">
        <f>VLOOKUP(M434,Product!$A$1:$D$14,4,FALSE)</f>
        <v>Regular</v>
      </c>
    </row>
    <row r="435" spans="1:20" x14ac:dyDescent="0.3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s="2">
        <v>42794</v>
      </c>
      <c r="O435" t="str">
        <f>VLOOKUP(L435,Location!$A$1:$D$157,2,FALSE)</f>
        <v>New Hampshire</v>
      </c>
      <c r="P435" t="str">
        <f>VLOOKUP(L435,Location!$A$1:$D$157,3,FALSE)</f>
        <v>East</v>
      </c>
      <c r="Q435" t="str">
        <f>VLOOKUP(L435,Location!$A$1:$D$157,4,FALSE)</f>
        <v>Small Market</v>
      </c>
      <c r="R435" t="str">
        <f>VLOOKUP(M435,Product!$A$1:$D$14,2,FALSE)</f>
        <v>Green Tea</v>
      </c>
      <c r="S435" t="str">
        <f>VLOOKUP(M435,Product!$A$1:$D$14,3,FALSE)</f>
        <v>Tea</v>
      </c>
      <c r="T435" t="str">
        <f>VLOOKUP(M435,Product!$A$1:$D$14,4,FALSE)</f>
        <v>Regular</v>
      </c>
    </row>
    <row r="436" spans="1:20" x14ac:dyDescent="0.3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s="2">
        <v>42794</v>
      </c>
      <c r="O436" t="str">
        <f>VLOOKUP(L436,Location!$A$1:$D$157,2,FALSE)</f>
        <v>New Hampshire</v>
      </c>
      <c r="P436" t="str">
        <f>VLOOKUP(L436,Location!$A$1:$D$157,3,FALSE)</f>
        <v>East</v>
      </c>
      <c r="Q436" t="str">
        <f>VLOOKUP(L436,Location!$A$1:$D$157,4,FALSE)</f>
        <v>Small Market</v>
      </c>
      <c r="R436" t="str">
        <f>VLOOKUP(M436,Product!$A$1:$D$14,2,FALSE)</f>
        <v>Regular Espresso</v>
      </c>
      <c r="S436" t="str">
        <f>VLOOKUP(M436,Product!$A$1:$D$14,3,FALSE)</f>
        <v>Espresso</v>
      </c>
      <c r="T436" t="str">
        <f>VLOOKUP(M436,Product!$A$1:$D$14,4,FALSE)</f>
        <v>Regular</v>
      </c>
    </row>
    <row r="437" spans="1:20" x14ac:dyDescent="0.3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2">
        <v>42794</v>
      </c>
      <c r="O437" t="str">
        <f>VLOOKUP(L437,Location!$A$1:$D$157,2,FALSE)</f>
        <v>New Hampshire</v>
      </c>
      <c r="P437" t="str">
        <f>VLOOKUP(L437,Location!$A$1:$D$157,3,FALSE)</f>
        <v>East</v>
      </c>
      <c r="Q437" t="str">
        <f>VLOOKUP(L437,Location!$A$1:$D$157,4,FALSE)</f>
        <v>Small Market</v>
      </c>
      <c r="R437" t="str">
        <f>VLOOKUP(M437,Product!$A$1:$D$14,2,FALSE)</f>
        <v>Caffe Mocha</v>
      </c>
      <c r="S437" t="str">
        <f>VLOOKUP(M437,Product!$A$1:$D$14,3,FALSE)</f>
        <v>Espresso</v>
      </c>
      <c r="T437" t="str">
        <f>VLOOKUP(M437,Product!$A$1:$D$14,4,FALSE)</f>
        <v>Regular</v>
      </c>
    </row>
    <row r="438" spans="1:20" x14ac:dyDescent="0.3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s="2">
        <v>42794</v>
      </c>
      <c r="O438" t="str">
        <f>VLOOKUP(L438,Location!$A$1:$D$157,2,FALSE)</f>
        <v>New Hampshire</v>
      </c>
      <c r="P438" t="str">
        <f>VLOOKUP(L438,Location!$A$1:$D$157,3,FALSE)</f>
        <v>East</v>
      </c>
      <c r="Q438" t="str">
        <f>VLOOKUP(L438,Location!$A$1:$D$157,4,FALSE)</f>
        <v>Small Market</v>
      </c>
      <c r="R438" t="str">
        <f>VLOOKUP(M438,Product!$A$1:$D$14,2,FALSE)</f>
        <v>Amaretto</v>
      </c>
      <c r="S438" t="str">
        <f>VLOOKUP(M438,Product!$A$1:$D$14,3,FALSE)</f>
        <v>Coffee</v>
      </c>
      <c r="T438" t="str">
        <f>VLOOKUP(M438,Product!$A$1:$D$14,4,FALSE)</f>
        <v>Regular</v>
      </c>
    </row>
    <row r="439" spans="1:20" x14ac:dyDescent="0.3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s="2">
        <v>42794</v>
      </c>
      <c r="O439" t="str">
        <f>VLOOKUP(L439,Location!$A$1:$D$157,2,FALSE)</f>
        <v>New Hampshire</v>
      </c>
      <c r="P439" t="str">
        <f>VLOOKUP(L439,Location!$A$1:$D$157,3,FALSE)</f>
        <v>East</v>
      </c>
      <c r="Q439" t="str">
        <f>VLOOKUP(L439,Location!$A$1:$D$157,4,FALSE)</f>
        <v>Small Market</v>
      </c>
      <c r="R439" t="str">
        <f>VLOOKUP(M439,Product!$A$1:$D$14,2,FALSE)</f>
        <v>Columbian</v>
      </c>
      <c r="S439" t="str">
        <f>VLOOKUP(M439,Product!$A$1:$D$14,3,FALSE)</f>
        <v>Coffee</v>
      </c>
      <c r="T439" t="str">
        <f>VLOOKUP(M439,Product!$A$1:$D$14,4,FALSE)</f>
        <v>Regular</v>
      </c>
    </row>
    <row r="440" spans="1:20" x14ac:dyDescent="0.3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2">
        <v>42794</v>
      </c>
      <c r="O440" t="str">
        <f>VLOOKUP(L440,Location!$A$1:$D$157,2,FALSE)</f>
        <v>New Hampshire</v>
      </c>
      <c r="P440" t="str">
        <f>VLOOKUP(L440,Location!$A$1:$D$157,3,FALSE)</f>
        <v>East</v>
      </c>
      <c r="Q440" t="str">
        <f>VLOOKUP(L440,Location!$A$1:$D$157,4,FALSE)</f>
        <v>Small Market</v>
      </c>
      <c r="R440" t="str">
        <f>VLOOKUP(M440,Product!$A$1:$D$14,2,FALSE)</f>
        <v>Lemon</v>
      </c>
      <c r="S440" t="str">
        <f>VLOOKUP(M440,Product!$A$1:$D$14,3,FALSE)</f>
        <v>Herbal Tea</v>
      </c>
      <c r="T440" t="str">
        <f>VLOOKUP(M440,Product!$A$1:$D$14,4,FALSE)</f>
        <v>Decaf</v>
      </c>
    </row>
    <row r="441" spans="1:20" x14ac:dyDescent="0.3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87</v>
      </c>
      <c r="J441">
        <v>150</v>
      </c>
      <c r="K441">
        <v>250</v>
      </c>
      <c r="L441">
        <v>716</v>
      </c>
      <c r="M441">
        <v>11</v>
      </c>
      <c r="N441" s="2">
        <v>42794</v>
      </c>
      <c r="O441" t="str">
        <f>VLOOKUP(L441,Location!$A$1:$D$157,2,FALSE)</f>
        <v>New York</v>
      </c>
      <c r="P441" t="str">
        <f>VLOOKUP(L441,Location!$A$1:$D$157,3,FALSE)</f>
        <v>East</v>
      </c>
      <c r="Q441" t="str">
        <f>VLOOKUP(L441,Location!$A$1:$D$157,4,FALSE)</f>
        <v>Major Market</v>
      </c>
      <c r="R441" t="str">
        <f>VLOOKUP(M441,Product!$A$1:$D$14,2,FALSE)</f>
        <v>Darjeeling</v>
      </c>
      <c r="S441" t="str">
        <f>VLOOKUP(M441,Product!$A$1:$D$14,3,FALSE)</f>
        <v>Tea</v>
      </c>
      <c r="T441" t="str">
        <f>VLOOKUP(M441,Product!$A$1:$D$14,4,FALSE)</f>
        <v>Regular</v>
      </c>
    </row>
    <row r="442" spans="1:20" x14ac:dyDescent="0.3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s="2">
        <v>42794</v>
      </c>
      <c r="O442" t="str">
        <f>VLOOKUP(L442,Location!$A$1:$D$157,2,FALSE)</f>
        <v>New York</v>
      </c>
      <c r="P442" t="str">
        <f>VLOOKUP(L442,Location!$A$1:$D$157,3,FALSE)</f>
        <v>East</v>
      </c>
      <c r="Q442" t="str">
        <f>VLOOKUP(L442,Location!$A$1:$D$157,4,FALSE)</f>
        <v>Major Market</v>
      </c>
      <c r="R442" t="str">
        <f>VLOOKUP(M442,Product!$A$1:$D$14,2,FALSE)</f>
        <v>Earl Grey</v>
      </c>
      <c r="S442" t="str">
        <f>VLOOKUP(M442,Product!$A$1:$D$14,3,FALSE)</f>
        <v>Tea</v>
      </c>
      <c r="T442" t="str">
        <f>VLOOKUP(M442,Product!$A$1:$D$14,4,FALSE)</f>
        <v>Regular</v>
      </c>
    </row>
    <row r="443" spans="1:20" x14ac:dyDescent="0.3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2">
        <v>42794</v>
      </c>
      <c r="O443" t="str">
        <f>VLOOKUP(L443,Location!$A$1:$D$157,2,FALSE)</f>
        <v>New York</v>
      </c>
      <c r="P443" t="str">
        <f>VLOOKUP(L443,Location!$A$1:$D$157,3,FALSE)</f>
        <v>East</v>
      </c>
      <c r="Q443" t="str">
        <f>VLOOKUP(L443,Location!$A$1:$D$157,4,FALSE)</f>
        <v>Major Market</v>
      </c>
      <c r="R443" t="str">
        <f>VLOOKUP(M443,Product!$A$1:$D$14,2,FALSE)</f>
        <v>Green Tea</v>
      </c>
      <c r="S443" t="str">
        <f>VLOOKUP(M443,Product!$A$1:$D$14,3,FALSE)</f>
        <v>Tea</v>
      </c>
      <c r="T443" t="str">
        <f>VLOOKUP(M443,Product!$A$1:$D$14,4,FALSE)</f>
        <v>Regular</v>
      </c>
    </row>
    <row r="444" spans="1:20" x14ac:dyDescent="0.3">
      <c r="A444">
        <v>-208</v>
      </c>
      <c r="B444">
        <v>-62</v>
      </c>
      <c r="C444">
        <v>63</v>
      </c>
      <c r="D444">
        <v>147</v>
      </c>
      <c r="E444">
        <v>146</v>
      </c>
      <c r="F444">
        <v>113</v>
      </c>
      <c r="G444">
        <v>1118</v>
      </c>
      <c r="H444">
        <v>-190</v>
      </c>
      <c r="I444">
        <v>108</v>
      </c>
      <c r="J444">
        <v>-60</v>
      </c>
      <c r="K444">
        <v>60</v>
      </c>
      <c r="L444">
        <v>607</v>
      </c>
      <c r="M444">
        <v>5</v>
      </c>
      <c r="N444" s="2">
        <v>42794</v>
      </c>
      <c r="O444" t="str">
        <f>VLOOKUP(L444,Location!$A$1:$D$157,2,FALSE)</f>
        <v>New York</v>
      </c>
      <c r="P444" t="str">
        <f>VLOOKUP(L444,Location!$A$1:$D$157,3,FALSE)</f>
        <v>East</v>
      </c>
      <c r="Q444" t="str">
        <f>VLOOKUP(L444,Location!$A$1:$D$157,4,FALSE)</f>
        <v>Major Market</v>
      </c>
      <c r="R444" t="str">
        <f>VLOOKUP(M444,Product!$A$1:$D$14,2,FALSE)</f>
        <v>Caffe Mocha</v>
      </c>
      <c r="S444" t="str">
        <f>VLOOKUP(M444,Product!$A$1:$D$14,3,FALSE)</f>
        <v>Espresso</v>
      </c>
      <c r="T444" t="str">
        <f>VLOOKUP(M444,Product!$A$1:$D$14,4,FALSE)</f>
        <v>Regular</v>
      </c>
    </row>
    <row r="445" spans="1:20" x14ac:dyDescent="0.3">
      <c r="A445">
        <v>194</v>
      </c>
      <c r="B445">
        <v>284</v>
      </c>
      <c r="C445">
        <v>523</v>
      </c>
      <c r="D445">
        <v>215</v>
      </c>
      <c r="E445">
        <v>90</v>
      </c>
      <c r="F445">
        <v>66</v>
      </c>
      <c r="G445">
        <v>1260</v>
      </c>
      <c r="H445">
        <v>210</v>
      </c>
      <c r="I445">
        <v>159</v>
      </c>
      <c r="J445">
        <v>290</v>
      </c>
      <c r="K445">
        <v>510</v>
      </c>
      <c r="L445">
        <v>718</v>
      </c>
      <c r="M445">
        <v>7</v>
      </c>
      <c r="N445" s="2">
        <v>42794</v>
      </c>
      <c r="O445" t="str">
        <f>VLOOKUP(L445,Location!$A$1:$D$157,2,FALSE)</f>
        <v>New York</v>
      </c>
      <c r="P445" t="str">
        <f>VLOOKUP(L445,Location!$A$1:$D$157,3,FALSE)</f>
        <v>East</v>
      </c>
      <c r="Q445" t="str">
        <f>VLOOKUP(L445,Location!$A$1:$D$157,4,FALSE)</f>
        <v>Major Market</v>
      </c>
      <c r="R445" t="str">
        <f>VLOOKUP(M445,Product!$A$1:$D$14,2,FALSE)</f>
        <v>Regular Espresso</v>
      </c>
      <c r="S445" t="str">
        <f>VLOOKUP(M445,Product!$A$1:$D$14,3,FALSE)</f>
        <v>Espresso</v>
      </c>
      <c r="T445" t="str">
        <f>VLOOKUP(M445,Product!$A$1:$D$14,4,FALSE)</f>
        <v>Regular</v>
      </c>
    </row>
    <row r="446" spans="1:20" x14ac:dyDescent="0.3">
      <c r="A446">
        <v>259</v>
      </c>
      <c r="B446">
        <v>405</v>
      </c>
      <c r="C446">
        <v>675</v>
      </c>
      <c r="D446">
        <v>236</v>
      </c>
      <c r="E446">
        <v>146</v>
      </c>
      <c r="F446">
        <v>94</v>
      </c>
      <c r="G446">
        <v>2041</v>
      </c>
      <c r="H446">
        <v>270</v>
      </c>
      <c r="I446">
        <v>204</v>
      </c>
      <c r="J446">
        <v>390</v>
      </c>
      <c r="K446">
        <v>640</v>
      </c>
      <c r="L446">
        <v>718</v>
      </c>
      <c r="M446">
        <v>2</v>
      </c>
      <c r="N446" s="2">
        <v>42794</v>
      </c>
      <c r="O446" t="str">
        <f>VLOOKUP(L446,Location!$A$1:$D$157,2,FALSE)</f>
        <v>New York</v>
      </c>
      <c r="P446" t="str">
        <f>VLOOKUP(L446,Location!$A$1:$D$157,3,FALSE)</f>
        <v>East</v>
      </c>
      <c r="Q446" t="str">
        <f>VLOOKUP(L446,Location!$A$1:$D$157,4,FALSE)</f>
        <v>Major Market</v>
      </c>
      <c r="R446" t="str">
        <f>VLOOKUP(M446,Product!$A$1:$D$14,2,FALSE)</f>
        <v>Columbian</v>
      </c>
      <c r="S446" t="str">
        <f>VLOOKUP(M446,Product!$A$1:$D$14,3,FALSE)</f>
        <v>Coffee</v>
      </c>
      <c r="T446" t="str">
        <f>VLOOKUP(M446,Product!$A$1:$D$14,4,FALSE)</f>
        <v>Regular</v>
      </c>
    </row>
    <row r="447" spans="1:20" x14ac:dyDescent="0.3">
      <c r="A447">
        <v>141</v>
      </c>
      <c r="B447">
        <v>268</v>
      </c>
      <c r="C447">
        <v>513</v>
      </c>
      <c r="D447">
        <v>262</v>
      </c>
      <c r="E447">
        <v>127</v>
      </c>
      <c r="F447">
        <v>93</v>
      </c>
      <c r="G447">
        <v>1471</v>
      </c>
      <c r="H447">
        <v>130</v>
      </c>
      <c r="I447">
        <v>136</v>
      </c>
      <c r="J447">
        <v>220</v>
      </c>
      <c r="K447">
        <v>400</v>
      </c>
      <c r="L447">
        <v>516</v>
      </c>
      <c r="M447">
        <v>9</v>
      </c>
      <c r="N447" s="2">
        <v>42794</v>
      </c>
      <c r="O447" t="str">
        <f>VLOOKUP(L447,Location!$A$1:$D$157,2,FALSE)</f>
        <v>New York</v>
      </c>
      <c r="P447" t="str">
        <f>VLOOKUP(L447,Location!$A$1:$D$157,3,FALSE)</f>
        <v>East</v>
      </c>
      <c r="Q447" t="str">
        <f>VLOOKUP(L447,Location!$A$1:$D$157,4,FALSE)</f>
        <v>Major Market</v>
      </c>
      <c r="R447" t="str">
        <f>VLOOKUP(M447,Product!$A$1:$D$14,2,FALSE)</f>
        <v>Lemon</v>
      </c>
      <c r="S447" t="str">
        <f>VLOOKUP(M447,Product!$A$1:$D$14,3,FALSE)</f>
        <v>Herbal Tea</v>
      </c>
      <c r="T447" t="str">
        <f>VLOOKUP(M447,Product!$A$1:$D$14,4,FALSE)</f>
        <v>Decaf</v>
      </c>
    </row>
    <row r="448" spans="1:20" x14ac:dyDescent="0.3">
      <c r="A448">
        <v>-119</v>
      </c>
      <c r="B448">
        <v>-32</v>
      </c>
      <c r="C448">
        <v>182</v>
      </c>
      <c r="D448">
        <v>218</v>
      </c>
      <c r="E448">
        <v>87</v>
      </c>
      <c r="F448">
        <v>66</v>
      </c>
      <c r="G448">
        <v>1480</v>
      </c>
      <c r="H448">
        <v>-80</v>
      </c>
      <c r="I448">
        <v>133</v>
      </c>
      <c r="J448">
        <v>-20</v>
      </c>
      <c r="K448">
        <v>140</v>
      </c>
      <c r="L448">
        <v>914</v>
      </c>
      <c r="M448">
        <v>10</v>
      </c>
      <c r="N448" s="2">
        <v>42794</v>
      </c>
      <c r="O448" t="str">
        <f>VLOOKUP(L448,Location!$A$1:$D$157,2,FALSE)</f>
        <v>New York</v>
      </c>
      <c r="P448" t="str">
        <f>VLOOKUP(L448,Location!$A$1:$D$157,3,FALSE)</f>
        <v>East</v>
      </c>
      <c r="Q448" t="str">
        <f>VLOOKUP(L448,Location!$A$1:$D$157,4,FALSE)</f>
        <v>Major Market</v>
      </c>
      <c r="R448" t="str">
        <f>VLOOKUP(M448,Product!$A$1:$D$14,2,FALSE)</f>
        <v>Mint</v>
      </c>
      <c r="S448" t="str">
        <f>VLOOKUP(M448,Product!$A$1:$D$14,3,FALSE)</f>
        <v>Herbal Tea</v>
      </c>
      <c r="T448" t="str">
        <f>VLOOKUP(M448,Product!$A$1:$D$14,4,FALSE)</f>
        <v>Decaf</v>
      </c>
    </row>
    <row r="449" spans="1:20" x14ac:dyDescent="0.3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s="2">
        <v>42794</v>
      </c>
      <c r="O449" t="str">
        <f>VLOOKUP(L449,Location!$A$1:$D$157,2,FALSE)</f>
        <v>Louisiana</v>
      </c>
      <c r="P449" t="str">
        <f>VLOOKUP(L449,Location!$A$1:$D$157,3,FALSE)</f>
        <v>South</v>
      </c>
      <c r="Q449" t="str">
        <f>VLOOKUP(L449,Location!$A$1:$D$157,4,FALSE)</f>
        <v>Small Market</v>
      </c>
      <c r="R449" t="str">
        <f>VLOOKUP(M449,Product!$A$1:$D$14,2,FALSE)</f>
        <v>Caffe Latte</v>
      </c>
      <c r="S449" t="str">
        <f>VLOOKUP(M449,Product!$A$1:$D$14,3,FALSE)</f>
        <v>Espresso</v>
      </c>
      <c r="T449" t="str">
        <f>VLOOKUP(M449,Product!$A$1:$D$14,4,FALSE)</f>
        <v>Regular</v>
      </c>
    </row>
    <row r="450" spans="1:20" x14ac:dyDescent="0.3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s="2">
        <v>42794</v>
      </c>
      <c r="O450" t="str">
        <f>VLOOKUP(L450,Location!$A$1:$D$157,2,FALSE)</f>
        <v>Louisiana</v>
      </c>
      <c r="P450" t="str">
        <f>VLOOKUP(L450,Location!$A$1:$D$157,3,FALSE)</f>
        <v>South</v>
      </c>
      <c r="Q450" t="str">
        <f>VLOOKUP(L450,Location!$A$1:$D$157,4,FALSE)</f>
        <v>Small Market</v>
      </c>
      <c r="R450" t="str">
        <f>VLOOKUP(M450,Product!$A$1:$D$14,2,FALSE)</f>
        <v>Caffe Mocha</v>
      </c>
      <c r="S450" t="str">
        <f>VLOOKUP(M450,Product!$A$1:$D$14,3,FALSE)</f>
        <v>Espresso</v>
      </c>
      <c r="T450" t="str">
        <f>VLOOKUP(M450,Product!$A$1:$D$14,4,FALSE)</f>
        <v>Regular</v>
      </c>
    </row>
    <row r="451" spans="1:20" x14ac:dyDescent="0.3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s="2">
        <v>42794</v>
      </c>
      <c r="O451" t="str">
        <f>VLOOKUP(L451,Location!$A$1:$D$157,2,FALSE)</f>
        <v>Louisiana</v>
      </c>
      <c r="P451" t="str">
        <f>VLOOKUP(L451,Location!$A$1:$D$157,3,FALSE)</f>
        <v>South</v>
      </c>
      <c r="Q451" t="str">
        <f>VLOOKUP(L451,Location!$A$1:$D$157,4,FALSE)</f>
        <v>Small Market</v>
      </c>
      <c r="R451" t="str">
        <f>VLOOKUP(M451,Product!$A$1:$D$14,2,FALSE)</f>
        <v>Decaf Espresso</v>
      </c>
      <c r="S451" t="str">
        <f>VLOOKUP(M451,Product!$A$1:$D$14,3,FALSE)</f>
        <v>Espresso</v>
      </c>
      <c r="T451" t="str">
        <f>VLOOKUP(M451,Product!$A$1:$D$14,4,FALSE)</f>
        <v>Decaf</v>
      </c>
    </row>
    <row r="452" spans="1:20" x14ac:dyDescent="0.3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s="2">
        <v>42794</v>
      </c>
      <c r="O452" t="str">
        <f>VLOOKUP(L452,Location!$A$1:$D$157,2,FALSE)</f>
        <v>Louisiana</v>
      </c>
      <c r="P452" t="str">
        <f>VLOOKUP(L452,Location!$A$1:$D$157,3,FALSE)</f>
        <v>South</v>
      </c>
      <c r="Q452" t="str">
        <f>VLOOKUP(L452,Location!$A$1:$D$157,4,FALSE)</f>
        <v>Small Market</v>
      </c>
      <c r="R452" t="str">
        <f>VLOOKUP(M452,Product!$A$1:$D$14,2,FALSE)</f>
        <v>Chamomile</v>
      </c>
      <c r="S452" t="str">
        <f>VLOOKUP(M452,Product!$A$1:$D$14,3,FALSE)</f>
        <v>Herbal Tea</v>
      </c>
      <c r="T452" t="str">
        <f>VLOOKUP(M452,Product!$A$1:$D$14,4,FALSE)</f>
        <v>Decaf</v>
      </c>
    </row>
    <row r="453" spans="1:20" x14ac:dyDescent="0.3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s="2">
        <v>42794</v>
      </c>
      <c r="O453" t="str">
        <f>VLOOKUP(L453,Location!$A$1:$D$157,2,FALSE)</f>
        <v>Louisiana</v>
      </c>
      <c r="P453" t="str">
        <f>VLOOKUP(L453,Location!$A$1:$D$157,3,FALSE)</f>
        <v>South</v>
      </c>
      <c r="Q453" t="str">
        <f>VLOOKUP(L453,Location!$A$1:$D$157,4,FALSE)</f>
        <v>Small Market</v>
      </c>
      <c r="R453" t="str">
        <f>VLOOKUP(M453,Product!$A$1:$D$14,2,FALSE)</f>
        <v>Lemon</v>
      </c>
      <c r="S453" t="str">
        <f>VLOOKUP(M453,Product!$A$1:$D$14,3,FALSE)</f>
        <v>Herbal Tea</v>
      </c>
      <c r="T453" t="str">
        <f>VLOOKUP(M453,Product!$A$1:$D$14,4,FALSE)</f>
        <v>Decaf</v>
      </c>
    </row>
    <row r="454" spans="1:20" x14ac:dyDescent="0.3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2">
        <v>42794</v>
      </c>
      <c r="O454" t="str">
        <f>VLOOKUP(L454,Location!$A$1:$D$157,2,FALSE)</f>
        <v>Louisiana</v>
      </c>
      <c r="P454" t="str">
        <f>VLOOKUP(L454,Location!$A$1:$D$157,3,FALSE)</f>
        <v>South</v>
      </c>
      <c r="Q454" t="str">
        <f>VLOOKUP(L454,Location!$A$1:$D$157,4,FALSE)</f>
        <v>Small Market</v>
      </c>
      <c r="R454" t="str">
        <f>VLOOKUP(M454,Product!$A$1:$D$14,2,FALSE)</f>
        <v>Decaf Irish Cream</v>
      </c>
      <c r="S454" t="str">
        <f>VLOOKUP(M454,Product!$A$1:$D$14,3,FALSE)</f>
        <v>Coffee</v>
      </c>
      <c r="T454" t="str">
        <f>VLOOKUP(M454,Product!$A$1:$D$14,4,FALSE)</f>
        <v>Decaf</v>
      </c>
    </row>
    <row r="455" spans="1:20" x14ac:dyDescent="0.3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s="2">
        <v>42794</v>
      </c>
      <c r="O455" t="str">
        <f>VLOOKUP(L455,Location!$A$1:$D$157,2,FALSE)</f>
        <v>Louisiana</v>
      </c>
      <c r="P455" t="str">
        <f>VLOOKUP(L455,Location!$A$1:$D$157,3,FALSE)</f>
        <v>South</v>
      </c>
      <c r="Q455" t="str">
        <f>VLOOKUP(L455,Location!$A$1:$D$157,4,FALSE)</f>
        <v>Small Market</v>
      </c>
      <c r="R455" t="str">
        <f>VLOOKUP(M455,Product!$A$1:$D$14,2,FALSE)</f>
        <v>Columbian</v>
      </c>
      <c r="S455" t="str">
        <f>VLOOKUP(M455,Product!$A$1:$D$14,3,FALSE)</f>
        <v>Coffee</v>
      </c>
      <c r="T455" t="str">
        <f>VLOOKUP(M455,Product!$A$1:$D$14,4,FALSE)</f>
        <v>Regular</v>
      </c>
    </row>
    <row r="456" spans="1:20" x14ac:dyDescent="0.3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2">
        <v>42794</v>
      </c>
      <c r="O456" t="str">
        <f>VLOOKUP(L456,Location!$A$1:$D$157,2,FALSE)</f>
        <v>New Mexico</v>
      </c>
      <c r="P456" t="str">
        <f>VLOOKUP(L456,Location!$A$1:$D$157,3,FALSE)</f>
        <v>South</v>
      </c>
      <c r="Q456" t="str">
        <f>VLOOKUP(L456,Location!$A$1:$D$157,4,FALSE)</f>
        <v>Small Market</v>
      </c>
      <c r="R456" t="str">
        <f>VLOOKUP(M456,Product!$A$1:$D$14,2,FALSE)</f>
        <v>Caffe Latte</v>
      </c>
      <c r="S456" t="str">
        <f>VLOOKUP(M456,Product!$A$1:$D$14,3,FALSE)</f>
        <v>Espresso</v>
      </c>
      <c r="T456" t="str">
        <f>VLOOKUP(M456,Product!$A$1:$D$14,4,FALSE)</f>
        <v>Regular</v>
      </c>
    </row>
    <row r="457" spans="1:20" x14ac:dyDescent="0.3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2">
        <v>42794</v>
      </c>
      <c r="O457" t="str">
        <f>VLOOKUP(L457,Location!$A$1:$D$157,2,FALSE)</f>
        <v>New Mexico</v>
      </c>
      <c r="P457" t="str">
        <f>VLOOKUP(L457,Location!$A$1:$D$157,3,FALSE)</f>
        <v>South</v>
      </c>
      <c r="Q457" t="str">
        <f>VLOOKUP(L457,Location!$A$1:$D$157,4,FALSE)</f>
        <v>Small Market</v>
      </c>
      <c r="R457" t="str">
        <f>VLOOKUP(M457,Product!$A$1:$D$14,2,FALSE)</f>
        <v>Caffe Mocha</v>
      </c>
      <c r="S457" t="str">
        <f>VLOOKUP(M457,Product!$A$1:$D$14,3,FALSE)</f>
        <v>Espresso</v>
      </c>
      <c r="T457" t="str">
        <f>VLOOKUP(M457,Product!$A$1:$D$14,4,FALSE)</f>
        <v>Regular</v>
      </c>
    </row>
    <row r="458" spans="1:20" x14ac:dyDescent="0.3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2">
        <v>42794</v>
      </c>
      <c r="O458" t="str">
        <f>VLOOKUP(L458,Location!$A$1:$D$157,2,FALSE)</f>
        <v>New Mexico</v>
      </c>
      <c r="P458" t="str">
        <f>VLOOKUP(L458,Location!$A$1:$D$157,3,FALSE)</f>
        <v>South</v>
      </c>
      <c r="Q458" t="str">
        <f>VLOOKUP(L458,Location!$A$1:$D$157,4,FALSE)</f>
        <v>Small Market</v>
      </c>
      <c r="R458" t="str">
        <f>VLOOKUP(M458,Product!$A$1:$D$14,2,FALSE)</f>
        <v>Decaf Espresso</v>
      </c>
      <c r="S458" t="str">
        <f>VLOOKUP(M458,Product!$A$1:$D$14,3,FALSE)</f>
        <v>Espresso</v>
      </c>
      <c r="T458" t="str">
        <f>VLOOKUP(M458,Product!$A$1:$D$14,4,FALSE)</f>
        <v>Decaf</v>
      </c>
    </row>
    <row r="459" spans="1:20" x14ac:dyDescent="0.3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2">
        <v>42794</v>
      </c>
      <c r="O459" t="str">
        <f>VLOOKUP(L459,Location!$A$1:$D$157,2,FALSE)</f>
        <v>New Mexico</v>
      </c>
      <c r="P459" t="str">
        <f>VLOOKUP(L459,Location!$A$1:$D$157,3,FALSE)</f>
        <v>South</v>
      </c>
      <c r="Q459" t="str">
        <f>VLOOKUP(L459,Location!$A$1:$D$157,4,FALSE)</f>
        <v>Small Market</v>
      </c>
      <c r="R459" t="str">
        <f>VLOOKUP(M459,Product!$A$1:$D$14,2,FALSE)</f>
        <v>Chamomile</v>
      </c>
      <c r="S459" t="str">
        <f>VLOOKUP(M459,Product!$A$1:$D$14,3,FALSE)</f>
        <v>Herbal Tea</v>
      </c>
      <c r="T459" t="str">
        <f>VLOOKUP(M459,Product!$A$1:$D$14,4,FALSE)</f>
        <v>Decaf</v>
      </c>
    </row>
    <row r="460" spans="1:20" x14ac:dyDescent="0.3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s="2">
        <v>42794</v>
      </c>
      <c r="O460" t="str">
        <f>VLOOKUP(L460,Location!$A$1:$D$157,2,FALSE)</f>
        <v>New Mexico</v>
      </c>
      <c r="P460" t="str">
        <f>VLOOKUP(L460,Location!$A$1:$D$157,3,FALSE)</f>
        <v>South</v>
      </c>
      <c r="Q460" t="str">
        <f>VLOOKUP(L460,Location!$A$1:$D$157,4,FALSE)</f>
        <v>Small Market</v>
      </c>
      <c r="R460" t="str">
        <f>VLOOKUP(M460,Product!$A$1:$D$14,2,FALSE)</f>
        <v>Lemon</v>
      </c>
      <c r="S460" t="str">
        <f>VLOOKUP(M460,Product!$A$1:$D$14,3,FALSE)</f>
        <v>Herbal Tea</v>
      </c>
      <c r="T460" t="str">
        <f>VLOOKUP(M460,Product!$A$1:$D$14,4,FALSE)</f>
        <v>Decaf</v>
      </c>
    </row>
    <row r="461" spans="1:20" x14ac:dyDescent="0.3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87</v>
      </c>
      <c r="J461">
        <v>20</v>
      </c>
      <c r="K461">
        <v>130</v>
      </c>
      <c r="L461">
        <v>505</v>
      </c>
      <c r="M461">
        <v>3</v>
      </c>
      <c r="N461" s="2">
        <v>42794</v>
      </c>
      <c r="O461" t="str">
        <f>VLOOKUP(L461,Location!$A$1:$D$157,2,FALSE)</f>
        <v>New Mexico</v>
      </c>
      <c r="P461" t="str">
        <f>VLOOKUP(L461,Location!$A$1:$D$157,3,FALSE)</f>
        <v>South</v>
      </c>
      <c r="Q461" t="str">
        <f>VLOOKUP(L461,Location!$A$1:$D$157,4,FALSE)</f>
        <v>Small Market</v>
      </c>
      <c r="R461" t="str">
        <f>VLOOKUP(M461,Product!$A$1:$D$14,2,FALSE)</f>
        <v>Decaf Irish Cream</v>
      </c>
      <c r="S461" t="str">
        <f>VLOOKUP(M461,Product!$A$1:$D$14,3,FALSE)</f>
        <v>Coffee</v>
      </c>
      <c r="T461" t="str">
        <f>VLOOKUP(M461,Product!$A$1:$D$14,4,FALSE)</f>
        <v>Decaf</v>
      </c>
    </row>
    <row r="462" spans="1:20" x14ac:dyDescent="0.3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s="2">
        <v>42794</v>
      </c>
      <c r="O462" t="str">
        <f>VLOOKUP(L462,Location!$A$1:$D$157,2,FALSE)</f>
        <v>New Mexico</v>
      </c>
      <c r="P462" t="str">
        <f>VLOOKUP(L462,Location!$A$1:$D$157,3,FALSE)</f>
        <v>South</v>
      </c>
      <c r="Q462" t="str">
        <f>VLOOKUP(L462,Location!$A$1:$D$157,4,FALSE)</f>
        <v>Small Market</v>
      </c>
      <c r="R462" t="str">
        <f>VLOOKUP(M462,Product!$A$1:$D$14,2,FALSE)</f>
        <v>Columbian</v>
      </c>
      <c r="S462" t="str">
        <f>VLOOKUP(M462,Product!$A$1:$D$14,3,FALSE)</f>
        <v>Coffee</v>
      </c>
      <c r="T462" t="str">
        <f>VLOOKUP(M462,Product!$A$1:$D$14,4,FALSE)</f>
        <v>Regular</v>
      </c>
    </row>
    <row r="463" spans="1:20" x14ac:dyDescent="0.3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s="2">
        <v>42794</v>
      </c>
      <c r="O463" t="str">
        <f>VLOOKUP(L463,Location!$A$1:$D$157,2,FALSE)</f>
        <v>Oklahoma</v>
      </c>
      <c r="P463" t="str">
        <f>VLOOKUP(L463,Location!$A$1:$D$157,3,FALSE)</f>
        <v>South</v>
      </c>
      <c r="Q463" t="str">
        <f>VLOOKUP(L463,Location!$A$1:$D$157,4,FALSE)</f>
        <v>Small Market</v>
      </c>
      <c r="R463" t="str">
        <f>VLOOKUP(M463,Product!$A$1:$D$14,2,FALSE)</f>
        <v>Caffe Latte</v>
      </c>
      <c r="S463" t="str">
        <f>VLOOKUP(M463,Product!$A$1:$D$14,3,FALSE)</f>
        <v>Espresso</v>
      </c>
      <c r="T463" t="str">
        <f>VLOOKUP(M463,Product!$A$1:$D$14,4,FALSE)</f>
        <v>Regular</v>
      </c>
    </row>
    <row r="464" spans="1:20" x14ac:dyDescent="0.3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s="2">
        <v>42794</v>
      </c>
      <c r="O464" t="str">
        <f>VLOOKUP(L464,Location!$A$1:$D$157,2,FALSE)</f>
        <v>Oklahoma</v>
      </c>
      <c r="P464" t="str">
        <f>VLOOKUP(L464,Location!$A$1:$D$157,3,FALSE)</f>
        <v>South</v>
      </c>
      <c r="Q464" t="str">
        <f>VLOOKUP(L464,Location!$A$1:$D$157,4,FALSE)</f>
        <v>Small Market</v>
      </c>
      <c r="R464" t="str">
        <f>VLOOKUP(M464,Product!$A$1:$D$14,2,FALSE)</f>
        <v>Caffe Mocha</v>
      </c>
      <c r="S464" t="str">
        <f>VLOOKUP(M464,Product!$A$1:$D$14,3,FALSE)</f>
        <v>Espresso</v>
      </c>
      <c r="T464" t="str">
        <f>VLOOKUP(M464,Product!$A$1:$D$14,4,FALSE)</f>
        <v>Regular</v>
      </c>
    </row>
    <row r="465" spans="1:20" x14ac:dyDescent="0.3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s="2">
        <v>42794</v>
      </c>
      <c r="O465" t="str">
        <f>VLOOKUP(L465,Location!$A$1:$D$157,2,FALSE)</f>
        <v>Oklahoma</v>
      </c>
      <c r="P465" t="str">
        <f>VLOOKUP(L465,Location!$A$1:$D$157,3,FALSE)</f>
        <v>South</v>
      </c>
      <c r="Q465" t="str">
        <f>VLOOKUP(L465,Location!$A$1:$D$157,4,FALSE)</f>
        <v>Small Market</v>
      </c>
      <c r="R465" t="str">
        <f>VLOOKUP(M465,Product!$A$1:$D$14,2,FALSE)</f>
        <v>Decaf Espresso</v>
      </c>
      <c r="S465" t="str">
        <f>VLOOKUP(M465,Product!$A$1:$D$14,3,FALSE)</f>
        <v>Espresso</v>
      </c>
      <c r="T465" t="str">
        <f>VLOOKUP(M465,Product!$A$1:$D$14,4,FALSE)</f>
        <v>Decaf</v>
      </c>
    </row>
    <row r="466" spans="1:20" x14ac:dyDescent="0.3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s="2">
        <v>42794</v>
      </c>
      <c r="O466" t="str">
        <f>VLOOKUP(L466,Location!$A$1:$D$157,2,FALSE)</f>
        <v>Oklahoma</v>
      </c>
      <c r="P466" t="str">
        <f>VLOOKUP(L466,Location!$A$1:$D$157,3,FALSE)</f>
        <v>South</v>
      </c>
      <c r="Q466" t="str">
        <f>VLOOKUP(L466,Location!$A$1:$D$157,4,FALSE)</f>
        <v>Small Market</v>
      </c>
      <c r="R466" t="str">
        <f>VLOOKUP(M466,Product!$A$1:$D$14,2,FALSE)</f>
        <v>Chamomile</v>
      </c>
      <c r="S466" t="str">
        <f>VLOOKUP(M466,Product!$A$1:$D$14,3,FALSE)</f>
        <v>Herbal Tea</v>
      </c>
      <c r="T466" t="str">
        <f>VLOOKUP(M466,Product!$A$1:$D$14,4,FALSE)</f>
        <v>Decaf</v>
      </c>
    </row>
    <row r="467" spans="1:20" x14ac:dyDescent="0.3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s="2">
        <v>42794</v>
      </c>
      <c r="O467" t="str">
        <f>VLOOKUP(L467,Location!$A$1:$D$157,2,FALSE)</f>
        <v>Oklahoma</v>
      </c>
      <c r="P467" t="str">
        <f>VLOOKUP(L467,Location!$A$1:$D$157,3,FALSE)</f>
        <v>South</v>
      </c>
      <c r="Q467" t="str">
        <f>VLOOKUP(L467,Location!$A$1:$D$157,4,FALSE)</f>
        <v>Small Market</v>
      </c>
      <c r="R467" t="str">
        <f>VLOOKUP(M467,Product!$A$1:$D$14,2,FALSE)</f>
        <v>Lemon</v>
      </c>
      <c r="S467" t="str">
        <f>VLOOKUP(M467,Product!$A$1:$D$14,3,FALSE)</f>
        <v>Herbal Tea</v>
      </c>
      <c r="T467" t="str">
        <f>VLOOKUP(M467,Product!$A$1:$D$14,4,FALSE)</f>
        <v>Decaf</v>
      </c>
    </row>
    <row r="468" spans="1:20" x14ac:dyDescent="0.3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s="2">
        <v>42794</v>
      </c>
      <c r="O468" t="str">
        <f>VLOOKUP(L468,Location!$A$1:$D$157,2,FALSE)</f>
        <v>Oklahoma</v>
      </c>
      <c r="P468" t="str">
        <f>VLOOKUP(L468,Location!$A$1:$D$157,3,FALSE)</f>
        <v>South</v>
      </c>
      <c r="Q468" t="str">
        <f>VLOOKUP(L468,Location!$A$1:$D$157,4,FALSE)</f>
        <v>Small Market</v>
      </c>
      <c r="R468" t="str">
        <f>VLOOKUP(M468,Product!$A$1:$D$14,2,FALSE)</f>
        <v>Decaf Irish Cream</v>
      </c>
      <c r="S468" t="str">
        <f>VLOOKUP(M468,Product!$A$1:$D$14,3,FALSE)</f>
        <v>Coffee</v>
      </c>
      <c r="T468" t="str">
        <f>VLOOKUP(M468,Product!$A$1:$D$14,4,FALSE)</f>
        <v>Decaf</v>
      </c>
    </row>
    <row r="469" spans="1:20" x14ac:dyDescent="0.3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s="2">
        <v>42794</v>
      </c>
      <c r="O469" t="str">
        <f>VLOOKUP(L469,Location!$A$1:$D$157,2,FALSE)</f>
        <v>Oklahoma</v>
      </c>
      <c r="P469" t="str">
        <f>VLOOKUP(L469,Location!$A$1:$D$157,3,FALSE)</f>
        <v>South</v>
      </c>
      <c r="Q469" t="str">
        <f>VLOOKUP(L469,Location!$A$1:$D$157,4,FALSE)</f>
        <v>Small Market</v>
      </c>
      <c r="R469" t="str">
        <f>VLOOKUP(M469,Product!$A$1:$D$14,2,FALSE)</f>
        <v>Columbian</v>
      </c>
      <c r="S469" t="str">
        <f>VLOOKUP(M469,Product!$A$1:$D$14,3,FALSE)</f>
        <v>Coffee</v>
      </c>
      <c r="T469" t="str">
        <f>VLOOKUP(M469,Product!$A$1:$D$14,4,FALSE)</f>
        <v>Regular</v>
      </c>
    </row>
    <row r="470" spans="1:20" x14ac:dyDescent="0.3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s="2">
        <v>42794</v>
      </c>
      <c r="O470" t="str">
        <f>VLOOKUP(L470,Location!$A$1:$D$157,2,FALSE)</f>
        <v>Texas</v>
      </c>
      <c r="P470" t="str">
        <f>VLOOKUP(L470,Location!$A$1:$D$157,3,FALSE)</f>
        <v>South</v>
      </c>
      <c r="Q470" t="str">
        <f>VLOOKUP(L470,Location!$A$1:$D$157,4,FALSE)</f>
        <v>Major Market</v>
      </c>
      <c r="R470" t="str">
        <f>VLOOKUP(M470,Product!$A$1:$D$14,2,FALSE)</f>
        <v>Caffe Latte</v>
      </c>
      <c r="S470" t="str">
        <f>VLOOKUP(M470,Product!$A$1:$D$14,3,FALSE)</f>
        <v>Espresso</v>
      </c>
      <c r="T470" t="str">
        <f>VLOOKUP(M470,Product!$A$1:$D$14,4,FALSE)</f>
        <v>Regular</v>
      </c>
    </row>
    <row r="471" spans="1:20" x14ac:dyDescent="0.3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s="2">
        <v>42794</v>
      </c>
      <c r="O471" t="str">
        <f>VLOOKUP(L471,Location!$A$1:$D$157,2,FALSE)</f>
        <v>Texas</v>
      </c>
      <c r="P471" t="str">
        <f>VLOOKUP(L471,Location!$A$1:$D$157,3,FALSE)</f>
        <v>South</v>
      </c>
      <c r="Q471" t="str">
        <f>VLOOKUP(L471,Location!$A$1:$D$157,4,FALSE)</f>
        <v>Major Market</v>
      </c>
      <c r="R471" t="str">
        <f>VLOOKUP(M471,Product!$A$1:$D$14,2,FALSE)</f>
        <v>Caffe Mocha</v>
      </c>
      <c r="S471" t="str">
        <f>VLOOKUP(M471,Product!$A$1:$D$14,3,FALSE)</f>
        <v>Espresso</v>
      </c>
      <c r="T471" t="str">
        <f>VLOOKUP(M471,Product!$A$1:$D$14,4,FALSE)</f>
        <v>Regular</v>
      </c>
    </row>
    <row r="472" spans="1:20" x14ac:dyDescent="0.3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s="2">
        <v>42794</v>
      </c>
      <c r="O472" t="str">
        <f>VLOOKUP(L472,Location!$A$1:$D$157,2,FALSE)</f>
        <v>Texas</v>
      </c>
      <c r="P472" t="str">
        <f>VLOOKUP(L472,Location!$A$1:$D$157,3,FALSE)</f>
        <v>South</v>
      </c>
      <c r="Q472" t="str">
        <f>VLOOKUP(L472,Location!$A$1:$D$157,4,FALSE)</f>
        <v>Major Market</v>
      </c>
      <c r="R472" t="str">
        <f>VLOOKUP(M472,Product!$A$1:$D$14,2,FALSE)</f>
        <v>Decaf Espresso</v>
      </c>
      <c r="S472" t="str">
        <f>VLOOKUP(M472,Product!$A$1:$D$14,3,FALSE)</f>
        <v>Espresso</v>
      </c>
      <c r="T472" t="str">
        <f>VLOOKUP(M472,Product!$A$1:$D$14,4,FALSE)</f>
        <v>Decaf</v>
      </c>
    </row>
    <row r="473" spans="1:20" x14ac:dyDescent="0.3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s="2">
        <v>42794</v>
      </c>
      <c r="O473" t="str">
        <f>VLOOKUP(L473,Location!$A$1:$D$157,2,FALSE)</f>
        <v>Texas</v>
      </c>
      <c r="P473" t="str">
        <f>VLOOKUP(L473,Location!$A$1:$D$157,3,FALSE)</f>
        <v>South</v>
      </c>
      <c r="Q473" t="str">
        <f>VLOOKUP(L473,Location!$A$1:$D$157,4,FALSE)</f>
        <v>Major Market</v>
      </c>
      <c r="R473" t="str">
        <f>VLOOKUP(M473,Product!$A$1:$D$14,2,FALSE)</f>
        <v>Chamomile</v>
      </c>
      <c r="S473" t="str">
        <f>VLOOKUP(M473,Product!$A$1:$D$14,3,FALSE)</f>
        <v>Herbal Tea</v>
      </c>
      <c r="T473" t="str">
        <f>VLOOKUP(M473,Product!$A$1:$D$14,4,FALSE)</f>
        <v>Decaf</v>
      </c>
    </row>
    <row r="474" spans="1:20" x14ac:dyDescent="0.3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s="2">
        <v>42794</v>
      </c>
      <c r="O474" t="str">
        <f>VLOOKUP(L474,Location!$A$1:$D$157,2,FALSE)</f>
        <v>Texas</v>
      </c>
      <c r="P474" t="str">
        <f>VLOOKUP(L474,Location!$A$1:$D$157,3,FALSE)</f>
        <v>South</v>
      </c>
      <c r="Q474" t="str">
        <f>VLOOKUP(L474,Location!$A$1:$D$157,4,FALSE)</f>
        <v>Major Market</v>
      </c>
      <c r="R474" t="str">
        <f>VLOOKUP(M474,Product!$A$1:$D$14,2,FALSE)</f>
        <v>Lemon</v>
      </c>
      <c r="S474" t="str">
        <f>VLOOKUP(M474,Product!$A$1:$D$14,3,FALSE)</f>
        <v>Herbal Tea</v>
      </c>
      <c r="T474" t="str">
        <f>VLOOKUP(M474,Product!$A$1:$D$14,4,FALSE)</f>
        <v>Decaf</v>
      </c>
    </row>
    <row r="475" spans="1:20" x14ac:dyDescent="0.3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173</v>
      </c>
      <c r="J475">
        <v>140</v>
      </c>
      <c r="K475">
        <v>240</v>
      </c>
      <c r="L475">
        <v>214</v>
      </c>
      <c r="M475">
        <v>3</v>
      </c>
      <c r="N475" s="2">
        <v>42794</v>
      </c>
      <c r="O475" t="str">
        <f>VLOOKUP(L475,Location!$A$1:$D$157,2,FALSE)</f>
        <v>Texas</v>
      </c>
      <c r="P475" t="str">
        <f>VLOOKUP(L475,Location!$A$1:$D$157,3,FALSE)</f>
        <v>South</v>
      </c>
      <c r="Q475" t="str">
        <f>VLOOKUP(L475,Location!$A$1:$D$157,4,FALSE)</f>
        <v>Major Market</v>
      </c>
      <c r="R475" t="str">
        <f>VLOOKUP(M475,Product!$A$1:$D$14,2,FALSE)</f>
        <v>Decaf Irish Cream</v>
      </c>
      <c r="S475" t="str">
        <f>VLOOKUP(M475,Product!$A$1:$D$14,3,FALSE)</f>
        <v>Coffee</v>
      </c>
      <c r="T475" t="str">
        <f>VLOOKUP(M475,Product!$A$1:$D$14,4,FALSE)</f>
        <v>Decaf</v>
      </c>
    </row>
    <row r="476" spans="1:20" x14ac:dyDescent="0.3">
      <c r="A476">
        <v>166</v>
      </c>
      <c r="B476">
        <v>253</v>
      </c>
      <c r="C476">
        <v>467</v>
      </c>
      <c r="D476">
        <v>233</v>
      </c>
      <c r="E476">
        <v>87</v>
      </c>
      <c r="F476">
        <v>66</v>
      </c>
      <c r="G476">
        <v>923</v>
      </c>
      <c r="H476">
        <v>240</v>
      </c>
      <c r="I476">
        <v>274</v>
      </c>
      <c r="J476">
        <v>320</v>
      </c>
      <c r="K476">
        <v>580</v>
      </c>
      <c r="L476">
        <v>940</v>
      </c>
      <c r="M476">
        <v>2</v>
      </c>
      <c r="N476" s="2">
        <v>42794</v>
      </c>
      <c r="O476" t="str">
        <f>VLOOKUP(L476,Location!$A$1:$D$157,2,FALSE)</f>
        <v>Texas</v>
      </c>
      <c r="P476" t="str">
        <f>VLOOKUP(L476,Location!$A$1:$D$157,3,FALSE)</f>
        <v>South</v>
      </c>
      <c r="Q476" t="str">
        <f>VLOOKUP(L476,Location!$A$1:$D$157,4,FALSE)</f>
        <v>Major Market</v>
      </c>
      <c r="R476" t="str">
        <f>VLOOKUP(M476,Product!$A$1:$D$14,2,FALSE)</f>
        <v>Columbian</v>
      </c>
      <c r="S476" t="str">
        <f>VLOOKUP(M476,Product!$A$1:$D$14,3,FALSE)</f>
        <v>Coffee</v>
      </c>
      <c r="T476" t="str">
        <f>VLOOKUP(M476,Product!$A$1:$D$14,4,FALSE)</f>
        <v>Regular</v>
      </c>
    </row>
    <row r="477" spans="1:20" x14ac:dyDescent="0.3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s="2">
        <v>42794</v>
      </c>
      <c r="O477" t="str">
        <f>VLOOKUP(L477,Location!$A$1:$D$157,2,FALSE)</f>
        <v>Utah</v>
      </c>
      <c r="P477" t="str">
        <f>VLOOKUP(L477,Location!$A$1:$D$157,3,FALSE)</f>
        <v>West</v>
      </c>
      <c r="Q477" t="str">
        <f>VLOOKUP(L477,Location!$A$1:$D$157,4,FALSE)</f>
        <v>Small Market</v>
      </c>
      <c r="R477" t="str">
        <f>VLOOKUP(M477,Product!$A$1:$D$14,2,FALSE)</f>
        <v>Caffe Latte</v>
      </c>
      <c r="S477" t="str">
        <f>VLOOKUP(M477,Product!$A$1:$D$14,3,FALSE)</f>
        <v>Espresso</v>
      </c>
      <c r="T477" t="str">
        <f>VLOOKUP(M477,Product!$A$1:$D$14,4,FALSE)</f>
        <v>Regular</v>
      </c>
    </row>
    <row r="478" spans="1:20" x14ac:dyDescent="0.3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s="2">
        <v>42794</v>
      </c>
      <c r="O478" t="str">
        <f>VLOOKUP(L478,Location!$A$1:$D$157,2,FALSE)</f>
        <v>Utah</v>
      </c>
      <c r="P478" t="str">
        <f>VLOOKUP(L478,Location!$A$1:$D$157,3,FALSE)</f>
        <v>West</v>
      </c>
      <c r="Q478" t="str">
        <f>VLOOKUP(L478,Location!$A$1:$D$157,4,FALSE)</f>
        <v>Small Market</v>
      </c>
      <c r="R478" t="str">
        <f>VLOOKUP(M478,Product!$A$1:$D$14,2,FALSE)</f>
        <v>Caffe Mocha</v>
      </c>
      <c r="S478" t="str">
        <f>VLOOKUP(M478,Product!$A$1:$D$14,3,FALSE)</f>
        <v>Espresso</v>
      </c>
      <c r="T478" t="str">
        <f>VLOOKUP(M478,Product!$A$1:$D$14,4,FALSE)</f>
        <v>Regular</v>
      </c>
    </row>
    <row r="479" spans="1:20" x14ac:dyDescent="0.3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s="2">
        <v>42794</v>
      </c>
      <c r="O479" t="str">
        <f>VLOOKUP(L479,Location!$A$1:$D$157,2,FALSE)</f>
        <v>Utah</v>
      </c>
      <c r="P479" t="str">
        <f>VLOOKUP(L479,Location!$A$1:$D$157,3,FALSE)</f>
        <v>West</v>
      </c>
      <c r="Q479" t="str">
        <f>VLOOKUP(L479,Location!$A$1:$D$157,4,FALSE)</f>
        <v>Small Market</v>
      </c>
      <c r="R479" t="str">
        <f>VLOOKUP(M479,Product!$A$1:$D$14,2,FALSE)</f>
        <v>Decaf Espresso</v>
      </c>
      <c r="S479" t="str">
        <f>VLOOKUP(M479,Product!$A$1:$D$14,3,FALSE)</f>
        <v>Espresso</v>
      </c>
      <c r="T479" t="str">
        <f>VLOOKUP(M479,Product!$A$1:$D$14,4,FALSE)</f>
        <v>Decaf</v>
      </c>
    </row>
    <row r="480" spans="1:20" x14ac:dyDescent="0.3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88</v>
      </c>
      <c r="J480">
        <v>130</v>
      </c>
      <c r="K480">
        <v>230</v>
      </c>
      <c r="L480">
        <v>435</v>
      </c>
      <c r="M480">
        <v>3</v>
      </c>
      <c r="N480" s="2">
        <v>42794</v>
      </c>
      <c r="O480" t="str">
        <f>VLOOKUP(L480,Location!$A$1:$D$157,2,FALSE)</f>
        <v>Utah</v>
      </c>
      <c r="P480" t="str">
        <f>VLOOKUP(L480,Location!$A$1:$D$157,3,FALSE)</f>
        <v>West</v>
      </c>
      <c r="Q480" t="str">
        <f>VLOOKUP(L480,Location!$A$1:$D$157,4,FALSE)</f>
        <v>Small Market</v>
      </c>
      <c r="R480" t="str">
        <f>VLOOKUP(M480,Product!$A$1:$D$14,2,FALSE)</f>
        <v>Decaf Irish Cream</v>
      </c>
      <c r="S480" t="str">
        <f>VLOOKUP(M480,Product!$A$1:$D$14,3,FALSE)</f>
        <v>Coffee</v>
      </c>
      <c r="T480" t="str">
        <f>VLOOKUP(M480,Product!$A$1:$D$14,4,FALSE)</f>
        <v>Decaf</v>
      </c>
    </row>
    <row r="481" spans="1:20" x14ac:dyDescent="0.3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2">
        <v>42794</v>
      </c>
      <c r="O481" t="str">
        <f>VLOOKUP(L481,Location!$A$1:$D$157,2,FALSE)</f>
        <v>Utah</v>
      </c>
      <c r="P481" t="str">
        <f>VLOOKUP(L481,Location!$A$1:$D$157,3,FALSE)</f>
        <v>West</v>
      </c>
      <c r="Q481" t="str">
        <f>VLOOKUP(L481,Location!$A$1:$D$157,4,FALSE)</f>
        <v>Small Market</v>
      </c>
      <c r="R481" t="str">
        <f>VLOOKUP(M481,Product!$A$1:$D$14,2,FALSE)</f>
        <v>Chamomile</v>
      </c>
      <c r="S481" t="str">
        <f>VLOOKUP(M481,Product!$A$1:$D$14,3,FALSE)</f>
        <v>Herbal Tea</v>
      </c>
      <c r="T481" t="str">
        <f>VLOOKUP(M481,Product!$A$1:$D$14,4,FALSE)</f>
        <v>Decaf</v>
      </c>
    </row>
    <row r="482" spans="1:20" x14ac:dyDescent="0.3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s="2">
        <v>42794</v>
      </c>
      <c r="O482" t="str">
        <f>VLOOKUP(L482,Location!$A$1:$D$157,2,FALSE)</f>
        <v>Utah</v>
      </c>
      <c r="P482" t="str">
        <f>VLOOKUP(L482,Location!$A$1:$D$157,3,FALSE)</f>
        <v>West</v>
      </c>
      <c r="Q482" t="str">
        <f>VLOOKUP(L482,Location!$A$1:$D$157,4,FALSE)</f>
        <v>Small Market</v>
      </c>
      <c r="R482" t="str">
        <f>VLOOKUP(M482,Product!$A$1:$D$14,2,FALSE)</f>
        <v>Lemon</v>
      </c>
      <c r="S482" t="str">
        <f>VLOOKUP(M482,Product!$A$1:$D$14,3,FALSE)</f>
        <v>Herbal Tea</v>
      </c>
      <c r="T482" t="str">
        <f>VLOOKUP(M482,Product!$A$1:$D$14,4,FALSE)</f>
        <v>Decaf</v>
      </c>
    </row>
    <row r="483" spans="1:20" x14ac:dyDescent="0.3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s="2">
        <v>42794</v>
      </c>
      <c r="O483" t="str">
        <f>VLOOKUP(L483,Location!$A$1:$D$157,2,FALSE)</f>
        <v>Utah</v>
      </c>
      <c r="P483" t="str">
        <f>VLOOKUP(L483,Location!$A$1:$D$157,3,FALSE)</f>
        <v>West</v>
      </c>
      <c r="Q483" t="str">
        <f>VLOOKUP(L483,Location!$A$1:$D$157,4,FALSE)</f>
        <v>Small Market</v>
      </c>
      <c r="R483" t="str">
        <f>VLOOKUP(M483,Product!$A$1:$D$14,2,FALSE)</f>
        <v>Mint</v>
      </c>
      <c r="S483" t="str">
        <f>VLOOKUP(M483,Product!$A$1:$D$14,3,FALSE)</f>
        <v>Herbal Tea</v>
      </c>
      <c r="T483" t="str">
        <f>VLOOKUP(M483,Product!$A$1:$D$14,4,FALSE)</f>
        <v>Decaf</v>
      </c>
    </row>
    <row r="484" spans="1:20" x14ac:dyDescent="0.3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2">
        <v>42794</v>
      </c>
      <c r="O484" t="str">
        <f>VLOOKUP(L484,Location!$A$1:$D$157,2,FALSE)</f>
        <v>Utah</v>
      </c>
      <c r="P484" t="str">
        <f>VLOOKUP(L484,Location!$A$1:$D$157,3,FALSE)</f>
        <v>West</v>
      </c>
      <c r="Q484" t="str">
        <f>VLOOKUP(L484,Location!$A$1:$D$157,4,FALSE)</f>
        <v>Small Market</v>
      </c>
      <c r="R484" t="str">
        <f>VLOOKUP(M484,Product!$A$1:$D$14,2,FALSE)</f>
        <v>Darjeeling</v>
      </c>
      <c r="S484" t="str">
        <f>VLOOKUP(M484,Product!$A$1:$D$14,3,FALSE)</f>
        <v>Tea</v>
      </c>
      <c r="T484" t="str">
        <f>VLOOKUP(M484,Product!$A$1:$D$14,4,FALSE)</f>
        <v>Regular</v>
      </c>
    </row>
    <row r="485" spans="1:20" x14ac:dyDescent="0.3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2">
        <v>42794</v>
      </c>
      <c r="O485" t="str">
        <f>VLOOKUP(L485,Location!$A$1:$D$157,2,FALSE)</f>
        <v>Utah</v>
      </c>
      <c r="P485" t="str">
        <f>VLOOKUP(L485,Location!$A$1:$D$157,3,FALSE)</f>
        <v>West</v>
      </c>
      <c r="Q485" t="str">
        <f>VLOOKUP(L485,Location!$A$1:$D$157,4,FALSE)</f>
        <v>Small Market</v>
      </c>
      <c r="R485" t="str">
        <f>VLOOKUP(M485,Product!$A$1:$D$14,2,FALSE)</f>
        <v>Earl Grey</v>
      </c>
      <c r="S485" t="str">
        <f>VLOOKUP(M485,Product!$A$1:$D$14,3,FALSE)</f>
        <v>Tea</v>
      </c>
      <c r="T485" t="str">
        <f>VLOOKUP(M485,Product!$A$1:$D$14,4,FALSE)</f>
        <v>Regular</v>
      </c>
    </row>
    <row r="486" spans="1:20" x14ac:dyDescent="0.3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s="2">
        <v>42794</v>
      </c>
      <c r="O486" t="str">
        <f>VLOOKUP(L486,Location!$A$1:$D$157,2,FALSE)</f>
        <v>Utah</v>
      </c>
      <c r="P486" t="str">
        <f>VLOOKUP(L486,Location!$A$1:$D$157,3,FALSE)</f>
        <v>West</v>
      </c>
      <c r="Q486" t="str">
        <f>VLOOKUP(L486,Location!$A$1:$D$157,4,FALSE)</f>
        <v>Small Market</v>
      </c>
      <c r="R486" t="str">
        <f>VLOOKUP(M486,Product!$A$1:$D$14,2,FALSE)</f>
        <v>Green Tea</v>
      </c>
      <c r="S486" t="str">
        <f>VLOOKUP(M486,Product!$A$1:$D$14,3,FALSE)</f>
        <v>Tea</v>
      </c>
      <c r="T486" t="str">
        <f>VLOOKUP(M486,Product!$A$1:$D$14,4,FALSE)</f>
        <v>Regular</v>
      </c>
    </row>
    <row r="487" spans="1:20" x14ac:dyDescent="0.3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s="2">
        <v>42794</v>
      </c>
      <c r="O487" t="str">
        <f>VLOOKUP(L487,Location!$A$1:$D$157,2,FALSE)</f>
        <v>Utah</v>
      </c>
      <c r="P487" t="str">
        <f>VLOOKUP(L487,Location!$A$1:$D$157,3,FALSE)</f>
        <v>West</v>
      </c>
      <c r="Q487" t="str">
        <f>VLOOKUP(L487,Location!$A$1:$D$157,4,FALSE)</f>
        <v>Small Market</v>
      </c>
      <c r="R487" t="str">
        <f>VLOOKUP(M487,Product!$A$1:$D$14,2,FALSE)</f>
        <v>Amaretto</v>
      </c>
      <c r="S487" t="str">
        <f>VLOOKUP(M487,Product!$A$1:$D$14,3,FALSE)</f>
        <v>Coffee</v>
      </c>
      <c r="T487" t="str">
        <f>VLOOKUP(M487,Product!$A$1:$D$14,4,FALSE)</f>
        <v>Regular</v>
      </c>
    </row>
    <row r="488" spans="1:20" x14ac:dyDescent="0.3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s="2">
        <v>42794</v>
      </c>
      <c r="O488" t="str">
        <f>VLOOKUP(L488,Location!$A$1:$D$157,2,FALSE)</f>
        <v>Utah</v>
      </c>
      <c r="P488" t="str">
        <f>VLOOKUP(L488,Location!$A$1:$D$157,3,FALSE)</f>
        <v>West</v>
      </c>
      <c r="Q488" t="str">
        <f>VLOOKUP(L488,Location!$A$1:$D$157,4,FALSE)</f>
        <v>Small Market</v>
      </c>
      <c r="R488" t="str">
        <f>VLOOKUP(M488,Product!$A$1:$D$14,2,FALSE)</f>
        <v>Columbian</v>
      </c>
      <c r="S488" t="str">
        <f>VLOOKUP(M488,Product!$A$1:$D$14,3,FALSE)</f>
        <v>Coffee</v>
      </c>
      <c r="T488" t="str">
        <f>VLOOKUP(M488,Product!$A$1:$D$14,4,FALSE)</f>
        <v>Regular</v>
      </c>
    </row>
    <row r="489" spans="1:20" x14ac:dyDescent="0.3">
      <c r="A489">
        <v>149</v>
      </c>
      <c r="B489">
        <v>239</v>
      </c>
      <c r="C489">
        <v>478</v>
      </c>
      <c r="D489">
        <v>259</v>
      </c>
      <c r="E489">
        <v>90</v>
      </c>
      <c r="F489">
        <v>66</v>
      </c>
      <c r="G489">
        <v>1417</v>
      </c>
      <c r="H489">
        <v>150</v>
      </c>
      <c r="I489">
        <v>211</v>
      </c>
      <c r="J489">
        <v>230</v>
      </c>
      <c r="K489">
        <v>450</v>
      </c>
      <c r="L489">
        <v>760</v>
      </c>
      <c r="M489">
        <v>4</v>
      </c>
      <c r="N489" s="2">
        <v>42794</v>
      </c>
      <c r="O489" t="str">
        <f>VLOOKUP(L489,Location!$A$1:$D$157,2,FALSE)</f>
        <v>California</v>
      </c>
      <c r="P489" t="str">
        <f>VLOOKUP(L489,Location!$A$1:$D$157,3,FALSE)</f>
        <v>West</v>
      </c>
      <c r="Q489" t="str">
        <f>VLOOKUP(L489,Location!$A$1:$D$157,4,FALSE)</f>
        <v>Major Market</v>
      </c>
      <c r="R489" t="str">
        <f>VLOOKUP(M489,Product!$A$1:$D$14,2,FALSE)</f>
        <v>Caffe Latte</v>
      </c>
      <c r="S489" t="str">
        <f>VLOOKUP(M489,Product!$A$1:$D$14,3,FALSE)</f>
        <v>Espresso</v>
      </c>
      <c r="T489" t="str">
        <f>VLOOKUP(M489,Product!$A$1:$D$14,4,FALSE)</f>
        <v>Regular</v>
      </c>
    </row>
    <row r="490" spans="1:20" x14ac:dyDescent="0.3">
      <c r="A490">
        <v>27</v>
      </c>
      <c r="B490">
        <v>173</v>
      </c>
      <c r="C490">
        <v>298</v>
      </c>
      <c r="D490">
        <v>113</v>
      </c>
      <c r="E490">
        <v>146</v>
      </c>
      <c r="F490">
        <v>113</v>
      </c>
      <c r="G490">
        <v>700</v>
      </c>
      <c r="H490">
        <v>30</v>
      </c>
      <c r="I490">
        <v>156</v>
      </c>
      <c r="J490">
        <v>160</v>
      </c>
      <c r="K490">
        <v>280</v>
      </c>
      <c r="L490">
        <v>323</v>
      </c>
      <c r="M490">
        <v>5</v>
      </c>
      <c r="N490" s="2">
        <v>42794</v>
      </c>
      <c r="O490" t="str">
        <f>VLOOKUP(L490,Location!$A$1:$D$157,2,FALSE)</f>
        <v>California</v>
      </c>
      <c r="P490" t="str">
        <f>VLOOKUP(L490,Location!$A$1:$D$157,3,FALSE)</f>
        <v>West</v>
      </c>
      <c r="Q490" t="str">
        <f>VLOOKUP(L490,Location!$A$1:$D$157,4,FALSE)</f>
        <v>Major Market</v>
      </c>
      <c r="R490" t="str">
        <f>VLOOKUP(M490,Product!$A$1:$D$14,2,FALSE)</f>
        <v>Caffe Mocha</v>
      </c>
      <c r="S490" t="str">
        <f>VLOOKUP(M490,Product!$A$1:$D$14,3,FALSE)</f>
        <v>Espresso</v>
      </c>
      <c r="T490" t="str">
        <f>VLOOKUP(M490,Product!$A$1:$D$14,4,FALSE)</f>
        <v>Regular</v>
      </c>
    </row>
    <row r="491" spans="1:20" x14ac:dyDescent="0.3">
      <c r="A491">
        <v>211</v>
      </c>
      <c r="B491">
        <v>324</v>
      </c>
      <c r="C491">
        <v>567</v>
      </c>
      <c r="D491">
        <v>267</v>
      </c>
      <c r="E491">
        <v>113</v>
      </c>
      <c r="F491">
        <v>80</v>
      </c>
      <c r="G491">
        <v>1260</v>
      </c>
      <c r="H491">
        <v>210</v>
      </c>
      <c r="I491">
        <v>283</v>
      </c>
      <c r="J491">
        <v>310</v>
      </c>
      <c r="K491">
        <v>540</v>
      </c>
      <c r="L491">
        <v>916</v>
      </c>
      <c r="M491">
        <v>6</v>
      </c>
      <c r="N491" s="2">
        <v>42794</v>
      </c>
      <c r="O491" t="str">
        <f>VLOOKUP(L491,Location!$A$1:$D$157,2,FALSE)</f>
        <v>California</v>
      </c>
      <c r="P491" t="str">
        <f>VLOOKUP(L491,Location!$A$1:$D$157,3,FALSE)</f>
        <v>West</v>
      </c>
      <c r="Q491" t="str">
        <f>VLOOKUP(L491,Location!$A$1:$D$157,4,FALSE)</f>
        <v>Major Market</v>
      </c>
      <c r="R491" t="str">
        <f>VLOOKUP(M491,Product!$A$1:$D$14,2,FALSE)</f>
        <v>Decaf Espresso</v>
      </c>
      <c r="S491" t="str">
        <f>VLOOKUP(M491,Product!$A$1:$D$14,3,FALSE)</f>
        <v>Espresso</v>
      </c>
      <c r="T491" t="str">
        <f>VLOOKUP(M491,Product!$A$1:$D$14,4,FALSE)</f>
        <v>Decaf</v>
      </c>
    </row>
    <row r="492" spans="1:20" x14ac:dyDescent="0.3">
      <c r="A492">
        <v>-121</v>
      </c>
      <c r="B492">
        <v>-27</v>
      </c>
      <c r="C492">
        <v>127</v>
      </c>
      <c r="D492">
        <v>165</v>
      </c>
      <c r="E492">
        <v>94</v>
      </c>
      <c r="F492">
        <v>50</v>
      </c>
      <c r="G492">
        <v>1288</v>
      </c>
      <c r="H492">
        <v>-120</v>
      </c>
      <c r="I492">
        <v>231</v>
      </c>
      <c r="J492">
        <v>-40</v>
      </c>
      <c r="K492">
        <v>150</v>
      </c>
      <c r="L492">
        <v>650</v>
      </c>
      <c r="M492">
        <v>3</v>
      </c>
      <c r="N492" s="2">
        <v>42794</v>
      </c>
      <c r="O492" t="str">
        <f>VLOOKUP(L492,Location!$A$1:$D$157,2,FALSE)</f>
        <v>California</v>
      </c>
      <c r="P492" t="str">
        <f>VLOOKUP(L492,Location!$A$1:$D$157,3,FALSE)</f>
        <v>West</v>
      </c>
      <c r="Q492" t="str">
        <f>VLOOKUP(L492,Location!$A$1:$D$157,4,FALSE)</f>
        <v>Major Market</v>
      </c>
      <c r="R492" t="str">
        <f>VLOOKUP(M492,Product!$A$1:$D$14,2,FALSE)</f>
        <v>Decaf Irish Cream</v>
      </c>
      <c r="S492" t="str">
        <f>VLOOKUP(M492,Product!$A$1:$D$14,3,FALSE)</f>
        <v>Coffee</v>
      </c>
      <c r="T492" t="str">
        <f>VLOOKUP(M492,Product!$A$1:$D$14,4,FALSE)</f>
        <v>Decaf</v>
      </c>
    </row>
    <row r="493" spans="1:20" x14ac:dyDescent="0.3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s="2">
        <v>42794</v>
      </c>
      <c r="O493" t="str">
        <f>VLOOKUP(L493,Location!$A$1:$D$157,2,FALSE)</f>
        <v>California</v>
      </c>
      <c r="P493" t="str">
        <f>VLOOKUP(L493,Location!$A$1:$D$157,3,FALSE)</f>
        <v>West</v>
      </c>
      <c r="Q493" t="str">
        <f>VLOOKUP(L493,Location!$A$1:$D$157,4,FALSE)</f>
        <v>Major Market</v>
      </c>
      <c r="R493" t="str">
        <f>VLOOKUP(M493,Product!$A$1:$D$14,2,FALSE)</f>
        <v>Chamomile</v>
      </c>
      <c r="S493" t="str">
        <f>VLOOKUP(M493,Product!$A$1:$D$14,3,FALSE)</f>
        <v>Herbal Tea</v>
      </c>
      <c r="T493" t="str">
        <f>VLOOKUP(M493,Product!$A$1:$D$14,4,FALSE)</f>
        <v>Decaf</v>
      </c>
    </row>
    <row r="494" spans="1:20" x14ac:dyDescent="0.3">
      <c r="A494">
        <v>165</v>
      </c>
      <c r="B494">
        <v>253</v>
      </c>
      <c r="C494">
        <v>467</v>
      </c>
      <c r="D494">
        <v>148</v>
      </c>
      <c r="E494">
        <v>88</v>
      </c>
      <c r="F494">
        <v>66</v>
      </c>
      <c r="G494">
        <v>923</v>
      </c>
      <c r="H494">
        <v>170</v>
      </c>
      <c r="I494">
        <v>167</v>
      </c>
      <c r="J494">
        <v>230</v>
      </c>
      <c r="K494">
        <v>410</v>
      </c>
      <c r="L494">
        <v>213</v>
      </c>
      <c r="M494">
        <v>9</v>
      </c>
      <c r="N494" s="2">
        <v>42794</v>
      </c>
      <c r="O494" t="str">
        <f>VLOOKUP(L494,Location!$A$1:$D$157,2,FALSE)</f>
        <v>California</v>
      </c>
      <c r="P494" t="str">
        <f>VLOOKUP(L494,Location!$A$1:$D$157,3,FALSE)</f>
        <v>West</v>
      </c>
      <c r="Q494" t="str">
        <f>VLOOKUP(L494,Location!$A$1:$D$157,4,FALSE)</f>
        <v>Major Market</v>
      </c>
      <c r="R494" t="str">
        <f>VLOOKUP(M494,Product!$A$1:$D$14,2,FALSE)</f>
        <v>Lemon</v>
      </c>
      <c r="S494" t="str">
        <f>VLOOKUP(M494,Product!$A$1:$D$14,3,FALSE)</f>
        <v>Herbal Tea</v>
      </c>
      <c r="T494" t="str">
        <f>VLOOKUP(M494,Product!$A$1:$D$14,4,FALSE)</f>
        <v>Decaf</v>
      </c>
    </row>
    <row r="495" spans="1:20" x14ac:dyDescent="0.3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s="2">
        <v>42794</v>
      </c>
      <c r="O495" t="str">
        <f>VLOOKUP(L495,Location!$A$1:$D$157,2,FALSE)</f>
        <v>California</v>
      </c>
      <c r="P495" t="str">
        <f>VLOOKUP(L495,Location!$A$1:$D$157,3,FALSE)</f>
        <v>West</v>
      </c>
      <c r="Q495" t="str">
        <f>VLOOKUP(L495,Location!$A$1:$D$157,4,FALSE)</f>
        <v>Major Market</v>
      </c>
      <c r="R495" t="str">
        <f>VLOOKUP(M495,Product!$A$1:$D$14,2,FALSE)</f>
        <v>Mint</v>
      </c>
      <c r="S495" t="str">
        <f>VLOOKUP(M495,Product!$A$1:$D$14,3,FALSE)</f>
        <v>Herbal Tea</v>
      </c>
      <c r="T495" t="str">
        <f>VLOOKUP(M495,Product!$A$1:$D$14,4,FALSE)</f>
        <v>Decaf</v>
      </c>
    </row>
    <row r="496" spans="1:20" x14ac:dyDescent="0.3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s="2">
        <v>42794</v>
      </c>
      <c r="O496" t="str">
        <f>VLOOKUP(L496,Location!$A$1:$D$157,2,FALSE)</f>
        <v>California</v>
      </c>
      <c r="P496" t="str">
        <f>VLOOKUP(L496,Location!$A$1:$D$157,3,FALSE)</f>
        <v>West</v>
      </c>
      <c r="Q496" t="str">
        <f>VLOOKUP(L496,Location!$A$1:$D$157,4,FALSE)</f>
        <v>Major Market</v>
      </c>
      <c r="R496" t="str">
        <f>VLOOKUP(M496,Product!$A$1:$D$14,2,FALSE)</f>
        <v>Darjeeling</v>
      </c>
      <c r="S496" t="str">
        <f>VLOOKUP(M496,Product!$A$1:$D$14,3,FALSE)</f>
        <v>Tea</v>
      </c>
      <c r="T496" t="str">
        <f>VLOOKUP(M496,Product!$A$1:$D$14,4,FALSE)</f>
        <v>Regular</v>
      </c>
    </row>
    <row r="497" spans="1:20" x14ac:dyDescent="0.3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s="2">
        <v>42794</v>
      </c>
      <c r="O497" t="str">
        <f>VLOOKUP(L497,Location!$A$1:$D$157,2,FALSE)</f>
        <v>California</v>
      </c>
      <c r="P497" t="str">
        <f>VLOOKUP(L497,Location!$A$1:$D$157,3,FALSE)</f>
        <v>West</v>
      </c>
      <c r="Q497" t="str">
        <f>VLOOKUP(L497,Location!$A$1:$D$157,4,FALSE)</f>
        <v>Major Market</v>
      </c>
      <c r="R497" t="str">
        <f>VLOOKUP(M497,Product!$A$1:$D$14,2,FALSE)</f>
        <v>Earl Grey</v>
      </c>
      <c r="S497" t="str">
        <f>VLOOKUP(M497,Product!$A$1:$D$14,3,FALSE)</f>
        <v>Tea</v>
      </c>
      <c r="T497" t="str">
        <f>VLOOKUP(M497,Product!$A$1:$D$14,4,FALSE)</f>
        <v>Regular</v>
      </c>
    </row>
    <row r="498" spans="1:20" x14ac:dyDescent="0.3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s="2">
        <v>42794</v>
      </c>
      <c r="O498" t="str">
        <f>VLOOKUP(L498,Location!$A$1:$D$157,2,FALSE)</f>
        <v>California</v>
      </c>
      <c r="P498" t="str">
        <f>VLOOKUP(L498,Location!$A$1:$D$157,3,FALSE)</f>
        <v>West</v>
      </c>
      <c r="Q498" t="str">
        <f>VLOOKUP(L498,Location!$A$1:$D$157,4,FALSE)</f>
        <v>Major Market</v>
      </c>
      <c r="R498" t="str">
        <f>VLOOKUP(M498,Product!$A$1:$D$14,2,FALSE)</f>
        <v>Green Tea</v>
      </c>
      <c r="S498" t="str">
        <f>VLOOKUP(M498,Product!$A$1:$D$14,3,FALSE)</f>
        <v>Tea</v>
      </c>
      <c r="T498" t="str">
        <f>VLOOKUP(M498,Product!$A$1:$D$14,4,FALSE)</f>
        <v>Regular</v>
      </c>
    </row>
    <row r="499" spans="1:20" x14ac:dyDescent="0.3">
      <c r="A499">
        <v>-41</v>
      </c>
      <c r="B499">
        <v>16</v>
      </c>
      <c r="C499">
        <v>125</v>
      </c>
      <c r="D499">
        <v>135</v>
      </c>
      <c r="E499">
        <v>57</v>
      </c>
      <c r="F499">
        <v>34</v>
      </c>
      <c r="G499">
        <v>796</v>
      </c>
      <c r="H499">
        <v>-30</v>
      </c>
      <c r="I499">
        <v>78</v>
      </c>
      <c r="J499">
        <v>20</v>
      </c>
      <c r="K499">
        <v>150</v>
      </c>
      <c r="L499">
        <v>925</v>
      </c>
      <c r="M499">
        <v>1</v>
      </c>
      <c r="N499" s="2">
        <v>42794</v>
      </c>
      <c r="O499" t="str">
        <f>VLOOKUP(L499,Location!$A$1:$D$157,2,FALSE)</f>
        <v>California</v>
      </c>
      <c r="P499" t="str">
        <f>VLOOKUP(L499,Location!$A$1:$D$157,3,FALSE)</f>
        <v>West</v>
      </c>
      <c r="Q499" t="str">
        <f>VLOOKUP(L499,Location!$A$1:$D$157,4,FALSE)</f>
        <v>Major Market</v>
      </c>
      <c r="R499" t="str">
        <f>VLOOKUP(M499,Product!$A$1:$D$14,2,FALSE)</f>
        <v>Amaretto</v>
      </c>
      <c r="S499" t="str">
        <f>VLOOKUP(M499,Product!$A$1:$D$14,3,FALSE)</f>
        <v>Coffee</v>
      </c>
      <c r="T499" t="str">
        <f>VLOOKUP(M499,Product!$A$1:$D$14,4,FALSE)</f>
        <v>Regular</v>
      </c>
    </row>
    <row r="500" spans="1:20" x14ac:dyDescent="0.3">
      <c r="A500">
        <v>259</v>
      </c>
      <c r="B500">
        <v>405</v>
      </c>
      <c r="C500">
        <v>675</v>
      </c>
      <c r="D500">
        <v>203</v>
      </c>
      <c r="E500">
        <v>146</v>
      </c>
      <c r="F500">
        <v>94</v>
      </c>
      <c r="G500">
        <v>2041</v>
      </c>
      <c r="H500">
        <v>370</v>
      </c>
      <c r="I500">
        <v>369</v>
      </c>
      <c r="J500">
        <v>500</v>
      </c>
      <c r="K500">
        <v>840</v>
      </c>
      <c r="L500">
        <v>707</v>
      </c>
      <c r="M500">
        <v>2</v>
      </c>
      <c r="N500" s="2">
        <v>42794</v>
      </c>
      <c r="O500" t="str">
        <f>VLOOKUP(L500,Location!$A$1:$D$157,2,FALSE)</f>
        <v>California</v>
      </c>
      <c r="P500" t="str">
        <f>VLOOKUP(L500,Location!$A$1:$D$157,3,FALSE)</f>
        <v>West</v>
      </c>
      <c r="Q500" t="str">
        <f>VLOOKUP(L500,Location!$A$1:$D$157,4,FALSE)</f>
        <v>Major Market</v>
      </c>
      <c r="R500" t="str">
        <f>VLOOKUP(M500,Product!$A$1:$D$14,2,FALSE)</f>
        <v>Columbian</v>
      </c>
      <c r="S500" t="str">
        <f>VLOOKUP(M500,Product!$A$1:$D$14,3,FALSE)</f>
        <v>Coffee</v>
      </c>
      <c r="T500" t="str">
        <f>VLOOKUP(M500,Product!$A$1:$D$14,4,FALSE)</f>
        <v>Regular</v>
      </c>
    </row>
    <row r="501" spans="1:20" x14ac:dyDescent="0.3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s="2">
        <v>42794</v>
      </c>
      <c r="O501" t="str">
        <f>VLOOKUP(L501,Location!$A$1:$D$157,2,FALSE)</f>
        <v>Nevada</v>
      </c>
      <c r="P501" t="str">
        <f>VLOOKUP(L501,Location!$A$1:$D$157,3,FALSE)</f>
        <v>West</v>
      </c>
      <c r="Q501" t="str">
        <f>VLOOKUP(L501,Location!$A$1:$D$157,4,FALSE)</f>
        <v>Small Market</v>
      </c>
      <c r="R501" t="str">
        <f>VLOOKUP(M501,Product!$A$1:$D$14,2,FALSE)</f>
        <v>Caffe Latte</v>
      </c>
      <c r="S501" t="str">
        <f>VLOOKUP(M501,Product!$A$1:$D$14,3,FALSE)</f>
        <v>Espresso</v>
      </c>
      <c r="T501" t="str">
        <f>VLOOKUP(M501,Product!$A$1:$D$14,4,FALSE)</f>
        <v>Regular</v>
      </c>
    </row>
    <row r="502" spans="1:20" x14ac:dyDescent="0.3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2">
        <v>42794</v>
      </c>
      <c r="O502" t="str">
        <f>VLOOKUP(L502,Location!$A$1:$D$157,2,FALSE)</f>
        <v>Nevada</v>
      </c>
      <c r="P502" t="str">
        <f>VLOOKUP(L502,Location!$A$1:$D$157,3,FALSE)</f>
        <v>West</v>
      </c>
      <c r="Q502" t="str">
        <f>VLOOKUP(L502,Location!$A$1:$D$157,4,FALSE)</f>
        <v>Small Market</v>
      </c>
      <c r="R502" t="str">
        <f>VLOOKUP(M502,Product!$A$1:$D$14,2,FALSE)</f>
        <v>Caffe Mocha</v>
      </c>
      <c r="S502" t="str">
        <f>VLOOKUP(M502,Product!$A$1:$D$14,3,FALSE)</f>
        <v>Espresso</v>
      </c>
      <c r="T502" t="str">
        <f>VLOOKUP(M502,Product!$A$1:$D$14,4,FALSE)</f>
        <v>Regular</v>
      </c>
    </row>
    <row r="503" spans="1:20" x14ac:dyDescent="0.3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s="2">
        <v>42794</v>
      </c>
      <c r="O503" t="str">
        <f>VLOOKUP(L503,Location!$A$1:$D$157,2,FALSE)</f>
        <v>Nevada</v>
      </c>
      <c r="P503" t="str">
        <f>VLOOKUP(L503,Location!$A$1:$D$157,3,FALSE)</f>
        <v>West</v>
      </c>
      <c r="Q503" t="str">
        <f>VLOOKUP(L503,Location!$A$1:$D$157,4,FALSE)</f>
        <v>Small Market</v>
      </c>
      <c r="R503" t="str">
        <f>VLOOKUP(M503,Product!$A$1:$D$14,2,FALSE)</f>
        <v>Decaf Espresso</v>
      </c>
      <c r="S503" t="str">
        <f>VLOOKUP(M503,Product!$A$1:$D$14,3,FALSE)</f>
        <v>Espresso</v>
      </c>
      <c r="T503" t="str">
        <f>VLOOKUP(M503,Product!$A$1:$D$14,4,FALSE)</f>
        <v>Decaf</v>
      </c>
    </row>
    <row r="504" spans="1:20" x14ac:dyDescent="0.3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s="2">
        <v>42794</v>
      </c>
      <c r="O504" t="str">
        <f>VLOOKUP(L504,Location!$A$1:$D$157,2,FALSE)</f>
        <v>Nevada</v>
      </c>
      <c r="P504" t="str">
        <f>VLOOKUP(L504,Location!$A$1:$D$157,3,FALSE)</f>
        <v>West</v>
      </c>
      <c r="Q504" t="str">
        <f>VLOOKUP(L504,Location!$A$1:$D$157,4,FALSE)</f>
        <v>Small Market</v>
      </c>
      <c r="R504" t="str">
        <f>VLOOKUP(M504,Product!$A$1:$D$14,2,FALSE)</f>
        <v>Decaf Irish Cream</v>
      </c>
      <c r="S504" t="str">
        <f>VLOOKUP(M504,Product!$A$1:$D$14,3,FALSE)</f>
        <v>Coffee</v>
      </c>
      <c r="T504" t="str">
        <f>VLOOKUP(M504,Product!$A$1:$D$14,4,FALSE)</f>
        <v>Decaf</v>
      </c>
    </row>
    <row r="505" spans="1:20" x14ac:dyDescent="0.3">
      <c r="A505">
        <v>27</v>
      </c>
      <c r="B505">
        <v>173</v>
      </c>
      <c r="C505">
        <v>298</v>
      </c>
      <c r="D505">
        <v>99</v>
      </c>
      <c r="E505">
        <v>146</v>
      </c>
      <c r="F505">
        <v>113</v>
      </c>
      <c r="G505">
        <v>700</v>
      </c>
      <c r="H505">
        <v>50</v>
      </c>
      <c r="I505">
        <v>87</v>
      </c>
      <c r="J505">
        <v>160</v>
      </c>
      <c r="K505">
        <v>260</v>
      </c>
      <c r="L505">
        <v>775</v>
      </c>
      <c r="M505">
        <v>8</v>
      </c>
      <c r="N505" s="2">
        <v>42794</v>
      </c>
      <c r="O505" t="str">
        <f>VLOOKUP(L505,Location!$A$1:$D$157,2,FALSE)</f>
        <v>Nevada</v>
      </c>
      <c r="P505" t="str">
        <f>VLOOKUP(L505,Location!$A$1:$D$157,3,FALSE)</f>
        <v>West</v>
      </c>
      <c r="Q505" t="str">
        <f>VLOOKUP(L505,Location!$A$1:$D$157,4,FALSE)</f>
        <v>Small Market</v>
      </c>
      <c r="R505" t="str">
        <f>VLOOKUP(M505,Product!$A$1:$D$14,2,FALSE)</f>
        <v>Chamomile</v>
      </c>
      <c r="S505" t="str">
        <f>VLOOKUP(M505,Product!$A$1:$D$14,3,FALSE)</f>
        <v>Herbal Tea</v>
      </c>
      <c r="T505" t="str">
        <f>VLOOKUP(M505,Product!$A$1:$D$14,4,FALSE)</f>
        <v>Decaf</v>
      </c>
    </row>
    <row r="506" spans="1:20" x14ac:dyDescent="0.3">
      <c r="A506">
        <v>119</v>
      </c>
      <c r="B506">
        <v>213</v>
      </c>
      <c r="C506">
        <v>367</v>
      </c>
      <c r="D506">
        <v>179</v>
      </c>
      <c r="E506">
        <v>94</v>
      </c>
      <c r="F506">
        <v>50</v>
      </c>
      <c r="G506">
        <v>829</v>
      </c>
      <c r="H506">
        <v>120</v>
      </c>
      <c r="I506">
        <v>126</v>
      </c>
      <c r="J506">
        <v>190</v>
      </c>
      <c r="K506">
        <v>320</v>
      </c>
      <c r="L506">
        <v>702</v>
      </c>
      <c r="M506">
        <v>9</v>
      </c>
      <c r="N506" s="2">
        <v>42794</v>
      </c>
      <c r="O506" t="str">
        <f>VLOOKUP(L506,Location!$A$1:$D$157,2,FALSE)</f>
        <v>Nevada</v>
      </c>
      <c r="P506" t="str">
        <f>VLOOKUP(L506,Location!$A$1:$D$157,3,FALSE)</f>
        <v>West</v>
      </c>
      <c r="Q506" t="str">
        <f>VLOOKUP(L506,Location!$A$1:$D$157,4,FALSE)</f>
        <v>Small Market</v>
      </c>
      <c r="R506" t="str">
        <f>VLOOKUP(M506,Product!$A$1:$D$14,2,FALSE)</f>
        <v>Lemon</v>
      </c>
      <c r="S506" t="str">
        <f>VLOOKUP(M506,Product!$A$1:$D$14,3,FALSE)</f>
        <v>Herbal Tea</v>
      </c>
      <c r="T506" t="str">
        <f>VLOOKUP(M506,Product!$A$1:$D$14,4,FALSE)</f>
        <v>Decaf</v>
      </c>
    </row>
    <row r="507" spans="1:20" x14ac:dyDescent="0.3">
      <c r="A507">
        <v>102</v>
      </c>
      <c r="B507">
        <v>158</v>
      </c>
      <c r="C507">
        <v>267</v>
      </c>
      <c r="D507">
        <v>92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s="2">
        <v>42794</v>
      </c>
      <c r="O507" t="str">
        <f>VLOOKUP(L507,Location!$A$1:$D$157,2,FALSE)</f>
        <v>Nevada</v>
      </c>
      <c r="P507" t="str">
        <f>VLOOKUP(L507,Location!$A$1:$D$157,3,FALSE)</f>
        <v>West</v>
      </c>
      <c r="Q507" t="str">
        <f>VLOOKUP(L507,Location!$A$1:$D$157,4,FALSE)</f>
        <v>Small Market</v>
      </c>
      <c r="R507" t="str">
        <f>VLOOKUP(M507,Product!$A$1:$D$14,2,FALSE)</f>
        <v>Mint</v>
      </c>
      <c r="S507" t="str">
        <f>VLOOKUP(M507,Product!$A$1:$D$14,3,FALSE)</f>
        <v>Herbal Tea</v>
      </c>
      <c r="T507" t="str">
        <f>VLOOKUP(M507,Product!$A$1:$D$14,4,FALSE)</f>
        <v>Decaf</v>
      </c>
    </row>
    <row r="508" spans="1:20" x14ac:dyDescent="0.3">
      <c r="A508">
        <v>212</v>
      </c>
      <c r="B508">
        <v>324</v>
      </c>
      <c r="C508">
        <v>567</v>
      </c>
      <c r="D508">
        <v>223</v>
      </c>
      <c r="E508">
        <v>112</v>
      </c>
      <c r="F508">
        <v>80</v>
      </c>
      <c r="G508">
        <v>1260</v>
      </c>
      <c r="H508">
        <v>150</v>
      </c>
      <c r="I508">
        <v>123</v>
      </c>
      <c r="J508">
        <v>220</v>
      </c>
      <c r="K508">
        <v>380</v>
      </c>
      <c r="L508">
        <v>702</v>
      </c>
      <c r="M508">
        <v>11</v>
      </c>
      <c r="N508" s="2">
        <v>42794</v>
      </c>
      <c r="O508" t="str">
        <f>VLOOKUP(L508,Location!$A$1:$D$157,2,FALSE)</f>
        <v>Nevada</v>
      </c>
      <c r="P508" t="str">
        <f>VLOOKUP(L508,Location!$A$1:$D$157,3,FALSE)</f>
        <v>West</v>
      </c>
      <c r="Q508" t="str">
        <f>VLOOKUP(L508,Location!$A$1:$D$157,4,FALSE)</f>
        <v>Small Market</v>
      </c>
      <c r="R508" t="str">
        <f>VLOOKUP(M508,Product!$A$1:$D$14,2,FALSE)</f>
        <v>Darjeeling</v>
      </c>
      <c r="S508" t="str">
        <f>VLOOKUP(M508,Product!$A$1:$D$14,3,FALSE)</f>
        <v>Tea</v>
      </c>
      <c r="T508" t="str">
        <f>VLOOKUP(M508,Product!$A$1:$D$14,4,FALSE)</f>
        <v>Regular</v>
      </c>
    </row>
    <row r="509" spans="1:20" x14ac:dyDescent="0.3">
      <c r="A509">
        <v>148</v>
      </c>
      <c r="B509">
        <v>239</v>
      </c>
      <c r="C509">
        <v>478</v>
      </c>
      <c r="D509">
        <v>276</v>
      </c>
      <c r="E509">
        <v>91</v>
      </c>
      <c r="F509">
        <v>66</v>
      </c>
      <c r="G509">
        <v>1417</v>
      </c>
      <c r="H509">
        <v>110</v>
      </c>
      <c r="I509">
        <v>59</v>
      </c>
      <c r="J509">
        <v>170</v>
      </c>
      <c r="K509">
        <v>320</v>
      </c>
      <c r="L509">
        <v>702</v>
      </c>
      <c r="M509">
        <v>12</v>
      </c>
      <c r="N509" s="2">
        <v>42794</v>
      </c>
      <c r="O509" t="str">
        <f>VLOOKUP(L509,Location!$A$1:$D$157,2,FALSE)</f>
        <v>Nevada</v>
      </c>
      <c r="P509" t="str">
        <f>VLOOKUP(L509,Location!$A$1:$D$157,3,FALSE)</f>
        <v>West</v>
      </c>
      <c r="Q509" t="str">
        <f>VLOOKUP(L509,Location!$A$1:$D$157,4,FALSE)</f>
        <v>Small Market</v>
      </c>
      <c r="R509" t="str">
        <f>VLOOKUP(M509,Product!$A$1:$D$14,2,FALSE)</f>
        <v>Earl Grey</v>
      </c>
      <c r="S509" t="str">
        <f>VLOOKUP(M509,Product!$A$1:$D$14,3,FALSE)</f>
        <v>Tea</v>
      </c>
      <c r="T509" t="str">
        <f>VLOOKUP(M509,Product!$A$1:$D$14,4,FALSE)</f>
        <v>Regular</v>
      </c>
    </row>
    <row r="510" spans="1:20" x14ac:dyDescent="0.3">
      <c r="A510">
        <v>-340</v>
      </c>
      <c r="B510">
        <v>-245</v>
      </c>
      <c r="C510">
        <v>32</v>
      </c>
      <c r="D510">
        <v>227</v>
      </c>
      <c r="E510">
        <v>127</v>
      </c>
      <c r="F510">
        <v>93</v>
      </c>
      <c r="G510">
        <v>2449</v>
      </c>
      <c r="H510">
        <v>-240</v>
      </c>
      <c r="I510">
        <v>148</v>
      </c>
      <c r="J510">
        <v>-160</v>
      </c>
      <c r="K510">
        <v>0</v>
      </c>
      <c r="L510">
        <v>775</v>
      </c>
      <c r="M510">
        <v>13</v>
      </c>
      <c r="N510" s="2">
        <v>42794</v>
      </c>
      <c r="O510" t="str">
        <f>VLOOKUP(L510,Location!$A$1:$D$157,2,FALSE)</f>
        <v>Nevada</v>
      </c>
      <c r="P510" t="str">
        <f>VLOOKUP(L510,Location!$A$1:$D$157,3,FALSE)</f>
        <v>West</v>
      </c>
      <c r="Q510" t="str">
        <f>VLOOKUP(L510,Location!$A$1:$D$157,4,FALSE)</f>
        <v>Small Market</v>
      </c>
      <c r="R510" t="str">
        <f>VLOOKUP(M510,Product!$A$1:$D$14,2,FALSE)</f>
        <v>Green Tea</v>
      </c>
      <c r="S510" t="str">
        <f>VLOOKUP(M510,Product!$A$1:$D$14,3,FALSE)</f>
        <v>Tea</v>
      </c>
      <c r="T510" t="str">
        <f>VLOOKUP(M510,Product!$A$1:$D$14,4,FALSE)</f>
        <v>Regular</v>
      </c>
    </row>
    <row r="511" spans="1:20" x14ac:dyDescent="0.3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s="2">
        <v>42794</v>
      </c>
      <c r="O511" t="str">
        <f>VLOOKUP(L511,Location!$A$1:$D$157,2,FALSE)</f>
        <v>Nevada</v>
      </c>
      <c r="P511" t="str">
        <f>VLOOKUP(L511,Location!$A$1:$D$157,3,FALSE)</f>
        <v>West</v>
      </c>
      <c r="Q511" t="str">
        <f>VLOOKUP(L511,Location!$A$1:$D$157,4,FALSE)</f>
        <v>Small Market</v>
      </c>
      <c r="R511" t="str">
        <f>VLOOKUP(M511,Product!$A$1:$D$14,2,FALSE)</f>
        <v>Columbian</v>
      </c>
      <c r="S511" t="str">
        <f>VLOOKUP(M511,Product!$A$1:$D$14,3,FALSE)</f>
        <v>Coffee</v>
      </c>
      <c r="T511" t="str">
        <f>VLOOKUP(M511,Product!$A$1:$D$14,4,FALSE)</f>
        <v>Regular</v>
      </c>
    </row>
    <row r="512" spans="1:20" x14ac:dyDescent="0.3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s="2">
        <v>42794</v>
      </c>
      <c r="O512" t="str">
        <f>VLOOKUP(L512,Location!$A$1:$D$157,2,FALSE)</f>
        <v>Oregon</v>
      </c>
      <c r="P512" t="str">
        <f>VLOOKUP(L512,Location!$A$1:$D$157,3,FALSE)</f>
        <v>West</v>
      </c>
      <c r="Q512" t="str">
        <f>VLOOKUP(L512,Location!$A$1:$D$157,4,FALSE)</f>
        <v>Small Market</v>
      </c>
      <c r="R512" t="str">
        <f>VLOOKUP(M512,Product!$A$1:$D$14,2,FALSE)</f>
        <v>Caffe Latte</v>
      </c>
      <c r="S512" t="str">
        <f>VLOOKUP(M512,Product!$A$1:$D$14,3,FALSE)</f>
        <v>Espresso</v>
      </c>
      <c r="T512" t="str">
        <f>VLOOKUP(M512,Product!$A$1:$D$14,4,FALSE)</f>
        <v>Regular</v>
      </c>
    </row>
    <row r="513" spans="1:20" x14ac:dyDescent="0.3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s="2">
        <v>42794</v>
      </c>
      <c r="O513" t="str">
        <f>VLOOKUP(L513,Location!$A$1:$D$157,2,FALSE)</f>
        <v>Oregon</v>
      </c>
      <c r="P513" t="str">
        <f>VLOOKUP(L513,Location!$A$1:$D$157,3,FALSE)</f>
        <v>West</v>
      </c>
      <c r="Q513" t="str">
        <f>VLOOKUP(L513,Location!$A$1:$D$157,4,FALSE)</f>
        <v>Small Market</v>
      </c>
      <c r="R513" t="str">
        <f>VLOOKUP(M513,Product!$A$1:$D$14,2,FALSE)</f>
        <v>Caffe Mocha</v>
      </c>
      <c r="S513" t="str">
        <f>VLOOKUP(M513,Product!$A$1:$D$14,3,FALSE)</f>
        <v>Espresso</v>
      </c>
      <c r="T513" t="str">
        <f>VLOOKUP(M513,Product!$A$1:$D$14,4,FALSE)</f>
        <v>Regular</v>
      </c>
    </row>
    <row r="514" spans="1:20" x14ac:dyDescent="0.3">
      <c r="A514">
        <v>94</v>
      </c>
      <c r="B514">
        <v>163</v>
      </c>
      <c r="C514">
        <v>325</v>
      </c>
      <c r="D514">
        <v>137</v>
      </c>
      <c r="E514">
        <v>69</v>
      </c>
      <c r="F514">
        <v>45</v>
      </c>
      <c r="G514">
        <v>1059</v>
      </c>
      <c r="H514">
        <v>100</v>
      </c>
      <c r="I514">
        <v>139</v>
      </c>
      <c r="J514">
        <v>160</v>
      </c>
      <c r="K514">
        <v>310</v>
      </c>
      <c r="L514">
        <v>971</v>
      </c>
      <c r="M514">
        <v>6</v>
      </c>
      <c r="N514" s="2">
        <v>42794</v>
      </c>
      <c r="O514" t="str">
        <f>VLOOKUP(L514,Location!$A$1:$D$157,2,FALSE)</f>
        <v>Oregon</v>
      </c>
      <c r="P514" t="str">
        <f>VLOOKUP(L514,Location!$A$1:$D$157,3,FALSE)</f>
        <v>West</v>
      </c>
      <c r="Q514" t="str">
        <f>VLOOKUP(L514,Location!$A$1:$D$157,4,FALSE)</f>
        <v>Small Market</v>
      </c>
      <c r="R514" t="str">
        <f>VLOOKUP(M514,Product!$A$1:$D$14,2,FALSE)</f>
        <v>Decaf Espresso</v>
      </c>
      <c r="S514" t="str">
        <f>VLOOKUP(M514,Product!$A$1:$D$14,3,FALSE)</f>
        <v>Espresso</v>
      </c>
      <c r="T514" t="str">
        <f>VLOOKUP(M514,Product!$A$1:$D$14,4,FALSE)</f>
        <v>Decaf</v>
      </c>
    </row>
    <row r="515" spans="1:20" x14ac:dyDescent="0.3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s="2">
        <v>42794</v>
      </c>
      <c r="O515" t="str">
        <f>VLOOKUP(L515,Location!$A$1:$D$157,2,FALSE)</f>
        <v>Oregon</v>
      </c>
      <c r="P515" t="str">
        <f>VLOOKUP(L515,Location!$A$1:$D$157,3,FALSE)</f>
        <v>West</v>
      </c>
      <c r="Q515" t="str">
        <f>VLOOKUP(L515,Location!$A$1:$D$157,4,FALSE)</f>
        <v>Small Market</v>
      </c>
      <c r="R515" t="str">
        <f>VLOOKUP(M515,Product!$A$1:$D$14,2,FALSE)</f>
        <v>Decaf Irish Cream</v>
      </c>
      <c r="S515" t="str">
        <f>VLOOKUP(M515,Product!$A$1:$D$14,3,FALSE)</f>
        <v>Coffee</v>
      </c>
      <c r="T515" t="str">
        <f>VLOOKUP(M515,Product!$A$1:$D$14,4,FALSE)</f>
        <v>Decaf</v>
      </c>
    </row>
    <row r="516" spans="1:20" x14ac:dyDescent="0.3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s="2">
        <v>42794</v>
      </c>
      <c r="O516" t="str">
        <f>VLOOKUP(L516,Location!$A$1:$D$157,2,FALSE)</f>
        <v>Oregon</v>
      </c>
      <c r="P516" t="str">
        <f>VLOOKUP(L516,Location!$A$1:$D$157,3,FALSE)</f>
        <v>West</v>
      </c>
      <c r="Q516" t="str">
        <f>VLOOKUP(L516,Location!$A$1:$D$157,4,FALSE)</f>
        <v>Small Market</v>
      </c>
      <c r="R516" t="str">
        <f>VLOOKUP(M516,Product!$A$1:$D$14,2,FALSE)</f>
        <v>Chamomile</v>
      </c>
      <c r="S516" t="str">
        <f>VLOOKUP(M516,Product!$A$1:$D$14,3,FALSE)</f>
        <v>Herbal Tea</v>
      </c>
      <c r="T516" t="str">
        <f>VLOOKUP(M516,Product!$A$1:$D$14,4,FALSE)</f>
        <v>Decaf</v>
      </c>
    </row>
    <row r="517" spans="1:20" x14ac:dyDescent="0.3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s="2">
        <v>42794</v>
      </c>
      <c r="O517" t="str">
        <f>VLOOKUP(L517,Location!$A$1:$D$157,2,FALSE)</f>
        <v>Oregon</v>
      </c>
      <c r="P517" t="str">
        <f>VLOOKUP(L517,Location!$A$1:$D$157,3,FALSE)</f>
        <v>West</v>
      </c>
      <c r="Q517" t="str">
        <f>VLOOKUP(L517,Location!$A$1:$D$157,4,FALSE)</f>
        <v>Small Market</v>
      </c>
      <c r="R517" t="str">
        <f>VLOOKUP(M517,Product!$A$1:$D$14,2,FALSE)</f>
        <v>Lemon</v>
      </c>
      <c r="S517" t="str">
        <f>VLOOKUP(M517,Product!$A$1:$D$14,3,FALSE)</f>
        <v>Herbal Tea</v>
      </c>
      <c r="T517" t="str">
        <f>VLOOKUP(M517,Product!$A$1:$D$14,4,FALSE)</f>
        <v>Decaf</v>
      </c>
    </row>
    <row r="518" spans="1:20" x14ac:dyDescent="0.3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s="2">
        <v>42794</v>
      </c>
      <c r="O518" t="str">
        <f>VLOOKUP(L518,Location!$A$1:$D$157,2,FALSE)</f>
        <v>Oregon</v>
      </c>
      <c r="P518" t="str">
        <f>VLOOKUP(L518,Location!$A$1:$D$157,3,FALSE)</f>
        <v>West</v>
      </c>
      <c r="Q518" t="str">
        <f>VLOOKUP(L518,Location!$A$1:$D$157,4,FALSE)</f>
        <v>Small Market</v>
      </c>
      <c r="R518" t="str">
        <f>VLOOKUP(M518,Product!$A$1:$D$14,2,FALSE)</f>
        <v>Darjeeling</v>
      </c>
      <c r="S518" t="str">
        <f>VLOOKUP(M518,Product!$A$1:$D$14,3,FALSE)</f>
        <v>Tea</v>
      </c>
      <c r="T518" t="str">
        <f>VLOOKUP(M518,Product!$A$1:$D$14,4,FALSE)</f>
        <v>Regular</v>
      </c>
    </row>
    <row r="519" spans="1:20" x14ac:dyDescent="0.3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s="2">
        <v>42794</v>
      </c>
      <c r="O519" t="str">
        <f>VLOOKUP(L519,Location!$A$1:$D$157,2,FALSE)</f>
        <v>Oregon</v>
      </c>
      <c r="P519" t="str">
        <f>VLOOKUP(L519,Location!$A$1:$D$157,3,FALSE)</f>
        <v>West</v>
      </c>
      <c r="Q519" t="str">
        <f>VLOOKUP(L519,Location!$A$1:$D$157,4,FALSE)</f>
        <v>Small Market</v>
      </c>
      <c r="R519" t="str">
        <f>VLOOKUP(M519,Product!$A$1:$D$14,2,FALSE)</f>
        <v>Earl Grey</v>
      </c>
      <c r="S519" t="str">
        <f>VLOOKUP(M519,Product!$A$1:$D$14,3,FALSE)</f>
        <v>Tea</v>
      </c>
      <c r="T519" t="str">
        <f>VLOOKUP(M519,Product!$A$1:$D$14,4,FALSE)</f>
        <v>Regular</v>
      </c>
    </row>
    <row r="520" spans="1:20" x14ac:dyDescent="0.3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s="2">
        <v>42794</v>
      </c>
      <c r="O520" t="str">
        <f>VLOOKUP(L520,Location!$A$1:$D$157,2,FALSE)</f>
        <v>Oregon</v>
      </c>
      <c r="P520" t="str">
        <f>VLOOKUP(L520,Location!$A$1:$D$157,3,FALSE)</f>
        <v>West</v>
      </c>
      <c r="Q520" t="str">
        <f>VLOOKUP(L520,Location!$A$1:$D$157,4,FALSE)</f>
        <v>Small Market</v>
      </c>
      <c r="R520" t="str">
        <f>VLOOKUP(M520,Product!$A$1:$D$14,2,FALSE)</f>
        <v>Green Tea</v>
      </c>
      <c r="S520" t="str">
        <f>VLOOKUP(M520,Product!$A$1:$D$14,3,FALSE)</f>
        <v>Tea</v>
      </c>
      <c r="T520" t="str">
        <f>VLOOKUP(M520,Product!$A$1:$D$14,4,FALSE)</f>
        <v>Regular</v>
      </c>
    </row>
    <row r="521" spans="1:20" x14ac:dyDescent="0.3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s="2">
        <v>42794</v>
      </c>
      <c r="O521" t="str">
        <f>VLOOKUP(L521,Location!$A$1:$D$157,2,FALSE)</f>
        <v>Oregon</v>
      </c>
      <c r="P521" t="str">
        <f>VLOOKUP(L521,Location!$A$1:$D$157,3,FALSE)</f>
        <v>West</v>
      </c>
      <c r="Q521" t="str">
        <f>VLOOKUP(L521,Location!$A$1:$D$157,4,FALSE)</f>
        <v>Small Market</v>
      </c>
      <c r="R521" t="str">
        <f>VLOOKUP(M521,Product!$A$1:$D$14,2,FALSE)</f>
        <v>Amaretto</v>
      </c>
      <c r="S521" t="str">
        <f>VLOOKUP(M521,Product!$A$1:$D$14,3,FALSE)</f>
        <v>Coffee</v>
      </c>
      <c r="T521" t="str">
        <f>VLOOKUP(M521,Product!$A$1:$D$14,4,FALSE)</f>
        <v>Regular</v>
      </c>
    </row>
    <row r="522" spans="1:20" x14ac:dyDescent="0.3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s="2">
        <v>42794</v>
      </c>
      <c r="O522" t="str">
        <f>VLOOKUP(L522,Location!$A$1:$D$157,2,FALSE)</f>
        <v>Oregon</v>
      </c>
      <c r="P522" t="str">
        <f>VLOOKUP(L522,Location!$A$1:$D$157,3,FALSE)</f>
        <v>West</v>
      </c>
      <c r="Q522" t="str">
        <f>VLOOKUP(L522,Location!$A$1:$D$157,4,FALSE)</f>
        <v>Small Market</v>
      </c>
      <c r="R522" t="str">
        <f>VLOOKUP(M522,Product!$A$1:$D$14,2,FALSE)</f>
        <v>Columbian</v>
      </c>
      <c r="S522" t="str">
        <f>VLOOKUP(M522,Product!$A$1:$D$14,3,FALSE)</f>
        <v>Coffee</v>
      </c>
      <c r="T522" t="str">
        <f>VLOOKUP(M522,Product!$A$1:$D$14,4,FALSE)</f>
        <v>Regular</v>
      </c>
    </row>
    <row r="523" spans="1:20" x14ac:dyDescent="0.3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2">
        <v>42794</v>
      </c>
      <c r="O523" t="str">
        <f>VLOOKUP(L523,Location!$A$1:$D$157,2,FALSE)</f>
        <v>Washington</v>
      </c>
      <c r="P523" t="str">
        <f>VLOOKUP(L523,Location!$A$1:$D$157,3,FALSE)</f>
        <v>West</v>
      </c>
      <c r="Q523" t="str">
        <f>VLOOKUP(L523,Location!$A$1:$D$157,4,FALSE)</f>
        <v>Small Market</v>
      </c>
      <c r="R523" t="str">
        <f>VLOOKUP(M523,Product!$A$1:$D$14,2,FALSE)</f>
        <v>Caffe Latte</v>
      </c>
      <c r="S523" t="str">
        <f>VLOOKUP(M523,Product!$A$1:$D$14,3,FALSE)</f>
        <v>Espresso</v>
      </c>
      <c r="T523" t="str">
        <f>VLOOKUP(M523,Product!$A$1:$D$14,4,FALSE)</f>
        <v>Regular</v>
      </c>
    </row>
    <row r="524" spans="1:20" x14ac:dyDescent="0.3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s="2">
        <v>42794</v>
      </c>
      <c r="O524" t="str">
        <f>VLOOKUP(L524,Location!$A$1:$D$157,2,FALSE)</f>
        <v>Washington</v>
      </c>
      <c r="P524" t="str">
        <f>VLOOKUP(L524,Location!$A$1:$D$157,3,FALSE)</f>
        <v>West</v>
      </c>
      <c r="Q524" t="str">
        <f>VLOOKUP(L524,Location!$A$1:$D$157,4,FALSE)</f>
        <v>Small Market</v>
      </c>
      <c r="R524" t="str">
        <f>VLOOKUP(M524,Product!$A$1:$D$14,2,FALSE)</f>
        <v>Caffe Mocha</v>
      </c>
      <c r="S524" t="str">
        <f>VLOOKUP(M524,Product!$A$1:$D$14,3,FALSE)</f>
        <v>Espresso</v>
      </c>
      <c r="T524" t="str">
        <f>VLOOKUP(M524,Product!$A$1:$D$14,4,FALSE)</f>
        <v>Regular</v>
      </c>
    </row>
    <row r="525" spans="1:20" x14ac:dyDescent="0.3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2">
        <v>42794</v>
      </c>
      <c r="O525" t="str">
        <f>VLOOKUP(L525,Location!$A$1:$D$157,2,FALSE)</f>
        <v>Washington</v>
      </c>
      <c r="P525" t="str">
        <f>VLOOKUP(L525,Location!$A$1:$D$157,3,FALSE)</f>
        <v>West</v>
      </c>
      <c r="Q525" t="str">
        <f>VLOOKUP(L525,Location!$A$1:$D$157,4,FALSE)</f>
        <v>Small Market</v>
      </c>
      <c r="R525" t="str">
        <f>VLOOKUP(M525,Product!$A$1:$D$14,2,FALSE)</f>
        <v>Decaf Espresso</v>
      </c>
      <c r="S525" t="str">
        <f>VLOOKUP(M525,Product!$A$1:$D$14,3,FALSE)</f>
        <v>Espresso</v>
      </c>
      <c r="T525" t="str">
        <f>VLOOKUP(M525,Product!$A$1:$D$14,4,FALSE)</f>
        <v>Decaf</v>
      </c>
    </row>
    <row r="526" spans="1:20" x14ac:dyDescent="0.3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60</v>
      </c>
      <c r="J526">
        <v>170</v>
      </c>
      <c r="K526">
        <v>280</v>
      </c>
      <c r="L526">
        <v>206</v>
      </c>
      <c r="M526">
        <v>3</v>
      </c>
      <c r="N526" s="2">
        <v>42794</v>
      </c>
      <c r="O526" t="str">
        <f>VLOOKUP(L526,Location!$A$1:$D$157,2,FALSE)</f>
        <v>Washington</v>
      </c>
      <c r="P526" t="str">
        <f>VLOOKUP(L526,Location!$A$1:$D$157,3,FALSE)</f>
        <v>West</v>
      </c>
      <c r="Q526" t="str">
        <f>VLOOKUP(L526,Location!$A$1:$D$157,4,FALSE)</f>
        <v>Small Market</v>
      </c>
      <c r="R526" t="str">
        <f>VLOOKUP(M526,Product!$A$1:$D$14,2,FALSE)</f>
        <v>Decaf Irish Cream</v>
      </c>
      <c r="S526" t="str">
        <f>VLOOKUP(M526,Product!$A$1:$D$14,3,FALSE)</f>
        <v>Coffee</v>
      </c>
      <c r="T526" t="str">
        <f>VLOOKUP(M526,Product!$A$1:$D$14,4,FALSE)</f>
        <v>Decaf</v>
      </c>
    </row>
    <row r="527" spans="1:20" x14ac:dyDescent="0.3">
      <c r="A527">
        <v>115</v>
      </c>
      <c r="B527">
        <v>186</v>
      </c>
      <c r="C527">
        <v>309</v>
      </c>
      <c r="D527">
        <v>190</v>
      </c>
      <c r="E527">
        <v>71</v>
      </c>
      <c r="F527">
        <v>40</v>
      </c>
      <c r="G527">
        <v>932</v>
      </c>
      <c r="H527">
        <v>120</v>
      </c>
      <c r="I527">
        <v>90</v>
      </c>
      <c r="J527">
        <v>170</v>
      </c>
      <c r="K527">
        <v>270</v>
      </c>
      <c r="L527">
        <v>206</v>
      </c>
      <c r="M527">
        <v>8</v>
      </c>
      <c r="N527" s="2">
        <v>42794</v>
      </c>
      <c r="O527" t="str">
        <f>VLOOKUP(L527,Location!$A$1:$D$157,2,FALSE)</f>
        <v>Washington</v>
      </c>
      <c r="P527" t="str">
        <f>VLOOKUP(L527,Location!$A$1:$D$157,3,FALSE)</f>
        <v>West</v>
      </c>
      <c r="Q527" t="str">
        <f>VLOOKUP(L527,Location!$A$1:$D$157,4,FALSE)</f>
        <v>Small Market</v>
      </c>
      <c r="R527" t="str">
        <f>VLOOKUP(M527,Product!$A$1:$D$14,2,FALSE)</f>
        <v>Chamomile</v>
      </c>
      <c r="S527" t="str">
        <f>VLOOKUP(M527,Product!$A$1:$D$14,3,FALSE)</f>
        <v>Herbal Tea</v>
      </c>
      <c r="T527" t="str">
        <f>VLOOKUP(M527,Product!$A$1:$D$14,4,FALSE)</f>
        <v>Decaf</v>
      </c>
    </row>
    <row r="528" spans="1:20" x14ac:dyDescent="0.3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s="2">
        <v>42794</v>
      </c>
      <c r="O528" t="str">
        <f>VLOOKUP(L528,Location!$A$1:$D$157,2,FALSE)</f>
        <v>Washington</v>
      </c>
      <c r="P528" t="str">
        <f>VLOOKUP(L528,Location!$A$1:$D$157,3,FALSE)</f>
        <v>West</v>
      </c>
      <c r="Q528" t="str">
        <f>VLOOKUP(L528,Location!$A$1:$D$157,4,FALSE)</f>
        <v>Small Market</v>
      </c>
      <c r="R528" t="str">
        <f>VLOOKUP(M528,Product!$A$1:$D$14,2,FALSE)</f>
        <v>Lemon</v>
      </c>
      <c r="S528" t="str">
        <f>VLOOKUP(M528,Product!$A$1:$D$14,3,FALSE)</f>
        <v>Herbal Tea</v>
      </c>
      <c r="T528" t="str">
        <f>VLOOKUP(M528,Product!$A$1:$D$14,4,FALSE)</f>
        <v>Decaf</v>
      </c>
    </row>
    <row r="529" spans="1:20" x14ac:dyDescent="0.3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s="2">
        <v>42794</v>
      </c>
      <c r="O529" t="str">
        <f>VLOOKUP(L529,Location!$A$1:$D$157,2,FALSE)</f>
        <v>Washington</v>
      </c>
      <c r="P529" t="str">
        <f>VLOOKUP(L529,Location!$A$1:$D$157,3,FALSE)</f>
        <v>West</v>
      </c>
      <c r="Q529" t="str">
        <f>VLOOKUP(L529,Location!$A$1:$D$157,4,FALSE)</f>
        <v>Small Market</v>
      </c>
      <c r="R529" t="str">
        <f>VLOOKUP(M529,Product!$A$1:$D$14,2,FALSE)</f>
        <v>Darjeeling</v>
      </c>
      <c r="S529" t="str">
        <f>VLOOKUP(M529,Product!$A$1:$D$14,3,FALSE)</f>
        <v>Tea</v>
      </c>
      <c r="T529" t="str">
        <f>VLOOKUP(M529,Product!$A$1:$D$14,4,FALSE)</f>
        <v>Regular</v>
      </c>
    </row>
    <row r="530" spans="1:20" x14ac:dyDescent="0.3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s="2">
        <v>42794</v>
      </c>
      <c r="O530" t="str">
        <f>VLOOKUP(L530,Location!$A$1:$D$157,2,FALSE)</f>
        <v>Washington</v>
      </c>
      <c r="P530" t="str">
        <f>VLOOKUP(L530,Location!$A$1:$D$157,3,FALSE)</f>
        <v>West</v>
      </c>
      <c r="Q530" t="str">
        <f>VLOOKUP(L530,Location!$A$1:$D$157,4,FALSE)</f>
        <v>Small Market</v>
      </c>
      <c r="R530" t="str">
        <f>VLOOKUP(M530,Product!$A$1:$D$14,2,FALSE)</f>
        <v>Earl Grey</v>
      </c>
      <c r="S530" t="str">
        <f>VLOOKUP(M530,Product!$A$1:$D$14,3,FALSE)</f>
        <v>Tea</v>
      </c>
      <c r="T530" t="str">
        <f>VLOOKUP(M530,Product!$A$1:$D$14,4,FALSE)</f>
        <v>Regular</v>
      </c>
    </row>
    <row r="531" spans="1:20" x14ac:dyDescent="0.3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s="2">
        <v>42794</v>
      </c>
      <c r="O531" t="str">
        <f>VLOOKUP(L531,Location!$A$1:$D$157,2,FALSE)</f>
        <v>Washington</v>
      </c>
      <c r="P531" t="str">
        <f>VLOOKUP(L531,Location!$A$1:$D$157,3,FALSE)</f>
        <v>West</v>
      </c>
      <c r="Q531" t="str">
        <f>VLOOKUP(L531,Location!$A$1:$D$157,4,FALSE)</f>
        <v>Small Market</v>
      </c>
      <c r="R531" t="str">
        <f>VLOOKUP(M531,Product!$A$1:$D$14,2,FALSE)</f>
        <v>Green Tea</v>
      </c>
      <c r="S531" t="str">
        <f>VLOOKUP(M531,Product!$A$1:$D$14,3,FALSE)</f>
        <v>Tea</v>
      </c>
      <c r="T531" t="str">
        <f>VLOOKUP(M531,Product!$A$1:$D$14,4,FALSE)</f>
        <v>Regular</v>
      </c>
    </row>
    <row r="532" spans="1:20" x14ac:dyDescent="0.3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2">
        <v>42794</v>
      </c>
      <c r="O532" t="str">
        <f>VLOOKUP(L532,Location!$A$1:$D$157,2,FALSE)</f>
        <v>Washington</v>
      </c>
      <c r="P532" t="str">
        <f>VLOOKUP(L532,Location!$A$1:$D$157,3,FALSE)</f>
        <v>West</v>
      </c>
      <c r="Q532" t="str">
        <f>VLOOKUP(L532,Location!$A$1:$D$157,4,FALSE)</f>
        <v>Small Market</v>
      </c>
      <c r="R532" t="str">
        <f>VLOOKUP(M532,Product!$A$1:$D$14,2,FALSE)</f>
        <v>Columbian</v>
      </c>
      <c r="S532" t="str">
        <f>VLOOKUP(M532,Product!$A$1:$D$14,3,FALSE)</f>
        <v>Coffee</v>
      </c>
      <c r="T532" t="str">
        <f>VLOOKUP(M532,Product!$A$1:$D$14,4,FALSE)</f>
        <v>Regular</v>
      </c>
    </row>
    <row r="533" spans="1:20" x14ac:dyDescent="0.3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s="2">
        <v>42825</v>
      </c>
      <c r="O533" t="str">
        <f>VLOOKUP(L533,Location!$A$1:$D$157,2,FALSE)</f>
        <v>Colorado</v>
      </c>
      <c r="P533" t="str">
        <f>VLOOKUP(L533,Location!$A$1:$D$157,3,FALSE)</f>
        <v>Central</v>
      </c>
      <c r="Q533" t="str">
        <f>VLOOKUP(L533,Location!$A$1:$D$157,4,FALSE)</f>
        <v>Major Market</v>
      </c>
      <c r="R533" t="str">
        <f>VLOOKUP(M533,Product!$A$1:$D$14,2,FALSE)</f>
        <v>Amaretto</v>
      </c>
      <c r="S533" t="str">
        <f>VLOOKUP(M533,Product!$A$1:$D$14,3,FALSE)</f>
        <v>Coffee</v>
      </c>
      <c r="T533" t="str">
        <f>VLOOKUP(M533,Product!$A$1:$D$14,4,FALSE)</f>
        <v>Regular</v>
      </c>
    </row>
    <row r="534" spans="1:20" x14ac:dyDescent="0.3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s="2">
        <v>42825</v>
      </c>
      <c r="O534" t="str">
        <f>VLOOKUP(L534,Location!$A$1:$D$157,2,FALSE)</f>
        <v>Colorado</v>
      </c>
      <c r="P534" t="str">
        <f>VLOOKUP(L534,Location!$A$1:$D$157,3,FALSE)</f>
        <v>Central</v>
      </c>
      <c r="Q534" t="str">
        <f>VLOOKUP(L534,Location!$A$1:$D$157,4,FALSE)</f>
        <v>Major Market</v>
      </c>
      <c r="R534" t="str">
        <f>VLOOKUP(M534,Product!$A$1:$D$14,2,FALSE)</f>
        <v>Columbian</v>
      </c>
      <c r="S534" t="str">
        <f>VLOOKUP(M534,Product!$A$1:$D$14,3,FALSE)</f>
        <v>Coffee</v>
      </c>
      <c r="T534" t="str">
        <f>VLOOKUP(M534,Product!$A$1:$D$14,4,FALSE)</f>
        <v>Regular</v>
      </c>
    </row>
    <row r="535" spans="1:20" x14ac:dyDescent="0.3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s="2">
        <v>42825</v>
      </c>
      <c r="O535" t="str">
        <f>VLOOKUP(L535,Location!$A$1:$D$157,2,FALSE)</f>
        <v>Colorado</v>
      </c>
      <c r="P535" t="str">
        <f>VLOOKUP(L535,Location!$A$1:$D$157,3,FALSE)</f>
        <v>Central</v>
      </c>
      <c r="Q535" t="str">
        <f>VLOOKUP(L535,Location!$A$1:$D$157,4,FALSE)</f>
        <v>Major Market</v>
      </c>
      <c r="R535" t="str">
        <f>VLOOKUP(M535,Product!$A$1:$D$14,2,FALSE)</f>
        <v>Darjeeling</v>
      </c>
      <c r="S535" t="str">
        <f>VLOOKUP(M535,Product!$A$1:$D$14,3,FALSE)</f>
        <v>Tea</v>
      </c>
      <c r="T535" t="str">
        <f>VLOOKUP(M535,Product!$A$1:$D$14,4,FALSE)</f>
        <v>Regular</v>
      </c>
    </row>
    <row r="536" spans="1:20" x14ac:dyDescent="0.3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s="2">
        <v>42825</v>
      </c>
      <c r="O536" t="str">
        <f>VLOOKUP(L536,Location!$A$1:$D$157,2,FALSE)</f>
        <v>Colorado</v>
      </c>
      <c r="P536" t="str">
        <f>VLOOKUP(L536,Location!$A$1:$D$157,3,FALSE)</f>
        <v>Central</v>
      </c>
      <c r="Q536" t="str">
        <f>VLOOKUP(L536,Location!$A$1:$D$157,4,FALSE)</f>
        <v>Major Market</v>
      </c>
      <c r="R536" t="str">
        <f>VLOOKUP(M536,Product!$A$1:$D$14,2,FALSE)</f>
        <v>Earl Grey</v>
      </c>
      <c r="S536" t="str">
        <f>VLOOKUP(M536,Product!$A$1:$D$14,3,FALSE)</f>
        <v>Tea</v>
      </c>
      <c r="T536" t="str">
        <f>VLOOKUP(M536,Product!$A$1:$D$14,4,FALSE)</f>
        <v>Regular</v>
      </c>
    </row>
    <row r="537" spans="1:20" x14ac:dyDescent="0.3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s="2">
        <v>42825</v>
      </c>
      <c r="O537" t="str">
        <f>VLOOKUP(L537,Location!$A$1:$D$157,2,FALSE)</f>
        <v>Colorado</v>
      </c>
      <c r="P537" t="str">
        <f>VLOOKUP(L537,Location!$A$1:$D$157,3,FALSE)</f>
        <v>Central</v>
      </c>
      <c r="Q537" t="str">
        <f>VLOOKUP(L537,Location!$A$1:$D$157,4,FALSE)</f>
        <v>Major Market</v>
      </c>
      <c r="R537" t="str">
        <f>VLOOKUP(M537,Product!$A$1:$D$14,2,FALSE)</f>
        <v>Green Tea</v>
      </c>
      <c r="S537" t="str">
        <f>VLOOKUP(M537,Product!$A$1:$D$14,3,FALSE)</f>
        <v>Tea</v>
      </c>
      <c r="T537" t="str">
        <f>VLOOKUP(M537,Product!$A$1:$D$14,4,FALSE)</f>
        <v>Regular</v>
      </c>
    </row>
    <row r="538" spans="1:20" x14ac:dyDescent="0.3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s="2">
        <v>42825</v>
      </c>
      <c r="O538" t="str">
        <f>VLOOKUP(L538,Location!$A$1:$D$157,2,FALSE)</f>
        <v>Colorado</v>
      </c>
      <c r="P538" t="str">
        <f>VLOOKUP(L538,Location!$A$1:$D$157,3,FALSE)</f>
        <v>Central</v>
      </c>
      <c r="Q538" t="str">
        <f>VLOOKUP(L538,Location!$A$1:$D$157,4,FALSE)</f>
        <v>Major Market</v>
      </c>
      <c r="R538" t="str">
        <f>VLOOKUP(M538,Product!$A$1:$D$14,2,FALSE)</f>
        <v>Caffe Mocha</v>
      </c>
      <c r="S538" t="str">
        <f>VLOOKUP(M538,Product!$A$1:$D$14,3,FALSE)</f>
        <v>Espresso</v>
      </c>
      <c r="T538" t="str">
        <f>VLOOKUP(M538,Product!$A$1:$D$14,4,FALSE)</f>
        <v>Regular</v>
      </c>
    </row>
    <row r="539" spans="1:20" x14ac:dyDescent="0.3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s="2">
        <v>42825</v>
      </c>
      <c r="O539" t="str">
        <f>VLOOKUP(L539,Location!$A$1:$D$157,2,FALSE)</f>
        <v>Colorado</v>
      </c>
      <c r="P539" t="str">
        <f>VLOOKUP(L539,Location!$A$1:$D$157,3,FALSE)</f>
        <v>Central</v>
      </c>
      <c r="Q539" t="str">
        <f>VLOOKUP(L539,Location!$A$1:$D$157,4,FALSE)</f>
        <v>Major Market</v>
      </c>
      <c r="R539" t="str">
        <f>VLOOKUP(M539,Product!$A$1:$D$14,2,FALSE)</f>
        <v>Decaf Espresso</v>
      </c>
      <c r="S539" t="str">
        <f>VLOOKUP(M539,Product!$A$1:$D$14,3,FALSE)</f>
        <v>Espresso</v>
      </c>
      <c r="T539" t="str">
        <f>VLOOKUP(M539,Product!$A$1:$D$14,4,FALSE)</f>
        <v>Decaf</v>
      </c>
    </row>
    <row r="540" spans="1:20" x14ac:dyDescent="0.3">
      <c r="A540">
        <v>105</v>
      </c>
      <c r="B540">
        <v>145</v>
      </c>
      <c r="C540">
        <v>245</v>
      </c>
      <c r="D540">
        <v>71</v>
      </c>
      <c r="E540">
        <v>40</v>
      </c>
      <c r="F540">
        <v>28</v>
      </c>
      <c r="G540">
        <v>822</v>
      </c>
      <c r="H540">
        <v>120</v>
      </c>
      <c r="I540">
        <v>85</v>
      </c>
      <c r="J540">
        <v>150</v>
      </c>
      <c r="K540">
        <v>250</v>
      </c>
      <c r="L540">
        <v>303</v>
      </c>
      <c r="M540">
        <v>3</v>
      </c>
      <c r="N540" s="2">
        <v>42825</v>
      </c>
      <c r="O540" t="str">
        <f>VLOOKUP(L540,Location!$A$1:$D$157,2,FALSE)</f>
        <v>Colorado</v>
      </c>
      <c r="P540" t="str">
        <f>VLOOKUP(L540,Location!$A$1:$D$157,3,FALSE)</f>
        <v>Central</v>
      </c>
      <c r="Q540" t="str">
        <f>VLOOKUP(L540,Location!$A$1:$D$157,4,FALSE)</f>
        <v>Major Market</v>
      </c>
      <c r="R540" t="str">
        <f>VLOOKUP(M540,Product!$A$1:$D$14,2,FALSE)</f>
        <v>Decaf Irish Cream</v>
      </c>
      <c r="S540" t="str">
        <f>VLOOKUP(M540,Product!$A$1:$D$14,3,FALSE)</f>
        <v>Coffee</v>
      </c>
      <c r="T540" t="str">
        <f>VLOOKUP(M540,Product!$A$1:$D$14,4,FALSE)</f>
        <v>Decaf</v>
      </c>
    </row>
    <row r="541" spans="1:20" x14ac:dyDescent="0.3">
      <c r="A541">
        <v>94</v>
      </c>
      <c r="B541">
        <v>163</v>
      </c>
      <c r="C541">
        <v>325</v>
      </c>
      <c r="D541">
        <v>185</v>
      </c>
      <c r="E541">
        <v>69</v>
      </c>
      <c r="F541">
        <v>45</v>
      </c>
      <c r="G541">
        <v>1091</v>
      </c>
      <c r="H541">
        <v>100</v>
      </c>
      <c r="I541">
        <v>88</v>
      </c>
      <c r="J541">
        <v>150</v>
      </c>
      <c r="K541">
        <v>280</v>
      </c>
      <c r="L541">
        <v>303</v>
      </c>
      <c r="M541">
        <v>8</v>
      </c>
      <c r="N541" s="2">
        <v>42825</v>
      </c>
      <c r="O541" t="str">
        <f>VLOOKUP(L541,Location!$A$1:$D$157,2,FALSE)</f>
        <v>Colorado</v>
      </c>
      <c r="P541" t="str">
        <f>VLOOKUP(L541,Location!$A$1:$D$157,3,FALSE)</f>
        <v>Central</v>
      </c>
      <c r="Q541" t="str">
        <f>VLOOKUP(L541,Location!$A$1:$D$157,4,FALSE)</f>
        <v>Major Market</v>
      </c>
      <c r="R541" t="str">
        <f>VLOOKUP(M541,Product!$A$1:$D$14,2,FALSE)</f>
        <v>Chamomile</v>
      </c>
      <c r="S541" t="str">
        <f>VLOOKUP(M541,Product!$A$1:$D$14,3,FALSE)</f>
        <v>Herbal Tea</v>
      </c>
      <c r="T541" t="str">
        <f>VLOOKUP(M541,Product!$A$1:$D$14,4,FALSE)</f>
        <v>Decaf</v>
      </c>
    </row>
    <row r="542" spans="1:20" x14ac:dyDescent="0.3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s="2">
        <v>42825</v>
      </c>
      <c r="O542" t="str">
        <f>VLOOKUP(L542,Location!$A$1:$D$157,2,FALSE)</f>
        <v>Colorado</v>
      </c>
      <c r="P542" t="str">
        <f>VLOOKUP(L542,Location!$A$1:$D$157,3,FALSE)</f>
        <v>Central</v>
      </c>
      <c r="Q542" t="str">
        <f>VLOOKUP(L542,Location!$A$1:$D$157,4,FALSE)</f>
        <v>Major Market</v>
      </c>
      <c r="R542" t="str">
        <f>VLOOKUP(M542,Product!$A$1:$D$14,2,FALSE)</f>
        <v>Lemon</v>
      </c>
      <c r="S542" t="str">
        <f>VLOOKUP(M542,Product!$A$1:$D$14,3,FALSE)</f>
        <v>Herbal Tea</v>
      </c>
      <c r="T542" t="str">
        <f>VLOOKUP(M542,Product!$A$1:$D$14,4,FALSE)</f>
        <v>Decaf</v>
      </c>
    </row>
    <row r="543" spans="1:20" x14ac:dyDescent="0.3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s="2">
        <v>42825</v>
      </c>
      <c r="O543" t="str">
        <f>VLOOKUP(L543,Location!$A$1:$D$157,2,FALSE)</f>
        <v>Colorado</v>
      </c>
      <c r="P543" t="str">
        <f>VLOOKUP(L543,Location!$A$1:$D$157,3,FALSE)</f>
        <v>Central</v>
      </c>
      <c r="Q543" t="str">
        <f>VLOOKUP(L543,Location!$A$1:$D$157,4,FALSE)</f>
        <v>Major Market</v>
      </c>
      <c r="R543" t="str">
        <f>VLOOKUP(M543,Product!$A$1:$D$14,2,FALSE)</f>
        <v>Mint</v>
      </c>
      <c r="S543" t="str">
        <f>VLOOKUP(M543,Product!$A$1:$D$14,3,FALSE)</f>
        <v>Herbal Tea</v>
      </c>
      <c r="T543" t="str">
        <f>VLOOKUP(M543,Product!$A$1:$D$14,4,FALSE)</f>
        <v>Decaf</v>
      </c>
    </row>
    <row r="544" spans="1:20" x14ac:dyDescent="0.3">
      <c r="A544">
        <v>156</v>
      </c>
      <c r="B544">
        <v>265</v>
      </c>
      <c r="C544">
        <v>456</v>
      </c>
      <c r="D544">
        <v>246</v>
      </c>
      <c r="E544">
        <v>109</v>
      </c>
      <c r="F544">
        <v>63</v>
      </c>
      <c r="G544">
        <v>865</v>
      </c>
      <c r="H544">
        <v>170</v>
      </c>
      <c r="I544">
        <v>175</v>
      </c>
      <c r="J544">
        <v>270</v>
      </c>
      <c r="K544">
        <v>470</v>
      </c>
      <c r="L544">
        <v>217</v>
      </c>
      <c r="M544">
        <v>2</v>
      </c>
      <c r="N544" s="2">
        <v>42825</v>
      </c>
      <c r="O544" t="str">
        <f>VLOOKUP(L544,Location!$A$1:$D$157,2,FALSE)</f>
        <v>Illinois</v>
      </c>
      <c r="P544" t="str">
        <f>VLOOKUP(L544,Location!$A$1:$D$157,3,FALSE)</f>
        <v>Central</v>
      </c>
      <c r="Q544" t="str">
        <f>VLOOKUP(L544,Location!$A$1:$D$157,4,FALSE)</f>
        <v>Major Market</v>
      </c>
      <c r="R544" t="str">
        <f>VLOOKUP(M544,Product!$A$1:$D$14,2,FALSE)</f>
        <v>Columbian</v>
      </c>
      <c r="S544" t="str">
        <f>VLOOKUP(M544,Product!$A$1:$D$14,3,FALSE)</f>
        <v>Coffee</v>
      </c>
      <c r="T544" t="str">
        <f>VLOOKUP(M544,Product!$A$1:$D$14,4,FALSE)</f>
        <v>Regular</v>
      </c>
    </row>
    <row r="545" spans="1:20" x14ac:dyDescent="0.3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s="2">
        <v>42825</v>
      </c>
      <c r="O545" t="str">
        <f>VLOOKUP(L545,Location!$A$1:$D$157,2,FALSE)</f>
        <v>Illinois</v>
      </c>
      <c r="P545" t="str">
        <f>VLOOKUP(L545,Location!$A$1:$D$157,3,FALSE)</f>
        <v>Central</v>
      </c>
      <c r="Q545" t="str">
        <f>VLOOKUP(L545,Location!$A$1:$D$157,4,FALSE)</f>
        <v>Major Market</v>
      </c>
      <c r="R545" t="str">
        <f>VLOOKUP(M545,Product!$A$1:$D$14,2,FALSE)</f>
        <v>Darjeeling</v>
      </c>
      <c r="S545" t="str">
        <f>VLOOKUP(M545,Product!$A$1:$D$14,3,FALSE)</f>
        <v>Tea</v>
      </c>
      <c r="T545" t="str">
        <f>VLOOKUP(M545,Product!$A$1:$D$14,4,FALSE)</f>
        <v>Regular</v>
      </c>
    </row>
    <row r="546" spans="1:20" x14ac:dyDescent="0.3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s="2">
        <v>42825</v>
      </c>
      <c r="O546" t="str">
        <f>VLOOKUP(L546,Location!$A$1:$D$157,2,FALSE)</f>
        <v>Illinois</v>
      </c>
      <c r="P546" t="str">
        <f>VLOOKUP(L546,Location!$A$1:$D$157,3,FALSE)</f>
        <v>Central</v>
      </c>
      <c r="Q546" t="str">
        <f>VLOOKUP(L546,Location!$A$1:$D$157,4,FALSE)</f>
        <v>Major Market</v>
      </c>
      <c r="R546" t="str">
        <f>VLOOKUP(M546,Product!$A$1:$D$14,2,FALSE)</f>
        <v>Earl Grey</v>
      </c>
      <c r="S546" t="str">
        <f>VLOOKUP(M546,Product!$A$1:$D$14,3,FALSE)</f>
        <v>Tea</v>
      </c>
      <c r="T546" t="str">
        <f>VLOOKUP(M546,Product!$A$1:$D$14,4,FALSE)</f>
        <v>Regular</v>
      </c>
    </row>
    <row r="547" spans="1:20" x14ac:dyDescent="0.3">
      <c r="A547">
        <v>220</v>
      </c>
      <c r="B547">
        <v>335</v>
      </c>
      <c r="C547">
        <v>587</v>
      </c>
      <c r="D547">
        <v>214</v>
      </c>
      <c r="E547">
        <v>115</v>
      </c>
      <c r="F547">
        <v>83</v>
      </c>
      <c r="G547">
        <v>1316</v>
      </c>
      <c r="H547">
        <v>280</v>
      </c>
      <c r="I547">
        <v>241</v>
      </c>
      <c r="J547">
        <v>400</v>
      </c>
      <c r="K547">
        <v>690</v>
      </c>
      <c r="L547">
        <v>217</v>
      </c>
      <c r="M547">
        <v>5</v>
      </c>
      <c r="N547" s="2">
        <v>42825</v>
      </c>
      <c r="O547" t="str">
        <f>VLOOKUP(L547,Location!$A$1:$D$157,2,FALSE)</f>
        <v>Illinois</v>
      </c>
      <c r="P547" t="str">
        <f>VLOOKUP(L547,Location!$A$1:$D$157,3,FALSE)</f>
        <v>Central</v>
      </c>
      <c r="Q547" t="str">
        <f>VLOOKUP(L547,Location!$A$1:$D$157,4,FALSE)</f>
        <v>Major Market</v>
      </c>
      <c r="R547" t="str">
        <f>VLOOKUP(M547,Product!$A$1:$D$14,2,FALSE)</f>
        <v>Caffe Mocha</v>
      </c>
      <c r="S547" t="str">
        <f>VLOOKUP(M547,Product!$A$1:$D$14,3,FALSE)</f>
        <v>Espresso</v>
      </c>
      <c r="T547" t="str">
        <f>VLOOKUP(M547,Product!$A$1:$D$14,4,FALSE)</f>
        <v>Regular</v>
      </c>
    </row>
    <row r="548" spans="1:20" x14ac:dyDescent="0.3">
      <c r="A548">
        <v>149</v>
      </c>
      <c r="B548">
        <v>239</v>
      </c>
      <c r="C548">
        <v>478</v>
      </c>
      <c r="D548">
        <v>209</v>
      </c>
      <c r="E548">
        <v>90</v>
      </c>
      <c r="F548">
        <v>66</v>
      </c>
      <c r="G548">
        <v>1464</v>
      </c>
      <c r="H548">
        <v>200</v>
      </c>
      <c r="I548">
        <v>196</v>
      </c>
      <c r="J548">
        <v>290</v>
      </c>
      <c r="K548">
        <v>560</v>
      </c>
      <c r="L548">
        <v>217</v>
      </c>
      <c r="M548">
        <v>6</v>
      </c>
      <c r="N548" s="2">
        <v>42825</v>
      </c>
      <c r="O548" t="str">
        <f>VLOOKUP(L548,Location!$A$1:$D$157,2,FALSE)</f>
        <v>Illinois</v>
      </c>
      <c r="P548" t="str">
        <f>VLOOKUP(L548,Location!$A$1:$D$157,3,FALSE)</f>
        <v>Central</v>
      </c>
      <c r="Q548" t="str">
        <f>VLOOKUP(L548,Location!$A$1:$D$157,4,FALSE)</f>
        <v>Major Market</v>
      </c>
      <c r="R548" t="str">
        <f>VLOOKUP(M548,Product!$A$1:$D$14,2,FALSE)</f>
        <v>Decaf Espresso</v>
      </c>
      <c r="S548" t="str">
        <f>VLOOKUP(M548,Product!$A$1:$D$14,3,FALSE)</f>
        <v>Espresso</v>
      </c>
      <c r="T548" t="str">
        <f>VLOOKUP(M548,Product!$A$1:$D$14,4,FALSE)</f>
        <v>Decaf</v>
      </c>
    </row>
    <row r="549" spans="1:20" x14ac:dyDescent="0.3">
      <c r="A549">
        <v>116</v>
      </c>
      <c r="B549">
        <v>178</v>
      </c>
      <c r="C549">
        <v>301</v>
      </c>
      <c r="D549">
        <v>70</v>
      </c>
      <c r="E549">
        <v>62</v>
      </c>
      <c r="F549">
        <v>39</v>
      </c>
      <c r="G549">
        <v>611</v>
      </c>
      <c r="H549">
        <v>130</v>
      </c>
      <c r="I549">
        <v>158</v>
      </c>
      <c r="J549">
        <v>180</v>
      </c>
      <c r="K549">
        <v>310</v>
      </c>
      <c r="L549">
        <v>309</v>
      </c>
      <c r="M549">
        <v>3</v>
      </c>
      <c r="N549" s="2">
        <v>42825</v>
      </c>
      <c r="O549" t="str">
        <f>VLOOKUP(L549,Location!$A$1:$D$157,2,FALSE)</f>
        <v>Illinois</v>
      </c>
      <c r="P549" t="str">
        <f>VLOOKUP(L549,Location!$A$1:$D$157,3,FALSE)</f>
        <v>Central</v>
      </c>
      <c r="Q549" t="str">
        <f>VLOOKUP(L549,Location!$A$1:$D$157,4,FALSE)</f>
        <v>Major Market</v>
      </c>
      <c r="R549" t="str">
        <f>VLOOKUP(M549,Product!$A$1:$D$14,2,FALSE)</f>
        <v>Decaf Irish Cream</v>
      </c>
      <c r="S549" t="str">
        <f>VLOOKUP(M549,Product!$A$1:$D$14,3,FALSE)</f>
        <v>Coffee</v>
      </c>
      <c r="T549" t="str">
        <f>VLOOKUP(M549,Product!$A$1:$D$14,4,FALSE)</f>
        <v>Decaf</v>
      </c>
    </row>
    <row r="550" spans="1:20" x14ac:dyDescent="0.3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s="2">
        <v>42825</v>
      </c>
      <c r="O550" t="str">
        <f>VLOOKUP(L550,Location!$A$1:$D$157,2,FALSE)</f>
        <v>Illinois</v>
      </c>
      <c r="P550" t="str">
        <f>VLOOKUP(L550,Location!$A$1:$D$157,3,FALSE)</f>
        <v>Central</v>
      </c>
      <c r="Q550" t="str">
        <f>VLOOKUP(L550,Location!$A$1:$D$157,4,FALSE)</f>
        <v>Major Market</v>
      </c>
      <c r="R550" t="str">
        <f>VLOOKUP(M550,Product!$A$1:$D$14,2,FALSE)</f>
        <v>Chamomile</v>
      </c>
      <c r="S550" t="str">
        <f>VLOOKUP(M550,Product!$A$1:$D$14,3,FALSE)</f>
        <v>Herbal Tea</v>
      </c>
      <c r="T550" t="str">
        <f>VLOOKUP(M550,Product!$A$1:$D$14,4,FALSE)</f>
        <v>Decaf</v>
      </c>
    </row>
    <row r="551" spans="1:20" x14ac:dyDescent="0.3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2">
        <v>42825</v>
      </c>
      <c r="O551" t="str">
        <f>VLOOKUP(L551,Location!$A$1:$D$157,2,FALSE)</f>
        <v>Illinois</v>
      </c>
      <c r="P551" t="str">
        <f>VLOOKUP(L551,Location!$A$1:$D$157,3,FALSE)</f>
        <v>Central</v>
      </c>
      <c r="Q551" t="str">
        <f>VLOOKUP(L551,Location!$A$1:$D$157,4,FALSE)</f>
        <v>Major Market</v>
      </c>
      <c r="R551" t="str">
        <f>VLOOKUP(M551,Product!$A$1:$D$14,2,FALSE)</f>
        <v>Lemon</v>
      </c>
      <c r="S551" t="str">
        <f>VLOOKUP(M551,Product!$A$1:$D$14,3,FALSE)</f>
        <v>Herbal Tea</v>
      </c>
      <c r="T551" t="str">
        <f>VLOOKUP(M551,Product!$A$1:$D$14,4,FALSE)</f>
        <v>Decaf</v>
      </c>
    </row>
    <row r="552" spans="1:20" x14ac:dyDescent="0.3">
      <c r="A552">
        <v>106</v>
      </c>
      <c r="B552">
        <v>145</v>
      </c>
      <c r="C552">
        <v>245</v>
      </c>
      <c r="D552">
        <v>146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s="2">
        <v>42825</v>
      </c>
      <c r="O552" t="str">
        <f>VLOOKUP(L552,Location!$A$1:$D$157,2,FALSE)</f>
        <v>Illinois</v>
      </c>
      <c r="P552" t="str">
        <f>VLOOKUP(L552,Location!$A$1:$D$157,3,FALSE)</f>
        <v>Central</v>
      </c>
      <c r="Q552" t="str">
        <f>VLOOKUP(L552,Location!$A$1:$D$157,4,FALSE)</f>
        <v>Major Market</v>
      </c>
      <c r="R552" t="str">
        <f>VLOOKUP(M552,Product!$A$1:$D$14,2,FALSE)</f>
        <v>Mint</v>
      </c>
      <c r="S552" t="str">
        <f>VLOOKUP(M552,Product!$A$1:$D$14,3,FALSE)</f>
        <v>Herbal Tea</v>
      </c>
      <c r="T552" t="str">
        <f>VLOOKUP(M552,Product!$A$1:$D$14,4,FALSE)</f>
        <v>Decaf</v>
      </c>
    </row>
    <row r="553" spans="1:20" x14ac:dyDescent="0.3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2">
        <v>42825</v>
      </c>
      <c r="O553" t="str">
        <f>VLOOKUP(L553,Location!$A$1:$D$157,2,FALSE)</f>
        <v>Iowa</v>
      </c>
      <c r="P553" t="str">
        <f>VLOOKUP(L553,Location!$A$1:$D$157,3,FALSE)</f>
        <v>Central</v>
      </c>
      <c r="Q553" t="str">
        <f>VLOOKUP(L553,Location!$A$1:$D$157,4,FALSE)</f>
        <v>Small Market</v>
      </c>
      <c r="R553" t="str">
        <f>VLOOKUP(M553,Product!$A$1:$D$14,2,FALSE)</f>
        <v>Amaretto</v>
      </c>
      <c r="S553" t="str">
        <f>VLOOKUP(M553,Product!$A$1:$D$14,3,FALSE)</f>
        <v>Coffee</v>
      </c>
      <c r="T553" t="str">
        <f>VLOOKUP(M553,Product!$A$1:$D$14,4,FALSE)</f>
        <v>Regular</v>
      </c>
    </row>
    <row r="554" spans="1:20" x14ac:dyDescent="0.3">
      <c r="A554">
        <v>148</v>
      </c>
      <c r="B554">
        <v>239</v>
      </c>
      <c r="C554">
        <v>478</v>
      </c>
      <c r="D554">
        <v>344</v>
      </c>
      <c r="E554">
        <v>91</v>
      </c>
      <c r="F554">
        <v>66</v>
      </c>
      <c r="G554">
        <v>1464</v>
      </c>
      <c r="H554">
        <v>140</v>
      </c>
      <c r="I554">
        <v>151</v>
      </c>
      <c r="J554">
        <v>220</v>
      </c>
      <c r="K554">
        <v>420</v>
      </c>
      <c r="L554">
        <v>319</v>
      </c>
      <c r="M554">
        <v>11</v>
      </c>
      <c r="N554" s="2">
        <v>42825</v>
      </c>
      <c r="O554" t="str">
        <f>VLOOKUP(L554,Location!$A$1:$D$157,2,FALSE)</f>
        <v>Iowa</v>
      </c>
      <c r="P554" t="str">
        <f>VLOOKUP(L554,Location!$A$1:$D$157,3,FALSE)</f>
        <v>Central</v>
      </c>
      <c r="Q554" t="str">
        <f>VLOOKUP(L554,Location!$A$1:$D$157,4,FALSE)</f>
        <v>Small Market</v>
      </c>
      <c r="R554" t="str">
        <f>VLOOKUP(M554,Product!$A$1:$D$14,2,FALSE)</f>
        <v>Darjeeling</v>
      </c>
      <c r="S554" t="str">
        <f>VLOOKUP(M554,Product!$A$1:$D$14,3,FALSE)</f>
        <v>Tea</v>
      </c>
      <c r="T554" t="str">
        <f>VLOOKUP(M554,Product!$A$1:$D$14,4,FALSE)</f>
        <v>Regular</v>
      </c>
    </row>
    <row r="555" spans="1:20" x14ac:dyDescent="0.3">
      <c r="A555">
        <v>186</v>
      </c>
      <c r="B555">
        <v>318</v>
      </c>
      <c r="C555">
        <v>578</v>
      </c>
      <c r="D555">
        <v>267</v>
      </c>
      <c r="E555">
        <v>132</v>
      </c>
      <c r="F555">
        <v>98</v>
      </c>
      <c r="G555">
        <v>1423</v>
      </c>
      <c r="H555">
        <v>160</v>
      </c>
      <c r="I555">
        <v>242</v>
      </c>
      <c r="J555">
        <v>280</v>
      </c>
      <c r="K555">
        <v>500</v>
      </c>
      <c r="L555">
        <v>515</v>
      </c>
      <c r="M555">
        <v>12</v>
      </c>
      <c r="N555" s="2">
        <v>42825</v>
      </c>
      <c r="O555" t="str">
        <f>VLOOKUP(L555,Location!$A$1:$D$157,2,FALSE)</f>
        <v>Iowa</v>
      </c>
      <c r="P555" t="str">
        <f>VLOOKUP(L555,Location!$A$1:$D$157,3,FALSE)</f>
        <v>Central</v>
      </c>
      <c r="Q555" t="str">
        <f>VLOOKUP(L555,Location!$A$1:$D$157,4,FALSE)</f>
        <v>Small Market</v>
      </c>
      <c r="R555" t="str">
        <f>VLOOKUP(M555,Product!$A$1:$D$14,2,FALSE)</f>
        <v>Earl Grey</v>
      </c>
      <c r="S555" t="str">
        <f>VLOOKUP(M555,Product!$A$1:$D$14,3,FALSE)</f>
        <v>Tea</v>
      </c>
      <c r="T555" t="str">
        <f>VLOOKUP(M555,Product!$A$1:$D$14,4,FALSE)</f>
        <v>Regular</v>
      </c>
    </row>
    <row r="556" spans="1:20" x14ac:dyDescent="0.3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s="2">
        <v>42825</v>
      </c>
      <c r="O556" t="str">
        <f>VLOOKUP(L556,Location!$A$1:$D$157,2,FALSE)</f>
        <v>Iowa</v>
      </c>
      <c r="P556" t="str">
        <f>VLOOKUP(L556,Location!$A$1:$D$157,3,FALSE)</f>
        <v>Central</v>
      </c>
      <c r="Q556" t="str">
        <f>VLOOKUP(L556,Location!$A$1:$D$157,4,FALSE)</f>
        <v>Small Market</v>
      </c>
      <c r="R556" t="str">
        <f>VLOOKUP(M556,Product!$A$1:$D$14,2,FALSE)</f>
        <v>Caffe Mocha</v>
      </c>
      <c r="S556" t="str">
        <f>VLOOKUP(M556,Product!$A$1:$D$14,3,FALSE)</f>
        <v>Espresso</v>
      </c>
      <c r="T556" t="str">
        <f>VLOOKUP(M556,Product!$A$1:$D$14,4,FALSE)</f>
        <v>Regular</v>
      </c>
    </row>
    <row r="557" spans="1:20" x14ac:dyDescent="0.3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2">
        <v>42825</v>
      </c>
      <c r="O557" t="str">
        <f>VLOOKUP(L557,Location!$A$1:$D$157,2,FALSE)</f>
        <v>Iowa</v>
      </c>
      <c r="P557" t="str">
        <f>VLOOKUP(L557,Location!$A$1:$D$157,3,FALSE)</f>
        <v>Central</v>
      </c>
      <c r="Q557" t="str">
        <f>VLOOKUP(L557,Location!$A$1:$D$157,4,FALSE)</f>
        <v>Small Market</v>
      </c>
      <c r="R557" t="str">
        <f>VLOOKUP(M557,Product!$A$1:$D$14,2,FALSE)</f>
        <v>Decaf Espresso</v>
      </c>
      <c r="S557" t="str">
        <f>VLOOKUP(M557,Product!$A$1:$D$14,3,FALSE)</f>
        <v>Espresso</v>
      </c>
      <c r="T557" t="str">
        <f>VLOOKUP(M557,Product!$A$1:$D$14,4,FALSE)</f>
        <v>Decaf</v>
      </c>
    </row>
    <row r="558" spans="1:20" x14ac:dyDescent="0.3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s="2">
        <v>42825</v>
      </c>
      <c r="O558" t="str">
        <f>VLOOKUP(L558,Location!$A$1:$D$157,2,FALSE)</f>
        <v>Iowa</v>
      </c>
      <c r="P558" t="str">
        <f>VLOOKUP(L558,Location!$A$1:$D$157,3,FALSE)</f>
        <v>Central</v>
      </c>
      <c r="Q558" t="str">
        <f>VLOOKUP(L558,Location!$A$1:$D$157,4,FALSE)</f>
        <v>Small Market</v>
      </c>
      <c r="R558" t="str">
        <f>VLOOKUP(M558,Product!$A$1:$D$14,2,FALSE)</f>
        <v>Columbian</v>
      </c>
      <c r="S558" t="str">
        <f>VLOOKUP(M558,Product!$A$1:$D$14,3,FALSE)</f>
        <v>Coffee</v>
      </c>
      <c r="T558" t="str">
        <f>VLOOKUP(M558,Product!$A$1:$D$14,4,FALSE)</f>
        <v>Regular</v>
      </c>
    </row>
    <row r="559" spans="1:20" x14ac:dyDescent="0.3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2">
        <v>42825</v>
      </c>
      <c r="O559" t="str">
        <f>VLOOKUP(L559,Location!$A$1:$D$157,2,FALSE)</f>
        <v>Iowa</v>
      </c>
      <c r="P559" t="str">
        <f>VLOOKUP(L559,Location!$A$1:$D$157,3,FALSE)</f>
        <v>Central</v>
      </c>
      <c r="Q559" t="str">
        <f>VLOOKUP(L559,Location!$A$1:$D$157,4,FALSE)</f>
        <v>Small Market</v>
      </c>
      <c r="R559" t="str">
        <f>VLOOKUP(M559,Product!$A$1:$D$14,2,FALSE)</f>
        <v>Decaf Irish Cream</v>
      </c>
      <c r="S559" t="str">
        <f>VLOOKUP(M559,Product!$A$1:$D$14,3,FALSE)</f>
        <v>Coffee</v>
      </c>
      <c r="T559" t="str">
        <f>VLOOKUP(M559,Product!$A$1:$D$14,4,FALSE)</f>
        <v>Decaf</v>
      </c>
    </row>
    <row r="560" spans="1:20" x14ac:dyDescent="0.3">
      <c r="A560">
        <v>220</v>
      </c>
      <c r="B560">
        <v>335</v>
      </c>
      <c r="C560">
        <v>587</v>
      </c>
      <c r="D560">
        <v>266</v>
      </c>
      <c r="E560">
        <v>115</v>
      </c>
      <c r="F560">
        <v>83</v>
      </c>
      <c r="G560">
        <v>1316</v>
      </c>
      <c r="H560">
        <v>210</v>
      </c>
      <c r="I560">
        <v>226</v>
      </c>
      <c r="J560">
        <v>300</v>
      </c>
      <c r="K560">
        <v>510</v>
      </c>
      <c r="L560">
        <v>563</v>
      </c>
      <c r="M560">
        <v>8</v>
      </c>
      <c r="N560" s="2">
        <v>42825</v>
      </c>
      <c r="O560" t="str">
        <f>VLOOKUP(L560,Location!$A$1:$D$157,2,FALSE)</f>
        <v>Iowa</v>
      </c>
      <c r="P560" t="str">
        <f>VLOOKUP(L560,Location!$A$1:$D$157,3,FALSE)</f>
        <v>Central</v>
      </c>
      <c r="Q560" t="str">
        <f>VLOOKUP(L560,Location!$A$1:$D$157,4,FALSE)</f>
        <v>Small Market</v>
      </c>
      <c r="R560" t="str">
        <f>VLOOKUP(M560,Product!$A$1:$D$14,2,FALSE)</f>
        <v>Chamomile</v>
      </c>
      <c r="S560" t="str">
        <f>VLOOKUP(M560,Product!$A$1:$D$14,3,FALSE)</f>
        <v>Herbal Tea</v>
      </c>
      <c r="T560" t="str">
        <f>VLOOKUP(M560,Product!$A$1:$D$14,4,FALSE)</f>
        <v>Decaf</v>
      </c>
    </row>
    <row r="561" spans="1:20" x14ac:dyDescent="0.3">
      <c r="A561">
        <v>115</v>
      </c>
      <c r="B561">
        <v>178</v>
      </c>
      <c r="C561">
        <v>301</v>
      </c>
      <c r="D561">
        <v>73</v>
      </c>
      <c r="E561">
        <v>63</v>
      </c>
      <c r="F561">
        <v>39</v>
      </c>
      <c r="G561">
        <v>611</v>
      </c>
      <c r="H561">
        <v>120</v>
      </c>
      <c r="I561">
        <v>70</v>
      </c>
      <c r="J561">
        <v>160</v>
      </c>
      <c r="K561">
        <v>260</v>
      </c>
      <c r="L561">
        <v>319</v>
      </c>
      <c r="M561">
        <v>9</v>
      </c>
      <c r="N561" s="2">
        <v>42825</v>
      </c>
      <c r="O561" t="str">
        <f>VLOOKUP(L561,Location!$A$1:$D$157,2,FALSE)</f>
        <v>Iowa</v>
      </c>
      <c r="P561" t="str">
        <f>VLOOKUP(L561,Location!$A$1:$D$157,3,FALSE)</f>
        <v>Central</v>
      </c>
      <c r="Q561" t="str">
        <f>VLOOKUP(L561,Location!$A$1:$D$157,4,FALSE)</f>
        <v>Small Market</v>
      </c>
      <c r="R561" t="str">
        <f>VLOOKUP(M561,Product!$A$1:$D$14,2,FALSE)</f>
        <v>Lemon</v>
      </c>
      <c r="S561" t="str">
        <f>VLOOKUP(M561,Product!$A$1:$D$14,3,FALSE)</f>
        <v>Herbal Tea</v>
      </c>
      <c r="T561" t="str">
        <f>VLOOKUP(M561,Product!$A$1:$D$14,4,FALSE)</f>
        <v>Decaf</v>
      </c>
    </row>
    <row r="562" spans="1:20" x14ac:dyDescent="0.3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s="2">
        <v>42825</v>
      </c>
      <c r="O562" t="str">
        <f>VLOOKUP(L562,Location!$A$1:$D$157,2,FALSE)</f>
        <v>Missouri</v>
      </c>
      <c r="P562" t="str">
        <f>VLOOKUP(L562,Location!$A$1:$D$157,3,FALSE)</f>
        <v>Central</v>
      </c>
      <c r="Q562" t="str">
        <f>VLOOKUP(L562,Location!$A$1:$D$157,4,FALSE)</f>
        <v>Small Market</v>
      </c>
      <c r="R562" t="str">
        <f>VLOOKUP(M562,Product!$A$1:$D$14,2,FALSE)</f>
        <v>Darjeeling</v>
      </c>
      <c r="S562" t="str">
        <f>VLOOKUP(M562,Product!$A$1:$D$14,3,FALSE)</f>
        <v>Tea</v>
      </c>
      <c r="T562" t="str">
        <f>VLOOKUP(M562,Product!$A$1:$D$14,4,FALSE)</f>
        <v>Regular</v>
      </c>
    </row>
    <row r="563" spans="1:20" x14ac:dyDescent="0.3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s="2">
        <v>42825</v>
      </c>
      <c r="O563" t="str">
        <f>VLOOKUP(L563,Location!$A$1:$D$157,2,FALSE)</f>
        <v>Missouri</v>
      </c>
      <c r="P563" t="str">
        <f>VLOOKUP(L563,Location!$A$1:$D$157,3,FALSE)</f>
        <v>Central</v>
      </c>
      <c r="Q563" t="str">
        <f>VLOOKUP(L563,Location!$A$1:$D$157,4,FALSE)</f>
        <v>Small Market</v>
      </c>
      <c r="R563" t="str">
        <f>VLOOKUP(M563,Product!$A$1:$D$14,2,FALSE)</f>
        <v>Earl Grey</v>
      </c>
      <c r="S563" t="str">
        <f>VLOOKUP(M563,Product!$A$1:$D$14,3,FALSE)</f>
        <v>Tea</v>
      </c>
      <c r="T563" t="str">
        <f>VLOOKUP(M563,Product!$A$1:$D$14,4,FALSE)</f>
        <v>Regular</v>
      </c>
    </row>
    <row r="564" spans="1:20" x14ac:dyDescent="0.3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s="2">
        <v>42825</v>
      </c>
      <c r="O564" t="str">
        <f>VLOOKUP(L564,Location!$A$1:$D$157,2,FALSE)</f>
        <v>Missouri</v>
      </c>
      <c r="P564" t="str">
        <f>VLOOKUP(L564,Location!$A$1:$D$157,3,FALSE)</f>
        <v>Central</v>
      </c>
      <c r="Q564" t="str">
        <f>VLOOKUP(L564,Location!$A$1:$D$157,4,FALSE)</f>
        <v>Small Market</v>
      </c>
      <c r="R564" t="str">
        <f>VLOOKUP(M564,Product!$A$1:$D$14,2,FALSE)</f>
        <v>Green Tea</v>
      </c>
      <c r="S564" t="str">
        <f>VLOOKUP(M564,Product!$A$1:$D$14,3,FALSE)</f>
        <v>Tea</v>
      </c>
      <c r="T564" t="str">
        <f>VLOOKUP(M564,Product!$A$1:$D$14,4,FALSE)</f>
        <v>Regular</v>
      </c>
    </row>
    <row r="565" spans="1:20" x14ac:dyDescent="0.3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s="2">
        <v>42825</v>
      </c>
      <c r="O565" t="str">
        <f>VLOOKUP(L565,Location!$A$1:$D$157,2,FALSE)</f>
        <v>Missouri</v>
      </c>
      <c r="P565" t="str">
        <f>VLOOKUP(L565,Location!$A$1:$D$157,3,FALSE)</f>
        <v>Central</v>
      </c>
      <c r="Q565" t="str">
        <f>VLOOKUP(L565,Location!$A$1:$D$157,4,FALSE)</f>
        <v>Small Market</v>
      </c>
      <c r="R565" t="str">
        <f>VLOOKUP(M565,Product!$A$1:$D$14,2,FALSE)</f>
        <v>Caffe Mocha</v>
      </c>
      <c r="S565" t="str">
        <f>VLOOKUP(M565,Product!$A$1:$D$14,3,FALSE)</f>
        <v>Espresso</v>
      </c>
      <c r="T565" t="str">
        <f>VLOOKUP(M565,Product!$A$1:$D$14,4,FALSE)</f>
        <v>Regular</v>
      </c>
    </row>
    <row r="566" spans="1:20" x14ac:dyDescent="0.3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s="2">
        <v>42825</v>
      </c>
      <c r="O566" t="str">
        <f>VLOOKUP(L566,Location!$A$1:$D$157,2,FALSE)</f>
        <v>Missouri</v>
      </c>
      <c r="P566" t="str">
        <f>VLOOKUP(L566,Location!$A$1:$D$157,3,FALSE)</f>
        <v>Central</v>
      </c>
      <c r="Q566" t="str">
        <f>VLOOKUP(L566,Location!$A$1:$D$157,4,FALSE)</f>
        <v>Small Market</v>
      </c>
      <c r="R566" t="str">
        <f>VLOOKUP(M566,Product!$A$1:$D$14,2,FALSE)</f>
        <v>Decaf Espresso</v>
      </c>
      <c r="S566" t="str">
        <f>VLOOKUP(M566,Product!$A$1:$D$14,3,FALSE)</f>
        <v>Espresso</v>
      </c>
      <c r="T566" t="str">
        <f>VLOOKUP(M566,Product!$A$1:$D$14,4,FALSE)</f>
        <v>Decaf</v>
      </c>
    </row>
    <row r="567" spans="1:20" x14ac:dyDescent="0.3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s="2">
        <v>42825</v>
      </c>
      <c r="O567" t="str">
        <f>VLOOKUP(L567,Location!$A$1:$D$157,2,FALSE)</f>
        <v>Missouri</v>
      </c>
      <c r="P567" t="str">
        <f>VLOOKUP(L567,Location!$A$1:$D$157,3,FALSE)</f>
        <v>Central</v>
      </c>
      <c r="Q567" t="str">
        <f>VLOOKUP(L567,Location!$A$1:$D$157,4,FALSE)</f>
        <v>Small Market</v>
      </c>
      <c r="R567" t="str">
        <f>VLOOKUP(M567,Product!$A$1:$D$14,2,FALSE)</f>
        <v>Columbian</v>
      </c>
      <c r="S567" t="str">
        <f>VLOOKUP(M567,Product!$A$1:$D$14,3,FALSE)</f>
        <v>Coffee</v>
      </c>
      <c r="T567" t="str">
        <f>VLOOKUP(M567,Product!$A$1:$D$14,4,FALSE)</f>
        <v>Regular</v>
      </c>
    </row>
    <row r="568" spans="1:20" x14ac:dyDescent="0.3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2">
        <v>42825</v>
      </c>
      <c r="O568" t="str">
        <f>VLOOKUP(L568,Location!$A$1:$D$157,2,FALSE)</f>
        <v>Missouri</v>
      </c>
      <c r="P568" t="str">
        <f>VLOOKUP(L568,Location!$A$1:$D$157,3,FALSE)</f>
        <v>Central</v>
      </c>
      <c r="Q568" t="str">
        <f>VLOOKUP(L568,Location!$A$1:$D$157,4,FALSE)</f>
        <v>Small Market</v>
      </c>
      <c r="R568" t="str">
        <f>VLOOKUP(M568,Product!$A$1:$D$14,2,FALSE)</f>
        <v>Decaf Irish Cream</v>
      </c>
      <c r="S568" t="str">
        <f>VLOOKUP(M568,Product!$A$1:$D$14,3,FALSE)</f>
        <v>Coffee</v>
      </c>
      <c r="T568" t="str">
        <f>VLOOKUP(M568,Product!$A$1:$D$14,4,FALSE)</f>
        <v>Decaf</v>
      </c>
    </row>
    <row r="569" spans="1:20" x14ac:dyDescent="0.3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s="2">
        <v>42825</v>
      </c>
      <c r="O569" t="str">
        <f>VLOOKUP(L569,Location!$A$1:$D$157,2,FALSE)</f>
        <v>Missouri</v>
      </c>
      <c r="P569" t="str">
        <f>VLOOKUP(L569,Location!$A$1:$D$157,3,FALSE)</f>
        <v>Central</v>
      </c>
      <c r="Q569" t="str">
        <f>VLOOKUP(L569,Location!$A$1:$D$157,4,FALSE)</f>
        <v>Small Market</v>
      </c>
      <c r="R569" t="str">
        <f>VLOOKUP(M569,Product!$A$1:$D$14,2,FALSE)</f>
        <v>Chamomile</v>
      </c>
      <c r="S569" t="str">
        <f>VLOOKUP(M569,Product!$A$1:$D$14,3,FALSE)</f>
        <v>Herbal Tea</v>
      </c>
      <c r="T569" t="str">
        <f>VLOOKUP(M569,Product!$A$1:$D$14,4,FALSE)</f>
        <v>Decaf</v>
      </c>
    </row>
    <row r="570" spans="1:20" x14ac:dyDescent="0.3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s="2">
        <v>42825</v>
      </c>
      <c r="O570" t="str">
        <f>VLOOKUP(L570,Location!$A$1:$D$157,2,FALSE)</f>
        <v>Missouri</v>
      </c>
      <c r="P570" t="str">
        <f>VLOOKUP(L570,Location!$A$1:$D$157,3,FALSE)</f>
        <v>Central</v>
      </c>
      <c r="Q570" t="str">
        <f>VLOOKUP(L570,Location!$A$1:$D$157,4,FALSE)</f>
        <v>Small Market</v>
      </c>
      <c r="R570" t="str">
        <f>VLOOKUP(M570,Product!$A$1:$D$14,2,FALSE)</f>
        <v>Lemon</v>
      </c>
      <c r="S570" t="str">
        <f>VLOOKUP(M570,Product!$A$1:$D$14,3,FALSE)</f>
        <v>Herbal Tea</v>
      </c>
      <c r="T570" t="str">
        <f>VLOOKUP(M570,Product!$A$1:$D$14,4,FALSE)</f>
        <v>Decaf</v>
      </c>
    </row>
    <row r="571" spans="1:20" x14ac:dyDescent="0.3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s="2">
        <v>42825</v>
      </c>
      <c r="O571" t="str">
        <f>VLOOKUP(L571,Location!$A$1:$D$157,2,FALSE)</f>
        <v>Ohio</v>
      </c>
      <c r="P571" t="str">
        <f>VLOOKUP(L571,Location!$A$1:$D$157,3,FALSE)</f>
        <v>Central</v>
      </c>
      <c r="Q571" t="str">
        <f>VLOOKUP(L571,Location!$A$1:$D$157,4,FALSE)</f>
        <v>Major Market</v>
      </c>
      <c r="R571" t="str">
        <f>VLOOKUP(M571,Product!$A$1:$D$14,2,FALSE)</f>
        <v>Darjeeling</v>
      </c>
      <c r="S571" t="str">
        <f>VLOOKUP(M571,Product!$A$1:$D$14,3,FALSE)</f>
        <v>Tea</v>
      </c>
      <c r="T571" t="str">
        <f>VLOOKUP(M571,Product!$A$1:$D$14,4,FALSE)</f>
        <v>Regular</v>
      </c>
    </row>
    <row r="572" spans="1:20" x14ac:dyDescent="0.3">
      <c r="A572">
        <v>97</v>
      </c>
      <c r="B572">
        <v>155</v>
      </c>
      <c r="C572">
        <v>267</v>
      </c>
      <c r="D572">
        <v>94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s="2">
        <v>42825</v>
      </c>
      <c r="O572" t="str">
        <f>VLOOKUP(L572,Location!$A$1:$D$157,2,FALSE)</f>
        <v>Ohio</v>
      </c>
      <c r="P572" t="str">
        <f>VLOOKUP(L572,Location!$A$1:$D$157,3,FALSE)</f>
        <v>Central</v>
      </c>
      <c r="Q572" t="str">
        <f>VLOOKUP(L572,Location!$A$1:$D$157,4,FALSE)</f>
        <v>Major Market</v>
      </c>
      <c r="R572" t="str">
        <f>VLOOKUP(M572,Product!$A$1:$D$14,2,FALSE)</f>
        <v>Earl Grey</v>
      </c>
      <c r="S572" t="str">
        <f>VLOOKUP(M572,Product!$A$1:$D$14,3,FALSE)</f>
        <v>Tea</v>
      </c>
      <c r="T572" t="str">
        <f>VLOOKUP(M572,Product!$A$1:$D$14,4,FALSE)</f>
        <v>Regular</v>
      </c>
    </row>
    <row r="573" spans="1:20" x14ac:dyDescent="0.3">
      <c r="A573">
        <v>93</v>
      </c>
      <c r="B573">
        <v>163</v>
      </c>
      <c r="C573">
        <v>325</v>
      </c>
      <c r="D573">
        <v>135</v>
      </c>
      <c r="E573">
        <v>70</v>
      </c>
      <c r="F573">
        <v>45</v>
      </c>
      <c r="G573">
        <v>1091</v>
      </c>
      <c r="H573">
        <v>130</v>
      </c>
      <c r="I573">
        <v>226</v>
      </c>
      <c r="J573">
        <v>200</v>
      </c>
      <c r="K573">
        <v>380</v>
      </c>
      <c r="L573">
        <v>567</v>
      </c>
      <c r="M573">
        <v>5</v>
      </c>
      <c r="N573" s="2">
        <v>42825</v>
      </c>
      <c r="O573" t="str">
        <f>VLOOKUP(L573,Location!$A$1:$D$157,2,FALSE)</f>
        <v>Ohio</v>
      </c>
      <c r="P573" t="str">
        <f>VLOOKUP(L573,Location!$A$1:$D$157,3,FALSE)</f>
        <v>Central</v>
      </c>
      <c r="Q573" t="str">
        <f>VLOOKUP(L573,Location!$A$1:$D$157,4,FALSE)</f>
        <v>Major Market</v>
      </c>
      <c r="R573" t="str">
        <f>VLOOKUP(M573,Product!$A$1:$D$14,2,FALSE)</f>
        <v>Caffe Mocha</v>
      </c>
      <c r="S573" t="str">
        <f>VLOOKUP(M573,Product!$A$1:$D$14,3,FALSE)</f>
        <v>Espresso</v>
      </c>
      <c r="T573" t="str">
        <f>VLOOKUP(M573,Product!$A$1:$D$14,4,FALSE)</f>
        <v>Regular</v>
      </c>
    </row>
    <row r="574" spans="1:20" x14ac:dyDescent="0.3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s="2">
        <v>42825</v>
      </c>
      <c r="O574" t="str">
        <f>VLOOKUP(L574,Location!$A$1:$D$157,2,FALSE)</f>
        <v>Ohio</v>
      </c>
      <c r="P574" t="str">
        <f>VLOOKUP(L574,Location!$A$1:$D$157,3,FALSE)</f>
        <v>Central</v>
      </c>
      <c r="Q574" t="str">
        <f>VLOOKUP(L574,Location!$A$1:$D$157,4,FALSE)</f>
        <v>Major Market</v>
      </c>
      <c r="R574" t="str">
        <f>VLOOKUP(M574,Product!$A$1:$D$14,2,FALSE)</f>
        <v>Decaf Espresso</v>
      </c>
      <c r="S574" t="str">
        <f>VLOOKUP(M574,Product!$A$1:$D$14,3,FALSE)</f>
        <v>Espresso</v>
      </c>
      <c r="T574" t="str">
        <f>VLOOKUP(M574,Product!$A$1:$D$14,4,FALSE)</f>
        <v>Decaf</v>
      </c>
    </row>
    <row r="575" spans="1:20" x14ac:dyDescent="0.3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s="2">
        <v>42825</v>
      </c>
      <c r="O575" t="str">
        <f>VLOOKUP(L575,Location!$A$1:$D$157,2,FALSE)</f>
        <v>Ohio</v>
      </c>
      <c r="P575" t="str">
        <f>VLOOKUP(L575,Location!$A$1:$D$157,3,FALSE)</f>
        <v>Central</v>
      </c>
      <c r="Q575" t="str">
        <f>VLOOKUP(L575,Location!$A$1:$D$157,4,FALSE)</f>
        <v>Major Market</v>
      </c>
      <c r="R575" t="str">
        <f>VLOOKUP(M575,Product!$A$1:$D$14,2,FALSE)</f>
        <v>Amaretto</v>
      </c>
      <c r="S575" t="str">
        <f>VLOOKUP(M575,Product!$A$1:$D$14,3,FALSE)</f>
        <v>Coffee</v>
      </c>
      <c r="T575" t="str">
        <f>VLOOKUP(M575,Product!$A$1:$D$14,4,FALSE)</f>
        <v>Regular</v>
      </c>
    </row>
    <row r="576" spans="1:20" x14ac:dyDescent="0.3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s="2">
        <v>42825</v>
      </c>
      <c r="O576" t="str">
        <f>VLOOKUP(L576,Location!$A$1:$D$157,2,FALSE)</f>
        <v>Ohio</v>
      </c>
      <c r="P576" t="str">
        <f>VLOOKUP(L576,Location!$A$1:$D$157,3,FALSE)</f>
        <v>Central</v>
      </c>
      <c r="Q576" t="str">
        <f>VLOOKUP(L576,Location!$A$1:$D$157,4,FALSE)</f>
        <v>Major Market</v>
      </c>
      <c r="R576" t="str">
        <f>VLOOKUP(M576,Product!$A$1:$D$14,2,FALSE)</f>
        <v>Columbian</v>
      </c>
      <c r="S576" t="str">
        <f>VLOOKUP(M576,Product!$A$1:$D$14,3,FALSE)</f>
        <v>Coffee</v>
      </c>
      <c r="T576" t="str">
        <f>VLOOKUP(M576,Product!$A$1:$D$14,4,FALSE)</f>
        <v>Regular</v>
      </c>
    </row>
    <row r="577" spans="1:20" x14ac:dyDescent="0.3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s="2">
        <v>42825</v>
      </c>
      <c r="O577" t="str">
        <f>VLOOKUP(L577,Location!$A$1:$D$157,2,FALSE)</f>
        <v>Ohio</v>
      </c>
      <c r="P577" t="str">
        <f>VLOOKUP(L577,Location!$A$1:$D$157,3,FALSE)</f>
        <v>Central</v>
      </c>
      <c r="Q577" t="str">
        <f>VLOOKUP(L577,Location!$A$1:$D$157,4,FALSE)</f>
        <v>Major Market</v>
      </c>
      <c r="R577" t="str">
        <f>VLOOKUP(M577,Product!$A$1:$D$14,2,FALSE)</f>
        <v>Decaf Irish Cream</v>
      </c>
      <c r="S577" t="str">
        <f>VLOOKUP(M577,Product!$A$1:$D$14,3,FALSE)</f>
        <v>Coffee</v>
      </c>
      <c r="T577" t="str">
        <f>VLOOKUP(M577,Product!$A$1:$D$14,4,FALSE)</f>
        <v>Decaf</v>
      </c>
    </row>
    <row r="578" spans="1:20" x14ac:dyDescent="0.3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s="2">
        <v>42825</v>
      </c>
      <c r="O578" t="str">
        <f>VLOOKUP(L578,Location!$A$1:$D$157,2,FALSE)</f>
        <v>Ohio</v>
      </c>
      <c r="P578" t="str">
        <f>VLOOKUP(L578,Location!$A$1:$D$157,3,FALSE)</f>
        <v>Central</v>
      </c>
      <c r="Q578" t="str">
        <f>VLOOKUP(L578,Location!$A$1:$D$157,4,FALSE)</f>
        <v>Major Market</v>
      </c>
      <c r="R578" t="str">
        <f>VLOOKUP(M578,Product!$A$1:$D$14,2,FALSE)</f>
        <v>Chamomile</v>
      </c>
      <c r="S578" t="str">
        <f>VLOOKUP(M578,Product!$A$1:$D$14,3,FALSE)</f>
        <v>Herbal Tea</v>
      </c>
      <c r="T578" t="str">
        <f>VLOOKUP(M578,Product!$A$1:$D$14,4,FALSE)</f>
        <v>Decaf</v>
      </c>
    </row>
    <row r="579" spans="1:20" x14ac:dyDescent="0.3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s="2">
        <v>42825</v>
      </c>
      <c r="O579" t="str">
        <f>VLOOKUP(L579,Location!$A$1:$D$157,2,FALSE)</f>
        <v>Ohio</v>
      </c>
      <c r="P579" t="str">
        <f>VLOOKUP(L579,Location!$A$1:$D$157,3,FALSE)</f>
        <v>Central</v>
      </c>
      <c r="Q579" t="str">
        <f>VLOOKUP(L579,Location!$A$1:$D$157,4,FALSE)</f>
        <v>Major Market</v>
      </c>
      <c r="R579" t="str">
        <f>VLOOKUP(M579,Product!$A$1:$D$14,2,FALSE)</f>
        <v>Lemon</v>
      </c>
      <c r="S579" t="str">
        <f>VLOOKUP(M579,Product!$A$1:$D$14,3,FALSE)</f>
        <v>Herbal Tea</v>
      </c>
      <c r="T579" t="str">
        <f>VLOOKUP(M579,Product!$A$1:$D$14,4,FALSE)</f>
        <v>Decaf</v>
      </c>
    </row>
    <row r="580" spans="1:20" x14ac:dyDescent="0.3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s="2">
        <v>42825</v>
      </c>
      <c r="O580" t="str">
        <f>VLOOKUP(L580,Location!$A$1:$D$157,2,FALSE)</f>
        <v>Wisconsin</v>
      </c>
      <c r="P580" t="str">
        <f>VLOOKUP(L580,Location!$A$1:$D$157,3,FALSE)</f>
        <v>Central</v>
      </c>
      <c r="Q580" t="str">
        <f>VLOOKUP(L580,Location!$A$1:$D$157,4,FALSE)</f>
        <v>Small Market</v>
      </c>
      <c r="R580" t="str">
        <f>VLOOKUP(M580,Product!$A$1:$D$14,2,FALSE)</f>
        <v>Darjeeling</v>
      </c>
      <c r="S580" t="str">
        <f>VLOOKUP(M580,Product!$A$1:$D$14,3,FALSE)</f>
        <v>Tea</v>
      </c>
      <c r="T580" t="str">
        <f>VLOOKUP(M580,Product!$A$1:$D$14,4,FALSE)</f>
        <v>Regular</v>
      </c>
    </row>
    <row r="581" spans="1:20" x14ac:dyDescent="0.3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2">
        <v>42825</v>
      </c>
      <c r="O581" t="str">
        <f>VLOOKUP(L581,Location!$A$1:$D$157,2,FALSE)</f>
        <v>Wisconsin</v>
      </c>
      <c r="P581" t="str">
        <f>VLOOKUP(L581,Location!$A$1:$D$157,3,FALSE)</f>
        <v>Central</v>
      </c>
      <c r="Q581" t="str">
        <f>VLOOKUP(L581,Location!$A$1:$D$157,4,FALSE)</f>
        <v>Small Market</v>
      </c>
      <c r="R581" t="str">
        <f>VLOOKUP(M581,Product!$A$1:$D$14,2,FALSE)</f>
        <v>Earl Grey</v>
      </c>
      <c r="S581" t="str">
        <f>VLOOKUP(M581,Product!$A$1:$D$14,3,FALSE)</f>
        <v>Tea</v>
      </c>
      <c r="T581" t="str">
        <f>VLOOKUP(M581,Product!$A$1:$D$14,4,FALSE)</f>
        <v>Regular</v>
      </c>
    </row>
    <row r="582" spans="1:20" x14ac:dyDescent="0.3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s="2">
        <v>42825</v>
      </c>
      <c r="O582" t="str">
        <f>VLOOKUP(L582,Location!$A$1:$D$157,2,FALSE)</f>
        <v>Wisconsin</v>
      </c>
      <c r="P582" t="str">
        <f>VLOOKUP(L582,Location!$A$1:$D$157,3,FALSE)</f>
        <v>Central</v>
      </c>
      <c r="Q582" t="str">
        <f>VLOOKUP(L582,Location!$A$1:$D$157,4,FALSE)</f>
        <v>Small Market</v>
      </c>
      <c r="R582" t="str">
        <f>VLOOKUP(M582,Product!$A$1:$D$14,2,FALSE)</f>
        <v>Caffe Mocha</v>
      </c>
      <c r="S582" t="str">
        <f>VLOOKUP(M582,Product!$A$1:$D$14,3,FALSE)</f>
        <v>Espresso</v>
      </c>
      <c r="T582" t="str">
        <f>VLOOKUP(M582,Product!$A$1:$D$14,4,FALSE)</f>
        <v>Regular</v>
      </c>
    </row>
    <row r="583" spans="1:20" x14ac:dyDescent="0.3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2">
        <v>42825</v>
      </c>
      <c r="O583" t="str">
        <f>VLOOKUP(L583,Location!$A$1:$D$157,2,FALSE)</f>
        <v>Wisconsin</v>
      </c>
      <c r="P583" t="str">
        <f>VLOOKUP(L583,Location!$A$1:$D$157,3,FALSE)</f>
        <v>Central</v>
      </c>
      <c r="Q583" t="str">
        <f>VLOOKUP(L583,Location!$A$1:$D$157,4,FALSE)</f>
        <v>Small Market</v>
      </c>
      <c r="R583" t="str">
        <f>VLOOKUP(M583,Product!$A$1:$D$14,2,FALSE)</f>
        <v>Decaf Espresso</v>
      </c>
      <c r="S583" t="str">
        <f>VLOOKUP(M583,Product!$A$1:$D$14,3,FALSE)</f>
        <v>Espresso</v>
      </c>
      <c r="T583" t="str">
        <f>VLOOKUP(M583,Product!$A$1:$D$14,4,FALSE)</f>
        <v>Decaf</v>
      </c>
    </row>
    <row r="584" spans="1:20" x14ac:dyDescent="0.3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s="2">
        <v>42825</v>
      </c>
      <c r="O584" t="str">
        <f>VLOOKUP(L584,Location!$A$1:$D$157,2,FALSE)</f>
        <v>Wisconsin</v>
      </c>
      <c r="P584" t="str">
        <f>VLOOKUP(L584,Location!$A$1:$D$157,3,FALSE)</f>
        <v>Central</v>
      </c>
      <c r="Q584" t="str">
        <f>VLOOKUP(L584,Location!$A$1:$D$157,4,FALSE)</f>
        <v>Small Market</v>
      </c>
      <c r="R584" t="str">
        <f>VLOOKUP(M584,Product!$A$1:$D$14,2,FALSE)</f>
        <v>Amaretto</v>
      </c>
      <c r="S584" t="str">
        <f>VLOOKUP(M584,Product!$A$1:$D$14,3,FALSE)</f>
        <v>Coffee</v>
      </c>
      <c r="T584" t="str">
        <f>VLOOKUP(M584,Product!$A$1:$D$14,4,FALSE)</f>
        <v>Regular</v>
      </c>
    </row>
    <row r="585" spans="1:20" x14ac:dyDescent="0.3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98</v>
      </c>
      <c r="J585">
        <v>130</v>
      </c>
      <c r="K585">
        <v>230</v>
      </c>
      <c r="L585">
        <v>715</v>
      </c>
      <c r="M585">
        <v>2</v>
      </c>
      <c r="N585" s="2">
        <v>42825</v>
      </c>
      <c r="O585" t="str">
        <f>VLOOKUP(L585,Location!$A$1:$D$157,2,FALSE)</f>
        <v>Wisconsin</v>
      </c>
      <c r="P585" t="str">
        <f>VLOOKUP(L585,Location!$A$1:$D$157,3,FALSE)</f>
        <v>Central</v>
      </c>
      <c r="Q585" t="str">
        <f>VLOOKUP(L585,Location!$A$1:$D$157,4,FALSE)</f>
        <v>Small Market</v>
      </c>
      <c r="R585" t="str">
        <f>VLOOKUP(M585,Product!$A$1:$D$14,2,FALSE)</f>
        <v>Columbian</v>
      </c>
      <c r="S585" t="str">
        <f>VLOOKUP(M585,Product!$A$1:$D$14,3,FALSE)</f>
        <v>Coffee</v>
      </c>
      <c r="T585" t="str">
        <f>VLOOKUP(M585,Product!$A$1:$D$14,4,FALSE)</f>
        <v>Regular</v>
      </c>
    </row>
    <row r="586" spans="1:20" x14ac:dyDescent="0.3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s="2">
        <v>42825</v>
      </c>
      <c r="O586" t="str">
        <f>VLOOKUP(L586,Location!$A$1:$D$157,2,FALSE)</f>
        <v>Wisconsin</v>
      </c>
      <c r="P586" t="str">
        <f>VLOOKUP(L586,Location!$A$1:$D$157,3,FALSE)</f>
        <v>Central</v>
      </c>
      <c r="Q586" t="str">
        <f>VLOOKUP(L586,Location!$A$1:$D$157,4,FALSE)</f>
        <v>Small Market</v>
      </c>
      <c r="R586" t="str">
        <f>VLOOKUP(M586,Product!$A$1:$D$14,2,FALSE)</f>
        <v>Decaf Irish Cream</v>
      </c>
      <c r="S586" t="str">
        <f>VLOOKUP(M586,Product!$A$1:$D$14,3,FALSE)</f>
        <v>Coffee</v>
      </c>
      <c r="T586" t="str">
        <f>VLOOKUP(M586,Product!$A$1:$D$14,4,FALSE)</f>
        <v>Decaf</v>
      </c>
    </row>
    <row r="587" spans="1:20" x14ac:dyDescent="0.3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s="2">
        <v>42825</v>
      </c>
      <c r="O587" t="str">
        <f>VLOOKUP(L587,Location!$A$1:$D$157,2,FALSE)</f>
        <v>Wisconsin</v>
      </c>
      <c r="P587" t="str">
        <f>VLOOKUP(L587,Location!$A$1:$D$157,3,FALSE)</f>
        <v>Central</v>
      </c>
      <c r="Q587" t="str">
        <f>VLOOKUP(L587,Location!$A$1:$D$157,4,FALSE)</f>
        <v>Small Market</v>
      </c>
      <c r="R587" t="str">
        <f>VLOOKUP(M587,Product!$A$1:$D$14,2,FALSE)</f>
        <v>Chamomile</v>
      </c>
      <c r="S587" t="str">
        <f>VLOOKUP(M587,Product!$A$1:$D$14,3,FALSE)</f>
        <v>Herbal Tea</v>
      </c>
      <c r="T587" t="str">
        <f>VLOOKUP(M587,Product!$A$1:$D$14,4,FALSE)</f>
        <v>Decaf</v>
      </c>
    </row>
    <row r="588" spans="1:20" x14ac:dyDescent="0.3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s="2">
        <v>42825</v>
      </c>
      <c r="O588" t="str">
        <f>VLOOKUP(L588,Location!$A$1:$D$157,2,FALSE)</f>
        <v>Wisconsin</v>
      </c>
      <c r="P588" t="str">
        <f>VLOOKUP(L588,Location!$A$1:$D$157,3,FALSE)</f>
        <v>Central</v>
      </c>
      <c r="Q588" t="str">
        <f>VLOOKUP(L588,Location!$A$1:$D$157,4,FALSE)</f>
        <v>Small Market</v>
      </c>
      <c r="R588" t="str">
        <f>VLOOKUP(M588,Product!$A$1:$D$14,2,FALSE)</f>
        <v>Lemon</v>
      </c>
      <c r="S588" t="str">
        <f>VLOOKUP(M588,Product!$A$1:$D$14,3,FALSE)</f>
        <v>Herbal Tea</v>
      </c>
      <c r="T588" t="str">
        <f>VLOOKUP(M588,Product!$A$1:$D$14,4,FALSE)</f>
        <v>Decaf</v>
      </c>
    </row>
    <row r="589" spans="1:20" x14ac:dyDescent="0.3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s="2">
        <v>42825</v>
      </c>
      <c r="O589" t="str">
        <f>VLOOKUP(L589,Location!$A$1:$D$157,2,FALSE)</f>
        <v>Connecticut</v>
      </c>
      <c r="P589" t="str">
        <f>VLOOKUP(L589,Location!$A$1:$D$157,3,FALSE)</f>
        <v>East</v>
      </c>
      <c r="Q589" t="str">
        <f>VLOOKUP(L589,Location!$A$1:$D$157,4,FALSE)</f>
        <v>Small Market</v>
      </c>
      <c r="R589" t="str">
        <f>VLOOKUP(M589,Product!$A$1:$D$14,2,FALSE)</f>
        <v>Darjeeling</v>
      </c>
      <c r="S589" t="str">
        <f>VLOOKUP(M589,Product!$A$1:$D$14,3,FALSE)</f>
        <v>Tea</v>
      </c>
      <c r="T589" t="str">
        <f>VLOOKUP(M589,Product!$A$1:$D$14,4,FALSE)</f>
        <v>Regular</v>
      </c>
    </row>
    <row r="590" spans="1:20" x14ac:dyDescent="0.3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s="2">
        <v>42825</v>
      </c>
      <c r="O590" t="str">
        <f>VLOOKUP(L590,Location!$A$1:$D$157,2,FALSE)</f>
        <v>Connecticut</v>
      </c>
      <c r="P590" t="str">
        <f>VLOOKUP(L590,Location!$A$1:$D$157,3,FALSE)</f>
        <v>East</v>
      </c>
      <c r="Q590" t="str">
        <f>VLOOKUP(L590,Location!$A$1:$D$157,4,FALSE)</f>
        <v>Small Market</v>
      </c>
      <c r="R590" t="str">
        <f>VLOOKUP(M590,Product!$A$1:$D$14,2,FALSE)</f>
        <v>Green Tea</v>
      </c>
      <c r="S590" t="str">
        <f>VLOOKUP(M590,Product!$A$1:$D$14,3,FALSE)</f>
        <v>Tea</v>
      </c>
      <c r="T590" t="str">
        <f>VLOOKUP(M590,Product!$A$1:$D$14,4,FALSE)</f>
        <v>Regular</v>
      </c>
    </row>
    <row r="591" spans="1:20" x14ac:dyDescent="0.3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s="2">
        <v>42825</v>
      </c>
      <c r="O591" t="str">
        <f>VLOOKUP(L591,Location!$A$1:$D$157,2,FALSE)</f>
        <v>Connecticut</v>
      </c>
      <c r="P591" t="str">
        <f>VLOOKUP(L591,Location!$A$1:$D$157,3,FALSE)</f>
        <v>East</v>
      </c>
      <c r="Q591" t="str">
        <f>VLOOKUP(L591,Location!$A$1:$D$157,4,FALSE)</f>
        <v>Small Market</v>
      </c>
      <c r="R591" t="str">
        <f>VLOOKUP(M591,Product!$A$1:$D$14,2,FALSE)</f>
        <v>Caffe Mocha</v>
      </c>
      <c r="S591" t="str">
        <f>VLOOKUP(M591,Product!$A$1:$D$14,3,FALSE)</f>
        <v>Espresso</v>
      </c>
      <c r="T591" t="str">
        <f>VLOOKUP(M591,Product!$A$1:$D$14,4,FALSE)</f>
        <v>Regular</v>
      </c>
    </row>
    <row r="592" spans="1:20" x14ac:dyDescent="0.3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s="2">
        <v>42825</v>
      </c>
      <c r="O592" t="str">
        <f>VLOOKUP(L592,Location!$A$1:$D$157,2,FALSE)</f>
        <v>Connecticut</v>
      </c>
      <c r="P592" t="str">
        <f>VLOOKUP(L592,Location!$A$1:$D$157,3,FALSE)</f>
        <v>East</v>
      </c>
      <c r="Q592" t="str">
        <f>VLOOKUP(L592,Location!$A$1:$D$157,4,FALSE)</f>
        <v>Small Market</v>
      </c>
      <c r="R592" t="str">
        <f>VLOOKUP(M592,Product!$A$1:$D$14,2,FALSE)</f>
        <v>Decaf Espresso</v>
      </c>
      <c r="S592" t="str">
        <f>VLOOKUP(M592,Product!$A$1:$D$14,3,FALSE)</f>
        <v>Espresso</v>
      </c>
      <c r="T592" t="str">
        <f>VLOOKUP(M592,Product!$A$1:$D$14,4,FALSE)</f>
        <v>Decaf</v>
      </c>
    </row>
    <row r="593" spans="1:20" x14ac:dyDescent="0.3">
      <c r="A593">
        <v>107</v>
      </c>
      <c r="B593">
        <v>176</v>
      </c>
      <c r="C593">
        <v>292</v>
      </c>
      <c r="D593">
        <v>204</v>
      </c>
      <c r="E593">
        <v>69</v>
      </c>
      <c r="F593">
        <v>38</v>
      </c>
      <c r="G593">
        <v>962</v>
      </c>
      <c r="H593">
        <v>110</v>
      </c>
      <c r="I593">
        <v>95</v>
      </c>
      <c r="J593">
        <v>160</v>
      </c>
      <c r="K593">
        <v>270</v>
      </c>
      <c r="L593">
        <v>203</v>
      </c>
      <c r="M593">
        <v>2</v>
      </c>
      <c r="N593" s="2">
        <v>42825</v>
      </c>
      <c r="O593" t="str">
        <f>VLOOKUP(L593,Location!$A$1:$D$157,2,FALSE)</f>
        <v>Connecticut</v>
      </c>
      <c r="P593" t="str">
        <f>VLOOKUP(L593,Location!$A$1:$D$157,3,FALSE)</f>
        <v>East</v>
      </c>
      <c r="Q593" t="str">
        <f>VLOOKUP(L593,Location!$A$1:$D$157,4,FALSE)</f>
        <v>Small Market</v>
      </c>
      <c r="R593" t="str">
        <f>VLOOKUP(M593,Product!$A$1:$D$14,2,FALSE)</f>
        <v>Columbian</v>
      </c>
      <c r="S593" t="str">
        <f>VLOOKUP(M593,Product!$A$1:$D$14,3,FALSE)</f>
        <v>Coffee</v>
      </c>
      <c r="T593" t="str">
        <f>VLOOKUP(M593,Product!$A$1:$D$14,4,FALSE)</f>
        <v>Regular</v>
      </c>
    </row>
    <row r="594" spans="1:20" x14ac:dyDescent="0.3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s="2">
        <v>42825</v>
      </c>
      <c r="O594" t="str">
        <f>VLOOKUP(L594,Location!$A$1:$D$157,2,FALSE)</f>
        <v>Connecticut</v>
      </c>
      <c r="P594" t="str">
        <f>VLOOKUP(L594,Location!$A$1:$D$157,3,FALSE)</f>
        <v>East</v>
      </c>
      <c r="Q594" t="str">
        <f>VLOOKUP(L594,Location!$A$1:$D$157,4,FALSE)</f>
        <v>Small Market</v>
      </c>
      <c r="R594" t="str">
        <f>VLOOKUP(M594,Product!$A$1:$D$14,2,FALSE)</f>
        <v>Lemon</v>
      </c>
      <c r="S594" t="str">
        <f>VLOOKUP(M594,Product!$A$1:$D$14,3,FALSE)</f>
        <v>Herbal Tea</v>
      </c>
      <c r="T594" t="str">
        <f>VLOOKUP(M594,Product!$A$1:$D$14,4,FALSE)</f>
        <v>Decaf</v>
      </c>
    </row>
    <row r="595" spans="1:20" x14ac:dyDescent="0.3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2">
        <v>42825</v>
      </c>
      <c r="O595" t="str">
        <f>VLOOKUP(L595,Location!$A$1:$D$157,2,FALSE)</f>
        <v>Connecticut</v>
      </c>
      <c r="P595" t="str">
        <f>VLOOKUP(L595,Location!$A$1:$D$157,3,FALSE)</f>
        <v>East</v>
      </c>
      <c r="Q595" t="str">
        <f>VLOOKUP(L595,Location!$A$1:$D$157,4,FALSE)</f>
        <v>Small Market</v>
      </c>
      <c r="R595" t="str">
        <f>VLOOKUP(M595,Product!$A$1:$D$14,2,FALSE)</f>
        <v>Mint</v>
      </c>
      <c r="S595" t="str">
        <f>VLOOKUP(M595,Product!$A$1:$D$14,3,FALSE)</f>
        <v>Herbal Tea</v>
      </c>
      <c r="T595" t="str">
        <f>VLOOKUP(M595,Product!$A$1:$D$14,4,FALSE)</f>
        <v>Decaf</v>
      </c>
    </row>
    <row r="596" spans="1:20" x14ac:dyDescent="0.3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s="2">
        <v>42825</v>
      </c>
      <c r="O596" t="str">
        <f>VLOOKUP(L596,Location!$A$1:$D$157,2,FALSE)</f>
        <v>Florida</v>
      </c>
      <c r="P596" t="str">
        <f>VLOOKUP(L596,Location!$A$1:$D$157,3,FALSE)</f>
        <v>East</v>
      </c>
      <c r="Q596" t="str">
        <f>VLOOKUP(L596,Location!$A$1:$D$157,4,FALSE)</f>
        <v>Major Market</v>
      </c>
      <c r="R596" t="str">
        <f>VLOOKUP(M596,Product!$A$1:$D$14,2,FALSE)</f>
        <v>Darjeeling</v>
      </c>
      <c r="S596" t="str">
        <f>VLOOKUP(M596,Product!$A$1:$D$14,3,FALSE)</f>
        <v>Tea</v>
      </c>
      <c r="T596" t="str">
        <f>VLOOKUP(M596,Product!$A$1:$D$14,4,FALSE)</f>
        <v>Regular</v>
      </c>
    </row>
    <row r="597" spans="1:20" x14ac:dyDescent="0.3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s="2">
        <v>42825</v>
      </c>
      <c r="O597" t="str">
        <f>VLOOKUP(L597,Location!$A$1:$D$157,2,FALSE)</f>
        <v>Florida</v>
      </c>
      <c r="P597" t="str">
        <f>VLOOKUP(L597,Location!$A$1:$D$157,3,FALSE)</f>
        <v>East</v>
      </c>
      <c r="Q597" t="str">
        <f>VLOOKUP(L597,Location!$A$1:$D$157,4,FALSE)</f>
        <v>Major Market</v>
      </c>
      <c r="R597" t="str">
        <f>VLOOKUP(M597,Product!$A$1:$D$14,2,FALSE)</f>
        <v>Green Tea</v>
      </c>
      <c r="S597" t="str">
        <f>VLOOKUP(M597,Product!$A$1:$D$14,3,FALSE)</f>
        <v>Tea</v>
      </c>
      <c r="T597" t="str">
        <f>VLOOKUP(M597,Product!$A$1:$D$14,4,FALSE)</f>
        <v>Regular</v>
      </c>
    </row>
    <row r="598" spans="1:20" x14ac:dyDescent="0.3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s="2">
        <v>42825</v>
      </c>
      <c r="O598" t="str">
        <f>VLOOKUP(L598,Location!$A$1:$D$157,2,FALSE)</f>
        <v>Florida</v>
      </c>
      <c r="P598" t="str">
        <f>VLOOKUP(L598,Location!$A$1:$D$157,3,FALSE)</f>
        <v>East</v>
      </c>
      <c r="Q598" t="str">
        <f>VLOOKUP(L598,Location!$A$1:$D$157,4,FALSE)</f>
        <v>Major Market</v>
      </c>
      <c r="R598" t="str">
        <f>VLOOKUP(M598,Product!$A$1:$D$14,2,FALSE)</f>
        <v>Caffe Mocha</v>
      </c>
      <c r="S598" t="str">
        <f>VLOOKUP(M598,Product!$A$1:$D$14,3,FALSE)</f>
        <v>Espresso</v>
      </c>
      <c r="T598" t="str">
        <f>VLOOKUP(M598,Product!$A$1:$D$14,4,FALSE)</f>
        <v>Regular</v>
      </c>
    </row>
    <row r="599" spans="1:20" x14ac:dyDescent="0.3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s="2">
        <v>42825</v>
      </c>
      <c r="O599" t="str">
        <f>VLOOKUP(L599,Location!$A$1:$D$157,2,FALSE)</f>
        <v>Florida</v>
      </c>
      <c r="P599" t="str">
        <f>VLOOKUP(L599,Location!$A$1:$D$157,3,FALSE)</f>
        <v>East</v>
      </c>
      <c r="Q599" t="str">
        <f>VLOOKUP(L599,Location!$A$1:$D$157,4,FALSE)</f>
        <v>Major Market</v>
      </c>
      <c r="R599" t="str">
        <f>VLOOKUP(M599,Product!$A$1:$D$14,2,FALSE)</f>
        <v>Decaf Espresso</v>
      </c>
      <c r="S599" t="str">
        <f>VLOOKUP(M599,Product!$A$1:$D$14,3,FALSE)</f>
        <v>Espresso</v>
      </c>
      <c r="T599" t="str">
        <f>VLOOKUP(M599,Product!$A$1:$D$14,4,FALSE)</f>
        <v>Decaf</v>
      </c>
    </row>
    <row r="600" spans="1:20" x14ac:dyDescent="0.3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s="2">
        <v>42825</v>
      </c>
      <c r="O600" t="str">
        <f>VLOOKUP(L600,Location!$A$1:$D$157,2,FALSE)</f>
        <v>Florida</v>
      </c>
      <c r="P600" t="str">
        <f>VLOOKUP(L600,Location!$A$1:$D$157,3,FALSE)</f>
        <v>East</v>
      </c>
      <c r="Q600" t="str">
        <f>VLOOKUP(L600,Location!$A$1:$D$157,4,FALSE)</f>
        <v>Major Market</v>
      </c>
      <c r="R600" t="str">
        <f>VLOOKUP(M600,Product!$A$1:$D$14,2,FALSE)</f>
        <v>Columbian</v>
      </c>
      <c r="S600" t="str">
        <f>VLOOKUP(M600,Product!$A$1:$D$14,3,FALSE)</f>
        <v>Coffee</v>
      </c>
      <c r="T600" t="str">
        <f>VLOOKUP(M600,Product!$A$1:$D$14,4,FALSE)</f>
        <v>Regular</v>
      </c>
    </row>
    <row r="601" spans="1:20" x14ac:dyDescent="0.3">
      <c r="A601">
        <v>98</v>
      </c>
      <c r="B601">
        <v>155</v>
      </c>
      <c r="C601">
        <v>267</v>
      </c>
      <c r="D601">
        <v>93</v>
      </c>
      <c r="E601">
        <v>57</v>
      </c>
      <c r="F601">
        <v>34</v>
      </c>
      <c r="G601">
        <v>502</v>
      </c>
      <c r="H601">
        <v>100</v>
      </c>
      <c r="I601">
        <v>162</v>
      </c>
      <c r="J601">
        <v>150</v>
      </c>
      <c r="K601">
        <v>250</v>
      </c>
      <c r="L601">
        <v>561</v>
      </c>
      <c r="M601">
        <v>3</v>
      </c>
      <c r="N601" s="2">
        <v>42825</v>
      </c>
      <c r="O601" t="str">
        <f>VLOOKUP(L601,Location!$A$1:$D$157,2,FALSE)</f>
        <v>Florida</v>
      </c>
      <c r="P601" t="str">
        <f>VLOOKUP(L601,Location!$A$1:$D$157,3,FALSE)</f>
        <v>East</v>
      </c>
      <c r="Q601" t="str">
        <f>VLOOKUP(L601,Location!$A$1:$D$157,4,FALSE)</f>
        <v>Major Market</v>
      </c>
      <c r="R601" t="str">
        <f>VLOOKUP(M601,Product!$A$1:$D$14,2,FALSE)</f>
        <v>Decaf Irish Cream</v>
      </c>
      <c r="S601" t="str">
        <f>VLOOKUP(M601,Product!$A$1:$D$14,3,FALSE)</f>
        <v>Coffee</v>
      </c>
      <c r="T601" t="str">
        <f>VLOOKUP(M601,Product!$A$1:$D$14,4,FALSE)</f>
        <v>Decaf</v>
      </c>
    </row>
    <row r="602" spans="1:20" x14ac:dyDescent="0.3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s="2">
        <v>42825</v>
      </c>
      <c r="O602" t="str">
        <f>VLOOKUP(L602,Location!$A$1:$D$157,2,FALSE)</f>
        <v>Florida</v>
      </c>
      <c r="P602" t="str">
        <f>VLOOKUP(L602,Location!$A$1:$D$157,3,FALSE)</f>
        <v>East</v>
      </c>
      <c r="Q602" t="str">
        <f>VLOOKUP(L602,Location!$A$1:$D$157,4,FALSE)</f>
        <v>Major Market</v>
      </c>
      <c r="R602" t="str">
        <f>VLOOKUP(M602,Product!$A$1:$D$14,2,FALSE)</f>
        <v>Chamomile</v>
      </c>
      <c r="S602" t="str">
        <f>VLOOKUP(M602,Product!$A$1:$D$14,3,FALSE)</f>
        <v>Herbal Tea</v>
      </c>
      <c r="T602" t="str">
        <f>VLOOKUP(M602,Product!$A$1:$D$14,4,FALSE)</f>
        <v>Decaf</v>
      </c>
    </row>
    <row r="603" spans="1:20" x14ac:dyDescent="0.3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s="2">
        <v>42825</v>
      </c>
      <c r="O603" t="str">
        <f>VLOOKUP(L603,Location!$A$1:$D$157,2,FALSE)</f>
        <v>Florida</v>
      </c>
      <c r="P603" t="str">
        <f>VLOOKUP(L603,Location!$A$1:$D$157,3,FALSE)</f>
        <v>East</v>
      </c>
      <c r="Q603" t="str">
        <f>VLOOKUP(L603,Location!$A$1:$D$157,4,FALSE)</f>
        <v>Major Market</v>
      </c>
      <c r="R603" t="str">
        <f>VLOOKUP(M603,Product!$A$1:$D$14,2,FALSE)</f>
        <v>Lemon</v>
      </c>
      <c r="S603" t="str">
        <f>VLOOKUP(M603,Product!$A$1:$D$14,3,FALSE)</f>
        <v>Herbal Tea</v>
      </c>
      <c r="T603" t="str">
        <f>VLOOKUP(M603,Product!$A$1:$D$14,4,FALSE)</f>
        <v>Decaf</v>
      </c>
    </row>
    <row r="604" spans="1:20" x14ac:dyDescent="0.3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s="2">
        <v>42825</v>
      </c>
      <c r="O604" t="str">
        <f>VLOOKUP(L604,Location!$A$1:$D$157,2,FALSE)</f>
        <v>Florida</v>
      </c>
      <c r="P604" t="str">
        <f>VLOOKUP(L604,Location!$A$1:$D$157,3,FALSE)</f>
        <v>East</v>
      </c>
      <c r="Q604" t="str">
        <f>VLOOKUP(L604,Location!$A$1:$D$157,4,FALSE)</f>
        <v>Major Market</v>
      </c>
      <c r="R604" t="str">
        <f>VLOOKUP(M604,Product!$A$1:$D$14,2,FALSE)</f>
        <v>Mint</v>
      </c>
      <c r="S604" t="str">
        <f>VLOOKUP(M604,Product!$A$1:$D$14,3,FALSE)</f>
        <v>Herbal Tea</v>
      </c>
      <c r="T604" t="str">
        <f>VLOOKUP(M604,Product!$A$1:$D$14,4,FALSE)</f>
        <v>Decaf</v>
      </c>
    </row>
    <row r="605" spans="1:20" x14ac:dyDescent="0.3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s="2">
        <v>42825</v>
      </c>
      <c r="O605" t="str">
        <f>VLOOKUP(L605,Location!$A$1:$D$157,2,FALSE)</f>
        <v>Massachusetts</v>
      </c>
      <c r="P605" t="str">
        <f>VLOOKUP(L605,Location!$A$1:$D$157,3,FALSE)</f>
        <v>East</v>
      </c>
      <c r="Q605" t="str">
        <f>VLOOKUP(L605,Location!$A$1:$D$157,4,FALSE)</f>
        <v>Major Market</v>
      </c>
      <c r="R605" t="str">
        <f>VLOOKUP(M605,Product!$A$1:$D$14,2,FALSE)</f>
        <v>Darjeeling</v>
      </c>
      <c r="S605" t="str">
        <f>VLOOKUP(M605,Product!$A$1:$D$14,3,FALSE)</f>
        <v>Tea</v>
      </c>
      <c r="T605" t="str">
        <f>VLOOKUP(M605,Product!$A$1:$D$14,4,FALSE)</f>
        <v>Regular</v>
      </c>
    </row>
    <row r="606" spans="1:20" x14ac:dyDescent="0.3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s="2">
        <v>42825</v>
      </c>
      <c r="O606" t="str">
        <f>VLOOKUP(L606,Location!$A$1:$D$157,2,FALSE)</f>
        <v>Massachusetts</v>
      </c>
      <c r="P606" t="str">
        <f>VLOOKUP(L606,Location!$A$1:$D$157,3,FALSE)</f>
        <v>East</v>
      </c>
      <c r="Q606" t="str">
        <f>VLOOKUP(L606,Location!$A$1:$D$157,4,FALSE)</f>
        <v>Major Market</v>
      </c>
      <c r="R606" t="str">
        <f>VLOOKUP(M606,Product!$A$1:$D$14,2,FALSE)</f>
        <v>Green Tea</v>
      </c>
      <c r="S606" t="str">
        <f>VLOOKUP(M606,Product!$A$1:$D$14,3,FALSE)</f>
        <v>Tea</v>
      </c>
      <c r="T606" t="str">
        <f>VLOOKUP(M606,Product!$A$1:$D$14,4,FALSE)</f>
        <v>Regular</v>
      </c>
    </row>
    <row r="607" spans="1:20" x14ac:dyDescent="0.3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s="2">
        <v>42825</v>
      </c>
      <c r="O607" t="str">
        <f>VLOOKUP(L607,Location!$A$1:$D$157,2,FALSE)</f>
        <v>Massachusetts</v>
      </c>
      <c r="P607" t="str">
        <f>VLOOKUP(L607,Location!$A$1:$D$157,3,FALSE)</f>
        <v>East</v>
      </c>
      <c r="Q607" t="str">
        <f>VLOOKUP(L607,Location!$A$1:$D$157,4,FALSE)</f>
        <v>Major Market</v>
      </c>
      <c r="R607" t="str">
        <f>VLOOKUP(M607,Product!$A$1:$D$14,2,FALSE)</f>
        <v>Caffe Mocha</v>
      </c>
      <c r="S607" t="str">
        <f>VLOOKUP(M607,Product!$A$1:$D$14,3,FALSE)</f>
        <v>Espresso</v>
      </c>
      <c r="T607" t="str">
        <f>VLOOKUP(M607,Product!$A$1:$D$14,4,FALSE)</f>
        <v>Regular</v>
      </c>
    </row>
    <row r="608" spans="1:20" x14ac:dyDescent="0.3">
      <c r="A608">
        <v>94</v>
      </c>
      <c r="B608">
        <v>163</v>
      </c>
      <c r="C608">
        <v>325</v>
      </c>
      <c r="D608">
        <v>161</v>
      </c>
      <c r="E608">
        <v>69</v>
      </c>
      <c r="F608">
        <v>45</v>
      </c>
      <c r="G608">
        <v>1091</v>
      </c>
      <c r="H608">
        <v>100</v>
      </c>
      <c r="I608">
        <v>188</v>
      </c>
      <c r="J608">
        <v>160</v>
      </c>
      <c r="K608">
        <v>310</v>
      </c>
      <c r="L608">
        <v>351</v>
      </c>
      <c r="M608">
        <v>7</v>
      </c>
      <c r="N608" s="2">
        <v>42825</v>
      </c>
      <c r="O608" t="str">
        <f>VLOOKUP(L608,Location!$A$1:$D$157,2,FALSE)</f>
        <v>Massachusetts</v>
      </c>
      <c r="P608" t="str">
        <f>VLOOKUP(L608,Location!$A$1:$D$157,3,FALSE)</f>
        <v>East</v>
      </c>
      <c r="Q608" t="str">
        <f>VLOOKUP(L608,Location!$A$1:$D$157,4,FALSE)</f>
        <v>Major Market</v>
      </c>
      <c r="R608" t="str">
        <f>VLOOKUP(M608,Product!$A$1:$D$14,2,FALSE)</f>
        <v>Regular Espresso</v>
      </c>
      <c r="S608" t="str">
        <f>VLOOKUP(M608,Product!$A$1:$D$14,3,FALSE)</f>
        <v>Espresso</v>
      </c>
      <c r="T608" t="str">
        <f>VLOOKUP(M608,Product!$A$1:$D$14,4,FALSE)</f>
        <v>Regular</v>
      </c>
    </row>
    <row r="609" spans="1:20" x14ac:dyDescent="0.3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s="2">
        <v>42825</v>
      </c>
      <c r="O609" t="str">
        <f>VLOOKUP(L609,Location!$A$1:$D$157,2,FALSE)</f>
        <v>Massachusetts</v>
      </c>
      <c r="P609" t="str">
        <f>VLOOKUP(L609,Location!$A$1:$D$157,3,FALSE)</f>
        <v>East</v>
      </c>
      <c r="Q609" t="str">
        <f>VLOOKUP(L609,Location!$A$1:$D$157,4,FALSE)</f>
        <v>Major Market</v>
      </c>
      <c r="R609" t="str">
        <f>VLOOKUP(M609,Product!$A$1:$D$14,2,FALSE)</f>
        <v>Columbian</v>
      </c>
      <c r="S609" t="str">
        <f>VLOOKUP(M609,Product!$A$1:$D$14,3,FALSE)</f>
        <v>Coffee</v>
      </c>
      <c r="T609" t="str">
        <f>VLOOKUP(M609,Product!$A$1:$D$14,4,FALSE)</f>
        <v>Regular</v>
      </c>
    </row>
    <row r="610" spans="1:20" x14ac:dyDescent="0.3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s="2">
        <v>42825</v>
      </c>
      <c r="O610" t="str">
        <f>VLOOKUP(L610,Location!$A$1:$D$157,2,FALSE)</f>
        <v>Massachusetts</v>
      </c>
      <c r="P610" t="str">
        <f>VLOOKUP(L610,Location!$A$1:$D$157,3,FALSE)</f>
        <v>East</v>
      </c>
      <c r="Q610" t="str">
        <f>VLOOKUP(L610,Location!$A$1:$D$157,4,FALSE)</f>
        <v>Major Market</v>
      </c>
      <c r="R610" t="str">
        <f>VLOOKUP(M610,Product!$A$1:$D$14,2,FALSE)</f>
        <v>Lemon</v>
      </c>
      <c r="S610" t="str">
        <f>VLOOKUP(M610,Product!$A$1:$D$14,3,FALSE)</f>
        <v>Herbal Tea</v>
      </c>
      <c r="T610" t="str">
        <f>VLOOKUP(M610,Product!$A$1:$D$14,4,FALSE)</f>
        <v>Decaf</v>
      </c>
    </row>
    <row r="611" spans="1:20" x14ac:dyDescent="0.3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s="2">
        <v>42825</v>
      </c>
      <c r="O611" t="str">
        <f>VLOOKUP(L611,Location!$A$1:$D$157,2,FALSE)</f>
        <v>New Hampshire</v>
      </c>
      <c r="P611" t="str">
        <f>VLOOKUP(L611,Location!$A$1:$D$157,3,FALSE)</f>
        <v>East</v>
      </c>
      <c r="Q611" t="str">
        <f>VLOOKUP(L611,Location!$A$1:$D$157,4,FALSE)</f>
        <v>Small Market</v>
      </c>
      <c r="R611" t="str">
        <f>VLOOKUP(M611,Product!$A$1:$D$14,2,FALSE)</f>
        <v>Darjeeling</v>
      </c>
      <c r="S611" t="str">
        <f>VLOOKUP(M611,Product!$A$1:$D$14,3,FALSE)</f>
        <v>Tea</v>
      </c>
      <c r="T611" t="str">
        <f>VLOOKUP(M611,Product!$A$1:$D$14,4,FALSE)</f>
        <v>Regular</v>
      </c>
    </row>
    <row r="612" spans="1:20" x14ac:dyDescent="0.3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s="2">
        <v>42825</v>
      </c>
      <c r="O612" t="str">
        <f>VLOOKUP(L612,Location!$A$1:$D$157,2,FALSE)</f>
        <v>New Hampshire</v>
      </c>
      <c r="P612" t="str">
        <f>VLOOKUP(L612,Location!$A$1:$D$157,3,FALSE)</f>
        <v>East</v>
      </c>
      <c r="Q612" t="str">
        <f>VLOOKUP(L612,Location!$A$1:$D$157,4,FALSE)</f>
        <v>Small Market</v>
      </c>
      <c r="R612" t="str">
        <f>VLOOKUP(M612,Product!$A$1:$D$14,2,FALSE)</f>
        <v>Green Tea</v>
      </c>
      <c r="S612" t="str">
        <f>VLOOKUP(M612,Product!$A$1:$D$14,3,FALSE)</f>
        <v>Tea</v>
      </c>
      <c r="T612" t="str">
        <f>VLOOKUP(M612,Product!$A$1:$D$14,4,FALSE)</f>
        <v>Regular</v>
      </c>
    </row>
    <row r="613" spans="1:20" x14ac:dyDescent="0.3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s="2">
        <v>42825</v>
      </c>
      <c r="O613" t="str">
        <f>VLOOKUP(L613,Location!$A$1:$D$157,2,FALSE)</f>
        <v>New Hampshire</v>
      </c>
      <c r="P613" t="str">
        <f>VLOOKUP(L613,Location!$A$1:$D$157,3,FALSE)</f>
        <v>East</v>
      </c>
      <c r="Q613" t="str">
        <f>VLOOKUP(L613,Location!$A$1:$D$157,4,FALSE)</f>
        <v>Small Market</v>
      </c>
      <c r="R613" t="str">
        <f>VLOOKUP(M613,Product!$A$1:$D$14,2,FALSE)</f>
        <v>Caffe Mocha</v>
      </c>
      <c r="S613" t="str">
        <f>VLOOKUP(M613,Product!$A$1:$D$14,3,FALSE)</f>
        <v>Espresso</v>
      </c>
      <c r="T613" t="str">
        <f>VLOOKUP(M613,Product!$A$1:$D$14,4,FALSE)</f>
        <v>Regular</v>
      </c>
    </row>
    <row r="614" spans="1:20" x14ac:dyDescent="0.3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s="2">
        <v>42825</v>
      </c>
      <c r="O614" t="str">
        <f>VLOOKUP(L614,Location!$A$1:$D$157,2,FALSE)</f>
        <v>New Hampshire</v>
      </c>
      <c r="P614" t="str">
        <f>VLOOKUP(L614,Location!$A$1:$D$157,3,FALSE)</f>
        <v>East</v>
      </c>
      <c r="Q614" t="str">
        <f>VLOOKUP(L614,Location!$A$1:$D$157,4,FALSE)</f>
        <v>Small Market</v>
      </c>
      <c r="R614" t="str">
        <f>VLOOKUP(M614,Product!$A$1:$D$14,2,FALSE)</f>
        <v>Regular Espresso</v>
      </c>
      <c r="S614" t="str">
        <f>VLOOKUP(M614,Product!$A$1:$D$14,3,FALSE)</f>
        <v>Espresso</v>
      </c>
      <c r="T614" t="str">
        <f>VLOOKUP(M614,Product!$A$1:$D$14,4,FALSE)</f>
        <v>Regular</v>
      </c>
    </row>
    <row r="615" spans="1:20" x14ac:dyDescent="0.3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s="2">
        <v>42825</v>
      </c>
      <c r="O615" t="str">
        <f>VLOOKUP(L615,Location!$A$1:$D$157,2,FALSE)</f>
        <v>New Hampshire</v>
      </c>
      <c r="P615" t="str">
        <f>VLOOKUP(L615,Location!$A$1:$D$157,3,FALSE)</f>
        <v>East</v>
      </c>
      <c r="Q615" t="str">
        <f>VLOOKUP(L615,Location!$A$1:$D$157,4,FALSE)</f>
        <v>Small Market</v>
      </c>
      <c r="R615" t="str">
        <f>VLOOKUP(M615,Product!$A$1:$D$14,2,FALSE)</f>
        <v>Amaretto</v>
      </c>
      <c r="S615" t="str">
        <f>VLOOKUP(M615,Product!$A$1:$D$14,3,FALSE)</f>
        <v>Coffee</v>
      </c>
      <c r="T615" t="str">
        <f>VLOOKUP(M615,Product!$A$1:$D$14,4,FALSE)</f>
        <v>Regular</v>
      </c>
    </row>
    <row r="616" spans="1:20" x14ac:dyDescent="0.3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s="2">
        <v>42825</v>
      </c>
      <c r="O616" t="str">
        <f>VLOOKUP(L616,Location!$A$1:$D$157,2,FALSE)</f>
        <v>New Hampshire</v>
      </c>
      <c r="P616" t="str">
        <f>VLOOKUP(L616,Location!$A$1:$D$157,3,FALSE)</f>
        <v>East</v>
      </c>
      <c r="Q616" t="str">
        <f>VLOOKUP(L616,Location!$A$1:$D$157,4,FALSE)</f>
        <v>Small Market</v>
      </c>
      <c r="R616" t="str">
        <f>VLOOKUP(M616,Product!$A$1:$D$14,2,FALSE)</f>
        <v>Columbian</v>
      </c>
      <c r="S616" t="str">
        <f>VLOOKUP(M616,Product!$A$1:$D$14,3,FALSE)</f>
        <v>Coffee</v>
      </c>
      <c r="T616" t="str">
        <f>VLOOKUP(M616,Product!$A$1:$D$14,4,FALSE)</f>
        <v>Regular</v>
      </c>
    </row>
    <row r="617" spans="1:20" x14ac:dyDescent="0.3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s="2">
        <v>42825</v>
      </c>
      <c r="O617" t="str">
        <f>VLOOKUP(L617,Location!$A$1:$D$157,2,FALSE)</f>
        <v>New Hampshire</v>
      </c>
      <c r="P617" t="str">
        <f>VLOOKUP(L617,Location!$A$1:$D$157,3,FALSE)</f>
        <v>East</v>
      </c>
      <c r="Q617" t="str">
        <f>VLOOKUP(L617,Location!$A$1:$D$157,4,FALSE)</f>
        <v>Small Market</v>
      </c>
      <c r="R617" t="str">
        <f>VLOOKUP(M617,Product!$A$1:$D$14,2,FALSE)</f>
        <v>Lemon</v>
      </c>
      <c r="S617" t="str">
        <f>VLOOKUP(M617,Product!$A$1:$D$14,3,FALSE)</f>
        <v>Herbal Tea</v>
      </c>
      <c r="T617" t="str">
        <f>VLOOKUP(M617,Product!$A$1:$D$14,4,FALSE)</f>
        <v>Decaf</v>
      </c>
    </row>
    <row r="618" spans="1:20" x14ac:dyDescent="0.3">
      <c r="A618">
        <v>105</v>
      </c>
      <c r="B618">
        <v>145</v>
      </c>
      <c r="C618">
        <v>245</v>
      </c>
      <c r="D618">
        <v>88</v>
      </c>
      <c r="E618">
        <v>40</v>
      </c>
      <c r="F618">
        <v>28</v>
      </c>
      <c r="G618">
        <v>822</v>
      </c>
      <c r="H618">
        <v>130</v>
      </c>
      <c r="I618">
        <v>92</v>
      </c>
      <c r="J618">
        <v>160</v>
      </c>
      <c r="K618">
        <v>260</v>
      </c>
      <c r="L618">
        <v>585</v>
      </c>
      <c r="M618">
        <v>11</v>
      </c>
      <c r="N618" s="2">
        <v>42825</v>
      </c>
      <c r="O618" t="str">
        <f>VLOOKUP(L618,Location!$A$1:$D$157,2,FALSE)</f>
        <v>New York</v>
      </c>
      <c r="P618" t="str">
        <f>VLOOKUP(L618,Location!$A$1:$D$157,3,FALSE)</f>
        <v>East</v>
      </c>
      <c r="Q618" t="str">
        <f>VLOOKUP(L618,Location!$A$1:$D$157,4,FALSE)</f>
        <v>Major Market</v>
      </c>
      <c r="R618" t="str">
        <f>VLOOKUP(M618,Product!$A$1:$D$14,2,FALSE)</f>
        <v>Darjeeling</v>
      </c>
      <c r="S618" t="str">
        <f>VLOOKUP(M618,Product!$A$1:$D$14,3,FALSE)</f>
        <v>Tea</v>
      </c>
      <c r="T618" t="str">
        <f>VLOOKUP(M618,Product!$A$1:$D$14,4,FALSE)</f>
        <v>Regular</v>
      </c>
    </row>
    <row r="619" spans="1:20" x14ac:dyDescent="0.3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s="2">
        <v>42825</v>
      </c>
      <c r="O619" t="str">
        <f>VLOOKUP(L619,Location!$A$1:$D$157,2,FALSE)</f>
        <v>New York</v>
      </c>
      <c r="P619" t="str">
        <f>VLOOKUP(L619,Location!$A$1:$D$157,3,FALSE)</f>
        <v>East</v>
      </c>
      <c r="Q619" t="str">
        <f>VLOOKUP(L619,Location!$A$1:$D$157,4,FALSE)</f>
        <v>Major Market</v>
      </c>
      <c r="R619" t="str">
        <f>VLOOKUP(M619,Product!$A$1:$D$14,2,FALSE)</f>
        <v>Earl Grey</v>
      </c>
      <c r="S619" t="str">
        <f>VLOOKUP(M619,Product!$A$1:$D$14,3,FALSE)</f>
        <v>Tea</v>
      </c>
      <c r="T619" t="str">
        <f>VLOOKUP(M619,Product!$A$1:$D$14,4,FALSE)</f>
        <v>Regular</v>
      </c>
    </row>
    <row r="620" spans="1:20" x14ac:dyDescent="0.3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s="2">
        <v>42825</v>
      </c>
      <c r="O620" t="str">
        <f>VLOOKUP(L620,Location!$A$1:$D$157,2,FALSE)</f>
        <v>New York</v>
      </c>
      <c r="P620" t="str">
        <f>VLOOKUP(L620,Location!$A$1:$D$157,3,FALSE)</f>
        <v>East</v>
      </c>
      <c r="Q620" t="str">
        <f>VLOOKUP(L620,Location!$A$1:$D$157,4,FALSE)</f>
        <v>Major Market</v>
      </c>
      <c r="R620" t="str">
        <f>VLOOKUP(M620,Product!$A$1:$D$14,2,FALSE)</f>
        <v>Green Tea</v>
      </c>
      <c r="S620" t="str">
        <f>VLOOKUP(M620,Product!$A$1:$D$14,3,FALSE)</f>
        <v>Tea</v>
      </c>
      <c r="T620" t="str">
        <f>VLOOKUP(M620,Product!$A$1:$D$14,4,FALSE)</f>
        <v>Regular</v>
      </c>
    </row>
    <row r="621" spans="1:20" x14ac:dyDescent="0.3">
      <c r="A621">
        <v>-205</v>
      </c>
      <c r="B621">
        <v>-59</v>
      </c>
      <c r="C621">
        <v>66</v>
      </c>
      <c r="D621">
        <v>89</v>
      </c>
      <c r="E621">
        <v>146</v>
      </c>
      <c r="F621">
        <v>113</v>
      </c>
      <c r="G621">
        <v>1382</v>
      </c>
      <c r="H621">
        <v>-190</v>
      </c>
      <c r="I621">
        <v>149</v>
      </c>
      <c r="J621">
        <v>-60</v>
      </c>
      <c r="K621">
        <v>60</v>
      </c>
      <c r="L621">
        <v>914</v>
      </c>
      <c r="M621">
        <v>5</v>
      </c>
      <c r="N621" s="2">
        <v>42825</v>
      </c>
      <c r="O621" t="str">
        <f>VLOOKUP(L621,Location!$A$1:$D$157,2,FALSE)</f>
        <v>New York</v>
      </c>
      <c r="P621" t="str">
        <f>VLOOKUP(L621,Location!$A$1:$D$157,3,FALSE)</f>
        <v>East</v>
      </c>
      <c r="Q621" t="str">
        <f>VLOOKUP(L621,Location!$A$1:$D$157,4,FALSE)</f>
        <v>Major Market</v>
      </c>
      <c r="R621" t="str">
        <f>VLOOKUP(M621,Product!$A$1:$D$14,2,FALSE)</f>
        <v>Caffe Mocha</v>
      </c>
      <c r="S621" t="str">
        <f>VLOOKUP(M621,Product!$A$1:$D$14,3,FALSE)</f>
        <v>Espresso</v>
      </c>
      <c r="T621" t="str">
        <f>VLOOKUP(M621,Product!$A$1:$D$14,4,FALSE)</f>
        <v>Regular</v>
      </c>
    </row>
    <row r="622" spans="1:20" x14ac:dyDescent="0.3">
      <c r="A622">
        <v>235</v>
      </c>
      <c r="B622">
        <v>325</v>
      </c>
      <c r="C622">
        <v>564</v>
      </c>
      <c r="D622">
        <v>263</v>
      </c>
      <c r="E622">
        <v>90</v>
      </c>
      <c r="F622">
        <v>66</v>
      </c>
      <c r="G622">
        <v>1262</v>
      </c>
      <c r="H622">
        <v>250</v>
      </c>
      <c r="I622">
        <v>177</v>
      </c>
      <c r="J622">
        <v>330</v>
      </c>
      <c r="K622">
        <v>550</v>
      </c>
      <c r="L622">
        <v>516</v>
      </c>
      <c r="M622">
        <v>7</v>
      </c>
      <c r="N622" s="2">
        <v>42825</v>
      </c>
      <c r="O622" t="str">
        <f>VLOOKUP(L622,Location!$A$1:$D$157,2,FALSE)</f>
        <v>New York</v>
      </c>
      <c r="P622" t="str">
        <f>VLOOKUP(L622,Location!$A$1:$D$157,3,FALSE)</f>
        <v>East</v>
      </c>
      <c r="Q622" t="str">
        <f>VLOOKUP(L622,Location!$A$1:$D$157,4,FALSE)</f>
        <v>Major Market</v>
      </c>
      <c r="R622" t="str">
        <f>VLOOKUP(M622,Product!$A$1:$D$14,2,FALSE)</f>
        <v>Regular Espresso</v>
      </c>
      <c r="S622" t="str">
        <f>VLOOKUP(M622,Product!$A$1:$D$14,3,FALSE)</f>
        <v>Espresso</v>
      </c>
      <c r="T622" t="str">
        <f>VLOOKUP(M622,Product!$A$1:$D$14,4,FALSE)</f>
        <v>Regular</v>
      </c>
    </row>
    <row r="623" spans="1:20" x14ac:dyDescent="0.3">
      <c r="A623">
        <v>276</v>
      </c>
      <c r="B623">
        <v>428</v>
      </c>
      <c r="C623">
        <v>712</v>
      </c>
      <c r="D623">
        <v>335</v>
      </c>
      <c r="E623">
        <v>152</v>
      </c>
      <c r="F623">
        <v>99</v>
      </c>
      <c r="G623">
        <v>2108</v>
      </c>
      <c r="H623">
        <v>280</v>
      </c>
      <c r="I623">
        <v>314</v>
      </c>
      <c r="J623">
        <v>400</v>
      </c>
      <c r="K623">
        <v>670</v>
      </c>
      <c r="L623">
        <v>631</v>
      </c>
      <c r="M623">
        <v>2</v>
      </c>
      <c r="N623" s="2">
        <v>42825</v>
      </c>
      <c r="O623" t="str">
        <f>VLOOKUP(L623,Location!$A$1:$D$157,2,FALSE)</f>
        <v>New York</v>
      </c>
      <c r="P623" t="str">
        <f>VLOOKUP(L623,Location!$A$1:$D$157,3,FALSE)</f>
        <v>East</v>
      </c>
      <c r="Q623" t="str">
        <f>VLOOKUP(L623,Location!$A$1:$D$157,4,FALSE)</f>
        <v>Major Market</v>
      </c>
      <c r="R623" t="str">
        <f>VLOOKUP(M623,Product!$A$1:$D$14,2,FALSE)</f>
        <v>Columbian</v>
      </c>
      <c r="S623" t="str">
        <f>VLOOKUP(M623,Product!$A$1:$D$14,3,FALSE)</f>
        <v>Coffee</v>
      </c>
      <c r="T623" t="str">
        <f>VLOOKUP(M623,Product!$A$1:$D$14,4,FALSE)</f>
        <v>Regular</v>
      </c>
    </row>
    <row r="624" spans="1:20" x14ac:dyDescent="0.3">
      <c r="A624">
        <v>247</v>
      </c>
      <c r="B624">
        <v>378</v>
      </c>
      <c r="C624">
        <v>638</v>
      </c>
      <c r="D624">
        <v>208</v>
      </c>
      <c r="E624">
        <v>131</v>
      </c>
      <c r="F624">
        <v>98</v>
      </c>
      <c r="G624">
        <v>1558</v>
      </c>
      <c r="H624">
        <v>200</v>
      </c>
      <c r="I624">
        <v>161</v>
      </c>
      <c r="J624">
        <v>300</v>
      </c>
      <c r="K624">
        <v>490</v>
      </c>
      <c r="L624">
        <v>631</v>
      </c>
      <c r="M624">
        <v>9</v>
      </c>
      <c r="N624" s="2">
        <v>42825</v>
      </c>
      <c r="O624" t="str">
        <f>VLOOKUP(L624,Location!$A$1:$D$157,2,FALSE)</f>
        <v>New York</v>
      </c>
      <c r="P624" t="str">
        <f>VLOOKUP(L624,Location!$A$1:$D$157,3,FALSE)</f>
        <v>East</v>
      </c>
      <c r="Q624" t="str">
        <f>VLOOKUP(L624,Location!$A$1:$D$157,4,FALSE)</f>
        <v>Major Market</v>
      </c>
      <c r="R624" t="str">
        <f>VLOOKUP(M624,Product!$A$1:$D$14,2,FALSE)</f>
        <v>Lemon</v>
      </c>
      <c r="S624" t="str">
        <f>VLOOKUP(M624,Product!$A$1:$D$14,3,FALSE)</f>
        <v>Herbal Tea</v>
      </c>
      <c r="T624" t="str">
        <f>VLOOKUP(M624,Product!$A$1:$D$14,4,FALSE)</f>
        <v>Decaf</v>
      </c>
    </row>
    <row r="625" spans="1:20" x14ac:dyDescent="0.3">
      <c r="A625">
        <v>-105</v>
      </c>
      <c r="B625">
        <v>-20</v>
      </c>
      <c r="C625">
        <v>189</v>
      </c>
      <c r="D625">
        <v>238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s="2">
        <v>42825</v>
      </c>
      <c r="O625" t="str">
        <f>VLOOKUP(L625,Location!$A$1:$D$157,2,FALSE)</f>
        <v>New York</v>
      </c>
      <c r="P625" t="str">
        <f>VLOOKUP(L625,Location!$A$1:$D$157,3,FALSE)</f>
        <v>East</v>
      </c>
      <c r="Q625" t="str">
        <f>VLOOKUP(L625,Location!$A$1:$D$157,4,FALSE)</f>
        <v>Major Market</v>
      </c>
      <c r="R625" t="str">
        <f>VLOOKUP(M625,Product!$A$1:$D$14,2,FALSE)</f>
        <v>Mint</v>
      </c>
      <c r="S625" t="str">
        <f>VLOOKUP(M625,Product!$A$1:$D$14,3,FALSE)</f>
        <v>Herbal Tea</v>
      </c>
      <c r="T625" t="str">
        <f>VLOOKUP(M625,Product!$A$1:$D$14,4,FALSE)</f>
        <v>Decaf</v>
      </c>
    </row>
    <row r="626" spans="1:20" x14ac:dyDescent="0.3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s="2">
        <v>42825</v>
      </c>
      <c r="O626" t="str">
        <f>VLOOKUP(L626,Location!$A$1:$D$157,2,FALSE)</f>
        <v>Louisiana</v>
      </c>
      <c r="P626" t="str">
        <f>VLOOKUP(L626,Location!$A$1:$D$157,3,FALSE)</f>
        <v>South</v>
      </c>
      <c r="Q626" t="str">
        <f>VLOOKUP(L626,Location!$A$1:$D$157,4,FALSE)</f>
        <v>Small Market</v>
      </c>
      <c r="R626" t="str">
        <f>VLOOKUP(M626,Product!$A$1:$D$14,2,FALSE)</f>
        <v>Caffe Latte</v>
      </c>
      <c r="S626" t="str">
        <f>VLOOKUP(M626,Product!$A$1:$D$14,3,FALSE)</f>
        <v>Espresso</v>
      </c>
      <c r="T626" t="str">
        <f>VLOOKUP(M626,Product!$A$1:$D$14,4,FALSE)</f>
        <v>Regular</v>
      </c>
    </row>
    <row r="627" spans="1:20" x14ac:dyDescent="0.3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s="2">
        <v>42825</v>
      </c>
      <c r="O627" t="str">
        <f>VLOOKUP(L627,Location!$A$1:$D$157,2,FALSE)</f>
        <v>Louisiana</v>
      </c>
      <c r="P627" t="str">
        <f>VLOOKUP(L627,Location!$A$1:$D$157,3,FALSE)</f>
        <v>South</v>
      </c>
      <c r="Q627" t="str">
        <f>VLOOKUP(L627,Location!$A$1:$D$157,4,FALSE)</f>
        <v>Small Market</v>
      </c>
      <c r="R627" t="str">
        <f>VLOOKUP(M627,Product!$A$1:$D$14,2,FALSE)</f>
        <v>Caffe Mocha</v>
      </c>
      <c r="S627" t="str">
        <f>VLOOKUP(M627,Product!$A$1:$D$14,3,FALSE)</f>
        <v>Espresso</v>
      </c>
      <c r="T627" t="str">
        <f>VLOOKUP(M627,Product!$A$1:$D$14,4,FALSE)</f>
        <v>Regular</v>
      </c>
    </row>
    <row r="628" spans="1:20" x14ac:dyDescent="0.3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s="2">
        <v>42825</v>
      </c>
      <c r="O628" t="str">
        <f>VLOOKUP(L628,Location!$A$1:$D$157,2,FALSE)</f>
        <v>Louisiana</v>
      </c>
      <c r="P628" t="str">
        <f>VLOOKUP(L628,Location!$A$1:$D$157,3,FALSE)</f>
        <v>South</v>
      </c>
      <c r="Q628" t="str">
        <f>VLOOKUP(L628,Location!$A$1:$D$157,4,FALSE)</f>
        <v>Small Market</v>
      </c>
      <c r="R628" t="str">
        <f>VLOOKUP(M628,Product!$A$1:$D$14,2,FALSE)</f>
        <v>Decaf Espresso</v>
      </c>
      <c r="S628" t="str">
        <f>VLOOKUP(M628,Product!$A$1:$D$14,3,FALSE)</f>
        <v>Espresso</v>
      </c>
      <c r="T628" t="str">
        <f>VLOOKUP(M628,Product!$A$1:$D$14,4,FALSE)</f>
        <v>Decaf</v>
      </c>
    </row>
    <row r="629" spans="1:20" x14ac:dyDescent="0.3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s="2">
        <v>42825</v>
      </c>
      <c r="O629" t="str">
        <f>VLOOKUP(L629,Location!$A$1:$D$157,2,FALSE)</f>
        <v>Louisiana</v>
      </c>
      <c r="P629" t="str">
        <f>VLOOKUP(L629,Location!$A$1:$D$157,3,FALSE)</f>
        <v>South</v>
      </c>
      <c r="Q629" t="str">
        <f>VLOOKUP(L629,Location!$A$1:$D$157,4,FALSE)</f>
        <v>Small Market</v>
      </c>
      <c r="R629" t="str">
        <f>VLOOKUP(M629,Product!$A$1:$D$14,2,FALSE)</f>
        <v>Chamomile</v>
      </c>
      <c r="S629" t="str">
        <f>VLOOKUP(M629,Product!$A$1:$D$14,3,FALSE)</f>
        <v>Herbal Tea</v>
      </c>
      <c r="T629" t="str">
        <f>VLOOKUP(M629,Product!$A$1:$D$14,4,FALSE)</f>
        <v>Decaf</v>
      </c>
    </row>
    <row r="630" spans="1:20" x14ac:dyDescent="0.3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s="2">
        <v>42825</v>
      </c>
      <c r="O630" t="str">
        <f>VLOOKUP(L630,Location!$A$1:$D$157,2,FALSE)</f>
        <v>Louisiana</v>
      </c>
      <c r="P630" t="str">
        <f>VLOOKUP(L630,Location!$A$1:$D$157,3,FALSE)</f>
        <v>South</v>
      </c>
      <c r="Q630" t="str">
        <f>VLOOKUP(L630,Location!$A$1:$D$157,4,FALSE)</f>
        <v>Small Market</v>
      </c>
      <c r="R630" t="str">
        <f>VLOOKUP(M630,Product!$A$1:$D$14,2,FALSE)</f>
        <v>Lemon</v>
      </c>
      <c r="S630" t="str">
        <f>VLOOKUP(M630,Product!$A$1:$D$14,3,FALSE)</f>
        <v>Herbal Tea</v>
      </c>
      <c r="T630" t="str">
        <f>VLOOKUP(M630,Product!$A$1:$D$14,4,FALSE)</f>
        <v>Decaf</v>
      </c>
    </row>
    <row r="631" spans="1:20" x14ac:dyDescent="0.3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2">
        <v>42825</v>
      </c>
      <c r="O631" t="str">
        <f>VLOOKUP(L631,Location!$A$1:$D$157,2,FALSE)</f>
        <v>Louisiana</v>
      </c>
      <c r="P631" t="str">
        <f>VLOOKUP(L631,Location!$A$1:$D$157,3,FALSE)</f>
        <v>South</v>
      </c>
      <c r="Q631" t="str">
        <f>VLOOKUP(L631,Location!$A$1:$D$157,4,FALSE)</f>
        <v>Small Market</v>
      </c>
      <c r="R631" t="str">
        <f>VLOOKUP(M631,Product!$A$1:$D$14,2,FALSE)</f>
        <v>Columbian</v>
      </c>
      <c r="S631" t="str">
        <f>VLOOKUP(M631,Product!$A$1:$D$14,3,FALSE)</f>
        <v>Coffee</v>
      </c>
      <c r="T631" t="str">
        <f>VLOOKUP(M631,Product!$A$1:$D$14,4,FALSE)</f>
        <v>Regular</v>
      </c>
    </row>
    <row r="632" spans="1:20" x14ac:dyDescent="0.3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s="2">
        <v>42825</v>
      </c>
      <c r="O632" t="str">
        <f>VLOOKUP(L632,Location!$A$1:$D$157,2,FALSE)</f>
        <v>Louisiana</v>
      </c>
      <c r="P632" t="str">
        <f>VLOOKUP(L632,Location!$A$1:$D$157,3,FALSE)</f>
        <v>South</v>
      </c>
      <c r="Q632" t="str">
        <f>VLOOKUP(L632,Location!$A$1:$D$157,4,FALSE)</f>
        <v>Small Market</v>
      </c>
      <c r="R632" t="str">
        <f>VLOOKUP(M632,Product!$A$1:$D$14,2,FALSE)</f>
        <v>Decaf Irish Cream</v>
      </c>
      <c r="S632" t="str">
        <f>VLOOKUP(M632,Product!$A$1:$D$14,3,FALSE)</f>
        <v>Coffee</v>
      </c>
      <c r="T632" t="str">
        <f>VLOOKUP(M632,Product!$A$1:$D$14,4,FALSE)</f>
        <v>Decaf</v>
      </c>
    </row>
    <row r="633" spans="1:20" x14ac:dyDescent="0.3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2">
        <v>42825</v>
      </c>
      <c r="O633" t="str">
        <f>VLOOKUP(L633,Location!$A$1:$D$157,2,FALSE)</f>
        <v>New Mexico</v>
      </c>
      <c r="P633" t="str">
        <f>VLOOKUP(L633,Location!$A$1:$D$157,3,FALSE)</f>
        <v>South</v>
      </c>
      <c r="Q633" t="str">
        <f>VLOOKUP(L633,Location!$A$1:$D$157,4,FALSE)</f>
        <v>Small Market</v>
      </c>
      <c r="R633" t="str">
        <f>VLOOKUP(M633,Product!$A$1:$D$14,2,FALSE)</f>
        <v>Caffe Latte</v>
      </c>
      <c r="S633" t="str">
        <f>VLOOKUP(M633,Product!$A$1:$D$14,3,FALSE)</f>
        <v>Espresso</v>
      </c>
      <c r="T633" t="str">
        <f>VLOOKUP(M633,Product!$A$1:$D$14,4,FALSE)</f>
        <v>Regular</v>
      </c>
    </row>
    <row r="634" spans="1:20" x14ac:dyDescent="0.3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s="2">
        <v>42825</v>
      </c>
      <c r="O634" t="str">
        <f>VLOOKUP(L634,Location!$A$1:$D$157,2,FALSE)</f>
        <v>New Mexico</v>
      </c>
      <c r="P634" t="str">
        <f>VLOOKUP(L634,Location!$A$1:$D$157,3,FALSE)</f>
        <v>South</v>
      </c>
      <c r="Q634" t="str">
        <f>VLOOKUP(L634,Location!$A$1:$D$157,4,FALSE)</f>
        <v>Small Market</v>
      </c>
      <c r="R634" t="str">
        <f>VLOOKUP(M634,Product!$A$1:$D$14,2,FALSE)</f>
        <v>Caffe Mocha</v>
      </c>
      <c r="S634" t="str">
        <f>VLOOKUP(M634,Product!$A$1:$D$14,3,FALSE)</f>
        <v>Espresso</v>
      </c>
      <c r="T634" t="str">
        <f>VLOOKUP(M634,Product!$A$1:$D$14,4,FALSE)</f>
        <v>Regular</v>
      </c>
    </row>
    <row r="635" spans="1:20" x14ac:dyDescent="0.3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s="2">
        <v>42825</v>
      </c>
      <c r="O635" t="str">
        <f>VLOOKUP(L635,Location!$A$1:$D$157,2,FALSE)</f>
        <v>New Mexico</v>
      </c>
      <c r="P635" t="str">
        <f>VLOOKUP(L635,Location!$A$1:$D$157,3,FALSE)</f>
        <v>South</v>
      </c>
      <c r="Q635" t="str">
        <f>VLOOKUP(L635,Location!$A$1:$D$157,4,FALSE)</f>
        <v>Small Market</v>
      </c>
      <c r="R635" t="str">
        <f>VLOOKUP(M635,Product!$A$1:$D$14,2,FALSE)</f>
        <v>Decaf Espresso</v>
      </c>
      <c r="S635" t="str">
        <f>VLOOKUP(M635,Product!$A$1:$D$14,3,FALSE)</f>
        <v>Espresso</v>
      </c>
      <c r="T635" t="str">
        <f>VLOOKUP(M635,Product!$A$1:$D$14,4,FALSE)</f>
        <v>Decaf</v>
      </c>
    </row>
    <row r="636" spans="1:20" x14ac:dyDescent="0.3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s="2">
        <v>42825</v>
      </c>
      <c r="O636" t="str">
        <f>VLOOKUP(L636,Location!$A$1:$D$157,2,FALSE)</f>
        <v>New Mexico</v>
      </c>
      <c r="P636" t="str">
        <f>VLOOKUP(L636,Location!$A$1:$D$157,3,FALSE)</f>
        <v>South</v>
      </c>
      <c r="Q636" t="str">
        <f>VLOOKUP(L636,Location!$A$1:$D$157,4,FALSE)</f>
        <v>Small Market</v>
      </c>
      <c r="R636" t="str">
        <f>VLOOKUP(M636,Product!$A$1:$D$14,2,FALSE)</f>
        <v>Chamomile</v>
      </c>
      <c r="S636" t="str">
        <f>VLOOKUP(M636,Product!$A$1:$D$14,3,FALSE)</f>
        <v>Herbal Tea</v>
      </c>
      <c r="T636" t="str">
        <f>VLOOKUP(M636,Product!$A$1:$D$14,4,FALSE)</f>
        <v>Decaf</v>
      </c>
    </row>
    <row r="637" spans="1:20" x14ac:dyDescent="0.3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s="2">
        <v>42825</v>
      </c>
      <c r="O637" t="str">
        <f>VLOOKUP(L637,Location!$A$1:$D$157,2,FALSE)</f>
        <v>New Mexico</v>
      </c>
      <c r="P637" t="str">
        <f>VLOOKUP(L637,Location!$A$1:$D$157,3,FALSE)</f>
        <v>South</v>
      </c>
      <c r="Q637" t="str">
        <f>VLOOKUP(L637,Location!$A$1:$D$157,4,FALSE)</f>
        <v>Small Market</v>
      </c>
      <c r="R637" t="str">
        <f>VLOOKUP(M637,Product!$A$1:$D$14,2,FALSE)</f>
        <v>Lemon</v>
      </c>
      <c r="S637" t="str">
        <f>VLOOKUP(M637,Product!$A$1:$D$14,3,FALSE)</f>
        <v>Herbal Tea</v>
      </c>
      <c r="T637" t="str">
        <f>VLOOKUP(M637,Product!$A$1:$D$14,4,FALSE)</f>
        <v>Decaf</v>
      </c>
    </row>
    <row r="638" spans="1:20" x14ac:dyDescent="0.3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s="2">
        <v>42825</v>
      </c>
      <c r="O638" t="str">
        <f>VLOOKUP(L638,Location!$A$1:$D$157,2,FALSE)</f>
        <v>New Mexico</v>
      </c>
      <c r="P638" t="str">
        <f>VLOOKUP(L638,Location!$A$1:$D$157,3,FALSE)</f>
        <v>South</v>
      </c>
      <c r="Q638" t="str">
        <f>VLOOKUP(L638,Location!$A$1:$D$157,4,FALSE)</f>
        <v>Small Market</v>
      </c>
      <c r="R638" t="str">
        <f>VLOOKUP(M638,Product!$A$1:$D$14,2,FALSE)</f>
        <v>Columbian</v>
      </c>
      <c r="S638" t="str">
        <f>VLOOKUP(M638,Product!$A$1:$D$14,3,FALSE)</f>
        <v>Coffee</v>
      </c>
      <c r="T638" t="str">
        <f>VLOOKUP(M638,Product!$A$1:$D$14,4,FALSE)</f>
        <v>Regular</v>
      </c>
    </row>
    <row r="639" spans="1:20" x14ac:dyDescent="0.3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84</v>
      </c>
      <c r="J639">
        <v>50</v>
      </c>
      <c r="K639">
        <v>160</v>
      </c>
      <c r="L639">
        <v>505</v>
      </c>
      <c r="M639">
        <v>3</v>
      </c>
      <c r="N639" s="2">
        <v>42825</v>
      </c>
      <c r="O639" t="str">
        <f>VLOOKUP(L639,Location!$A$1:$D$157,2,FALSE)</f>
        <v>New Mexico</v>
      </c>
      <c r="P639" t="str">
        <f>VLOOKUP(L639,Location!$A$1:$D$157,3,FALSE)</f>
        <v>South</v>
      </c>
      <c r="Q639" t="str">
        <f>VLOOKUP(L639,Location!$A$1:$D$157,4,FALSE)</f>
        <v>Small Market</v>
      </c>
      <c r="R639" t="str">
        <f>VLOOKUP(M639,Product!$A$1:$D$14,2,FALSE)</f>
        <v>Decaf Irish Cream</v>
      </c>
      <c r="S639" t="str">
        <f>VLOOKUP(M639,Product!$A$1:$D$14,3,FALSE)</f>
        <v>Coffee</v>
      </c>
      <c r="T639" t="str">
        <f>VLOOKUP(M639,Product!$A$1:$D$14,4,FALSE)</f>
        <v>Decaf</v>
      </c>
    </row>
    <row r="640" spans="1:20" x14ac:dyDescent="0.3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s="2">
        <v>42825</v>
      </c>
      <c r="O640" t="str">
        <f>VLOOKUP(L640,Location!$A$1:$D$157,2,FALSE)</f>
        <v>Oklahoma</v>
      </c>
      <c r="P640" t="str">
        <f>VLOOKUP(L640,Location!$A$1:$D$157,3,FALSE)</f>
        <v>South</v>
      </c>
      <c r="Q640" t="str">
        <f>VLOOKUP(L640,Location!$A$1:$D$157,4,FALSE)</f>
        <v>Small Market</v>
      </c>
      <c r="R640" t="str">
        <f>VLOOKUP(M640,Product!$A$1:$D$14,2,FALSE)</f>
        <v>Decaf Espresso</v>
      </c>
      <c r="S640" t="str">
        <f>VLOOKUP(M640,Product!$A$1:$D$14,3,FALSE)</f>
        <v>Espresso</v>
      </c>
      <c r="T640" t="str">
        <f>VLOOKUP(M640,Product!$A$1:$D$14,4,FALSE)</f>
        <v>Decaf</v>
      </c>
    </row>
    <row r="641" spans="1:20" x14ac:dyDescent="0.3">
      <c r="A641">
        <v>98</v>
      </c>
      <c r="B641">
        <v>155</v>
      </c>
      <c r="C641">
        <v>267</v>
      </c>
      <c r="D641">
        <v>58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s="2">
        <v>42825</v>
      </c>
      <c r="O641" t="str">
        <f>VLOOKUP(L641,Location!$A$1:$D$157,2,FALSE)</f>
        <v>Oklahoma</v>
      </c>
      <c r="P641" t="str">
        <f>VLOOKUP(L641,Location!$A$1:$D$157,3,FALSE)</f>
        <v>South</v>
      </c>
      <c r="Q641" t="str">
        <f>VLOOKUP(L641,Location!$A$1:$D$157,4,FALSE)</f>
        <v>Small Market</v>
      </c>
      <c r="R641" t="str">
        <f>VLOOKUP(M641,Product!$A$1:$D$14,2,FALSE)</f>
        <v>Caffe Latte</v>
      </c>
      <c r="S641" t="str">
        <f>VLOOKUP(M641,Product!$A$1:$D$14,3,FALSE)</f>
        <v>Espresso</v>
      </c>
      <c r="T641" t="str">
        <f>VLOOKUP(M641,Product!$A$1:$D$14,4,FALSE)</f>
        <v>Regular</v>
      </c>
    </row>
    <row r="642" spans="1:20" x14ac:dyDescent="0.3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2">
        <v>42825</v>
      </c>
      <c r="O642" t="str">
        <f>VLOOKUP(L642,Location!$A$1:$D$157,2,FALSE)</f>
        <v>Oklahoma</v>
      </c>
      <c r="P642" t="str">
        <f>VLOOKUP(L642,Location!$A$1:$D$157,3,FALSE)</f>
        <v>South</v>
      </c>
      <c r="Q642" t="str">
        <f>VLOOKUP(L642,Location!$A$1:$D$157,4,FALSE)</f>
        <v>Small Market</v>
      </c>
      <c r="R642" t="str">
        <f>VLOOKUP(M642,Product!$A$1:$D$14,2,FALSE)</f>
        <v>Caffe Mocha</v>
      </c>
      <c r="S642" t="str">
        <f>VLOOKUP(M642,Product!$A$1:$D$14,3,FALSE)</f>
        <v>Espresso</v>
      </c>
      <c r="T642" t="str">
        <f>VLOOKUP(M642,Product!$A$1:$D$14,4,FALSE)</f>
        <v>Regular</v>
      </c>
    </row>
    <row r="643" spans="1:20" x14ac:dyDescent="0.3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s="2">
        <v>42825</v>
      </c>
      <c r="O643" t="str">
        <f>VLOOKUP(L643,Location!$A$1:$D$157,2,FALSE)</f>
        <v>Oklahoma</v>
      </c>
      <c r="P643" t="str">
        <f>VLOOKUP(L643,Location!$A$1:$D$157,3,FALSE)</f>
        <v>South</v>
      </c>
      <c r="Q643" t="str">
        <f>VLOOKUP(L643,Location!$A$1:$D$157,4,FALSE)</f>
        <v>Small Market</v>
      </c>
      <c r="R643" t="str">
        <f>VLOOKUP(M643,Product!$A$1:$D$14,2,FALSE)</f>
        <v>Chamomile</v>
      </c>
      <c r="S643" t="str">
        <f>VLOOKUP(M643,Product!$A$1:$D$14,3,FALSE)</f>
        <v>Herbal Tea</v>
      </c>
      <c r="T643" t="str">
        <f>VLOOKUP(M643,Product!$A$1:$D$14,4,FALSE)</f>
        <v>Decaf</v>
      </c>
    </row>
    <row r="644" spans="1:20" x14ac:dyDescent="0.3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s="2">
        <v>42825</v>
      </c>
      <c r="O644" t="str">
        <f>VLOOKUP(L644,Location!$A$1:$D$157,2,FALSE)</f>
        <v>Oklahoma</v>
      </c>
      <c r="P644" t="str">
        <f>VLOOKUP(L644,Location!$A$1:$D$157,3,FALSE)</f>
        <v>South</v>
      </c>
      <c r="Q644" t="str">
        <f>VLOOKUP(L644,Location!$A$1:$D$157,4,FALSE)</f>
        <v>Small Market</v>
      </c>
      <c r="R644" t="str">
        <f>VLOOKUP(M644,Product!$A$1:$D$14,2,FALSE)</f>
        <v>Lemon</v>
      </c>
      <c r="S644" t="str">
        <f>VLOOKUP(M644,Product!$A$1:$D$14,3,FALSE)</f>
        <v>Herbal Tea</v>
      </c>
      <c r="T644" t="str">
        <f>VLOOKUP(M644,Product!$A$1:$D$14,4,FALSE)</f>
        <v>Decaf</v>
      </c>
    </row>
    <row r="645" spans="1:20" x14ac:dyDescent="0.3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s="2">
        <v>42825</v>
      </c>
      <c r="O645" t="str">
        <f>VLOOKUP(L645,Location!$A$1:$D$157,2,FALSE)</f>
        <v>Oklahoma</v>
      </c>
      <c r="P645" t="str">
        <f>VLOOKUP(L645,Location!$A$1:$D$157,3,FALSE)</f>
        <v>South</v>
      </c>
      <c r="Q645" t="str">
        <f>VLOOKUP(L645,Location!$A$1:$D$157,4,FALSE)</f>
        <v>Small Market</v>
      </c>
      <c r="R645" t="str">
        <f>VLOOKUP(M645,Product!$A$1:$D$14,2,FALSE)</f>
        <v>Columbian</v>
      </c>
      <c r="S645" t="str">
        <f>VLOOKUP(M645,Product!$A$1:$D$14,3,FALSE)</f>
        <v>Coffee</v>
      </c>
      <c r="T645" t="str">
        <f>VLOOKUP(M645,Product!$A$1:$D$14,4,FALSE)</f>
        <v>Regular</v>
      </c>
    </row>
    <row r="646" spans="1:20" x14ac:dyDescent="0.3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s="2">
        <v>42825</v>
      </c>
      <c r="O646" t="str">
        <f>VLOOKUP(L646,Location!$A$1:$D$157,2,FALSE)</f>
        <v>Oklahoma</v>
      </c>
      <c r="P646" t="str">
        <f>VLOOKUP(L646,Location!$A$1:$D$157,3,FALSE)</f>
        <v>South</v>
      </c>
      <c r="Q646" t="str">
        <f>VLOOKUP(L646,Location!$A$1:$D$157,4,FALSE)</f>
        <v>Small Market</v>
      </c>
      <c r="R646" t="str">
        <f>VLOOKUP(M646,Product!$A$1:$D$14,2,FALSE)</f>
        <v>Decaf Irish Cream</v>
      </c>
      <c r="S646" t="str">
        <f>VLOOKUP(M646,Product!$A$1:$D$14,3,FALSE)</f>
        <v>Coffee</v>
      </c>
      <c r="T646" t="str">
        <f>VLOOKUP(M646,Product!$A$1:$D$14,4,FALSE)</f>
        <v>Decaf</v>
      </c>
    </row>
    <row r="647" spans="1:20" x14ac:dyDescent="0.3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s="2">
        <v>42825</v>
      </c>
      <c r="O647" t="str">
        <f>VLOOKUP(L647,Location!$A$1:$D$157,2,FALSE)</f>
        <v>Texas</v>
      </c>
      <c r="P647" t="str">
        <f>VLOOKUP(L647,Location!$A$1:$D$157,3,FALSE)</f>
        <v>South</v>
      </c>
      <c r="Q647" t="str">
        <f>VLOOKUP(L647,Location!$A$1:$D$157,4,FALSE)</f>
        <v>Major Market</v>
      </c>
      <c r="R647" t="str">
        <f>VLOOKUP(M647,Product!$A$1:$D$14,2,FALSE)</f>
        <v>Decaf Espresso</v>
      </c>
      <c r="S647" t="str">
        <f>VLOOKUP(M647,Product!$A$1:$D$14,3,FALSE)</f>
        <v>Espresso</v>
      </c>
      <c r="T647" t="str">
        <f>VLOOKUP(M647,Product!$A$1:$D$14,4,FALSE)</f>
        <v>Decaf</v>
      </c>
    </row>
    <row r="648" spans="1:20" x14ac:dyDescent="0.3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s="2">
        <v>42825</v>
      </c>
      <c r="O648" t="str">
        <f>VLOOKUP(L648,Location!$A$1:$D$157,2,FALSE)</f>
        <v>Texas</v>
      </c>
      <c r="P648" t="str">
        <f>VLOOKUP(L648,Location!$A$1:$D$157,3,FALSE)</f>
        <v>South</v>
      </c>
      <c r="Q648" t="str">
        <f>VLOOKUP(L648,Location!$A$1:$D$157,4,FALSE)</f>
        <v>Major Market</v>
      </c>
      <c r="R648" t="str">
        <f>VLOOKUP(M648,Product!$A$1:$D$14,2,FALSE)</f>
        <v>Caffe Latte</v>
      </c>
      <c r="S648" t="str">
        <f>VLOOKUP(M648,Product!$A$1:$D$14,3,FALSE)</f>
        <v>Espresso</v>
      </c>
      <c r="T648" t="str">
        <f>VLOOKUP(M648,Product!$A$1:$D$14,4,FALSE)</f>
        <v>Regular</v>
      </c>
    </row>
    <row r="649" spans="1:20" x14ac:dyDescent="0.3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s="2">
        <v>42825</v>
      </c>
      <c r="O649" t="str">
        <f>VLOOKUP(L649,Location!$A$1:$D$157,2,FALSE)</f>
        <v>Texas</v>
      </c>
      <c r="P649" t="str">
        <f>VLOOKUP(L649,Location!$A$1:$D$157,3,FALSE)</f>
        <v>South</v>
      </c>
      <c r="Q649" t="str">
        <f>VLOOKUP(L649,Location!$A$1:$D$157,4,FALSE)</f>
        <v>Major Market</v>
      </c>
      <c r="R649" t="str">
        <f>VLOOKUP(M649,Product!$A$1:$D$14,2,FALSE)</f>
        <v>Caffe Mocha</v>
      </c>
      <c r="S649" t="str">
        <f>VLOOKUP(M649,Product!$A$1:$D$14,3,FALSE)</f>
        <v>Espresso</v>
      </c>
      <c r="T649" t="str">
        <f>VLOOKUP(M649,Product!$A$1:$D$14,4,FALSE)</f>
        <v>Regular</v>
      </c>
    </row>
    <row r="650" spans="1:20" x14ac:dyDescent="0.3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s="2">
        <v>42825</v>
      </c>
      <c r="O650" t="str">
        <f>VLOOKUP(L650,Location!$A$1:$D$157,2,FALSE)</f>
        <v>Texas</v>
      </c>
      <c r="P650" t="str">
        <f>VLOOKUP(L650,Location!$A$1:$D$157,3,FALSE)</f>
        <v>South</v>
      </c>
      <c r="Q650" t="str">
        <f>VLOOKUP(L650,Location!$A$1:$D$157,4,FALSE)</f>
        <v>Major Market</v>
      </c>
      <c r="R650" t="str">
        <f>VLOOKUP(M650,Product!$A$1:$D$14,2,FALSE)</f>
        <v>Chamomile</v>
      </c>
      <c r="S650" t="str">
        <f>VLOOKUP(M650,Product!$A$1:$D$14,3,FALSE)</f>
        <v>Herbal Tea</v>
      </c>
      <c r="T650" t="str">
        <f>VLOOKUP(M650,Product!$A$1:$D$14,4,FALSE)</f>
        <v>Decaf</v>
      </c>
    </row>
    <row r="651" spans="1:20" x14ac:dyDescent="0.3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s="2">
        <v>42825</v>
      </c>
      <c r="O651" t="str">
        <f>VLOOKUP(L651,Location!$A$1:$D$157,2,FALSE)</f>
        <v>Texas</v>
      </c>
      <c r="P651" t="str">
        <f>VLOOKUP(L651,Location!$A$1:$D$157,3,FALSE)</f>
        <v>South</v>
      </c>
      <c r="Q651" t="str">
        <f>VLOOKUP(L651,Location!$A$1:$D$157,4,FALSE)</f>
        <v>Major Market</v>
      </c>
      <c r="R651" t="str">
        <f>VLOOKUP(M651,Product!$A$1:$D$14,2,FALSE)</f>
        <v>Lemon</v>
      </c>
      <c r="S651" t="str">
        <f>VLOOKUP(M651,Product!$A$1:$D$14,3,FALSE)</f>
        <v>Herbal Tea</v>
      </c>
      <c r="T651" t="str">
        <f>VLOOKUP(M651,Product!$A$1:$D$14,4,FALSE)</f>
        <v>Decaf</v>
      </c>
    </row>
    <row r="652" spans="1:20" x14ac:dyDescent="0.3">
      <c r="A652">
        <v>161</v>
      </c>
      <c r="B652">
        <v>247</v>
      </c>
      <c r="C652">
        <v>456</v>
      </c>
      <c r="D652">
        <v>216</v>
      </c>
      <c r="E652">
        <v>86</v>
      </c>
      <c r="F652">
        <v>64</v>
      </c>
      <c r="G652">
        <v>969</v>
      </c>
      <c r="H652">
        <v>230</v>
      </c>
      <c r="I652">
        <v>298</v>
      </c>
      <c r="J652">
        <v>310</v>
      </c>
      <c r="K652">
        <v>570</v>
      </c>
      <c r="L652">
        <v>832</v>
      </c>
      <c r="M652">
        <v>2</v>
      </c>
      <c r="N652" s="2">
        <v>42825</v>
      </c>
      <c r="O652" t="str">
        <f>VLOOKUP(L652,Location!$A$1:$D$157,2,FALSE)</f>
        <v>Texas</v>
      </c>
      <c r="P652" t="str">
        <f>VLOOKUP(L652,Location!$A$1:$D$157,3,FALSE)</f>
        <v>South</v>
      </c>
      <c r="Q652" t="str">
        <f>VLOOKUP(L652,Location!$A$1:$D$157,4,FALSE)</f>
        <v>Major Market</v>
      </c>
      <c r="R652" t="str">
        <f>VLOOKUP(M652,Product!$A$1:$D$14,2,FALSE)</f>
        <v>Columbian</v>
      </c>
      <c r="S652" t="str">
        <f>VLOOKUP(M652,Product!$A$1:$D$14,3,FALSE)</f>
        <v>Coffee</v>
      </c>
      <c r="T652" t="str">
        <f>VLOOKUP(M652,Product!$A$1:$D$14,4,FALSE)</f>
        <v>Regular</v>
      </c>
    </row>
    <row r="653" spans="1:20" x14ac:dyDescent="0.3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s="2">
        <v>42825</v>
      </c>
      <c r="O653" t="str">
        <f>VLOOKUP(L653,Location!$A$1:$D$157,2,FALSE)</f>
        <v>Texas</v>
      </c>
      <c r="P653" t="str">
        <f>VLOOKUP(L653,Location!$A$1:$D$157,3,FALSE)</f>
        <v>South</v>
      </c>
      <c r="Q653" t="str">
        <f>VLOOKUP(L653,Location!$A$1:$D$157,4,FALSE)</f>
        <v>Major Market</v>
      </c>
      <c r="R653" t="str">
        <f>VLOOKUP(M653,Product!$A$1:$D$14,2,FALSE)</f>
        <v>Decaf Irish Cream</v>
      </c>
      <c r="S653" t="str">
        <f>VLOOKUP(M653,Product!$A$1:$D$14,3,FALSE)</f>
        <v>Coffee</v>
      </c>
      <c r="T653" t="str">
        <f>VLOOKUP(M653,Product!$A$1:$D$14,4,FALSE)</f>
        <v>Decaf</v>
      </c>
    </row>
    <row r="654" spans="1:20" x14ac:dyDescent="0.3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s="2">
        <v>42825</v>
      </c>
      <c r="O654" t="str">
        <f>VLOOKUP(L654,Location!$A$1:$D$157,2,FALSE)</f>
        <v>Utah</v>
      </c>
      <c r="P654" t="str">
        <f>VLOOKUP(L654,Location!$A$1:$D$157,3,FALSE)</f>
        <v>West</v>
      </c>
      <c r="Q654" t="str">
        <f>VLOOKUP(L654,Location!$A$1:$D$157,4,FALSE)</f>
        <v>Small Market</v>
      </c>
      <c r="R654" t="str">
        <f>VLOOKUP(M654,Product!$A$1:$D$14,2,FALSE)</f>
        <v>Caffe Mocha</v>
      </c>
      <c r="S654" t="str">
        <f>VLOOKUP(M654,Product!$A$1:$D$14,3,FALSE)</f>
        <v>Espresso</v>
      </c>
      <c r="T654" t="str">
        <f>VLOOKUP(M654,Product!$A$1:$D$14,4,FALSE)</f>
        <v>Regular</v>
      </c>
    </row>
    <row r="655" spans="1:20" x14ac:dyDescent="0.3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s="2">
        <v>42825</v>
      </c>
      <c r="O655" t="str">
        <f>VLOOKUP(L655,Location!$A$1:$D$157,2,FALSE)</f>
        <v>Utah</v>
      </c>
      <c r="P655" t="str">
        <f>VLOOKUP(L655,Location!$A$1:$D$157,3,FALSE)</f>
        <v>West</v>
      </c>
      <c r="Q655" t="str">
        <f>VLOOKUP(L655,Location!$A$1:$D$157,4,FALSE)</f>
        <v>Small Market</v>
      </c>
      <c r="R655" t="str">
        <f>VLOOKUP(M655,Product!$A$1:$D$14,2,FALSE)</f>
        <v>Decaf Espresso</v>
      </c>
      <c r="S655" t="str">
        <f>VLOOKUP(M655,Product!$A$1:$D$14,3,FALSE)</f>
        <v>Espresso</v>
      </c>
      <c r="T655" t="str">
        <f>VLOOKUP(M655,Product!$A$1:$D$14,4,FALSE)</f>
        <v>Decaf</v>
      </c>
    </row>
    <row r="656" spans="1:20" x14ac:dyDescent="0.3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s="2">
        <v>42825</v>
      </c>
      <c r="O656" t="str">
        <f>VLOOKUP(L656,Location!$A$1:$D$157,2,FALSE)</f>
        <v>Utah</v>
      </c>
      <c r="P656" t="str">
        <f>VLOOKUP(L656,Location!$A$1:$D$157,3,FALSE)</f>
        <v>West</v>
      </c>
      <c r="Q656" t="str">
        <f>VLOOKUP(L656,Location!$A$1:$D$157,4,FALSE)</f>
        <v>Small Market</v>
      </c>
      <c r="R656" t="str">
        <f>VLOOKUP(M656,Product!$A$1:$D$14,2,FALSE)</f>
        <v>Caffe Latte</v>
      </c>
      <c r="S656" t="str">
        <f>VLOOKUP(M656,Product!$A$1:$D$14,3,FALSE)</f>
        <v>Espresso</v>
      </c>
      <c r="T656" t="str">
        <f>VLOOKUP(M656,Product!$A$1:$D$14,4,FALSE)</f>
        <v>Regular</v>
      </c>
    </row>
    <row r="657" spans="1:20" x14ac:dyDescent="0.3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s="2">
        <v>42825</v>
      </c>
      <c r="O657" t="str">
        <f>VLOOKUP(L657,Location!$A$1:$D$157,2,FALSE)</f>
        <v>Utah</v>
      </c>
      <c r="P657" t="str">
        <f>VLOOKUP(L657,Location!$A$1:$D$157,3,FALSE)</f>
        <v>West</v>
      </c>
      <c r="Q657" t="str">
        <f>VLOOKUP(L657,Location!$A$1:$D$157,4,FALSE)</f>
        <v>Small Market</v>
      </c>
      <c r="R657" t="str">
        <f>VLOOKUP(M657,Product!$A$1:$D$14,2,FALSE)</f>
        <v>Amaretto</v>
      </c>
      <c r="S657" t="str">
        <f>VLOOKUP(M657,Product!$A$1:$D$14,3,FALSE)</f>
        <v>Coffee</v>
      </c>
      <c r="T657" t="str">
        <f>VLOOKUP(M657,Product!$A$1:$D$14,4,FALSE)</f>
        <v>Regular</v>
      </c>
    </row>
    <row r="658" spans="1:20" x14ac:dyDescent="0.3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2">
        <v>42825</v>
      </c>
      <c r="O658" t="str">
        <f>VLOOKUP(L658,Location!$A$1:$D$157,2,FALSE)</f>
        <v>Utah</v>
      </c>
      <c r="P658" t="str">
        <f>VLOOKUP(L658,Location!$A$1:$D$157,3,FALSE)</f>
        <v>West</v>
      </c>
      <c r="Q658" t="str">
        <f>VLOOKUP(L658,Location!$A$1:$D$157,4,FALSE)</f>
        <v>Small Market</v>
      </c>
      <c r="R658" t="str">
        <f>VLOOKUP(M658,Product!$A$1:$D$14,2,FALSE)</f>
        <v>Columbian</v>
      </c>
      <c r="S658" t="str">
        <f>VLOOKUP(M658,Product!$A$1:$D$14,3,FALSE)</f>
        <v>Coffee</v>
      </c>
      <c r="T658" t="str">
        <f>VLOOKUP(M658,Product!$A$1:$D$14,4,FALSE)</f>
        <v>Regular</v>
      </c>
    </row>
    <row r="659" spans="1:20" x14ac:dyDescent="0.3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80</v>
      </c>
      <c r="J659">
        <v>120</v>
      </c>
      <c r="K659">
        <v>220</v>
      </c>
      <c r="L659">
        <v>435</v>
      </c>
      <c r="M659">
        <v>3</v>
      </c>
      <c r="N659" s="2">
        <v>42825</v>
      </c>
      <c r="O659" t="str">
        <f>VLOOKUP(L659,Location!$A$1:$D$157,2,FALSE)</f>
        <v>Utah</v>
      </c>
      <c r="P659" t="str">
        <f>VLOOKUP(L659,Location!$A$1:$D$157,3,FALSE)</f>
        <v>West</v>
      </c>
      <c r="Q659" t="str">
        <f>VLOOKUP(L659,Location!$A$1:$D$157,4,FALSE)</f>
        <v>Small Market</v>
      </c>
      <c r="R659" t="str">
        <f>VLOOKUP(M659,Product!$A$1:$D$14,2,FALSE)</f>
        <v>Decaf Irish Cream</v>
      </c>
      <c r="S659" t="str">
        <f>VLOOKUP(M659,Product!$A$1:$D$14,3,FALSE)</f>
        <v>Coffee</v>
      </c>
      <c r="T659" t="str">
        <f>VLOOKUP(M659,Product!$A$1:$D$14,4,FALSE)</f>
        <v>Decaf</v>
      </c>
    </row>
    <row r="660" spans="1:20" x14ac:dyDescent="0.3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s="2">
        <v>42825</v>
      </c>
      <c r="O660" t="str">
        <f>VLOOKUP(L660,Location!$A$1:$D$157,2,FALSE)</f>
        <v>Utah</v>
      </c>
      <c r="P660" t="str">
        <f>VLOOKUP(L660,Location!$A$1:$D$157,3,FALSE)</f>
        <v>West</v>
      </c>
      <c r="Q660" t="str">
        <f>VLOOKUP(L660,Location!$A$1:$D$157,4,FALSE)</f>
        <v>Small Market</v>
      </c>
      <c r="R660" t="str">
        <f>VLOOKUP(M660,Product!$A$1:$D$14,2,FALSE)</f>
        <v>Chamomile</v>
      </c>
      <c r="S660" t="str">
        <f>VLOOKUP(M660,Product!$A$1:$D$14,3,FALSE)</f>
        <v>Herbal Tea</v>
      </c>
      <c r="T660" t="str">
        <f>VLOOKUP(M660,Product!$A$1:$D$14,4,FALSE)</f>
        <v>Decaf</v>
      </c>
    </row>
    <row r="661" spans="1:20" x14ac:dyDescent="0.3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s="2">
        <v>42825</v>
      </c>
      <c r="O661" t="str">
        <f>VLOOKUP(L661,Location!$A$1:$D$157,2,FALSE)</f>
        <v>Utah</v>
      </c>
      <c r="P661" t="str">
        <f>VLOOKUP(L661,Location!$A$1:$D$157,3,FALSE)</f>
        <v>West</v>
      </c>
      <c r="Q661" t="str">
        <f>VLOOKUP(L661,Location!$A$1:$D$157,4,FALSE)</f>
        <v>Small Market</v>
      </c>
      <c r="R661" t="str">
        <f>VLOOKUP(M661,Product!$A$1:$D$14,2,FALSE)</f>
        <v>Lemon</v>
      </c>
      <c r="S661" t="str">
        <f>VLOOKUP(M661,Product!$A$1:$D$14,3,FALSE)</f>
        <v>Herbal Tea</v>
      </c>
      <c r="T661" t="str">
        <f>VLOOKUP(M661,Product!$A$1:$D$14,4,FALSE)</f>
        <v>Decaf</v>
      </c>
    </row>
    <row r="662" spans="1:20" x14ac:dyDescent="0.3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s="2">
        <v>42825</v>
      </c>
      <c r="O662" t="str">
        <f>VLOOKUP(L662,Location!$A$1:$D$157,2,FALSE)</f>
        <v>Utah</v>
      </c>
      <c r="P662" t="str">
        <f>VLOOKUP(L662,Location!$A$1:$D$157,3,FALSE)</f>
        <v>West</v>
      </c>
      <c r="Q662" t="str">
        <f>VLOOKUP(L662,Location!$A$1:$D$157,4,FALSE)</f>
        <v>Small Market</v>
      </c>
      <c r="R662" t="str">
        <f>VLOOKUP(M662,Product!$A$1:$D$14,2,FALSE)</f>
        <v>Mint</v>
      </c>
      <c r="S662" t="str">
        <f>VLOOKUP(M662,Product!$A$1:$D$14,3,FALSE)</f>
        <v>Herbal Tea</v>
      </c>
      <c r="T662" t="str">
        <f>VLOOKUP(M662,Product!$A$1:$D$14,4,FALSE)</f>
        <v>Decaf</v>
      </c>
    </row>
    <row r="663" spans="1:20" x14ac:dyDescent="0.3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2">
        <v>42825</v>
      </c>
      <c r="O663" t="str">
        <f>VLOOKUP(L663,Location!$A$1:$D$157,2,FALSE)</f>
        <v>Utah</v>
      </c>
      <c r="P663" t="str">
        <f>VLOOKUP(L663,Location!$A$1:$D$157,3,FALSE)</f>
        <v>West</v>
      </c>
      <c r="Q663" t="str">
        <f>VLOOKUP(L663,Location!$A$1:$D$157,4,FALSE)</f>
        <v>Small Market</v>
      </c>
      <c r="R663" t="str">
        <f>VLOOKUP(M663,Product!$A$1:$D$14,2,FALSE)</f>
        <v>Darjeeling</v>
      </c>
      <c r="S663" t="str">
        <f>VLOOKUP(M663,Product!$A$1:$D$14,3,FALSE)</f>
        <v>Tea</v>
      </c>
      <c r="T663" t="str">
        <f>VLOOKUP(M663,Product!$A$1:$D$14,4,FALSE)</f>
        <v>Regular</v>
      </c>
    </row>
    <row r="664" spans="1:20" x14ac:dyDescent="0.3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s="2">
        <v>42825</v>
      </c>
      <c r="O664" t="str">
        <f>VLOOKUP(L664,Location!$A$1:$D$157,2,FALSE)</f>
        <v>Utah</v>
      </c>
      <c r="P664" t="str">
        <f>VLOOKUP(L664,Location!$A$1:$D$157,3,FALSE)</f>
        <v>West</v>
      </c>
      <c r="Q664" t="str">
        <f>VLOOKUP(L664,Location!$A$1:$D$157,4,FALSE)</f>
        <v>Small Market</v>
      </c>
      <c r="R664" t="str">
        <f>VLOOKUP(M664,Product!$A$1:$D$14,2,FALSE)</f>
        <v>Earl Grey</v>
      </c>
      <c r="S664" t="str">
        <f>VLOOKUP(M664,Product!$A$1:$D$14,3,FALSE)</f>
        <v>Tea</v>
      </c>
      <c r="T664" t="str">
        <f>VLOOKUP(M664,Product!$A$1:$D$14,4,FALSE)</f>
        <v>Regular</v>
      </c>
    </row>
    <row r="665" spans="1:20" x14ac:dyDescent="0.3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s="2">
        <v>42825</v>
      </c>
      <c r="O665" t="str">
        <f>VLOOKUP(L665,Location!$A$1:$D$157,2,FALSE)</f>
        <v>Utah</v>
      </c>
      <c r="P665" t="str">
        <f>VLOOKUP(L665,Location!$A$1:$D$157,3,FALSE)</f>
        <v>West</v>
      </c>
      <c r="Q665" t="str">
        <f>VLOOKUP(L665,Location!$A$1:$D$157,4,FALSE)</f>
        <v>Small Market</v>
      </c>
      <c r="R665" t="str">
        <f>VLOOKUP(M665,Product!$A$1:$D$14,2,FALSE)</f>
        <v>Green Tea</v>
      </c>
      <c r="S665" t="str">
        <f>VLOOKUP(M665,Product!$A$1:$D$14,3,FALSE)</f>
        <v>Tea</v>
      </c>
      <c r="T665" t="str">
        <f>VLOOKUP(M665,Product!$A$1:$D$14,4,FALSE)</f>
        <v>Regular</v>
      </c>
    </row>
    <row r="666" spans="1:20" x14ac:dyDescent="0.3">
      <c r="A666">
        <v>148</v>
      </c>
      <c r="B666">
        <v>239</v>
      </c>
      <c r="C666">
        <v>478</v>
      </c>
      <c r="D666">
        <v>225</v>
      </c>
      <c r="E666">
        <v>91</v>
      </c>
      <c r="F666">
        <v>66</v>
      </c>
      <c r="G666">
        <v>1464</v>
      </c>
      <c r="H666">
        <v>150</v>
      </c>
      <c r="I666">
        <v>162</v>
      </c>
      <c r="J666">
        <v>230</v>
      </c>
      <c r="K666">
        <v>450</v>
      </c>
      <c r="L666">
        <v>925</v>
      </c>
      <c r="M666">
        <v>4</v>
      </c>
      <c r="N666" s="2">
        <v>42825</v>
      </c>
      <c r="O666" t="str">
        <f>VLOOKUP(L666,Location!$A$1:$D$157,2,FALSE)</f>
        <v>California</v>
      </c>
      <c r="P666" t="str">
        <f>VLOOKUP(L666,Location!$A$1:$D$157,3,FALSE)</f>
        <v>West</v>
      </c>
      <c r="Q666" t="str">
        <f>VLOOKUP(L666,Location!$A$1:$D$157,4,FALSE)</f>
        <v>Major Market</v>
      </c>
      <c r="R666" t="str">
        <f>VLOOKUP(M666,Product!$A$1:$D$14,2,FALSE)</f>
        <v>Caffe Latte</v>
      </c>
      <c r="S666" t="str">
        <f>VLOOKUP(M666,Product!$A$1:$D$14,3,FALSE)</f>
        <v>Espresso</v>
      </c>
      <c r="T666" t="str">
        <f>VLOOKUP(M666,Product!$A$1:$D$14,4,FALSE)</f>
        <v>Regular</v>
      </c>
    </row>
    <row r="667" spans="1:20" x14ac:dyDescent="0.3">
      <c r="A667">
        <v>26</v>
      </c>
      <c r="B667">
        <v>173</v>
      </c>
      <c r="C667">
        <v>298</v>
      </c>
      <c r="D667">
        <v>166</v>
      </c>
      <c r="E667">
        <v>147</v>
      </c>
      <c r="F667">
        <v>113</v>
      </c>
      <c r="G667">
        <v>729</v>
      </c>
      <c r="H667">
        <v>30</v>
      </c>
      <c r="I667">
        <v>148</v>
      </c>
      <c r="J667">
        <v>160</v>
      </c>
      <c r="K667">
        <v>280</v>
      </c>
      <c r="L667">
        <v>805</v>
      </c>
      <c r="M667">
        <v>5</v>
      </c>
      <c r="N667" s="2">
        <v>42825</v>
      </c>
      <c r="O667" t="str">
        <f>VLOOKUP(L667,Location!$A$1:$D$157,2,FALSE)</f>
        <v>California</v>
      </c>
      <c r="P667" t="str">
        <f>VLOOKUP(L667,Location!$A$1:$D$157,3,FALSE)</f>
        <v>West</v>
      </c>
      <c r="Q667" t="str">
        <f>VLOOKUP(L667,Location!$A$1:$D$157,4,FALSE)</f>
        <v>Major Market</v>
      </c>
      <c r="R667" t="str">
        <f>VLOOKUP(M667,Product!$A$1:$D$14,2,FALSE)</f>
        <v>Caffe Mocha</v>
      </c>
      <c r="S667" t="str">
        <f>VLOOKUP(M667,Product!$A$1:$D$14,3,FALSE)</f>
        <v>Espresso</v>
      </c>
      <c r="T667" t="str">
        <f>VLOOKUP(M667,Product!$A$1:$D$14,4,FALSE)</f>
        <v>Regular</v>
      </c>
    </row>
    <row r="668" spans="1:20" x14ac:dyDescent="0.3">
      <c r="A668">
        <v>220</v>
      </c>
      <c r="B668">
        <v>335</v>
      </c>
      <c r="C668">
        <v>587</v>
      </c>
      <c r="D668">
        <v>241</v>
      </c>
      <c r="E668">
        <v>115</v>
      </c>
      <c r="F668">
        <v>83</v>
      </c>
      <c r="G668">
        <v>1316</v>
      </c>
      <c r="H668">
        <v>220</v>
      </c>
      <c r="I668">
        <v>245</v>
      </c>
      <c r="J668">
        <v>320</v>
      </c>
      <c r="K668">
        <v>560</v>
      </c>
      <c r="L668">
        <v>831</v>
      </c>
      <c r="M668">
        <v>6</v>
      </c>
      <c r="N668" s="2">
        <v>42825</v>
      </c>
      <c r="O668" t="str">
        <f>VLOOKUP(L668,Location!$A$1:$D$157,2,FALSE)</f>
        <v>California</v>
      </c>
      <c r="P668" t="str">
        <f>VLOOKUP(L668,Location!$A$1:$D$157,3,FALSE)</f>
        <v>West</v>
      </c>
      <c r="Q668" t="str">
        <f>VLOOKUP(L668,Location!$A$1:$D$157,4,FALSE)</f>
        <v>Major Market</v>
      </c>
      <c r="R668" t="str">
        <f>VLOOKUP(M668,Product!$A$1:$D$14,2,FALSE)</f>
        <v>Decaf Espresso</v>
      </c>
      <c r="S668" t="str">
        <f>VLOOKUP(M668,Product!$A$1:$D$14,3,FALSE)</f>
        <v>Espresso</v>
      </c>
      <c r="T668" t="str">
        <f>VLOOKUP(M668,Product!$A$1:$D$14,4,FALSE)</f>
        <v>Decaf</v>
      </c>
    </row>
    <row r="669" spans="1:20" x14ac:dyDescent="0.3">
      <c r="A669">
        <v>-76</v>
      </c>
      <c r="B669">
        <v>-13</v>
      </c>
      <c r="C669">
        <v>110</v>
      </c>
      <c r="D669">
        <v>58</v>
      </c>
      <c r="E669">
        <v>63</v>
      </c>
      <c r="F669">
        <v>39</v>
      </c>
      <c r="G669">
        <v>964</v>
      </c>
      <c r="H669">
        <v>-70</v>
      </c>
      <c r="I669">
        <v>146</v>
      </c>
      <c r="J669">
        <v>-20</v>
      </c>
      <c r="K669">
        <v>130</v>
      </c>
      <c r="L669">
        <v>818</v>
      </c>
      <c r="M669">
        <v>1</v>
      </c>
      <c r="N669" s="2">
        <v>42825</v>
      </c>
      <c r="O669" t="str">
        <f>VLOOKUP(L669,Location!$A$1:$D$157,2,FALSE)</f>
        <v>California</v>
      </c>
      <c r="P669" t="str">
        <f>VLOOKUP(L669,Location!$A$1:$D$157,3,FALSE)</f>
        <v>West</v>
      </c>
      <c r="Q669" t="str">
        <f>VLOOKUP(L669,Location!$A$1:$D$157,4,FALSE)</f>
        <v>Major Market</v>
      </c>
      <c r="R669" t="str">
        <f>VLOOKUP(M669,Product!$A$1:$D$14,2,FALSE)</f>
        <v>Amaretto</v>
      </c>
      <c r="S669" t="str">
        <f>VLOOKUP(M669,Product!$A$1:$D$14,3,FALSE)</f>
        <v>Coffee</v>
      </c>
      <c r="T669" t="str">
        <f>VLOOKUP(M669,Product!$A$1:$D$14,4,FALSE)</f>
        <v>Regular</v>
      </c>
    </row>
    <row r="670" spans="1:20" x14ac:dyDescent="0.3">
      <c r="A670">
        <v>276</v>
      </c>
      <c r="B670">
        <v>428</v>
      </c>
      <c r="C670">
        <v>712</v>
      </c>
      <c r="D670">
        <v>319</v>
      </c>
      <c r="E670">
        <v>152</v>
      </c>
      <c r="F670">
        <v>99</v>
      </c>
      <c r="G670">
        <v>2108</v>
      </c>
      <c r="H670">
        <v>400</v>
      </c>
      <c r="I670">
        <v>292</v>
      </c>
      <c r="J670">
        <v>540</v>
      </c>
      <c r="K670">
        <v>890</v>
      </c>
      <c r="L670">
        <v>209</v>
      </c>
      <c r="M670">
        <v>2</v>
      </c>
      <c r="N670" s="2">
        <v>42825</v>
      </c>
      <c r="O670" t="str">
        <f>VLOOKUP(L670,Location!$A$1:$D$157,2,FALSE)</f>
        <v>California</v>
      </c>
      <c r="P670" t="str">
        <f>VLOOKUP(L670,Location!$A$1:$D$157,3,FALSE)</f>
        <v>West</v>
      </c>
      <c r="Q670" t="str">
        <f>VLOOKUP(L670,Location!$A$1:$D$157,4,FALSE)</f>
        <v>Major Market</v>
      </c>
      <c r="R670" t="str">
        <f>VLOOKUP(M670,Product!$A$1:$D$14,2,FALSE)</f>
        <v>Columbian</v>
      </c>
      <c r="S670" t="str">
        <f>VLOOKUP(M670,Product!$A$1:$D$14,3,FALSE)</f>
        <v>Coffee</v>
      </c>
      <c r="T670" t="str">
        <f>VLOOKUP(M670,Product!$A$1:$D$14,4,FALSE)</f>
        <v>Regular</v>
      </c>
    </row>
    <row r="671" spans="1:20" x14ac:dyDescent="0.3">
      <c r="A671">
        <v>-141</v>
      </c>
      <c r="B671">
        <v>-32</v>
      </c>
      <c r="C671">
        <v>159</v>
      </c>
      <c r="D671">
        <v>241</v>
      </c>
      <c r="E671">
        <v>109</v>
      </c>
      <c r="F671">
        <v>63</v>
      </c>
      <c r="G671">
        <v>1564</v>
      </c>
      <c r="H671">
        <v>-150</v>
      </c>
      <c r="I671">
        <v>247</v>
      </c>
      <c r="J671">
        <v>-50</v>
      </c>
      <c r="K671">
        <v>190</v>
      </c>
      <c r="L671">
        <v>916</v>
      </c>
      <c r="M671">
        <v>3</v>
      </c>
      <c r="N671" s="2">
        <v>42825</v>
      </c>
      <c r="O671" t="str">
        <f>VLOOKUP(L671,Location!$A$1:$D$157,2,FALSE)</f>
        <v>California</v>
      </c>
      <c r="P671" t="str">
        <f>VLOOKUP(L671,Location!$A$1:$D$157,3,FALSE)</f>
        <v>West</v>
      </c>
      <c r="Q671" t="str">
        <f>VLOOKUP(L671,Location!$A$1:$D$157,4,FALSE)</f>
        <v>Major Market</v>
      </c>
      <c r="R671" t="str">
        <f>VLOOKUP(M671,Product!$A$1:$D$14,2,FALSE)</f>
        <v>Decaf Irish Cream</v>
      </c>
      <c r="S671" t="str">
        <f>VLOOKUP(M671,Product!$A$1:$D$14,3,FALSE)</f>
        <v>Coffee</v>
      </c>
      <c r="T671" t="str">
        <f>VLOOKUP(M671,Product!$A$1:$D$14,4,FALSE)</f>
        <v>Decaf</v>
      </c>
    </row>
    <row r="672" spans="1:20" x14ac:dyDescent="0.3">
      <c r="A672">
        <v>106</v>
      </c>
      <c r="B672">
        <v>145</v>
      </c>
      <c r="C672">
        <v>245</v>
      </c>
      <c r="D672">
        <v>97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s="2">
        <v>42825</v>
      </c>
      <c r="O672" t="str">
        <f>VLOOKUP(L672,Location!$A$1:$D$157,2,FALSE)</f>
        <v>California</v>
      </c>
      <c r="P672" t="str">
        <f>VLOOKUP(L672,Location!$A$1:$D$157,3,FALSE)</f>
        <v>West</v>
      </c>
      <c r="Q672" t="str">
        <f>VLOOKUP(L672,Location!$A$1:$D$157,4,FALSE)</f>
        <v>Major Market</v>
      </c>
      <c r="R672" t="str">
        <f>VLOOKUP(M672,Product!$A$1:$D$14,2,FALSE)</f>
        <v>Chamomile</v>
      </c>
      <c r="S672" t="str">
        <f>VLOOKUP(M672,Product!$A$1:$D$14,3,FALSE)</f>
        <v>Herbal Tea</v>
      </c>
      <c r="T672" t="str">
        <f>VLOOKUP(M672,Product!$A$1:$D$14,4,FALSE)</f>
        <v>Decaf</v>
      </c>
    </row>
    <row r="673" spans="1:20" x14ac:dyDescent="0.3">
      <c r="A673">
        <v>162</v>
      </c>
      <c r="B673">
        <v>247</v>
      </c>
      <c r="C673">
        <v>456</v>
      </c>
      <c r="D673">
        <v>170</v>
      </c>
      <c r="E673">
        <v>85</v>
      </c>
      <c r="F673">
        <v>64</v>
      </c>
      <c r="G673">
        <v>969</v>
      </c>
      <c r="H673">
        <v>170</v>
      </c>
      <c r="I673">
        <v>176</v>
      </c>
      <c r="J673">
        <v>230</v>
      </c>
      <c r="K673">
        <v>400</v>
      </c>
      <c r="L673">
        <v>707</v>
      </c>
      <c r="M673">
        <v>9</v>
      </c>
      <c r="N673" s="2">
        <v>42825</v>
      </c>
      <c r="O673" t="str">
        <f>VLOOKUP(L673,Location!$A$1:$D$157,2,FALSE)</f>
        <v>California</v>
      </c>
      <c r="P673" t="str">
        <f>VLOOKUP(L673,Location!$A$1:$D$157,3,FALSE)</f>
        <v>West</v>
      </c>
      <c r="Q673" t="str">
        <f>VLOOKUP(L673,Location!$A$1:$D$157,4,FALSE)</f>
        <v>Major Market</v>
      </c>
      <c r="R673" t="str">
        <f>VLOOKUP(M673,Product!$A$1:$D$14,2,FALSE)</f>
        <v>Lemon</v>
      </c>
      <c r="S673" t="str">
        <f>VLOOKUP(M673,Product!$A$1:$D$14,3,FALSE)</f>
        <v>Herbal Tea</v>
      </c>
      <c r="T673" t="str">
        <f>VLOOKUP(M673,Product!$A$1:$D$14,4,FALSE)</f>
        <v>Decaf</v>
      </c>
    </row>
    <row r="674" spans="1:20" x14ac:dyDescent="0.3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s="2">
        <v>42825</v>
      </c>
      <c r="O674" t="str">
        <f>VLOOKUP(L674,Location!$A$1:$D$157,2,FALSE)</f>
        <v>California</v>
      </c>
      <c r="P674" t="str">
        <f>VLOOKUP(L674,Location!$A$1:$D$157,3,FALSE)</f>
        <v>West</v>
      </c>
      <c r="Q674" t="str">
        <f>VLOOKUP(L674,Location!$A$1:$D$157,4,FALSE)</f>
        <v>Major Market</v>
      </c>
      <c r="R674" t="str">
        <f>VLOOKUP(M674,Product!$A$1:$D$14,2,FALSE)</f>
        <v>Mint</v>
      </c>
      <c r="S674" t="str">
        <f>VLOOKUP(M674,Product!$A$1:$D$14,3,FALSE)</f>
        <v>Herbal Tea</v>
      </c>
      <c r="T674" t="str">
        <f>VLOOKUP(M674,Product!$A$1:$D$14,4,FALSE)</f>
        <v>Decaf</v>
      </c>
    </row>
    <row r="675" spans="1:20" x14ac:dyDescent="0.3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s="2">
        <v>42825</v>
      </c>
      <c r="O675" t="str">
        <f>VLOOKUP(L675,Location!$A$1:$D$157,2,FALSE)</f>
        <v>California</v>
      </c>
      <c r="P675" t="str">
        <f>VLOOKUP(L675,Location!$A$1:$D$157,3,FALSE)</f>
        <v>West</v>
      </c>
      <c r="Q675" t="str">
        <f>VLOOKUP(L675,Location!$A$1:$D$157,4,FALSE)</f>
        <v>Major Market</v>
      </c>
      <c r="R675" t="str">
        <f>VLOOKUP(M675,Product!$A$1:$D$14,2,FALSE)</f>
        <v>Darjeeling</v>
      </c>
      <c r="S675" t="str">
        <f>VLOOKUP(M675,Product!$A$1:$D$14,3,FALSE)</f>
        <v>Tea</v>
      </c>
      <c r="T675" t="str">
        <f>VLOOKUP(M675,Product!$A$1:$D$14,4,FALSE)</f>
        <v>Regular</v>
      </c>
    </row>
    <row r="676" spans="1:20" x14ac:dyDescent="0.3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s="2">
        <v>42825</v>
      </c>
      <c r="O676" t="str">
        <f>VLOOKUP(L676,Location!$A$1:$D$157,2,FALSE)</f>
        <v>California</v>
      </c>
      <c r="P676" t="str">
        <f>VLOOKUP(L676,Location!$A$1:$D$157,3,FALSE)</f>
        <v>West</v>
      </c>
      <c r="Q676" t="str">
        <f>VLOOKUP(L676,Location!$A$1:$D$157,4,FALSE)</f>
        <v>Major Market</v>
      </c>
      <c r="R676" t="str">
        <f>VLOOKUP(M676,Product!$A$1:$D$14,2,FALSE)</f>
        <v>Earl Grey</v>
      </c>
      <c r="S676" t="str">
        <f>VLOOKUP(M676,Product!$A$1:$D$14,3,FALSE)</f>
        <v>Tea</v>
      </c>
      <c r="T676" t="str">
        <f>VLOOKUP(M676,Product!$A$1:$D$14,4,FALSE)</f>
        <v>Regular</v>
      </c>
    </row>
    <row r="677" spans="1:20" x14ac:dyDescent="0.3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s="2">
        <v>42825</v>
      </c>
      <c r="O677" t="str">
        <f>VLOOKUP(L677,Location!$A$1:$D$157,2,FALSE)</f>
        <v>California</v>
      </c>
      <c r="P677" t="str">
        <f>VLOOKUP(L677,Location!$A$1:$D$157,3,FALSE)</f>
        <v>West</v>
      </c>
      <c r="Q677" t="str">
        <f>VLOOKUP(L677,Location!$A$1:$D$157,4,FALSE)</f>
        <v>Major Market</v>
      </c>
      <c r="R677" t="str">
        <f>VLOOKUP(M677,Product!$A$1:$D$14,2,FALSE)</f>
        <v>Green Tea</v>
      </c>
      <c r="S677" t="str">
        <f>VLOOKUP(M677,Product!$A$1:$D$14,3,FALSE)</f>
        <v>Tea</v>
      </c>
      <c r="T677" t="str">
        <f>VLOOKUP(M677,Product!$A$1:$D$14,4,FALSE)</f>
        <v>Regular</v>
      </c>
    </row>
    <row r="678" spans="1:20" x14ac:dyDescent="0.3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2">
        <v>42825</v>
      </c>
      <c r="O678" t="str">
        <f>VLOOKUP(L678,Location!$A$1:$D$157,2,FALSE)</f>
        <v>Nevada</v>
      </c>
      <c r="P678" t="str">
        <f>VLOOKUP(L678,Location!$A$1:$D$157,3,FALSE)</f>
        <v>West</v>
      </c>
      <c r="Q678" t="str">
        <f>VLOOKUP(L678,Location!$A$1:$D$157,4,FALSE)</f>
        <v>Small Market</v>
      </c>
      <c r="R678" t="str">
        <f>VLOOKUP(M678,Product!$A$1:$D$14,2,FALSE)</f>
        <v>Caffe Latte</v>
      </c>
      <c r="S678" t="str">
        <f>VLOOKUP(M678,Product!$A$1:$D$14,3,FALSE)</f>
        <v>Espresso</v>
      </c>
      <c r="T678" t="str">
        <f>VLOOKUP(M678,Product!$A$1:$D$14,4,FALSE)</f>
        <v>Regular</v>
      </c>
    </row>
    <row r="679" spans="1:20" x14ac:dyDescent="0.3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s="2">
        <v>42825</v>
      </c>
      <c r="O679" t="str">
        <f>VLOOKUP(L679,Location!$A$1:$D$157,2,FALSE)</f>
        <v>Nevada</v>
      </c>
      <c r="P679" t="str">
        <f>VLOOKUP(L679,Location!$A$1:$D$157,3,FALSE)</f>
        <v>West</v>
      </c>
      <c r="Q679" t="str">
        <f>VLOOKUP(L679,Location!$A$1:$D$157,4,FALSE)</f>
        <v>Small Market</v>
      </c>
      <c r="R679" t="str">
        <f>VLOOKUP(M679,Product!$A$1:$D$14,2,FALSE)</f>
        <v>Caffe Mocha</v>
      </c>
      <c r="S679" t="str">
        <f>VLOOKUP(M679,Product!$A$1:$D$14,3,FALSE)</f>
        <v>Espresso</v>
      </c>
      <c r="T679" t="str">
        <f>VLOOKUP(M679,Product!$A$1:$D$14,4,FALSE)</f>
        <v>Regular</v>
      </c>
    </row>
    <row r="680" spans="1:20" x14ac:dyDescent="0.3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2">
        <v>42825</v>
      </c>
      <c r="O680" t="str">
        <f>VLOOKUP(L680,Location!$A$1:$D$157,2,FALSE)</f>
        <v>Nevada</v>
      </c>
      <c r="P680" t="str">
        <f>VLOOKUP(L680,Location!$A$1:$D$157,3,FALSE)</f>
        <v>West</v>
      </c>
      <c r="Q680" t="str">
        <f>VLOOKUP(L680,Location!$A$1:$D$157,4,FALSE)</f>
        <v>Small Market</v>
      </c>
      <c r="R680" t="str">
        <f>VLOOKUP(M680,Product!$A$1:$D$14,2,FALSE)</f>
        <v>Decaf Espresso</v>
      </c>
      <c r="S680" t="str">
        <f>VLOOKUP(M680,Product!$A$1:$D$14,3,FALSE)</f>
        <v>Espresso</v>
      </c>
      <c r="T680" t="str">
        <f>VLOOKUP(M680,Product!$A$1:$D$14,4,FALSE)</f>
        <v>Decaf</v>
      </c>
    </row>
    <row r="681" spans="1:20" x14ac:dyDescent="0.3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s="2">
        <v>42825</v>
      </c>
      <c r="O681" t="str">
        <f>VLOOKUP(L681,Location!$A$1:$D$157,2,FALSE)</f>
        <v>Nevada</v>
      </c>
      <c r="P681" t="str">
        <f>VLOOKUP(L681,Location!$A$1:$D$157,3,FALSE)</f>
        <v>West</v>
      </c>
      <c r="Q681" t="str">
        <f>VLOOKUP(L681,Location!$A$1:$D$157,4,FALSE)</f>
        <v>Small Market</v>
      </c>
      <c r="R681" t="str">
        <f>VLOOKUP(M681,Product!$A$1:$D$14,2,FALSE)</f>
        <v>Columbian</v>
      </c>
      <c r="S681" t="str">
        <f>VLOOKUP(M681,Product!$A$1:$D$14,3,FALSE)</f>
        <v>Coffee</v>
      </c>
      <c r="T681" t="str">
        <f>VLOOKUP(M681,Product!$A$1:$D$14,4,FALSE)</f>
        <v>Regular</v>
      </c>
    </row>
    <row r="682" spans="1:20" x14ac:dyDescent="0.3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s="2">
        <v>42825</v>
      </c>
      <c r="O682" t="str">
        <f>VLOOKUP(L682,Location!$A$1:$D$157,2,FALSE)</f>
        <v>Nevada</v>
      </c>
      <c r="P682" t="str">
        <f>VLOOKUP(L682,Location!$A$1:$D$157,3,FALSE)</f>
        <v>West</v>
      </c>
      <c r="Q682" t="str">
        <f>VLOOKUP(L682,Location!$A$1:$D$157,4,FALSE)</f>
        <v>Small Market</v>
      </c>
      <c r="R682" t="str">
        <f>VLOOKUP(M682,Product!$A$1:$D$14,2,FALSE)</f>
        <v>Decaf Irish Cream</v>
      </c>
      <c r="S682" t="str">
        <f>VLOOKUP(M682,Product!$A$1:$D$14,3,FALSE)</f>
        <v>Coffee</v>
      </c>
      <c r="T682" t="str">
        <f>VLOOKUP(M682,Product!$A$1:$D$14,4,FALSE)</f>
        <v>Decaf</v>
      </c>
    </row>
    <row r="683" spans="1:20" x14ac:dyDescent="0.3">
      <c r="A683">
        <v>27</v>
      </c>
      <c r="B683">
        <v>173</v>
      </c>
      <c r="C683">
        <v>298</v>
      </c>
      <c r="D683">
        <v>131</v>
      </c>
      <c r="E683">
        <v>146</v>
      </c>
      <c r="F683">
        <v>113</v>
      </c>
      <c r="G683">
        <v>729</v>
      </c>
      <c r="H683">
        <v>50</v>
      </c>
      <c r="I683">
        <v>95</v>
      </c>
      <c r="J683">
        <v>160</v>
      </c>
      <c r="K683">
        <v>260</v>
      </c>
      <c r="L683">
        <v>775</v>
      </c>
      <c r="M683">
        <v>8</v>
      </c>
      <c r="N683" s="2">
        <v>42825</v>
      </c>
      <c r="O683" t="str">
        <f>VLOOKUP(L683,Location!$A$1:$D$157,2,FALSE)</f>
        <v>Nevada</v>
      </c>
      <c r="P683" t="str">
        <f>VLOOKUP(L683,Location!$A$1:$D$157,3,FALSE)</f>
        <v>West</v>
      </c>
      <c r="Q683" t="str">
        <f>VLOOKUP(L683,Location!$A$1:$D$157,4,FALSE)</f>
        <v>Small Market</v>
      </c>
      <c r="R683" t="str">
        <f>VLOOKUP(M683,Product!$A$1:$D$14,2,FALSE)</f>
        <v>Chamomile</v>
      </c>
      <c r="S683" t="str">
        <f>VLOOKUP(M683,Product!$A$1:$D$14,3,FALSE)</f>
        <v>Herbal Tea</v>
      </c>
      <c r="T683" t="str">
        <f>VLOOKUP(M683,Product!$A$1:$D$14,4,FALSE)</f>
        <v>Decaf</v>
      </c>
    </row>
    <row r="684" spans="1:20" x14ac:dyDescent="0.3">
      <c r="A684">
        <v>156</v>
      </c>
      <c r="B684">
        <v>265</v>
      </c>
      <c r="C684">
        <v>456</v>
      </c>
      <c r="D684">
        <v>214</v>
      </c>
      <c r="E684">
        <v>109</v>
      </c>
      <c r="F684">
        <v>63</v>
      </c>
      <c r="G684">
        <v>865</v>
      </c>
      <c r="H684">
        <v>160</v>
      </c>
      <c r="I684">
        <v>107</v>
      </c>
      <c r="J684">
        <v>240</v>
      </c>
      <c r="K684">
        <v>400</v>
      </c>
      <c r="L684">
        <v>775</v>
      </c>
      <c r="M684">
        <v>9</v>
      </c>
      <c r="N684" s="2">
        <v>42825</v>
      </c>
      <c r="O684" t="str">
        <f>VLOOKUP(L684,Location!$A$1:$D$157,2,FALSE)</f>
        <v>Nevada</v>
      </c>
      <c r="P684" t="str">
        <f>VLOOKUP(L684,Location!$A$1:$D$157,3,FALSE)</f>
        <v>West</v>
      </c>
      <c r="Q684" t="str">
        <f>VLOOKUP(L684,Location!$A$1:$D$157,4,FALSE)</f>
        <v>Small Market</v>
      </c>
      <c r="R684" t="str">
        <f>VLOOKUP(M684,Product!$A$1:$D$14,2,FALSE)</f>
        <v>Lemon</v>
      </c>
      <c r="S684" t="str">
        <f>VLOOKUP(M684,Product!$A$1:$D$14,3,FALSE)</f>
        <v>Herbal Tea</v>
      </c>
      <c r="T684" t="str">
        <f>VLOOKUP(M684,Product!$A$1:$D$14,4,FALSE)</f>
        <v>Decaf</v>
      </c>
    </row>
    <row r="685" spans="1:20" x14ac:dyDescent="0.3">
      <c r="A685">
        <v>115</v>
      </c>
      <c r="B685">
        <v>178</v>
      </c>
      <c r="C685">
        <v>301</v>
      </c>
      <c r="D685">
        <v>153</v>
      </c>
      <c r="E685">
        <v>63</v>
      </c>
      <c r="F685">
        <v>39</v>
      </c>
      <c r="G685">
        <v>611</v>
      </c>
      <c r="H685">
        <v>110</v>
      </c>
      <c r="I685">
        <v>83</v>
      </c>
      <c r="J685">
        <v>160</v>
      </c>
      <c r="K685">
        <v>260</v>
      </c>
      <c r="L685">
        <v>702</v>
      </c>
      <c r="M685">
        <v>10</v>
      </c>
      <c r="N685" s="2">
        <v>42825</v>
      </c>
      <c r="O685" t="str">
        <f>VLOOKUP(L685,Location!$A$1:$D$157,2,FALSE)</f>
        <v>Nevada</v>
      </c>
      <c r="P685" t="str">
        <f>VLOOKUP(L685,Location!$A$1:$D$157,3,FALSE)</f>
        <v>West</v>
      </c>
      <c r="Q685" t="str">
        <f>VLOOKUP(L685,Location!$A$1:$D$157,4,FALSE)</f>
        <v>Small Market</v>
      </c>
      <c r="R685" t="str">
        <f>VLOOKUP(M685,Product!$A$1:$D$14,2,FALSE)</f>
        <v>Mint</v>
      </c>
      <c r="S685" t="str">
        <f>VLOOKUP(M685,Product!$A$1:$D$14,3,FALSE)</f>
        <v>Herbal Tea</v>
      </c>
      <c r="T685" t="str">
        <f>VLOOKUP(M685,Product!$A$1:$D$14,4,FALSE)</f>
        <v>Decaf</v>
      </c>
    </row>
    <row r="686" spans="1:20" x14ac:dyDescent="0.3">
      <c r="A686">
        <v>219</v>
      </c>
      <c r="B686">
        <v>335</v>
      </c>
      <c r="C686">
        <v>587</v>
      </c>
      <c r="D686">
        <v>189</v>
      </c>
      <c r="E686">
        <v>116</v>
      </c>
      <c r="F686">
        <v>83</v>
      </c>
      <c r="G686">
        <v>1316</v>
      </c>
      <c r="H686">
        <v>160</v>
      </c>
      <c r="I686">
        <v>143</v>
      </c>
      <c r="J686">
        <v>230</v>
      </c>
      <c r="K686">
        <v>390</v>
      </c>
      <c r="L686">
        <v>702</v>
      </c>
      <c r="M686">
        <v>11</v>
      </c>
      <c r="N686" s="2">
        <v>42825</v>
      </c>
      <c r="O686" t="str">
        <f>VLOOKUP(L686,Location!$A$1:$D$157,2,FALSE)</f>
        <v>Nevada</v>
      </c>
      <c r="P686" t="str">
        <f>VLOOKUP(L686,Location!$A$1:$D$157,3,FALSE)</f>
        <v>West</v>
      </c>
      <c r="Q686" t="str">
        <f>VLOOKUP(L686,Location!$A$1:$D$157,4,FALSE)</f>
        <v>Small Market</v>
      </c>
      <c r="R686" t="str">
        <f>VLOOKUP(M686,Product!$A$1:$D$14,2,FALSE)</f>
        <v>Darjeeling</v>
      </c>
      <c r="S686" t="str">
        <f>VLOOKUP(M686,Product!$A$1:$D$14,3,FALSE)</f>
        <v>Tea</v>
      </c>
      <c r="T686" t="str">
        <f>VLOOKUP(M686,Product!$A$1:$D$14,4,FALSE)</f>
        <v>Regular</v>
      </c>
    </row>
    <row r="687" spans="1:20" x14ac:dyDescent="0.3">
      <c r="A687">
        <v>149</v>
      </c>
      <c r="B687">
        <v>239</v>
      </c>
      <c r="C687">
        <v>478</v>
      </c>
      <c r="D687">
        <v>305</v>
      </c>
      <c r="E687">
        <v>90</v>
      </c>
      <c r="F687">
        <v>66</v>
      </c>
      <c r="G687">
        <v>1464</v>
      </c>
      <c r="H687">
        <v>110</v>
      </c>
      <c r="I687">
        <v>177</v>
      </c>
      <c r="J687">
        <v>170</v>
      </c>
      <c r="K687">
        <v>320</v>
      </c>
      <c r="L687">
        <v>775</v>
      </c>
      <c r="M687">
        <v>12</v>
      </c>
      <c r="N687" s="2">
        <v>42825</v>
      </c>
      <c r="O687" t="str">
        <f>VLOOKUP(L687,Location!$A$1:$D$157,2,FALSE)</f>
        <v>Nevada</v>
      </c>
      <c r="P687" t="str">
        <f>VLOOKUP(L687,Location!$A$1:$D$157,3,FALSE)</f>
        <v>West</v>
      </c>
      <c r="Q687" t="str">
        <f>VLOOKUP(L687,Location!$A$1:$D$157,4,FALSE)</f>
        <v>Small Market</v>
      </c>
      <c r="R687" t="str">
        <f>VLOOKUP(M687,Product!$A$1:$D$14,2,FALSE)</f>
        <v>Earl Grey</v>
      </c>
      <c r="S687" t="str">
        <f>VLOOKUP(M687,Product!$A$1:$D$14,3,FALSE)</f>
        <v>Tea</v>
      </c>
      <c r="T687" t="str">
        <f>VLOOKUP(M687,Product!$A$1:$D$14,4,FALSE)</f>
        <v>Regular</v>
      </c>
    </row>
    <row r="688" spans="1:20" x14ac:dyDescent="0.3">
      <c r="A688">
        <v>-365</v>
      </c>
      <c r="B688">
        <v>-260</v>
      </c>
      <c r="C688">
        <v>26</v>
      </c>
      <c r="D688">
        <v>182</v>
      </c>
      <c r="E688">
        <v>131</v>
      </c>
      <c r="F688">
        <v>98</v>
      </c>
      <c r="G688">
        <v>3049</v>
      </c>
      <c r="H688">
        <v>-250</v>
      </c>
      <c r="I688">
        <v>125</v>
      </c>
      <c r="J688">
        <v>-170</v>
      </c>
      <c r="K688">
        <v>0</v>
      </c>
      <c r="L688">
        <v>702</v>
      </c>
      <c r="M688">
        <v>13</v>
      </c>
      <c r="N688" s="2">
        <v>42825</v>
      </c>
      <c r="O688" t="str">
        <f>VLOOKUP(L688,Location!$A$1:$D$157,2,FALSE)</f>
        <v>Nevada</v>
      </c>
      <c r="P688" t="str">
        <f>VLOOKUP(L688,Location!$A$1:$D$157,3,FALSE)</f>
        <v>West</v>
      </c>
      <c r="Q688" t="str">
        <f>VLOOKUP(L688,Location!$A$1:$D$157,4,FALSE)</f>
        <v>Small Market</v>
      </c>
      <c r="R688" t="str">
        <f>VLOOKUP(M688,Product!$A$1:$D$14,2,FALSE)</f>
        <v>Green Tea</v>
      </c>
      <c r="S688" t="str">
        <f>VLOOKUP(M688,Product!$A$1:$D$14,3,FALSE)</f>
        <v>Tea</v>
      </c>
      <c r="T688" t="str">
        <f>VLOOKUP(M688,Product!$A$1:$D$14,4,FALSE)</f>
        <v>Regular</v>
      </c>
    </row>
    <row r="689" spans="1:20" x14ac:dyDescent="0.3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s="2">
        <v>42825</v>
      </c>
      <c r="O689" t="str">
        <f>VLOOKUP(L689,Location!$A$1:$D$157,2,FALSE)</f>
        <v>Oregon</v>
      </c>
      <c r="P689" t="str">
        <f>VLOOKUP(L689,Location!$A$1:$D$157,3,FALSE)</f>
        <v>West</v>
      </c>
      <c r="Q689" t="str">
        <f>VLOOKUP(L689,Location!$A$1:$D$157,4,FALSE)</f>
        <v>Small Market</v>
      </c>
      <c r="R689" t="str">
        <f>VLOOKUP(M689,Product!$A$1:$D$14,2,FALSE)</f>
        <v>Caffe Latte</v>
      </c>
      <c r="S689" t="str">
        <f>VLOOKUP(M689,Product!$A$1:$D$14,3,FALSE)</f>
        <v>Espresso</v>
      </c>
      <c r="T689" t="str">
        <f>VLOOKUP(M689,Product!$A$1:$D$14,4,FALSE)</f>
        <v>Regular</v>
      </c>
    </row>
    <row r="690" spans="1:20" x14ac:dyDescent="0.3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s="2">
        <v>42825</v>
      </c>
      <c r="O690" t="str">
        <f>VLOOKUP(L690,Location!$A$1:$D$157,2,FALSE)</f>
        <v>Oregon</v>
      </c>
      <c r="P690" t="str">
        <f>VLOOKUP(L690,Location!$A$1:$D$157,3,FALSE)</f>
        <v>West</v>
      </c>
      <c r="Q690" t="str">
        <f>VLOOKUP(L690,Location!$A$1:$D$157,4,FALSE)</f>
        <v>Small Market</v>
      </c>
      <c r="R690" t="str">
        <f>VLOOKUP(M690,Product!$A$1:$D$14,2,FALSE)</f>
        <v>Caffe Mocha</v>
      </c>
      <c r="S690" t="str">
        <f>VLOOKUP(M690,Product!$A$1:$D$14,3,FALSE)</f>
        <v>Espresso</v>
      </c>
      <c r="T690" t="str">
        <f>VLOOKUP(M690,Product!$A$1:$D$14,4,FALSE)</f>
        <v>Regular</v>
      </c>
    </row>
    <row r="691" spans="1:20" x14ac:dyDescent="0.3">
      <c r="A691">
        <v>93</v>
      </c>
      <c r="B691">
        <v>163</v>
      </c>
      <c r="C691">
        <v>325</v>
      </c>
      <c r="D691">
        <v>137</v>
      </c>
      <c r="E691">
        <v>70</v>
      </c>
      <c r="F691">
        <v>45</v>
      </c>
      <c r="G691">
        <v>1091</v>
      </c>
      <c r="H691">
        <v>100</v>
      </c>
      <c r="I691">
        <v>63</v>
      </c>
      <c r="J691">
        <v>160</v>
      </c>
      <c r="K691">
        <v>310</v>
      </c>
      <c r="L691">
        <v>503</v>
      </c>
      <c r="M691">
        <v>6</v>
      </c>
      <c r="N691" s="2">
        <v>42825</v>
      </c>
      <c r="O691" t="str">
        <f>VLOOKUP(L691,Location!$A$1:$D$157,2,FALSE)</f>
        <v>Oregon</v>
      </c>
      <c r="P691" t="str">
        <f>VLOOKUP(L691,Location!$A$1:$D$157,3,FALSE)</f>
        <v>West</v>
      </c>
      <c r="Q691" t="str">
        <f>VLOOKUP(L691,Location!$A$1:$D$157,4,FALSE)</f>
        <v>Small Market</v>
      </c>
      <c r="R691" t="str">
        <f>VLOOKUP(M691,Product!$A$1:$D$14,2,FALSE)</f>
        <v>Decaf Espresso</v>
      </c>
      <c r="S691" t="str">
        <f>VLOOKUP(M691,Product!$A$1:$D$14,3,FALSE)</f>
        <v>Espresso</v>
      </c>
      <c r="T691" t="str">
        <f>VLOOKUP(M691,Product!$A$1:$D$14,4,FALSE)</f>
        <v>Decaf</v>
      </c>
    </row>
    <row r="692" spans="1:20" x14ac:dyDescent="0.3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s="2">
        <v>42825</v>
      </c>
      <c r="O692" t="str">
        <f>VLOOKUP(L692,Location!$A$1:$D$157,2,FALSE)</f>
        <v>Oregon</v>
      </c>
      <c r="P692" t="str">
        <f>VLOOKUP(L692,Location!$A$1:$D$157,3,FALSE)</f>
        <v>West</v>
      </c>
      <c r="Q692" t="str">
        <f>VLOOKUP(L692,Location!$A$1:$D$157,4,FALSE)</f>
        <v>Small Market</v>
      </c>
      <c r="R692" t="str">
        <f>VLOOKUP(M692,Product!$A$1:$D$14,2,FALSE)</f>
        <v>Amaretto</v>
      </c>
      <c r="S692" t="str">
        <f>VLOOKUP(M692,Product!$A$1:$D$14,3,FALSE)</f>
        <v>Coffee</v>
      </c>
      <c r="T692" t="str">
        <f>VLOOKUP(M692,Product!$A$1:$D$14,4,FALSE)</f>
        <v>Regular</v>
      </c>
    </row>
    <row r="693" spans="1:20" x14ac:dyDescent="0.3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s="2">
        <v>42825</v>
      </c>
      <c r="O693" t="str">
        <f>VLOOKUP(L693,Location!$A$1:$D$157,2,FALSE)</f>
        <v>Oregon</v>
      </c>
      <c r="P693" t="str">
        <f>VLOOKUP(L693,Location!$A$1:$D$157,3,FALSE)</f>
        <v>West</v>
      </c>
      <c r="Q693" t="str">
        <f>VLOOKUP(L693,Location!$A$1:$D$157,4,FALSE)</f>
        <v>Small Market</v>
      </c>
      <c r="R693" t="str">
        <f>VLOOKUP(M693,Product!$A$1:$D$14,2,FALSE)</f>
        <v>Columbian</v>
      </c>
      <c r="S693" t="str">
        <f>VLOOKUP(M693,Product!$A$1:$D$14,3,FALSE)</f>
        <v>Coffee</v>
      </c>
      <c r="T693" t="str">
        <f>VLOOKUP(M693,Product!$A$1:$D$14,4,FALSE)</f>
        <v>Regular</v>
      </c>
    </row>
    <row r="694" spans="1:20" x14ac:dyDescent="0.3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s="2">
        <v>42825</v>
      </c>
      <c r="O694" t="str">
        <f>VLOOKUP(L694,Location!$A$1:$D$157,2,FALSE)</f>
        <v>Oregon</v>
      </c>
      <c r="P694" t="str">
        <f>VLOOKUP(L694,Location!$A$1:$D$157,3,FALSE)</f>
        <v>West</v>
      </c>
      <c r="Q694" t="str">
        <f>VLOOKUP(L694,Location!$A$1:$D$157,4,FALSE)</f>
        <v>Small Market</v>
      </c>
      <c r="R694" t="str">
        <f>VLOOKUP(M694,Product!$A$1:$D$14,2,FALSE)</f>
        <v>Chamomile</v>
      </c>
      <c r="S694" t="str">
        <f>VLOOKUP(M694,Product!$A$1:$D$14,3,FALSE)</f>
        <v>Herbal Tea</v>
      </c>
      <c r="T694" t="str">
        <f>VLOOKUP(M694,Product!$A$1:$D$14,4,FALSE)</f>
        <v>Decaf</v>
      </c>
    </row>
    <row r="695" spans="1:20" x14ac:dyDescent="0.3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s="2">
        <v>42825</v>
      </c>
      <c r="O695" t="str">
        <f>VLOOKUP(L695,Location!$A$1:$D$157,2,FALSE)</f>
        <v>Oregon</v>
      </c>
      <c r="P695" t="str">
        <f>VLOOKUP(L695,Location!$A$1:$D$157,3,FALSE)</f>
        <v>West</v>
      </c>
      <c r="Q695" t="str">
        <f>VLOOKUP(L695,Location!$A$1:$D$157,4,FALSE)</f>
        <v>Small Market</v>
      </c>
      <c r="R695" t="str">
        <f>VLOOKUP(M695,Product!$A$1:$D$14,2,FALSE)</f>
        <v>Lemon</v>
      </c>
      <c r="S695" t="str">
        <f>VLOOKUP(M695,Product!$A$1:$D$14,3,FALSE)</f>
        <v>Herbal Tea</v>
      </c>
      <c r="T695" t="str">
        <f>VLOOKUP(M695,Product!$A$1:$D$14,4,FALSE)</f>
        <v>Decaf</v>
      </c>
    </row>
    <row r="696" spans="1:20" x14ac:dyDescent="0.3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s="2">
        <v>42825</v>
      </c>
      <c r="O696" t="str">
        <f>VLOOKUP(L696,Location!$A$1:$D$157,2,FALSE)</f>
        <v>Oregon</v>
      </c>
      <c r="P696" t="str">
        <f>VLOOKUP(L696,Location!$A$1:$D$157,3,FALSE)</f>
        <v>West</v>
      </c>
      <c r="Q696" t="str">
        <f>VLOOKUP(L696,Location!$A$1:$D$157,4,FALSE)</f>
        <v>Small Market</v>
      </c>
      <c r="R696" t="str">
        <f>VLOOKUP(M696,Product!$A$1:$D$14,2,FALSE)</f>
        <v>Darjeeling</v>
      </c>
      <c r="S696" t="str">
        <f>VLOOKUP(M696,Product!$A$1:$D$14,3,FALSE)</f>
        <v>Tea</v>
      </c>
      <c r="T696" t="str">
        <f>VLOOKUP(M696,Product!$A$1:$D$14,4,FALSE)</f>
        <v>Regular</v>
      </c>
    </row>
    <row r="697" spans="1:20" x14ac:dyDescent="0.3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s="2">
        <v>42825</v>
      </c>
      <c r="O697" t="str">
        <f>VLOOKUP(L697,Location!$A$1:$D$157,2,FALSE)</f>
        <v>Oregon</v>
      </c>
      <c r="P697" t="str">
        <f>VLOOKUP(L697,Location!$A$1:$D$157,3,FALSE)</f>
        <v>West</v>
      </c>
      <c r="Q697" t="str">
        <f>VLOOKUP(L697,Location!$A$1:$D$157,4,FALSE)</f>
        <v>Small Market</v>
      </c>
      <c r="R697" t="str">
        <f>VLOOKUP(M697,Product!$A$1:$D$14,2,FALSE)</f>
        <v>Earl Grey</v>
      </c>
      <c r="S697" t="str">
        <f>VLOOKUP(M697,Product!$A$1:$D$14,3,FALSE)</f>
        <v>Tea</v>
      </c>
      <c r="T697" t="str">
        <f>VLOOKUP(M697,Product!$A$1:$D$14,4,FALSE)</f>
        <v>Regular</v>
      </c>
    </row>
    <row r="698" spans="1:20" x14ac:dyDescent="0.3">
      <c r="A698">
        <v>98</v>
      </c>
      <c r="B698">
        <v>155</v>
      </c>
      <c r="C698">
        <v>267</v>
      </c>
      <c r="D698">
        <v>96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s="2">
        <v>42825</v>
      </c>
      <c r="O698" t="str">
        <f>VLOOKUP(L698,Location!$A$1:$D$157,2,FALSE)</f>
        <v>Oregon</v>
      </c>
      <c r="P698" t="str">
        <f>VLOOKUP(L698,Location!$A$1:$D$157,3,FALSE)</f>
        <v>West</v>
      </c>
      <c r="Q698" t="str">
        <f>VLOOKUP(L698,Location!$A$1:$D$157,4,FALSE)</f>
        <v>Small Market</v>
      </c>
      <c r="R698" t="str">
        <f>VLOOKUP(M698,Product!$A$1:$D$14,2,FALSE)</f>
        <v>Green Tea</v>
      </c>
      <c r="S698" t="str">
        <f>VLOOKUP(M698,Product!$A$1:$D$14,3,FALSE)</f>
        <v>Tea</v>
      </c>
      <c r="T698" t="str">
        <f>VLOOKUP(M698,Product!$A$1:$D$14,4,FALSE)</f>
        <v>Regular</v>
      </c>
    </row>
    <row r="699" spans="1:20" x14ac:dyDescent="0.3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s="2">
        <v>42825</v>
      </c>
      <c r="O699" t="str">
        <f>VLOOKUP(L699,Location!$A$1:$D$157,2,FALSE)</f>
        <v>Oregon</v>
      </c>
      <c r="P699" t="str">
        <f>VLOOKUP(L699,Location!$A$1:$D$157,3,FALSE)</f>
        <v>West</v>
      </c>
      <c r="Q699" t="str">
        <f>VLOOKUP(L699,Location!$A$1:$D$157,4,FALSE)</f>
        <v>Small Market</v>
      </c>
      <c r="R699" t="str">
        <f>VLOOKUP(M699,Product!$A$1:$D$14,2,FALSE)</f>
        <v>Decaf Irish Cream</v>
      </c>
      <c r="S699" t="str">
        <f>VLOOKUP(M699,Product!$A$1:$D$14,3,FALSE)</f>
        <v>Coffee</v>
      </c>
      <c r="T699" t="str">
        <f>VLOOKUP(M699,Product!$A$1:$D$14,4,FALSE)</f>
        <v>Decaf</v>
      </c>
    </row>
    <row r="700" spans="1:20" x14ac:dyDescent="0.3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s="2">
        <v>42825</v>
      </c>
      <c r="O700" t="str">
        <f>VLOOKUP(L700,Location!$A$1:$D$157,2,FALSE)</f>
        <v>Washington</v>
      </c>
      <c r="P700" t="str">
        <f>VLOOKUP(L700,Location!$A$1:$D$157,3,FALSE)</f>
        <v>West</v>
      </c>
      <c r="Q700" t="str">
        <f>VLOOKUP(L700,Location!$A$1:$D$157,4,FALSE)</f>
        <v>Small Market</v>
      </c>
      <c r="R700" t="str">
        <f>VLOOKUP(M700,Product!$A$1:$D$14,2,FALSE)</f>
        <v>Caffe Latte</v>
      </c>
      <c r="S700" t="str">
        <f>VLOOKUP(M700,Product!$A$1:$D$14,3,FALSE)</f>
        <v>Espresso</v>
      </c>
      <c r="T700" t="str">
        <f>VLOOKUP(M700,Product!$A$1:$D$14,4,FALSE)</f>
        <v>Regular</v>
      </c>
    </row>
    <row r="701" spans="1:20" x14ac:dyDescent="0.3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s="2">
        <v>42825</v>
      </c>
      <c r="O701" t="str">
        <f>VLOOKUP(L701,Location!$A$1:$D$157,2,FALSE)</f>
        <v>Washington</v>
      </c>
      <c r="P701" t="str">
        <f>VLOOKUP(L701,Location!$A$1:$D$157,3,FALSE)</f>
        <v>West</v>
      </c>
      <c r="Q701" t="str">
        <f>VLOOKUP(L701,Location!$A$1:$D$157,4,FALSE)</f>
        <v>Small Market</v>
      </c>
      <c r="R701" t="str">
        <f>VLOOKUP(M701,Product!$A$1:$D$14,2,FALSE)</f>
        <v>Caffe Mocha</v>
      </c>
      <c r="S701" t="str">
        <f>VLOOKUP(M701,Product!$A$1:$D$14,3,FALSE)</f>
        <v>Espresso</v>
      </c>
      <c r="T701" t="str">
        <f>VLOOKUP(M701,Product!$A$1:$D$14,4,FALSE)</f>
        <v>Regular</v>
      </c>
    </row>
    <row r="702" spans="1:20" x14ac:dyDescent="0.3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s="2">
        <v>42825</v>
      </c>
      <c r="O702" t="str">
        <f>VLOOKUP(L702,Location!$A$1:$D$157,2,FALSE)</f>
        <v>Washington</v>
      </c>
      <c r="P702" t="str">
        <f>VLOOKUP(L702,Location!$A$1:$D$157,3,FALSE)</f>
        <v>West</v>
      </c>
      <c r="Q702" t="str">
        <f>VLOOKUP(L702,Location!$A$1:$D$157,4,FALSE)</f>
        <v>Small Market</v>
      </c>
      <c r="R702" t="str">
        <f>VLOOKUP(M702,Product!$A$1:$D$14,2,FALSE)</f>
        <v>Decaf Espresso</v>
      </c>
      <c r="S702" t="str">
        <f>VLOOKUP(M702,Product!$A$1:$D$14,3,FALSE)</f>
        <v>Espresso</v>
      </c>
      <c r="T702" t="str">
        <f>VLOOKUP(M702,Product!$A$1:$D$14,4,FALSE)</f>
        <v>Decaf</v>
      </c>
    </row>
    <row r="703" spans="1:20" x14ac:dyDescent="0.3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2">
        <v>42825</v>
      </c>
      <c r="O703" t="str">
        <f>VLOOKUP(L703,Location!$A$1:$D$157,2,FALSE)</f>
        <v>Washington</v>
      </c>
      <c r="P703" t="str">
        <f>VLOOKUP(L703,Location!$A$1:$D$157,3,FALSE)</f>
        <v>West</v>
      </c>
      <c r="Q703" t="str">
        <f>VLOOKUP(L703,Location!$A$1:$D$157,4,FALSE)</f>
        <v>Small Market</v>
      </c>
      <c r="R703" t="str">
        <f>VLOOKUP(M703,Product!$A$1:$D$14,2,FALSE)</f>
        <v>Columbian</v>
      </c>
      <c r="S703" t="str">
        <f>VLOOKUP(M703,Product!$A$1:$D$14,3,FALSE)</f>
        <v>Coffee</v>
      </c>
      <c r="T703" t="str">
        <f>VLOOKUP(M703,Product!$A$1:$D$14,4,FALSE)</f>
        <v>Regular</v>
      </c>
    </row>
    <row r="704" spans="1:20" x14ac:dyDescent="0.3">
      <c r="A704">
        <v>106</v>
      </c>
      <c r="B704">
        <v>176</v>
      </c>
      <c r="C704">
        <v>292</v>
      </c>
      <c r="D704">
        <v>127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2">
        <v>42825</v>
      </c>
      <c r="O704" t="str">
        <f>VLOOKUP(L704,Location!$A$1:$D$157,2,FALSE)</f>
        <v>Washington</v>
      </c>
      <c r="P704" t="str">
        <f>VLOOKUP(L704,Location!$A$1:$D$157,3,FALSE)</f>
        <v>West</v>
      </c>
      <c r="Q704" t="str">
        <f>VLOOKUP(L704,Location!$A$1:$D$157,4,FALSE)</f>
        <v>Small Market</v>
      </c>
      <c r="R704" t="str">
        <f>VLOOKUP(M704,Product!$A$1:$D$14,2,FALSE)</f>
        <v>Chamomile</v>
      </c>
      <c r="S704" t="str">
        <f>VLOOKUP(M704,Product!$A$1:$D$14,3,FALSE)</f>
        <v>Herbal Tea</v>
      </c>
      <c r="T704" t="str">
        <f>VLOOKUP(M704,Product!$A$1:$D$14,4,FALSE)</f>
        <v>Decaf</v>
      </c>
    </row>
    <row r="705" spans="1:20" x14ac:dyDescent="0.3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s="2">
        <v>42825</v>
      </c>
      <c r="O705" t="str">
        <f>VLOOKUP(L705,Location!$A$1:$D$157,2,FALSE)</f>
        <v>Washington</v>
      </c>
      <c r="P705" t="str">
        <f>VLOOKUP(L705,Location!$A$1:$D$157,3,FALSE)</f>
        <v>West</v>
      </c>
      <c r="Q705" t="str">
        <f>VLOOKUP(L705,Location!$A$1:$D$157,4,FALSE)</f>
        <v>Small Market</v>
      </c>
      <c r="R705" t="str">
        <f>VLOOKUP(M705,Product!$A$1:$D$14,2,FALSE)</f>
        <v>Lemon</v>
      </c>
      <c r="S705" t="str">
        <f>VLOOKUP(M705,Product!$A$1:$D$14,3,FALSE)</f>
        <v>Herbal Tea</v>
      </c>
      <c r="T705" t="str">
        <f>VLOOKUP(M705,Product!$A$1:$D$14,4,FALSE)</f>
        <v>Decaf</v>
      </c>
    </row>
    <row r="706" spans="1:20" x14ac:dyDescent="0.3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s="2">
        <v>42825</v>
      </c>
      <c r="O706" t="str">
        <f>VLOOKUP(L706,Location!$A$1:$D$157,2,FALSE)</f>
        <v>Washington</v>
      </c>
      <c r="P706" t="str">
        <f>VLOOKUP(L706,Location!$A$1:$D$157,3,FALSE)</f>
        <v>West</v>
      </c>
      <c r="Q706" t="str">
        <f>VLOOKUP(L706,Location!$A$1:$D$157,4,FALSE)</f>
        <v>Small Market</v>
      </c>
      <c r="R706" t="str">
        <f>VLOOKUP(M706,Product!$A$1:$D$14,2,FALSE)</f>
        <v>Darjeeling</v>
      </c>
      <c r="S706" t="str">
        <f>VLOOKUP(M706,Product!$A$1:$D$14,3,FALSE)</f>
        <v>Tea</v>
      </c>
      <c r="T706" t="str">
        <f>VLOOKUP(M706,Product!$A$1:$D$14,4,FALSE)</f>
        <v>Regular</v>
      </c>
    </row>
    <row r="707" spans="1:20" x14ac:dyDescent="0.3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s="2">
        <v>42825</v>
      </c>
      <c r="O707" t="str">
        <f>VLOOKUP(L707,Location!$A$1:$D$157,2,FALSE)</f>
        <v>Washington</v>
      </c>
      <c r="P707" t="str">
        <f>VLOOKUP(L707,Location!$A$1:$D$157,3,FALSE)</f>
        <v>West</v>
      </c>
      <c r="Q707" t="str">
        <f>VLOOKUP(L707,Location!$A$1:$D$157,4,FALSE)</f>
        <v>Small Market</v>
      </c>
      <c r="R707" t="str">
        <f>VLOOKUP(M707,Product!$A$1:$D$14,2,FALSE)</f>
        <v>Earl Grey</v>
      </c>
      <c r="S707" t="str">
        <f>VLOOKUP(M707,Product!$A$1:$D$14,3,FALSE)</f>
        <v>Tea</v>
      </c>
      <c r="T707" t="str">
        <f>VLOOKUP(M707,Product!$A$1:$D$14,4,FALSE)</f>
        <v>Regular</v>
      </c>
    </row>
    <row r="708" spans="1:20" x14ac:dyDescent="0.3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s="2">
        <v>42825</v>
      </c>
      <c r="O708" t="str">
        <f>VLOOKUP(L708,Location!$A$1:$D$157,2,FALSE)</f>
        <v>Washington</v>
      </c>
      <c r="P708" t="str">
        <f>VLOOKUP(L708,Location!$A$1:$D$157,3,FALSE)</f>
        <v>West</v>
      </c>
      <c r="Q708" t="str">
        <f>VLOOKUP(L708,Location!$A$1:$D$157,4,FALSE)</f>
        <v>Small Market</v>
      </c>
      <c r="R708" t="str">
        <f>VLOOKUP(M708,Product!$A$1:$D$14,2,FALSE)</f>
        <v>Green Tea</v>
      </c>
      <c r="S708" t="str">
        <f>VLOOKUP(M708,Product!$A$1:$D$14,3,FALSE)</f>
        <v>Tea</v>
      </c>
      <c r="T708" t="str">
        <f>VLOOKUP(M708,Product!$A$1:$D$14,4,FALSE)</f>
        <v>Regular</v>
      </c>
    </row>
    <row r="709" spans="1:20" x14ac:dyDescent="0.3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176</v>
      </c>
      <c r="J709">
        <v>170</v>
      </c>
      <c r="K709">
        <v>280</v>
      </c>
      <c r="L709">
        <v>206</v>
      </c>
      <c r="M709">
        <v>3</v>
      </c>
      <c r="N709" s="2">
        <v>42825</v>
      </c>
      <c r="O709" t="str">
        <f>VLOOKUP(L709,Location!$A$1:$D$157,2,FALSE)</f>
        <v>Washington</v>
      </c>
      <c r="P709" t="str">
        <f>VLOOKUP(L709,Location!$A$1:$D$157,3,FALSE)</f>
        <v>West</v>
      </c>
      <c r="Q709" t="str">
        <f>VLOOKUP(L709,Location!$A$1:$D$157,4,FALSE)</f>
        <v>Small Market</v>
      </c>
      <c r="R709" t="str">
        <f>VLOOKUP(M709,Product!$A$1:$D$14,2,FALSE)</f>
        <v>Decaf Irish Cream</v>
      </c>
      <c r="S709" t="str">
        <f>VLOOKUP(M709,Product!$A$1:$D$14,3,FALSE)</f>
        <v>Coffee</v>
      </c>
      <c r="T709" t="str">
        <f>VLOOKUP(M709,Product!$A$1:$D$14,4,FALSE)</f>
        <v>Decaf</v>
      </c>
    </row>
    <row r="710" spans="1:20" x14ac:dyDescent="0.3">
      <c r="A710">
        <v>111</v>
      </c>
      <c r="B710">
        <v>152</v>
      </c>
      <c r="C710">
        <v>256</v>
      </c>
      <c r="D710">
        <v>85</v>
      </c>
      <c r="E710">
        <v>41</v>
      </c>
      <c r="F710">
        <v>29</v>
      </c>
      <c r="G710">
        <v>821</v>
      </c>
      <c r="H710">
        <v>120</v>
      </c>
      <c r="I710">
        <v>96</v>
      </c>
      <c r="J710">
        <v>150</v>
      </c>
      <c r="K710">
        <v>260</v>
      </c>
      <c r="L710">
        <v>720</v>
      </c>
      <c r="M710">
        <v>1</v>
      </c>
      <c r="N710" s="2">
        <v>42855</v>
      </c>
      <c r="O710" t="str">
        <f>VLOOKUP(L710,Location!$A$1:$D$157,2,FALSE)</f>
        <v>Colorado</v>
      </c>
      <c r="P710" t="str">
        <f>VLOOKUP(L710,Location!$A$1:$D$157,3,FALSE)</f>
        <v>Central</v>
      </c>
      <c r="Q710" t="str">
        <f>VLOOKUP(L710,Location!$A$1:$D$157,4,FALSE)</f>
        <v>Major Market</v>
      </c>
      <c r="R710" t="str">
        <f>VLOOKUP(M710,Product!$A$1:$D$14,2,FALSE)</f>
        <v>Amaretto</v>
      </c>
      <c r="S710" t="str">
        <f>VLOOKUP(M710,Product!$A$1:$D$14,3,FALSE)</f>
        <v>Coffee</v>
      </c>
      <c r="T710" t="str">
        <f>VLOOKUP(M710,Product!$A$1:$D$14,4,FALSE)</f>
        <v>Regular</v>
      </c>
    </row>
    <row r="711" spans="1:20" x14ac:dyDescent="0.3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s="2">
        <v>42855</v>
      </c>
      <c r="O711" t="str">
        <f>VLOOKUP(L711,Location!$A$1:$D$157,2,FALSE)</f>
        <v>Colorado</v>
      </c>
      <c r="P711" t="str">
        <f>VLOOKUP(L711,Location!$A$1:$D$157,3,FALSE)</f>
        <v>Central</v>
      </c>
      <c r="Q711" t="str">
        <f>VLOOKUP(L711,Location!$A$1:$D$157,4,FALSE)</f>
        <v>Major Market</v>
      </c>
      <c r="R711" t="str">
        <f>VLOOKUP(M711,Product!$A$1:$D$14,2,FALSE)</f>
        <v>Columbian</v>
      </c>
      <c r="S711" t="str">
        <f>VLOOKUP(M711,Product!$A$1:$D$14,3,FALSE)</f>
        <v>Coffee</v>
      </c>
      <c r="T711" t="str">
        <f>VLOOKUP(M711,Product!$A$1:$D$14,4,FALSE)</f>
        <v>Regular</v>
      </c>
    </row>
    <row r="712" spans="1:20" x14ac:dyDescent="0.3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s="2">
        <v>42855</v>
      </c>
      <c r="O712" t="str">
        <f>VLOOKUP(L712,Location!$A$1:$D$157,2,FALSE)</f>
        <v>Colorado</v>
      </c>
      <c r="P712" t="str">
        <f>VLOOKUP(L712,Location!$A$1:$D$157,3,FALSE)</f>
        <v>Central</v>
      </c>
      <c r="Q712" t="str">
        <f>VLOOKUP(L712,Location!$A$1:$D$157,4,FALSE)</f>
        <v>Major Market</v>
      </c>
      <c r="R712" t="str">
        <f>VLOOKUP(M712,Product!$A$1:$D$14,2,FALSE)</f>
        <v>Darjeeling</v>
      </c>
      <c r="S712" t="str">
        <f>VLOOKUP(M712,Product!$A$1:$D$14,3,FALSE)</f>
        <v>Tea</v>
      </c>
      <c r="T712" t="str">
        <f>VLOOKUP(M712,Product!$A$1:$D$14,4,FALSE)</f>
        <v>Regular</v>
      </c>
    </row>
    <row r="713" spans="1:20" x14ac:dyDescent="0.3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s="2">
        <v>42855</v>
      </c>
      <c r="O713" t="str">
        <f>VLOOKUP(L713,Location!$A$1:$D$157,2,FALSE)</f>
        <v>Colorado</v>
      </c>
      <c r="P713" t="str">
        <f>VLOOKUP(L713,Location!$A$1:$D$157,3,FALSE)</f>
        <v>Central</v>
      </c>
      <c r="Q713" t="str">
        <f>VLOOKUP(L713,Location!$A$1:$D$157,4,FALSE)</f>
        <v>Major Market</v>
      </c>
      <c r="R713" t="str">
        <f>VLOOKUP(M713,Product!$A$1:$D$14,2,FALSE)</f>
        <v>Earl Grey</v>
      </c>
      <c r="S713" t="str">
        <f>VLOOKUP(M713,Product!$A$1:$D$14,3,FALSE)</f>
        <v>Tea</v>
      </c>
      <c r="T713" t="str">
        <f>VLOOKUP(M713,Product!$A$1:$D$14,4,FALSE)</f>
        <v>Regular</v>
      </c>
    </row>
    <row r="714" spans="1:20" x14ac:dyDescent="0.3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s="2">
        <v>42855</v>
      </c>
      <c r="O714" t="str">
        <f>VLOOKUP(L714,Location!$A$1:$D$157,2,FALSE)</f>
        <v>Colorado</v>
      </c>
      <c r="P714" t="str">
        <f>VLOOKUP(L714,Location!$A$1:$D$157,3,FALSE)</f>
        <v>Central</v>
      </c>
      <c r="Q714" t="str">
        <f>VLOOKUP(L714,Location!$A$1:$D$157,4,FALSE)</f>
        <v>Major Market</v>
      </c>
      <c r="R714" t="str">
        <f>VLOOKUP(M714,Product!$A$1:$D$14,2,FALSE)</f>
        <v>Green Tea</v>
      </c>
      <c r="S714" t="str">
        <f>VLOOKUP(M714,Product!$A$1:$D$14,3,FALSE)</f>
        <v>Tea</v>
      </c>
      <c r="T714" t="str">
        <f>VLOOKUP(M714,Product!$A$1:$D$14,4,FALSE)</f>
        <v>Regular</v>
      </c>
    </row>
    <row r="715" spans="1:20" x14ac:dyDescent="0.3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s="2">
        <v>42855</v>
      </c>
      <c r="O715" t="str">
        <f>VLOOKUP(L715,Location!$A$1:$D$157,2,FALSE)</f>
        <v>Colorado</v>
      </c>
      <c r="P715" t="str">
        <f>VLOOKUP(L715,Location!$A$1:$D$157,3,FALSE)</f>
        <v>Central</v>
      </c>
      <c r="Q715" t="str">
        <f>VLOOKUP(L715,Location!$A$1:$D$157,4,FALSE)</f>
        <v>Major Market</v>
      </c>
      <c r="R715" t="str">
        <f>VLOOKUP(M715,Product!$A$1:$D$14,2,FALSE)</f>
        <v>Caffe Mocha</v>
      </c>
      <c r="S715" t="str">
        <f>VLOOKUP(M715,Product!$A$1:$D$14,3,FALSE)</f>
        <v>Espresso</v>
      </c>
      <c r="T715" t="str">
        <f>VLOOKUP(M715,Product!$A$1:$D$14,4,FALSE)</f>
        <v>Regular</v>
      </c>
    </row>
    <row r="716" spans="1:20" x14ac:dyDescent="0.3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s="2">
        <v>42855</v>
      </c>
      <c r="O716" t="str">
        <f>VLOOKUP(L716,Location!$A$1:$D$157,2,FALSE)</f>
        <v>Colorado</v>
      </c>
      <c r="P716" t="str">
        <f>VLOOKUP(L716,Location!$A$1:$D$157,3,FALSE)</f>
        <v>Central</v>
      </c>
      <c r="Q716" t="str">
        <f>VLOOKUP(L716,Location!$A$1:$D$157,4,FALSE)</f>
        <v>Major Market</v>
      </c>
      <c r="R716" t="str">
        <f>VLOOKUP(M716,Product!$A$1:$D$14,2,FALSE)</f>
        <v>Decaf Espresso</v>
      </c>
      <c r="S716" t="str">
        <f>VLOOKUP(M716,Product!$A$1:$D$14,3,FALSE)</f>
        <v>Espresso</v>
      </c>
      <c r="T716" t="str">
        <f>VLOOKUP(M716,Product!$A$1:$D$14,4,FALSE)</f>
        <v>Decaf</v>
      </c>
    </row>
    <row r="717" spans="1:20" x14ac:dyDescent="0.3">
      <c r="A717">
        <v>112</v>
      </c>
      <c r="B717">
        <v>152</v>
      </c>
      <c r="C717">
        <v>256</v>
      </c>
      <c r="D717">
        <v>84</v>
      </c>
      <c r="E717">
        <v>40</v>
      </c>
      <c r="F717">
        <v>29</v>
      </c>
      <c r="G717">
        <v>871</v>
      </c>
      <c r="H717">
        <v>120</v>
      </c>
      <c r="I717">
        <v>94</v>
      </c>
      <c r="J717">
        <v>150</v>
      </c>
      <c r="K717">
        <v>260</v>
      </c>
      <c r="L717">
        <v>720</v>
      </c>
      <c r="M717">
        <v>3</v>
      </c>
      <c r="N717" s="2">
        <v>42855</v>
      </c>
      <c r="O717" t="str">
        <f>VLOOKUP(L717,Location!$A$1:$D$157,2,FALSE)</f>
        <v>Colorado</v>
      </c>
      <c r="P717" t="str">
        <f>VLOOKUP(L717,Location!$A$1:$D$157,3,FALSE)</f>
        <v>Central</v>
      </c>
      <c r="Q717" t="str">
        <f>VLOOKUP(L717,Location!$A$1:$D$157,4,FALSE)</f>
        <v>Major Market</v>
      </c>
      <c r="R717" t="str">
        <f>VLOOKUP(M717,Product!$A$1:$D$14,2,FALSE)</f>
        <v>Decaf Irish Cream</v>
      </c>
      <c r="S717" t="str">
        <f>VLOOKUP(M717,Product!$A$1:$D$14,3,FALSE)</f>
        <v>Coffee</v>
      </c>
      <c r="T717" t="str">
        <f>VLOOKUP(M717,Product!$A$1:$D$14,4,FALSE)</f>
        <v>Decaf</v>
      </c>
    </row>
    <row r="718" spans="1:20" x14ac:dyDescent="0.3">
      <c r="A718">
        <v>83</v>
      </c>
      <c r="B718">
        <v>149</v>
      </c>
      <c r="C718">
        <v>298</v>
      </c>
      <c r="D718">
        <v>192</v>
      </c>
      <c r="E718">
        <v>66</v>
      </c>
      <c r="F718">
        <v>41</v>
      </c>
      <c r="G718">
        <v>1156</v>
      </c>
      <c r="H718">
        <v>90</v>
      </c>
      <c r="I718">
        <v>75</v>
      </c>
      <c r="J718">
        <v>140</v>
      </c>
      <c r="K718">
        <v>260</v>
      </c>
      <c r="L718">
        <v>970</v>
      </c>
      <c r="M718">
        <v>8</v>
      </c>
      <c r="N718" s="2">
        <v>42855</v>
      </c>
      <c r="O718" t="str">
        <f>VLOOKUP(L718,Location!$A$1:$D$157,2,FALSE)</f>
        <v>Colorado</v>
      </c>
      <c r="P718" t="str">
        <f>VLOOKUP(L718,Location!$A$1:$D$157,3,FALSE)</f>
        <v>Central</v>
      </c>
      <c r="Q718" t="str">
        <f>VLOOKUP(L718,Location!$A$1:$D$157,4,FALSE)</f>
        <v>Major Market</v>
      </c>
      <c r="R718" t="str">
        <f>VLOOKUP(M718,Product!$A$1:$D$14,2,FALSE)</f>
        <v>Chamomile</v>
      </c>
      <c r="S718" t="str">
        <f>VLOOKUP(M718,Product!$A$1:$D$14,3,FALSE)</f>
        <v>Herbal Tea</v>
      </c>
      <c r="T718" t="str">
        <f>VLOOKUP(M718,Product!$A$1:$D$14,4,FALSE)</f>
        <v>Decaf</v>
      </c>
    </row>
    <row r="719" spans="1:20" x14ac:dyDescent="0.3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2">
        <v>42855</v>
      </c>
      <c r="O719" t="str">
        <f>VLOOKUP(L719,Location!$A$1:$D$157,2,FALSE)</f>
        <v>Colorado</v>
      </c>
      <c r="P719" t="str">
        <f>VLOOKUP(L719,Location!$A$1:$D$157,3,FALSE)</f>
        <v>Central</v>
      </c>
      <c r="Q719" t="str">
        <f>VLOOKUP(L719,Location!$A$1:$D$157,4,FALSE)</f>
        <v>Major Market</v>
      </c>
      <c r="R719" t="str">
        <f>VLOOKUP(M719,Product!$A$1:$D$14,2,FALSE)</f>
        <v>Lemon</v>
      </c>
      <c r="S719" t="str">
        <f>VLOOKUP(M719,Product!$A$1:$D$14,3,FALSE)</f>
        <v>Herbal Tea</v>
      </c>
      <c r="T719" t="str">
        <f>VLOOKUP(M719,Product!$A$1:$D$14,4,FALSE)</f>
        <v>Decaf</v>
      </c>
    </row>
    <row r="720" spans="1:20" x14ac:dyDescent="0.3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s="2">
        <v>42855</v>
      </c>
      <c r="O720" t="str">
        <f>VLOOKUP(L720,Location!$A$1:$D$157,2,FALSE)</f>
        <v>Colorado</v>
      </c>
      <c r="P720" t="str">
        <f>VLOOKUP(L720,Location!$A$1:$D$157,3,FALSE)</f>
        <v>Central</v>
      </c>
      <c r="Q720" t="str">
        <f>VLOOKUP(L720,Location!$A$1:$D$157,4,FALSE)</f>
        <v>Major Market</v>
      </c>
      <c r="R720" t="str">
        <f>VLOOKUP(M720,Product!$A$1:$D$14,2,FALSE)</f>
        <v>Mint</v>
      </c>
      <c r="S720" t="str">
        <f>VLOOKUP(M720,Product!$A$1:$D$14,3,FALSE)</f>
        <v>Herbal Tea</v>
      </c>
      <c r="T720" t="str">
        <f>VLOOKUP(M720,Product!$A$1:$D$14,4,FALSE)</f>
        <v>Decaf</v>
      </c>
    </row>
    <row r="721" spans="1:20" x14ac:dyDescent="0.3">
      <c r="A721">
        <v>161</v>
      </c>
      <c r="B721">
        <v>270</v>
      </c>
      <c r="C721">
        <v>465</v>
      </c>
      <c r="D721">
        <v>223</v>
      </c>
      <c r="E721">
        <v>109</v>
      </c>
      <c r="F721">
        <v>64</v>
      </c>
      <c r="G721">
        <v>956</v>
      </c>
      <c r="H721">
        <v>180</v>
      </c>
      <c r="I721">
        <v>258</v>
      </c>
      <c r="J721">
        <v>280</v>
      </c>
      <c r="K721">
        <v>480</v>
      </c>
      <c r="L721">
        <v>630</v>
      </c>
      <c r="M721">
        <v>2</v>
      </c>
      <c r="N721" s="2">
        <v>42855</v>
      </c>
      <c r="O721" t="str">
        <f>VLOOKUP(L721,Location!$A$1:$D$157,2,FALSE)</f>
        <v>Illinois</v>
      </c>
      <c r="P721" t="str">
        <f>VLOOKUP(L721,Location!$A$1:$D$157,3,FALSE)</f>
        <v>Central</v>
      </c>
      <c r="Q721" t="str">
        <f>VLOOKUP(L721,Location!$A$1:$D$157,4,FALSE)</f>
        <v>Major Market</v>
      </c>
      <c r="R721" t="str">
        <f>VLOOKUP(M721,Product!$A$1:$D$14,2,FALSE)</f>
        <v>Columbian</v>
      </c>
      <c r="S721" t="str">
        <f>VLOOKUP(M721,Product!$A$1:$D$14,3,FALSE)</f>
        <v>Coffee</v>
      </c>
      <c r="T721" t="str">
        <f>VLOOKUP(M721,Product!$A$1:$D$14,4,FALSE)</f>
        <v>Regular</v>
      </c>
    </row>
    <row r="722" spans="1:20" x14ac:dyDescent="0.3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s="2">
        <v>42855</v>
      </c>
      <c r="O722" t="str">
        <f>VLOOKUP(L722,Location!$A$1:$D$157,2,FALSE)</f>
        <v>Illinois</v>
      </c>
      <c r="P722" t="str">
        <f>VLOOKUP(L722,Location!$A$1:$D$157,3,FALSE)</f>
        <v>Central</v>
      </c>
      <c r="Q722" t="str">
        <f>VLOOKUP(L722,Location!$A$1:$D$157,4,FALSE)</f>
        <v>Major Market</v>
      </c>
      <c r="R722" t="str">
        <f>VLOOKUP(M722,Product!$A$1:$D$14,2,FALSE)</f>
        <v>Darjeeling</v>
      </c>
      <c r="S722" t="str">
        <f>VLOOKUP(M722,Product!$A$1:$D$14,3,FALSE)</f>
        <v>Tea</v>
      </c>
      <c r="T722" t="str">
        <f>VLOOKUP(M722,Product!$A$1:$D$14,4,FALSE)</f>
        <v>Regular</v>
      </c>
    </row>
    <row r="723" spans="1:20" x14ac:dyDescent="0.3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s="2">
        <v>42855</v>
      </c>
      <c r="O723" t="str">
        <f>VLOOKUP(L723,Location!$A$1:$D$157,2,FALSE)</f>
        <v>Illinois</v>
      </c>
      <c r="P723" t="str">
        <f>VLOOKUP(L723,Location!$A$1:$D$157,3,FALSE)</f>
        <v>Central</v>
      </c>
      <c r="Q723" t="str">
        <f>VLOOKUP(L723,Location!$A$1:$D$157,4,FALSE)</f>
        <v>Major Market</v>
      </c>
      <c r="R723" t="str">
        <f>VLOOKUP(M723,Product!$A$1:$D$14,2,FALSE)</f>
        <v>Earl Grey</v>
      </c>
      <c r="S723" t="str">
        <f>VLOOKUP(M723,Product!$A$1:$D$14,3,FALSE)</f>
        <v>Tea</v>
      </c>
      <c r="T723" t="str">
        <f>VLOOKUP(M723,Product!$A$1:$D$14,4,FALSE)</f>
        <v>Regular</v>
      </c>
    </row>
    <row r="724" spans="1:20" x14ac:dyDescent="0.3">
      <c r="A724">
        <v>230</v>
      </c>
      <c r="B724">
        <v>349</v>
      </c>
      <c r="C724">
        <v>612</v>
      </c>
      <c r="D724">
        <v>332</v>
      </c>
      <c r="E724">
        <v>119</v>
      </c>
      <c r="F724">
        <v>86</v>
      </c>
      <c r="G724">
        <v>1433</v>
      </c>
      <c r="H724">
        <v>300</v>
      </c>
      <c r="I724">
        <v>286</v>
      </c>
      <c r="J724">
        <v>420</v>
      </c>
      <c r="K724">
        <v>720</v>
      </c>
      <c r="L724">
        <v>773</v>
      </c>
      <c r="M724">
        <v>5</v>
      </c>
      <c r="N724" s="2">
        <v>42855</v>
      </c>
      <c r="O724" t="str">
        <f>VLOOKUP(L724,Location!$A$1:$D$157,2,FALSE)</f>
        <v>Illinois</v>
      </c>
      <c r="P724" t="str">
        <f>VLOOKUP(L724,Location!$A$1:$D$157,3,FALSE)</f>
        <v>Central</v>
      </c>
      <c r="Q724" t="str">
        <f>VLOOKUP(L724,Location!$A$1:$D$157,4,FALSE)</f>
        <v>Major Market</v>
      </c>
      <c r="R724" t="str">
        <f>VLOOKUP(M724,Product!$A$1:$D$14,2,FALSE)</f>
        <v>Caffe Mocha</v>
      </c>
      <c r="S724" t="str">
        <f>VLOOKUP(M724,Product!$A$1:$D$14,3,FALSE)</f>
        <v>Espresso</v>
      </c>
      <c r="T724" t="str">
        <f>VLOOKUP(M724,Product!$A$1:$D$14,4,FALSE)</f>
        <v>Regular</v>
      </c>
    </row>
    <row r="725" spans="1:20" x14ac:dyDescent="0.3">
      <c r="A725">
        <v>165</v>
      </c>
      <c r="B725">
        <v>261</v>
      </c>
      <c r="C725">
        <v>521</v>
      </c>
      <c r="D725">
        <v>210</v>
      </c>
      <c r="E725">
        <v>96</v>
      </c>
      <c r="F725">
        <v>72</v>
      </c>
      <c r="G725">
        <v>1559</v>
      </c>
      <c r="H725">
        <v>210</v>
      </c>
      <c r="I725">
        <v>279</v>
      </c>
      <c r="J725">
        <v>310</v>
      </c>
      <c r="K725">
        <v>610</v>
      </c>
      <c r="L725">
        <v>630</v>
      </c>
      <c r="M725">
        <v>6</v>
      </c>
      <c r="N725" s="2">
        <v>42855</v>
      </c>
      <c r="O725" t="str">
        <f>VLOOKUP(L725,Location!$A$1:$D$157,2,FALSE)</f>
        <v>Illinois</v>
      </c>
      <c r="P725" t="str">
        <f>VLOOKUP(L725,Location!$A$1:$D$157,3,FALSE)</f>
        <v>Central</v>
      </c>
      <c r="Q725" t="str">
        <f>VLOOKUP(L725,Location!$A$1:$D$157,4,FALSE)</f>
        <v>Major Market</v>
      </c>
      <c r="R725" t="str">
        <f>VLOOKUP(M725,Product!$A$1:$D$14,2,FALSE)</f>
        <v>Decaf Espresso</v>
      </c>
      <c r="S725" t="str">
        <f>VLOOKUP(M725,Product!$A$1:$D$14,3,FALSE)</f>
        <v>Espresso</v>
      </c>
      <c r="T725" t="str">
        <f>VLOOKUP(M725,Product!$A$1:$D$14,4,FALSE)</f>
        <v>Decaf</v>
      </c>
    </row>
    <row r="726" spans="1:20" x14ac:dyDescent="0.3">
      <c r="A726">
        <v>122</v>
      </c>
      <c r="B726">
        <v>185</v>
      </c>
      <c r="C726">
        <v>312</v>
      </c>
      <c r="D726">
        <v>102</v>
      </c>
      <c r="E726">
        <v>63</v>
      </c>
      <c r="F726">
        <v>40</v>
      </c>
      <c r="G726">
        <v>671</v>
      </c>
      <c r="H726">
        <v>140</v>
      </c>
      <c r="I726">
        <v>219</v>
      </c>
      <c r="J726">
        <v>190</v>
      </c>
      <c r="K726">
        <v>320</v>
      </c>
      <c r="L726">
        <v>618</v>
      </c>
      <c r="M726">
        <v>3</v>
      </c>
      <c r="N726" s="2">
        <v>42855</v>
      </c>
      <c r="O726" t="str">
        <f>VLOOKUP(L726,Location!$A$1:$D$157,2,FALSE)</f>
        <v>Illinois</v>
      </c>
      <c r="P726" t="str">
        <f>VLOOKUP(L726,Location!$A$1:$D$157,3,FALSE)</f>
        <v>Central</v>
      </c>
      <c r="Q726" t="str">
        <f>VLOOKUP(L726,Location!$A$1:$D$157,4,FALSE)</f>
        <v>Major Market</v>
      </c>
      <c r="R726" t="str">
        <f>VLOOKUP(M726,Product!$A$1:$D$14,2,FALSE)</f>
        <v>Decaf Irish Cream</v>
      </c>
      <c r="S726" t="str">
        <f>VLOOKUP(M726,Product!$A$1:$D$14,3,FALSE)</f>
        <v>Coffee</v>
      </c>
      <c r="T726" t="str">
        <f>VLOOKUP(M726,Product!$A$1:$D$14,4,FALSE)</f>
        <v>Decaf</v>
      </c>
    </row>
    <row r="727" spans="1:20" x14ac:dyDescent="0.3">
      <c r="A727">
        <v>112</v>
      </c>
      <c r="B727">
        <v>152</v>
      </c>
      <c r="C727">
        <v>256</v>
      </c>
      <c r="D727">
        <v>95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s="2">
        <v>42855</v>
      </c>
      <c r="O727" t="str">
        <f>VLOOKUP(L727,Location!$A$1:$D$157,2,FALSE)</f>
        <v>Illinois</v>
      </c>
      <c r="P727" t="str">
        <f>VLOOKUP(L727,Location!$A$1:$D$157,3,FALSE)</f>
        <v>Central</v>
      </c>
      <c r="Q727" t="str">
        <f>VLOOKUP(L727,Location!$A$1:$D$157,4,FALSE)</f>
        <v>Major Market</v>
      </c>
      <c r="R727" t="str">
        <f>VLOOKUP(M727,Product!$A$1:$D$14,2,FALSE)</f>
        <v>Chamomile</v>
      </c>
      <c r="S727" t="str">
        <f>VLOOKUP(M727,Product!$A$1:$D$14,3,FALSE)</f>
        <v>Herbal Tea</v>
      </c>
      <c r="T727" t="str">
        <f>VLOOKUP(M727,Product!$A$1:$D$14,4,FALSE)</f>
        <v>Decaf</v>
      </c>
    </row>
    <row r="728" spans="1:20" x14ac:dyDescent="0.3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s="2">
        <v>42855</v>
      </c>
      <c r="O728" t="str">
        <f>VLOOKUP(L728,Location!$A$1:$D$157,2,FALSE)</f>
        <v>Illinois</v>
      </c>
      <c r="P728" t="str">
        <f>VLOOKUP(L728,Location!$A$1:$D$157,3,FALSE)</f>
        <v>Central</v>
      </c>
      <c r="Q728" t="str">
        <f>VLOOKUP(L728,Location!$A$1:$D$157,4,FALSE)</f>
        <v>Major Market</v>
      </c>
      <c r="R728" t="str">
        <f>VLOOKUP(M728,Product!$A$1:$D$14,2,FALSE)</f>
        <v>Lemon</v>
      </c>
      <c r="S728" t="str">
        <f>VLOOKUP(M728,Product!$A$1:$D$14,3,FALSE)</f>
        <v>Herbal Tea</v>
      </c>
      <c r="T728" t="str">
        <f>VLOOKUP(M728,Product!$A$1:$D$14,4,FALSE)</f>
        <v>Decaf</v>
      </c>
    </row>
    <row r="729" spans="1:20" x14ac:dyDescent="0.3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s="2">
        <v>42855</v>
      </c>
      <c r="O729" t="str">
        <f>VLOOKUP(L729,Location!$A$1:$D$157,2,FALSE)</f>
        <v>Illinois</v>
      </c>
      <c r="P729" t="str">
        <f>VLOOKUP(L729,Location!$A$1:$D$157,3,FALSE)</f>
        <v>Central</v>
      </c>
      <c r="Q729" t="str">
        <f>VLOOKUP(L729,Location!$A$1:$D$157,4,FALSE)</f>
        <v>Major Market</v>
      </c>
      <c r="R729" t="str">
        <f>VLOOKUP(M729,Product!$A$1:$D$14,2,FALSE)</f>
        <v>Mint</v>
      </c>
      <c r="S729" t="str">
        <f>VLOOKUP(M729,Product!$A$1:$D$14,3,FALSE)</f>
        <v>Herbal Tea</v>
      </c>
      <c r="T729" t="str">
        <f>VLOOKUP(M729,Product!$A$1:$D$14,4,FALSE)</f>
        <v>Decaf</v>
      </c>
    </row>
    <row r="730" spans="1:20" x14ac:dyDescent="0.3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2">
        <v>42855</v>
      </c>
      <c r="O730" t="str">
        <f>VLOOKUP(L730,Location!$A$1:$D$157,2,FALSE)</f>
        <v>Iowa</v>
      </c>
      <c r="P730" t="str">
        <f>VLOOKUP(L730,Location!$A$1:$D$157,3,FALSE)</f>
        <v>Central</v>
      </c>
      <c r="Q730" t="str">
        <f>VLOOKUP(L730,Location!$A$1:$D$157,4,FALSE)</f>
        <v>Small Market</v>
      </c>
      <c r="R730" t="str">
        <f>VLOOKUP(M730,Product!$A$1:$D$14,2,FALSE)</f>
        <v>Amaretto</v>
      </c>
      <c r="S730" t="str">
        <f>VLOOKUP(M730,Product!$A$1:$D$14,3,FALSE)</f>
        <v>Coffee</v>
      </c>
      <c r="T730" t="str">
        <f>VLOOKUP(M730,Product!$A$1:$D$14,4,FALSE)</f>
        <v>Regular</v>
      </c>
    </row>
    <row r="731" spans="1:20" x14ac:dyDescent="0.3">
      <c r="A731">
        <v>165</v>
      </c>
      <c r="B731">
        <v>261</v>
      </c>
      <c r="C731">
        <v>521</v>
      </c>
      <c r="D731">
        <v>228</v>
      </c>
      <c r="E731">
        <v>96</v>
      </c>
      <c r="F731">
        <v>72</v>
      </c>
      <c r="G731">
        <v>1559</v>
      </c>
      <c r="H731">
        <v>150</v>
      </c>
      <c r="I731">
        <v>289</v>
      </c>
      <c r="J731">
        <v>230</v>
      </c>
      <c r="K731">
        <v>450</v>
      </c>
      <c r="L731">
        <v>712</v>
      </c>
      <c r="M731">
        <v>11</v>
      </c>
      <c r="N731" s="2">
        <v>42855</v>
      </c>
      <c r="O731" t="str">
        <f>VLOOKUP(L731,Location!$A$1:$D$157,2,FALSE)</f>
        <v>Iowa</v>
      </c>
      <c r="P731" t="str">
        <f>VLOOKUP(L731,Location!$A$1:$D$157,3,FALSE)</f>
        <v>Central</v>
      </c>
      <c r="Q731" t="str">
        <f>VLOOKUP(L731,Location!$A$1:$D$157,4,FALSE)</f>
        <v>Small Market</v>
      </c>
      <c r="R731" t="str">
        <f>VLOOKUP(M731,Product!$A$1:$D$14,2,FALSE)</f>
        <v>Darjeeling</v>
      </c>
      <c r="S731" t="str">
        <f>VLOOKUP(M731,Product!$A$1:$D$14,3,FALSE)</f>
        <v>Tea</v>
      </c>
      <c r="T731" t="str">
        <f>VLOOKUP(M731,Product!$A$1:$D$14,4,FALSE)</f>
        <v>Regular</v>
      </c>
    </row>
    <row r="732" spans="1:20" x14ac:dyDescent="0.3">
      <c r="A732">
        <v>190</v>
      </c>
      <c r="B732">
        <v>324</v>
      </c>
      <c r="C732">
        <v>589</v>
      </c>
      <c r="D732">
        <v>275</v>
      </c>
      <c r="E732">
        <v>134</v>
      </c>
      <c r="F732">
        <v>100</v>
      </c>
      <c r="G732">
        <v>1538</v>
      </c>
      <c r="H732">
        <v>170</v>
      </c>
      <c r="I732">
        <v>224</v>
      </c>
      <c r="J732">
        <v>290</v>
      </c>
      <c r="K732">
        <v>510</v>
      </c>
      <c r="L732">
        <v>563</v>
      </c>
      <c r="M732">
        <v>12</v>
      </c>
      <c r="N732" s="2">
        <v>42855</v>
      </c>
      <c r="O732" t="str">
        <f>VLOOKUP(L732,Location!$A$1:$D$157,2,FALSE)</f>
        <v>Iowa</v>
      </c>
      <c r="P732" t="str">
        <f>VLOOKUP(L732,Location!$A$1:$D$157,3,FALSE)</f>
        <v>Central</v>
      </c>
      <c r="Q732" t="str">
        <f>VLOOKUP(L732,Location!$A$1:$D$157,4,FALSE)</f>
        <v>Small Market</v>
      </c>
      <c r="R732" t="str">
        <f>VLOOKUP(M732,Product!$A$1:$D$14,2,FALSE)</f>
        <v>Earl Grey</v>
      </c>
      <c r="S732" t="str">
        <f>VLOOKUP(M732,Product!$A$1:$D$14,3,FALSE)</f>
        <v>Tea</v>
      </c>
      <c r="T732" t="str">
        <f>VLOOKUP(M732,Product!$A$1:$D$14,4,FALSE)</f>
        <v>Regular</v>
      </c>
    </row>
    <row r="733" spans="1:20" x14ac:dyDescent="0.3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s="2">
        <v>42855</v>
      </c>
      <c r="O733" t="str">
        <f>VLOOKUP(L733,Location!$A$1:$D$157,2,FALSE)</f>
        <v>Iowa</v>
      </c>
      <c r="P733" t="str">
        <f>VLOOKUP(L733,Location!$A$1:$D$157,3,FALSE)</f>
        <v>Central</v>
      </c>
      <c r="Q733" t="str">
        <f>VLOOKUP(L733,Location!$A$1:$D$157,4,FALSE)</f>
        <v>Small Market</v>
      </c>
      <c r="R733" t="str">
        <f>VLOOKUP(M733,Product!$A$1:$D$14,2,FALSE)</f>
        <v>Caffe Mocha</v>
      </c>
      <c r="S733" t="str">
        <f>VLOOKUP(M733,Product!$A$1:$D$14,3,FALSE)</f>
        <v>Espresso</v>
      </c>
      <c r="T733" t="str">
        <f>VLOOKUP(M733,Product!$A$1:$D$14,4,FALSE)</f>
        <v>Regular</v>
      </c>
    </row>
    <row r="734" spans="1:20" x14ac:dyDescent="0.3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2">
        <v>42855</v>
      </c>
      <c r="O734" t="str">
        <f>VLOOKUP(L734,Location!$A$1:$D$157,2,FALSE)</f>
        <v>Iowa</v>
      </c>
      <c r="P734" t="str">
        <f>VLOOKUP(L734,Location!$A$1:$D$157,3,FALSE)</f>
        <v>Central</v>
      </c>
      <c r="Q734" t="str">
        <f>VLOOKUP(L734,Location!$A$1:$D$157,4,FALSE)</f>
        <v>Small Market</v>
      </c>
      <c r="R734" t="str">
        <f>VLOOKUP(M734,Product!$A$1:$D$14,2,FALSE)</f>
        <v>Decaf Espresso</v>
      </c>
      <c r="S734" t="str">
        <f>VLOOKUP(M734,Product!$A$1:$D$14,3,FALSE)</f>
        <v>Espresso</v>
      </c>
      <c r="T734" t="str">
        <f>VLOOKUP(M734,Product!$A$1:$D$14,4,FALSE)</f>
        <v>Decaf</v>
      </c>
    </row>
    <row r="735" spans="1:20" x14ac:dyDescent="0.3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s="2">
        <v>42855</v>
      </c>
      <c r="O735" t="str">
        <f>VLOOKUP(L735,Location!$A$1:$D$157,2,FALSE)</f>
        <v>Iowa</v>
      </c>
      <c r="P735" t="str">
        <f>VLOOKUP(L735,Location!$A$1:$D$157,3,FALSE)</f>
        <v>Central</v>
      </c>
      <c r="Q735" t="str">
        <f>VLOOKUP(L735,Location!$A$1:$D$157,4,FALSE)</f>
        <v>Small Market</v>
      </c>
      <c r="R735" t="str">
        <f>VLOOKUP(M735,Product!$A$1:$D$14,2,FALSE)</f>
        <v>Columbian</v>
      </c>
      <c r="S735" t="str">
        <f>VLOOKUP(M735,Product!$A$1:$D$14,3,FALSE)</f>
        <v>Coffee</v>
      </c>
      <c r="T735" t="str">
        <f>VLOOKUP(M735,Product!$A$1:$D$14,4,FALSE)</f>
        <v>Regular</v>
      </c>
    </row>
    <row r="736" spans="1:20" x14ac:dyDescent="0.3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2">
        <v>42855</v>
      </c>
      <c r="O736" t="str">
        <f>VLOOKUP(L736,Location!$A$1:$D$157,2,FALSE)</f>
        <v>Iowa</v>
      </c>
      <c r="P736" t="str">
        <f>VLOOKUP(L736,Location!$A$1:$D$157,3,FALSE)</f>
        <v>Central</v>
      </c>
      <c r="Q736" t="str">
        <f>VLOOKUP(L736,Location!$A$1:$D$157,4,FALSE)</f>
        <v>Small Market</v>
      </c>
      <c r="R736" t="str">
        <f>VLOOKUP(M736,Product!$A$1:$D$14,2,FALSE)</f>
        <v>Decaf Irish Cream</v>
      </c>
      <c r="S736" t="str">
        <f>VLOOKUP(M736,Product!$A$1:$D$14,3,FALSE)</f>
        <v>Coffee</v>
      </c>
      <c r="T736" t="str">
        <f>VLOOKUP(M736,Product!$A$1:$D$14,4,FALSE)</f>
        <v>Decaf</v>
      </c>
    </row>
    <row r="737" spans="1:20" x14ac:dyDescent="0.3">
      <c r="A737">
        <v>231</v>
      </c>
      <c r="B737">
        <v>349</v>
      </c>
      <c r="C737">
        <v>612</v>
      </c>
      <c r="D737">
        <v>217</v>
      </c>
      <c r="E737">
        <v>118</v>
      </c>
      <c r="F737">
        <v>86</v>
      </c>
      <c r="G737">
        <v>1433</v>
      </c>
      <c r="H737">
        <v>220</v>
      </c>
      <c r="I737">
        <v>244</v>
      </c>
      <c r="J737">
        <v>310</v>
      </c>
      <c r="K737">
        <v>530</v>
      </c>
      <c r="L737">
        <v>563</v>
      </c>
      <c r="M737">
        <v>8</v>
      </c>
      <c r="N737" s="2">
        <v>42855</v>
      </c>
      <c r="O737" t="str">
        <f>VLOOKUP(L737,Location!$A$1:$D$157,2,FALSE)</f>
        <v>Iowa</v>
      </c>
      <c r="P737" t="str">
        <f>VLOOKUP(L737,Location!$A$1:$D$157,3,FALSE)</f>
        <v>Central</v>
      </c>
      <c r="Q737" t="str">
        <f>VLOOKUP(L737,Location!$A$1:$D$157,4,FALSE)</f>
        <v>Small Market</v>
      </c>
      <c r="R737" t="str">
        <f>VLOOKUP(M737,Product!$A$1:$D$14,2,FALSE)</f>
        <v>Chamomile</v>
      </c>
      <c r="S737" t="str">
        <f>VLOOKUP(M737,Product!$A$1:$D$14,3,FALSE)</f>
        <v>Herbal Tea</v>
      </c>
      <c r="T737" t="str">
        <f>VLOOKUP(M737,Product!$A$1:$D$14,4,FALSE)</f>
        <v>Decaf</v>
      </c>
    </row>
    <row r="738" spans="1:20" x14ac:dyDescent="0.3">
      <c r="A738">
        <v>122</v>
      </c>
      <c r="B738">
        <v>185</v>
      </c>
      <c r="C738">
        <v>312</v>
      </c>
      <c r="D738">
        <v>163</v>
      </c>
      <c r="E738">
        <v>63</v>
      </c>
      <c r="F738">
        <v>40</v>
      </c>
      <c r="G738">
        <v>671</v>
      </c>
      <c r="H738">
        <v>130</v>
      </c>
      <c r="I738">
        <v>99</v>
      </c>
      <c r="J738">
        <v>170</v>
      </c>
      <c r="K738">
        <v>270</v>
      </c>
      <c r="L738">
        <v>515</v>
      </c>
      <c r="M738">
        <v>9</v>
      </c>
      <c r="N738" s="2">
        <v>42855</v>
      </c>
      <c r="O738" t="str">
        <f>VLOOKUP(L738,Location!$A$1:$D$157,2,FALSE)</f>
        <v>Iowa</v>
      </c>
      <c r="P738" t="str">
        <f>VLOOKUP(L738,Location!$A$1:$D$157,3,FALSE)</f>
        <v>Central</v>
      </c>
      <c r="Q738" t="str">
        <f>VLOOKUP(L738,Location!$A$1:$D$157,4,FALSE)</f>
        <v>Small Market</v>
      </c>
      <c r="R738" t="str">
        <f>VLOOKUP(M738,Product!$A$1:$D$14,2,FALSE)</f>
        <v>Lemon</v>
      </c>
      <c r="S738" t="str">
        <f>VLOOKUP(M738,Product!$A$1:$D$14,3,FALSE)</f>
        <v>Herbal Tea</v>
      </c>
      <c r="T738" t="str">
        <f>VLOOKUP(M738,Product!$A$1:$D$14,4,FALSE)</f>
        <v>Decaf</v>
      </c>
    </row>
    <row r="739" spans="1:20" x14ac:dyDescent="0.3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2">
        <v>42855</v>
      </c>
      <c r="O739" t="str">
        <f>VLOOKUP(L739,Location!$A$1:$D$157,2,FALSE)</f>
        <v>Missouri</v>
      </c>
      <c r="P739" t="str">
        <f>VLOOKUP(L739,Location!$A$1:$D$157,3,FALSE)</f>
        <v>Central</v>
      </c>
      <c r="Q739" t="str">
        <f>VLOOKUP(L739,Location!$A$1:$D$157,4,FALSE)</f>
        <v>Small Market</v>
      </c>
      <c r="R739" t="str">
        <f>VLOOKUP(M739,Product!$A$1:$D$14,2,FALSE)</f>
        <v>Darjeeling</v>
      </c>
      <c r="S739" t="str">
        <f>VLOOKUP(M739,Product!$A$1:$D$14,3,FALSE)</f>
        <v>Tea</v>
      </c>
      <c r="T739" t="str">
        <f>VLOOKUP(M739,Product!$A$1:$D$14,4,FALSE)</f>
        <v>Regular</v>
      </c>
    </row>
    <row r="740" spans="1:20" x14ac:dyDescent="0.3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2">
        <v>42855</v>
      </c>
      <c r="O740" t="str">
        <f>VLOOKUP(L740,Location!$A$1:$D$157,2,FALSE)</f>
        <v>Missouri</v>
      </c>
      <c r="P740" t="str">
        <f>VLOOKUP(L740,Location!$A$1:$D$157,3,FALSE)</f>
        <v>Central</v>
      </c>
      <c r="Q740" t="str">
        <f>VLOOKUP(L740,Location!$A$1:$D$157,4,FALSE)</f>
        <v>Small Market</v>
      </c>
      <c r="R740" t="str">
        <f>VLOOKUP(M740,Product!$A$1:$D$14,2,FALSE)</f>
        <v>Earl Grey</v>
      </c>
      <c r="S740" t="str">
        <f>VLOOKUP(M740,Product!$A$1:$D$14,3,FALSE)</f>
        <v>Tea</v>
      </c>
      <c r="T740" t="str">
        <f>VLOOKUP(M740,Product!$A$1:$D$14,4,FALSE)</f>
        <v>Regular</v>
      </c>
    </row>
    <row r="741" spans="1:20" x14ac:dyDescent="0.3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s="2">
        <v>42855</v>
      </c>
      <c r="O741" t="str">
        <f>VLOOKUP(L741,Location!$A$1:$D$157,2,FALSE)</f>
        <v>Missouri</v>
      </c>
      <c r="P741" t="str">
        <f>VLOOKUP(L741,Location!$A$1:$D$157,3,FALSE)</f>
        <v>Central</v>
      </c>
      <c r="Q741" t="str">
        <f>VLOOKUP(L741,Location!$A$1:$D$157,4,FALSE)</f>
        <v>Small Market</v>
      </c>
      <c r="R741" t="str">
        <f>VLOOKUP(M741,Product!$A$1:$D$14,2,FALSE)</f>
        <v>Green Tea</v>
      </c>
      <c r="S741" t="str">
        <f>VLOOKUP(M741,Product!$A$1:$D$14,3,FALSE)</f>
        <v>Tea</v>
      </c>
      <c r="T741" t="str">
        <f>VLOOKUP(M741,Product!$A$1:$D$14,4,FALSE)</f>
        <v>Regular</v>
      </c>
    </row>
    <row r="742" spans="1:20" x14ac:dyDescent="0.3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s="2">
        <v>42855</v>
      </c>
      <c r="O742" t="str">
        <f>VLOOKUP(L742,Location!$A$1:$D$157,2,FALSE)</f>
        <v>Missouri</v>
      </c>
      <c r="P742" t="str">
        <f>VLOOKUP(L742,Location!$A$1:$D$157,3,FALSE)</f>
        <v>Central</v>
      </c>
      <c r="Q742" t="str">
        <f>VLOOKUP(L742,Location!$A$1:$D$157,4,FALSE)</f>
        <v>Small Market</v>
      </c>
      <c r="R742" t="str">
        <f>VLOOKUP(M742,Product!$A$1:$D$14,2,FALSE)</f>
        <v>Caffe Mocha</v>
      </c>
      <c r="S742" t="str">
        <f>VLOOKUP(M742,Product!$A$1:$D$14,3,FALSE)</f>
        <v>Espresso</v>
      </c>
      <c r="T742" t="str">
        <f>VLOOKUP(M742,Product!$A$1:$D$14,4,FALSE)</f>
        <v>Regular</v>
      </c>
    </row>
    <row r="743" spans="1:20" x14ac:dyDescent="0.3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s="2">
        <v>42855</v>
      </c>
      <c r="O743" t="str">
        <f>VLOOKUP(L743,Location!$A$1:$D$157,2,FALSE)</f>
        <v>Missouri</v>
      </c>
      <c r="P743" t="str">
        <f>VLOOKUP(L743,Location!$A$1:$D$157,3,FALSE)</f>
        <v>Central</v>
      </c>
      <c r="Q743" t="str">
        <f>VLOOKUP(L743,Location!$A$1:$D$157,4,FALSE)</f>
        <v>Small Market</v>
      </c>
      <c r="R743" t="str">
        <f>VLOOKUP(M743,Product!$A$1:$D$14,2,FALSE)</f>
        <v>Decaf Espresso</v>
      </c>
      <c r="S743" t="str">
        <f>VLOOKUP(M743,Product!$A$1:$D$14,3,FALSE)</f>
        <v>Espresso</v>
      </c>
      <c r="T743" t="str">
        <f>VLOOKUP(M743,Product!$A$1:$D$14,4,FALSE)</f>
        <v>Decaf</v>
      </c>
    </row>
    <row r="744" spans="1:20" x14ac:dyDescent="0.3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s="2">
        <v>42855</v>
      </c>
      <c r="O744" t="str">
        <f>VLOOKUP(L744,Location!$A$1:$D$157,2,FALSE)</f>
        <v>Missouri</v>
      </c>
      <c r="P744" t="str">
        <f>VLOOKUP(L744,Location!$A$1:$D$157,3,FALSE)</f>
        <v>Central</v>
      </c>
      <c r="Q744" t="str">
        <f>VLOOKUP(L744,Location!$A$1:$D$157,4,FALSE)</f>
        <v>Small Market</v>
      </c>
      <c r="R744" t="str">
        <f>VLOOKUP(M744,Product!$A$1:$D$14,2,FALSE)</f>
        <v>Columbian</v>
      </c>
      <c r="S744" t="str">
        <f>VLOOKUP(M744,Product!$A$1:$D$14,3,FALSE)</f>
        <v>Coffee</v>
      </c>
      <c r="T744" t="str">
        <f>VLOOKUP(M744,Product!$A$1:$D$14,4,FALSE)</f>
        <v>Regular</v>
      </c>
    </row>
    <row r="745" spans="1:20" x14ac:dyDescent="0.3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s="2">
        <v>42855</v>
      </c>
      <c r="O745" t="str">
        <f>VLOOKUP(L745,Location!$A$1:$D$157,2,FALSE)</f>
        <v>Missouri</v>
      </c>
      <c r="P745" t="str">
        <f>VLOOKUP(L745,Location!$A$1:$D$157,3,FALSE)</f>
        <v>Central</v>
      </c>
      <c r="Q745" t="str">
        <f>VLOOKUP(L745,Location!$A$1:$D$157,4,FALSE)</f>
        <v>Small Market</v>
      </c>
      <c r="R745" t="str">
        <f>VLOOKUP(M745,Product!$A$1:$D$14,2,FALSE)</f>
        <v>Decaf Irish Cream</v>
      </c>
      <c r="S745" t="str">
        <f>VLOOKUP(M745,Product!$A$1:$D$14,3,FALSE)</f>
        <v>Coffee</v>
      </c>
      <c r="T745" t="str">
        <f>VLOOKUP(M745,Product!$A$1:$D$14,4,FALSE)</f>
        <v>Decaf</v>
      </c>
    </row>
    <row r="746" spans="1:20" x14ac:dyDescent="0.3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s="2">
        <v>42855</v>
      </c>
      <c r="O746" t="str">
        <f>VLOOKUP(L746,Location!$A$1:$D$157,2,FALSE)</f>
        <v>Missouri</v>
      </c>
      <c r="P746" t="str">
        <f>VLOOKUP(L746,Location!$A$1:$D$157,3,FALSE)</f>
        <v>Central</v>
      </c>
      <c r="Q746" t="str">
        <f>VLOOKUP(L746,Location!$A$1:$D$157,4,FALSE)</f>
        <v>Small Market</v>
      </c>
      <c r="R746" t="str">
        <f>VLOOKUP(M746,Product!$A$1:$D$14,2,FALSE)</f>
        <v>Chamomile</v>
      </c>
      <c r="S746" t="str">
        <f>VLOOKUP(M746,Product!$A$1:$D$14,3,FALSE)</f>
        <v>Herbal Tea</v>
      </c>
      <c r="T746" t="str">
        <f>VLOOKUP(M746,Product!$A$1:$D$14,4,FALSE)</f>
        <v>Decaf</v>
      </c>
    </row>
    <row r="747" spans="1:20" x14ac:dyDescent="0.3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2">
        <v>42855</v>
      </c>
      <c r="O747" t="str">
        <f>VLOOKUP(L747,Location!$A$1:$D$157,2,FALSE)</f>
        <v>Missouri</v>
      </c>
      <c r="P747" t="str">
        <f>VLOOKUP(L747,Location!$A$1:$D$157,3,FALSE)</f>
        <v>Central</v>
      </c>
      <c r="Q747" t="str">
        <f>VLOOKUP(L747,Location!$A$1:$D$157,4,FALSE)</f>
        <v>Small Market</v>
      </c>
      <c r="R747" t="str">
        <f>VLOOKUP(M747,Product!$A$1:$D$14,2,FALSE)</f>
        <v>Lemon</v>
      </c>
      <c r="S747" t="str">
        <f>VLOOKUP(M747,Product!$A$1:$D$14,3,FALSE)</f>
        <v>Herbal Tea</v>
      </c>
      <c r="T747" t="str">
        <f>VLOOKUP(M747,Product!$A$1:$D$14,4,FALSE)</f>
        <v>Decaf</v>
      </c>
    </row>
    <row r="748" spans="1:20" x14ac:dyDescent="0.3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s="2">
        <v>42855</v>
      </c>
      <c r="O748" t="str">
        <f>VLOOKUP(L748,Location!$A$1:$D$157,2,FALSE)</f>
        <v>Ohio</v>
      </c>
      <c r="P748" t="str">
        <f>VLOOKUP(L748,Location!$A$1:$D$157,3,FALSE)</f>
        <v>Central</v>
      </c>
      <c r="Q748" t="str">
        <f>VLOOKUP(L748,Location!$A$1:$D$157,4,FALSE)</f>
        <v>Major Market</v>
      </c>
      <c r="R748" t="str">
        <f>VLOOKUP(M748,Product!$A$1:$D$14,2,FALSE)</f>
        <v>Darjeeling</v>
      </c>
      <c r="S748" t="str">
        <f>VLOOKUP(M748,Product!$A$1:$D$14,3,FALSE)</f>
        <v>Tea</v>
      </c>
      <c r="T748" t="str">
        <f>VLOOKUP(M748,Product!$A$1:$D$14,4,FALSE)</f>
        <v>Regular</v>
      </c>
    </row>
    <row r="749" spans="1:20" x14ac:dyDescent="0.3">
      <c r="A749">
        <v>101</v>
      </c>
      <c r="B749">
        <v>159</v>
      </c>
      <c r="C749">
        <v>273</v>
      </c>
      <c r="D749">
        <v>139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s="2">
        <v>42855</v>
      </c>
      <c r="O749" t="str">
        <f>VLOOKUP(L749,Location!$A$1:$D$157,2,FALSE)</f>
        <v>Ohio</v>
      </c>
      <c r="P749" t="str">
        <f>VLOOKUP(L749,Location!$A$1:$D$157,3,FALSE)</f>
        <v>Central</v>
      </c>
      <c r="Q749" t="str">
        <f>VLOOKUP(L749,Location!$A$1:$D$157,4,FALSE)</f>
        <v>Major Market</v>
      </c>
      <c r="R749" t="str">
        <f>VLOOKUP(M749,Product!$A$1:$D$14,2,FALSE)</f>
        <v>Earl Grey</v>
      </c>
      <c r="S749" t="str">
        <f>VLOOKUP(M749,Product!$A$1:$D$14,3,FALSE)</f>
        <v>Tea</v>
      </c>
      <c r="T749" t="str">
        <f>VLOOKUP(M749,Product!$A$1:$D$14,4,FALSE)</f>
        <v>Regular</v>
      </c>
    </row>
    <row r="750" spans="1:20" x14ac:dyDescent="0.3">
      <c r="A750">
        <v>84</v>
      </c>
      <c r="B750">
        <v>149</v>
      </c>
      <c r="C750">
        <v>298</v>
      </c>
      <c r="D750">
        <v>161</v>
      </c>
      <c r="E750">
        <v>65</v>
      </c>
      <c r="F750">
        <v>41</v>
      </c>
      <c r="G750">
        <v>1156</v>
      </c>
      <c r="H750">
        <v>120</v>
      </c>
      <c r="I750">
        <v>183</v>
      </c>
      <c r="J750">
        <v>180</v>
      </c>
      <c r="K750">
        <v>350</v>
      </c>
      <c r="L750">
        <v>740</v>
      </c>
      <c r="M750">
        <v>5</v>
      </c>
      <c r="N750" s="2">
        <v>42855</v>
      </c>
      <c r="O750" t="str">
        <f>VLOOKUP(L750,Location!$A$1:$D$157,2,FALSE)</f>
        <v>Ohio</v>
      </c>
      <c r="P750" t="str">
        <f>VLOOKUP(L750,Location!$A$1:$D$157,3,FALSE)</f>
        <v>Central</v>
      </c>
      <c r="Q750" t="str">
        <f>VLOOKUP(L750,Location!$A$1:$D$157,4,FALSE)</f>
        <v>Major Market</v>
      </c>
      <c r="R750" t="str">
        <f>VLOOKUP(M750,Product!$A$1:$D$14,2,FALSE)</f>
        <v>Caffe Mocha</v>
      </c>
      <c r="S750" t="str">
        <f>VLOOKUP(M750,Product!$A$1:$D$14,3,FALSE)</f>
        <v>Espresso</v>
      </c>
      <c r="T750" t="str">
        <f>VLOOKUP(M750,Product!$A$1:$D$14,4,FALSE)</f>
        <v>Regular</v>
      </c>
    </row>
    <row r="751" spans="1:20" x14ac:dyDescent="0.3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s="2">
        <v>42855</v>
      </c>
      <c r="O751" t="str">
        <f>VLOOKUP(L751,Location!$A$1:$D$157,2,FALSE)</f>
        <v>Ohio</v>
      </c>
      <c r="P751" t="str">
        <f>VLOOKUP(L751,Location!$A$1:$D$157,3,FALSE)</f>
        <v>Central</v>
      </c>
      <c r="Q751" t="str">
        <f>VLOOKUP(L751,Location!$A$1:$D$157,4,FALSE)</f>
        <v>Major Market</v>
      </c>
      <c r="R751" t="str">
        <f>VLOOKUP(M751,Product!$A$1:$D$14,2,FALSE)</f>
        <v>Decaf Espresso</v>
      </c>
      <c r="S751" t="str">
        <f>VLOOKUP(M751,Product!$A$1:$D$14,3,FALSE)</f>
        <v>Espresso</v>
      </c>
      <c r="T751" t="str">
        <f>VLOOKUP(M751,Product!$A$1:$D$14,4,FALSE)</f>
        <v>Decaf</v>
      </c>
    </row>
    <row r="752" spans="1:20" x14ac:dyDescent="0.3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s="2">
        <v>42855</v>
      </c>
      <c r="O752" t="str">
        <f>VLOOKUP(L752,Location!$A$1:$D$157,2,FALSE)</f>
        <v>Ohio</v>
      </c>
      <c r="P752" t="str">
        <f>VLOOKUP(L752,Location!$A$1:$D$157,3,FALSE)</f>
        <v>Central</v>
      </c>
      <c r="Q752" t="str">
        <f>VLOOKUP(L752,Location!$A$1:$D$157,4,FALSE)</f>
        <v>Major Market</v>
      </c>
      <c r="R752" t="str">
        <f>VLOOKUP(M752,Product!$A$1:$D$14,2,FALSE)</f>
        <v>Amaretto</v>
      </c>
      <c r="S752" t="str">
        <f>VLOOKUP(M752,Product!$A$1:$D$14,3,FALSE)</f>
        <v>Coffee</v>
      </c>
      <c r="T752" t="str">
        <f>VLOOKUP(M752,Product!$A$1:$D$14,4,FALSE)</f>
        <v>Regular</v>
      </c>
    </row>
    <row r="753" spans="1:20" x14ac:dyDescent="0.3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2">
        <v>42855</v>
      </c>
      <c r="O753" t="str">
        <f>VLOOKUP(L753,Location!$A$1:$D$157,2,FALSE)</f>
        <v>Ohio</v>
      </c>
      <c r="P753" t="str">
        <f>VLOOKUP(L753,Location!$A$1:$D$157,3,FALSE)</f>
        <v>Central</v>
      </c>
      <c r="Q753" t="str">
        <f>VLOOKUP(L753,Location!$A$1:$D$157,4,FALSE)</f>
        <v>Major Market</v>
      </c>
      <c r="R753" t="str">
        <f>VLOOKUP(M753,Product!$A$1:$D$14,2,FALSE)</f>
        <v>Columbian</v>
      </c>
      <c r="S753" t="str">
        <f>VLOOKUP(M753,Product!$A$1:$D$14,3,FALSE)</f>
        <v>Coffee</v>
      </c>
      <c r="T753" t="str">
        <f>VLOOKUP(M753,Product!$A$1:$D$14,4,FALSE)</f>
        <v>Regular</v>
      </c>
    </row>
    <row r="754" spans="1:20" x14ac:dyDescent="0.3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s="2">
        <v>42855</v>
      </c>
      <c r="O754" t="str">
        <f>VLOOKUP(L754,Location!$A$1:$D$157,2,FALSE)</f>
        <v>Ohio</v>
      </c>
      <c r="P754" t="str">
        <f>VLOOKUP(L754,Location!$A$1:$D$157,3,FALSE)</f>
        <v>Central</v>
      </c>
      <c r="Q754" t="str">
        <f>VLOOKUP(L754,Location!$A$1:$D$157,4,FALSE)</f>
        <v>Major Market</v>
      </c>
      <c r="R754" t="str">
        <f>VLOOKUP(M754,Product!$A$1:$D$14,2,FALSE)</f>
        <v>Decaf Irish Cream</v>
      </c>
      <c r="S754" t="str">
        <f>VLOOKUP(M754,Product!$A$1:$D$14,3,FALSE)</f>
        <v>Coffee</v>
      </c>
      <c r="T754" t="str">
        <f>VLOOKUP(M754,Product!$A$1:$D$14,4,FALSE)</f>
        <v>Decaf</v>
      </c>
    </row>
    <row r="755" spans="1:20" x14ac:dyDescent="0.3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2">
        <v>42855</v>
      </c>
      <c r="O755" t="str">
        <f>VLOOKUP(L755,Location!$A$1:$D$157,2,FALSE)</f>
        <v>Ohio</v>
      </c>
      <c r="P755" t="str">
        <f>VLOOKUP(L755,Location!$A$1:$D$157,3,FALSE)</f>
        <v>Central</v>
      </c>
      <c r="Q755" t="str">
        <f>VLOOKUP(L755,Location!$A$1:$D$157,4,FALSE)</f>
        <v>Major Market</v>
      </c>
      <c r="R755" t="str">
        <f>VLOOKUP(M755,Product!$A$1:$D$14,2,FALSE)</f>
        <v>Chamomile</v>
      </c>
      <c r="S755" t="str">
        <f>VLOOKUP(M755,Product!$A$1:$D$14,3,FALSE)</f>
        <v>Herbal Tea</v>
      </c>
      <c r="T755" t="str">
        <f>VLOOKUP(M755,Product!$A$1:$D$14,4,FALSE)</f>
        <v>Decaf</v>
      </c>
    </row>
    <row r="756" spans="1:20" x14ac:dyDescent="0.3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2">
        <v>42855</v>
      </c>
      <c r="O756" t="str">
        <f>VLOOKUP(L756,Location!$A$1:$D$157,2,FALSE)</f>
        <v>Ohio</v>
      </c>
      <c r="P756" t="str">
        <f>VLOOKUP(L756,Location!$A$1:$D$157,3,FALSE)</f>
        <v>Central</v>
      </c>
      <c r="Q756" t="str">
        <f>VLOOKUP(L756,Location!$A$1:$D$157,4,FALSE)</f>
        <v>Major Market</v>
      </c>
      <c r="R756" t="str">
        <f>VLOOKUP(M756,Product!$A$1:$D$14,2,FALSE)</f>
        <v>Lemon</v>
      </c>
      <c r="S756" t="str">
        <f>VLOOKUP(M756,Product!$A$1:$D$14,3,FALSE)</f>
        <v>Herbal Tea</v>
      </c>
      <c r="T756" t="str">
        <f>VLOOKUP(M756,Product!$A$1:$D$14,4,FALSE)</f>
        <v>Decaf</v>
      </c>
    </row>
    <row r="757" spans="1:20" x14ac:dyDescent="0.3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s="2">
        <v>42855</v>
      </c>
      <c r="O757" t="str">
        <f>VLOOKUP(L757,Location!$A$1:$D$157,2,FALSE)</f>
        <v>Wisconsin</v>
      </c>
      <c r="P757" t="str">
        <f>VLOOKUP(L757,Location!$A$1:$D$157,3,FALSE)</f>
        <v>Central</v>
      </c>
      <c r="Q757" t="str">
        <f>VLOOKUP(L757,Location!$A$1:$D$157,4,FALSE)</f>
        <v>Small Market</v>
      </c>
      <c r="R757" t="str">
        <f>VLOOKUP(M757,Product!$A$1:$D$14,2,FALSE)</f>
        <v>Darjeeling</v>
      </c>
      <c r="S757" t="str">
        <f>VLOOKUP(M757,Product!$A$1:$D$14,3,FALSE)</f>
        <v>Tea</v>
      </c>
      <c r="T757" t="str">
        <f>VLOOKUP(M757,Product!$A$1:$D$14,4,FALSE)</f>
        <v>Regular</v>
      </c>
    </row>
    <row r="758" spans="1:20" x14ac:dyDescent="0.3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s="2">
        <v>42855</v>
      </c>
      <c r="O758" t="str">
        <f>VLOOKUP(L758,Location!$A$1:$D$157,2,FALSE)</f>
        <v>Wisconsin</v>
      </c>
      <c r="P758" t="str">
        <f>VLOOKUP(L758,Location!$A$1:$D$157,3,FALSE)</f>
        <v>Central</v>
      </c>
      <c r="Q758" t="str">
        <f>VLOOKUP(L758,Location!$A$1:$D$157,4,FALSE)</f>
        <v>Small Market</v>
      </c>
      <c r="R758" t="str">
        <f>VLOOKUP(M758,Product!$A$1:$D$14,2,FALSE)</f>
        <v>Earl Grey</v>
      </c>
      <c r="S758" t="str">
        <f>VLOOKUP(M758,Product!$A$1:$D$14,3,FALSE)</f>
        <v>Tea</v>
      </c>
      <c r="T758" t="str">
        <f>VLOOKUP(M758,Product!$A$1:$D$14,4,FALSE)</f>
        <v>Regular</v>
      </c>
    </row>
    <row r="759" spans="1:20" x14ac:dyDescent="0.3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s="2">
        <v>42855</v>
      </c>
      <c r="O759" t="str">
        <f>VLOOKUP(L759,Location!$A$1:$D$157,2,FALSE)</f>
        <v>Wisconsin</v>
      </c>
      <c r="P759" t="str">
        <f>VLOOKUP(L759,Location!$A$1:$D$157,3,FALSE)</f>
        <v>Central</v>
      </c>
      <c r="Q759" t="str">
        <f>VLOOKUP(L759,Location!$A$1:$D$157,4,FALSE)</f>
        <v>Small Market</v>
      </c>
      <c r="R759" t="str">
        <f>VLOOKUP(M759,Product!$A$1:$D$14,2,FALSE)</f>
        <v>Caffe Mocha</v>
      </c>
      <c r="S759" t="str">
        <f>VLOOKUP(M759,Product!$A$1:$D$14,3,FALSE)</f>
        <v>Espresso</v>
      </c>
      <c r="T759" t="str">
        <f>VLOOKUP(M759,Product!$A$1:$D$14,4,FALSE)</f>
        <v>Regular</v>
      </c>
    </row>
    <row r="760" spans="1:20" x14ac:dyDescent="0.3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s="2">
        <v>42855</v>
      </c>
      <c r="O760" t="str">
        <f>VLOOKUP(L760,Location!$A$1:$D$157,2,FALSE)</f>
        <v>Wisconsin</v>
      </c>
      <c r="P760" t="str">
        <f>VLOOKUP(L760,Location!$A$1:$D$157,3,FALSE)</f>
        <v>Central</v>
      </c>
      <c r="Q760" t="str">
        <f>VLOOKUP(L760,Location!$A$1:$D$157,4,FALSE)</f>
        <v>Small Market</v>
      </c>
      <c r="R760" t="str">
        <f>VLOOKUP(M760,Product!$A$1:$D$14,2,FALSE)</f>
        <v>Decaf Espresso</v>
      </c>
      <c r="S760" t="str">
        <f>VLOOKUP(M760,Product!$A$1:$D$14,3,FALSE)</f>
        <v>Espresso</v>
      </c>
      <c r="T760" t="str">
        <f>VLOOKUP(M760,Product!$A$1:$D$14,4,FALSE)</f>
        <v>Decaf</v>
      </c>
    </row>
    <row r="761" spans="1:20" x14ac:dyDescent="0.3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s="2">
        <v>42855</v>
      </c>
      <c r="O761" t="str">
        <f>VLOOKUP(L761,Location!$A$1:$D$157,2,FALSE)</f>
        <v>Wisconsin</v>
      </c>
      <c r="P761" t="str">
        <f>VLOOKUP(L761,Location!$A$1:$D$157,3,FALSE)</f>
        <v>Central</v>
      </c>
      <c r="Q761" t="str">
        <f>VLOOKUP(L761,Location!$A$1:$D$157,4,FALSE)</f>
        <v>Small Market</v>
      </c>
      <c r="R761" t="str">
        <f>VLOOKUP(M761,Product!$A$1:$D$14,2,FALSE)</f>
        <v>Amaretto</v>
      </c>
      <c r="S761" t="str">
        <f>VLOOKUP(M761,Product!$A$1:$D$14,3,FALSE)</f>
        <v>Coffee</v>
      </c>
      <c r="T761" t="str">
        <f>VLOOKUP(M761,Product!$A$1:$D$14,4,FALSE)</f>
        <v>Regular</v>
      </c>
    </row>
    <row r="762" spans="1:20" x14ac:dyDescent="0.3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s="2">
        <v>42855</v>
      </c>
      <c r="O762" t="str">
        <f>VLOOKUP(L762,Location!$A$1:$D$157,2,FALSE)</f>
        <v>Wisconsin</v>
      </c>
      <c r="P762" t="str">
        <f>VLOOKUP(L762,Location!$A$1:$D$157,3,FALSE)</f>
        <v>Central</v>
      </c>
      <c r="Q762" t="str">
        <f>VLOOKUP(L762,Location!$A$1:$D$157,4,FALSE)</f>
        <v>Small Market</v>
      </c>
      <c r="R762" t="str">
        <f>VLOOKUP(M762,Product!$A$1:$D$14,2,FALSE)</f>
        <v>Columbian</v>
      </c>
      <c r="S762" t="str">
        <f>VLOOKUP(M762,Product!$A$1:$D$14,3,FALSE)</f>
        <v>Coffee</v>
      </c>
      <c r="T762" t="str">
        <f>VLOOKUP(M762,Product!$A$1:$D$14,4,FALSE)</f>
        <v>Regular</v>
      </c>
    </row>
    <row r="763" spans="1:20" x14ac:dyDescent="0.3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s="2">
        <v>42855</v>
      </c>
      <c r="O763" t="str">
        <f>VLOOKUP(L763,Location!$A$1:$D$157,2,FALSE)</f>
        <v>Wisconsin</v>
      </c>
      <c r="P763" t="str">
        <f>VLOOKUP(L763,Location!$A$1:$D$157,3,FALSE)</f>
        <v>Central</v>
      </c>
      <c r="Q763" t="str">
        <f>VLOOKUP(L763,Location!$A$1:$D$157,4,FALSE)</f>
        <v>Small Market</v>
      </c>
      <c r="R763" t="str">
        <f>VLOOKUP(M763,Product!$A$1:$D$14,2,FALSE)</f>
        <v>Decaf Irish Cream</v>
      </c>
      <c r="S763" t="str">
        <f>VLOOKUP(M763,Product!$A$1:$D$14,3,FALSE)</f>
        <v>Coffee</v>
      </c>
      <c r="T763" t="str">
        <f>VLOOKUP(M763,Product!$A$1:$D$14,4,FALSE)</f>
        <v>Decaf</v>
      </c>
    </row>
    <row r="764" spans="1:20" x14ac:dyDescent="0.3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s="2">
        <v>42855</v>
      </c>
      <c r="O764" t="str">
        <f>VLOOKUP(L764,Location!$A$1:$D$157,2,FALSE)</f>
        <v>Wisconsin</v>
      </c>
      <c r="P764" t="str">
        <f>VLOOKUP(L764,Location!$A$1:$D$157,3,FALSE)</f>
        <v>Central</v>
      </c>
      <c r="Q764" t="str">
        <f>VLOOKUP(L764,Location!$A$1:$D$157,4,FALSE)</f>
        <v>Small Market</v>
      </c>
      <c r="R764" t="str">
        <f>VLOOKUP(M764,Product!$A$1:$D$14,2,FALSE)</f>
        <v>Chamomile</v>
      </c>
      <c r="S764" t="str">
        <f>VLOOKUP(M764,Product!$A$1:$D$14,3,FALSE)</f>
        <v>Herbal Tea</v>
      </c>
      <c r="T764" t="str">
        <f>VLOOKUP(M764,Product!$A$1:$D$14,4,FALSE)</f>
        <v>Decaf</v>
      </c>
    </row>
    <row r="765" spans="1:20" x14ac:dyDescent="0.3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s="2">
        <v>42855</v>
      </c>
      <c r="O765" t="str">
        <f>VLOOKUP(L765,Location!$A$1:$D$157,2,FALSE)</f>
        <v>Wisconsin</v>
      </c>
      <c r="P765" t="str">
        <f>VLOOKUP(L765,Location!$A$1:$D$157,3,FALSE)</f>
        <v>Central</v>
      </c>
      <c r="Q765" t="str">
        <f>VLOOKUP(L765,Location!$A$1:$D$157,4,FALSE)</f>
        <v>Small Market</v>
      </c>
      <c r="R765" t="str">
        <f>VLOOKUP(M765,Product!$A$1:$D$14,2,FALSE)</f>
        <v>Lemon</v>
      </c>
      <c r="S765" t="str">
        <f>VLOOKUP(M765,Product!$A$1:$D$14,3,FALSE)</f>
        <v>Herbal Tea</v>
      </c>
      <c r="T765" t="str">
        <f>VLOOKUP(M765,Product!$A$1:$D$14,4,FALSE)</f>
        <v>Decaf</v>
      </c>
    </row>
    <row r="766" spans="1:20" x14ac:dyDescent="0.3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s="2">
        <v>42855</v>
      </c>
      <c r="O766" t="str">
        <f>VLOOKUP(L766,Location!$A$1:$D$157,2,FALSE)</f>
        <v>Connecticut</v>
      </c>
      <c r="P766" t="str">
        <f>VLOOKUP(L766,Location!$A$1:$D$157,3,FALSE)</f>
        <v>East</v>
      </c>
      <c r="Q766" t="str">
        <f>VLOOKUP(L766,Location!$A$1:$D$157,4,FALSE)</f>
        <v>Small Market</v>
      </c>
      <c r="R766" t="str">
        <f>VLOOKUP(M766,Product!$A$1:$D$14,2,FALSE)</f>
        <v>Darjeeling</v>
      </c>
      <c r="S766" t="str">
        <f>VLOOKUP(M766,Product!$A$1:$D$14,3,FALSE)</f>
        <v>Tea</v>
      </c>
      <c r="T766" t="str">
        <f>VLOOKUP(M766,Product!$A$1:$D$14,4,FALSE)</f>
        <v>Regular</v>
      </c>
    </row>
    <row r="767" spans="1:20" x14ac:dyDescent="0.3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s="2">
        <v>42855</v>
      </c>
      <c r="O767" t="str">
        <f>VLOOKUP(L767,Location!$A$1:$D$157,2,FALSE)</f>
        <v>Connecticut</v>
      </c>
      <c r="P767" t="str">
        <f>VLOOKUP(L767,Location!$A$1:$D$157,3,FALSE)</f>
        <v>East</v>
      </c>
      <c r="Q767" t="str">
        <f>VLOOKUP(L767,Location!$A$1:$D$157,4,FALSE)</f>
        <v>Small Market</v>
      </c>
      <c r="R767" t="str">
        <f>VLOOKUP(M767,Product!$A$1:$D$14,2,FALSE)</f>
        <v>Green Tea</v>
      </c>
      <c r="S767" t="str">
        <f>VLOOKUP(M767,Product!$A$1:$D$14,3,FALSE)</f>
        <v>Tea</v>
      </c>
      <c r="T767" t="str">
        <f>VLOOKUP(M767,Product!$A$1:$D$14,4,FALSE)</f>
        <v>Regular</v>
      </c>
    </row>
    <row r="768" spans="1:20" x14ac:dyDescent="0.3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s="2">
        <v>42855</v>
      </c>
      <c r="O768" t="str">
        <f>VLOOKUP(L768,Location!$A$1:$D$157,2,FALSE)</f>
        <v>Connecticut</v>
      </c>
      <c r="P768" t="str">
        <f>VLOOKUP(L768,Location!$A$1:$D$157,3,FALSE)</f>
        <v>East</v>
      </c>
      <c r="Q768" t="str">
        <f>VLOOKUP(L768,Location!$A$1:$D$157,4,FALSE)</f>
        <v>Small Market</v>
      </c>
      <c r="R768" t="str">
        <f>VLOOKUP(M768,Product!$A$1:$D$14,2,FALSE)</f>
        <v>Caffe Mocha</v>
      </c>
      <c r="S768" t="str">
        <f>VLOOKUP(M768,Product!$A$1:$D$14,3,FALSE)</f>
        <v>Espresso</v>
      </c>
      <c r="T768" t="str">
        <f>VLOOKUP(M768,Product!$A$1:$D$14,4,FALSE)</f>
        <v>Regular</v>
      </c>
    </row>
    <row r="769" spans="1:20" x14ac:dyDescent="0.3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s="2">
        <v>42855</v>
      </c>
      <c r="O769" t="str">
        <f>VLOOKUP(L769,Location!$A$1:$D$157,2,FALSE)</f>
        <v>Connecticut</v>
      </c>
      <c r="P769" t="str">
        <f>VLOOKUP(L769,Location!$A$1:$D$157,3,FALSE)</f>
        <v>East</v>
      </c>
      <c r="Q769" t="str">
        <f>VLOOKUP(L769,Location!$A$1:$D$157,4,FALSE)</f>
        <v>Small Market</v>
      </c>
      <c r="R769" t="str">
        <f>VLOOKUP(M769,Product!$A$1:$D$14,2,FALSE)</f>
        <v>Decaf Espresso</v>
      </c>
      <c r="S769" t="str">
        <f>VLOOKUP(M769,Product!$A$1:$D$14,3,FALSE)</f>
        <v>Espresso</v>
      </c>
      <c r="T769" t="str">
        <f>VLOOKUP(M769,Product!$A$1:$D$14,4,FALSE)</f>
        <v>Decaf</v>
      </c>
    </row>
    <row r="770" spans="1:20" x14ac:dyDescent="0.3">
      <c r="A770">
        <v>98</v>
      </c>
      <c r="B770">
        <v>165</v>
      </c>
      <c r="C770">
        <v>275</v>
      </c>
      <c r="D770">
        <v>120</v>
      </c>
      <c r="E770">
        <v>67</v>
      </c>
      <c r="F770">
        <v>36</v>
      </c>
      <c r="G770">
        <v>1020</v>
      </c>
      <c r="H770">
        <v>110</v>
      </c>
      <c r="I770">
        <v>96</v>
      </c>
      <c r="J770">
        <v>160</v>
      </c>
      <c r="K770">
        <v>260</v>
      </c>
      <c r="L770">
        <v>959</v>
      </c>
      <c r="M770">
        <v>2</v>
      </c>
      <c r="N770" s="2">
        <v>42855</v>
      </c>
      <c r="O770" t="str">
        <f>VLOOKUP(L770,Location!$A$1:$D$157,2,FALSE)</f>
        <v>Connecticut</v>
      </c>
      <c r="P770" t="str">
        <f>VLOOKUP(L770,Location!$A$1:$D$157,3,FALSE)</f>
        <v>East</v>
      </c>
      <c r="Q770" t="str">
        <f>VLOOKUP(L770,Location!$A$1:$D$157,4,FALSE)</f>
        <v>Small Market</v>
      </c>
      <c r="R770" t="str">
        <f>VLOOKUP(M770,Product!$A$1:$D$14,2,FALSE)</f>
        <v>Columbian</v>
      </c>
      <c r="S770" t="str">
        <f>VLOOKUP(M770,Product!$A$1:$D$14,3,FALSE)</f>
        <v>Coffee</v>
      </c>
      <c r="T770" t="str">
        <f>VLOOKUP(M770,Product!$A$1:$D$14,4,FALSE)</f>
        <v>Regular</v>
      </c>
    </row>
    <row r="771" spans="1:20" x14ac:dyDescent="0.3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s="2">
        <v>42855</v>
      </c>
      <c r="O771" t="str">
        <f>VLOOKUP(L771,Location!$A$1:$D$157,2,FALSE)</f>
        <v>Connecticut</v>
      </c>
      <c r="P771" t="str">
        <f>VLOOKUP(L771,Location!$A$1:$D$157,3,FALSE)</f>
        <v>East</v>
      </c>
      <c r="Q771" t="str">
        <f>VLOOKUP(L771,Location!$A$1:$D$157,4,FALSE)</f>
        <v>Small Market</v>
      </c>
      <c r="R771" t="str">
        <f>VLOOKUP(M771,Product!$A$1:$D$14,2,FALSE)</f>
        <v>Lemon</v>
      </c>
      <c r="S771" t="str">
        <f>VLOOKUP(M771,Product!$A$1:$D$14,3,FALSE)</f>
        <v>Herbal Tea</v>
      </c>
      <c r="T771" t="str">
        <f>VLOOKUP(M771,Product!$A$1:$D$14,4,FALSE)</f>
        <v>Decaf</v>
      </c>
    </row>
    <row r="772" spans="1:20" x14ac:dyDescent="0.3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s="2">
        <v>42855</v>
      </c>
      <c r="O772" t="str">
        <f>VLOOKUP(L772,Location!$A$1:$D$157,2,FALSE)</f>
        <v>Connecticut</v>
      </c>
      <c r="P772" t="str">
        <f>VLOOKUP(L772,Location!$A$1:$D$157,3,FALSE)</f>
        <v>East</v>
      </c>
      <c r="Q772" t="str">
        <f>VLOOKUP(L772,Location!$A$1:$D$157,4,FALSE)</f>
        <v>Small Market</v>
      </c>
      <c r="R772" t="str">
        <f>VLOOKUP(M772,Product!$A$1:$D$14,2,FALSE)</f>
        <v>Mint</v>
      </c>
      <c r="S772" t="str">
        <f>VLOOKUP(M772,Product!$A$1:$D$14,3,FALSE)</f>
        <v>Herbal Tea</v>
      </c>
      <c r="T772" t="str">
        <f>VLOOKUP(M772,Product!$A$1:$D$14,4,FALSE)</f>
        <v>Decaf</v>
      </c>
    </row>
    <row r="773" spans="1:20" x14ac:dyDescent="0.3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s="2">
        <v>42855</v>
      </c>
      <c r="O773" t="str">
        <f>VLOOKUP(L773,Location!$A$1:$D$157,2,FALSE)</f>
        <v>Florida</v>
      </c>
      <c r="P773" t="str">
        <f>VLOOKUP(L773,Location!$A$1:$D$157,3,FALSE)</f>
        <v>East</v>
      </c>
      <c r="Q773" t="str">
        <f>VLOOKUP(L773,Location!$A$1:$D$157,4,FALSE)</f>
        <v>Major Market</v>
      </c>
      <c r="R773" t="str">
        <f>VLOOKUP(M773,Product!$A$1:$D$14,2,FALSE)</f>
        <v>Darjeeling</v>
      </c>
      <c r="S773" t="str">
        <f>VLOOKUP(M773,Product!$A$1:$D$14,3,FALSE)</f>
        <v>Tea</v>
      </c>
      <c r="T773" t="str">
        <f>VLOOKUP(M773,Product!$A$1:$D$14,4,FALSE)</f>
        <v>Regular</v>
      </c>
    </row>
    <row r="774" spans="1:20" x14ac:dyDescent="0.3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s="2">
        <v>42855</v>
      </c>
      <c r="O774" t="str">
        <f>VLOOKUP(L774,Location!$A$1:$D$157,2,FALSE)</f>
        <v>Florida</v>
      </c>
      <c r="P774" t="str">
        <f>VLOOKUP(L774,Location!$A$1:$D$157,3,FALSE)</f>
        <v>East</v>
      </c>
      <c r="Q774" t="str">
        <f>VLOOKUP(L774,Location!$A$1:$D$157,4,FALSE)</f>
        <v>Major Market</v>
      </c>
      <c r="R774" t="str">
        <f>VLOOKUP(M774,Product!$A$1:$D$14,2,FALSE)</f>
        <v>Green Tea</v>
      </c>
      <c r="S774" t="str">
        <f>VLOOKUP(M774,Product!$A$1:$D$14,3,FALSE)</f>
        <v>Tea</v>
      </c>
      <c r="T774" t="str">
        <f>VLOOKUP(M774,Product!$A$1:$D$14,4,FALSE)</f>
        <v>Regular</v>
      </c>
    </row>
    <row r="775" spans="1:20" x14ac:dyDescent="0.3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s="2">
        <v>42855</v>
      </c>
      <c r="O775" t="str">
        <f>VLOOKUP(L775,Location!$A$1:$D$157,2,FALSE)</f>
        <v>Florida</v>
      </c>
      <c r="P775" t="str">
        <f>VLOOKUP(L775,Location!$A$1:$D$157,3,FALSE)</f>
        <v>East</v>
      </c>
      <c r="Q775" t="str">
        <f>VLOOKUP(L775,Location!$A$1:$D$157,4,FALSE)</f>
        <v>Major Market</v>
      </c>
      <c r="R775" t="str">
        <f>VLOOKUP(M775,Product!$A$1:$D$14,2,FALSE)</f>
        <v>Caffe Mocha</v>
      </c>
      <c r="S775" t="str">
        <f>VLOOKUP(M775,Product!$A$1:$D$14,3,FALSE)</f>
        <v>Espresso</v>
      </c>
      <c r="T775" t="str">
        <f>VLOOKUP(M775,Product!$A$1:$D$14,4,FALSE)</f>
        <v>Regular</v>
      </c>
    </row>
    <row r="776" spans="1:20" x14ac:dyDescent="0.3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s="2">
        <v>42855</v>
      </c>
      <c r="O776" t="str">
        <f>VLOOKUP(L776,Location!$A$1:$D$157,2,FALSE)</f>
        <v>Florida</v>
      </c>
      <c r="P776" t="str">
        <f>VLOOKUP(L776,Location!$A$1:$D$157,3,FALSE)</f>
        <v>East</v>
      </c>
      <c r="Q776" t="str">
        <f>VLOOKUP(L776,Location!$A$1:$D$157,4,FALSE)</f>
        <v>Major Market</v>
      </c>
      <c r="R776" t="str">
        <f>VLOOKUP(M776,Product!$A$1:$D$14,2,FALSE)</f>
        <v>Decaf Espresso</v>
      </c>
      <c r="S776" t="str">
        <f>VLOOKUP(M776,Product!$A$1:$D$14,3,FALSE)</f>
        <v>Espresso</v>
      </c>
      <c r="T776" t="str">
        <f>VLOOKUP(M776,Product!$A$1:$D$14,4,FALSE)</f>
        <v>Decaf</v>
      </c>
    </row>
    <row r="777" spans="1:20" x14ac:dyDescent="0.3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2">
        <v>42855</v>
      </c>
      <c r="O777" t="str">
        <f>VLOOKUP(L777,Location!$A$1:$D$157,2,FALSE)</f>
        <v>Florida</v>
      </c>
      <c r="P777" t="str">
        <f>VLOOKUP(L777,Location!$A$1:$D$157,3,FALSE)</f>
        <v>East</v>
      </c>
      <c r="Q777" t="str">
        <f>VLOOKUP(L777,Location!$A$1:$D$157,4,FALSE)</f>
        <v>Major Market</v>
      </c>
      <c r="R777" t="str">
        <f>VLOOKUP(M777,Product!$A$1:$D$14,2,FALSE)</f>
        <v>Columbian</v>
      </c>
      <c r="S777" t="str">
        <f>VLOOKUP(M777,Product!$A$1:$D$14,3,FALSE)</f>
        <v>Coffee</v>
      </c>
      <c r="T777" t="str">
        <f>VLOOKUP(M777,Product!$A$1:$D$14,4,FALSE)</f>
        <v>Regular</v>
      </c>
    </row>
    <row r="778" spans="1:20" x14ac:dyDescent="0.3">
      <c r="A778">
        <v>100</v>
      </c>
      <c r="B778">
        <v>159</v>
      </c>
      <c r="C778">
        <v>273</v>
      </c>
      <c r="D778">
        <v>99</v>
      </c>
      <c r="E778">
        <v>59</v>
      </c>
      <c r="F778">
        <v>35</v>
      </c>
      <c r="G778">
        <v>555</v>
      </c>
      <c r="H778">
        <v>100</v>
      </c>
      <c r="I778">
        <v>97</v>
      </c>
      <c r="J778">
        <v>150</v>
      </c>
      <c r="K778">
        <v>250</v>
      </c>
      <c r="L778">
        <v>321</v>
      </c>
      <c r="M778">
        <v>3</v>
      </c>
      <c r="N778" s="2">
        <v>42855</v>
      </c>
      <c r="O778" t="str">
        <f>VLOOKUP(L778,Location!$A$1:$D$157,2,FALSE)</f>
        <v>Florida</v>
      </c>
      <c r="P778" t="str">
        <f>VLOOKUP(L778,Location!$A$1:$D$157,3,FALSE)</f>
        <v>East</v>
      </c>
      <c r="Q778" t="str">
        <f>VLOOKUP(L778,Location!$A$1:$D$157,4,FALSE)</f>
        <v>Major Market</v>
      </c>
      <c r="R778" t="str">
        <f>VLOOKUP(M778,Product!$A$1:$D$14,2,FALSE)</f>
        <v>Decaf Irish Cream</v>
      </c>
      <c r="S778" t="str">
        <f>VLOOKUP(M778,Product!$A$1:$D$14,3,FALSE)</f>
        <v>Coffee</v>
      </c>
      <c r="T778" t="str">
        <f>VLOOKUP(M778,Product!$A$1:$D$14,4,FALSE)</f>
        <v>Decaf</v>
      </c>
    </row>
    <row r="779" spans="1:20" x14ac:dyDescent="0.3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s="2">
        <v>42855</v>
      </c>
      <c r="O779" t="str">
        <f>VLOOKUP(L779,Location!$A$1:$D$157,2,FALSE)</f>
        <v>Florida</v>
      </c>
      <c r="P779" t="str">
        <f>VLOOKUP(L779,Location!$A$1:$D$157,3,FALSE)</f>
        <v>East</v>
      </c>
      <c r="Q779" t="str">
        <f>VLOOKUP(L779,Location!$A$1:$D$157,4,FALSE)</f>
        <v>Major Market</v>
      </c>
      <c r="R779" t="str">
        <f>VLOOKUP(M779,Product!$A$1:$D$14,2,FALSE)</f>
        <v>Chamomile</v>
      </c>
      <c r="S779" t="str">
        <f>VLOOKUP(M779,Product!$A$1:$D$14,3,FALSE)</f>
        <v>Herbal Tea</v>
      </c>
      <c r="T779" t="str">
        <f>VLOOKUP(M779,Product!$A$1:$D$14,4,FALSE)</f>
        <v>Decaf</v>
      </c>
    </row>
    <row r="780" spans="1:20" x14ac:dyDescent="0.3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s="2">
        <v>42855</v>
      </c>
      <c r="O780" t="str">
        <f>VLOOKUP(L780,Location!$A$1:$D$157,2,FALSE)</f>
        <v>Florida</v>
      </c>
      <c r="P780" t="str">
        <f>VLOOKUP(L780,Location!$A$1:$D$157,3,FALSE)</f>
        <v>East</v>
      </c>
      <c r="Q780" t="str">
        <f>VLOOKUP(L780,Location!$A$1:$D$157,4,FALSE)</f>
        <v>Major Market</v>
      </c>
      <c r="R780" t="str">
        <f>VLOOKUP(M780,Product!$A$1:$D$14,2,FALSE)</f>
        <v>Lemon</v>
      </c>
      <c r="S780" t="str">
        <f>VLOOKUP(M780,Product!$A$1:$D$14,3,FALSE)</f>
        <v>Herbal Tea</v>
      </c>
      <c r="T780" t="str">
        <f>VLOOKUP(M780,Product!$A$1:$D$14,4,FALSE)</f>
        <v>Decaf</v>
      </c>
    </row>
    <row r="781" spans="1:20" x14ac:dyDescent="0.3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2">
        <v>42855</v>
      </c>
      <c r="O781" t="str">
        <f>VLOOKUP(L781,Location!$A$1:$D$157,2,FALSE)</f>
        <v>Florida</v>
      </c>
      <c r="P781" t="str">
        <f>VLOOKUP(L781,Location!$A$1:$D$157,3,FALSE)</f>
        <v>East</v>
      </c>
      <c r="Q781" t="str">
        <f>VLOOKUP(L781,Location!$A$1:$D$157,4,FALSE)</f>
        <v>Major Market</v>
      </c>
      <c r="R781" t="str">
        <f>VLOOKUP(M781,Product!$A$1:$D$14,2,FALSE)</f>
        <v>Mint</v>
      </c>
      <c r="S781" t="str">
        <f>VLOOKUP(M781,Product!$A$1:$D$14,3,FALSE)</f>
        <v>Herbal Tea</v>
      </c>
      <c r="T781" t="str">
        <f>VLOOKUP(M781,Product!$A$1:$D$14,4,FALSE)</f>
        <v>Decaf</v>
      </c>
    </row>
    <row r="782" spans="1:20" x14ac:dyDescent="0.3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s="2">
        <v>42855</v>
      </c>
      <c r="O782" t="str">
        <f>VLOOKUP(L782,Location!$A$1:$D$157,2,FALSE)</f>
        <v>Massachusetts</v>
      </c>
      <c r="P782" t="str">
        <f>VLOOKUP(L782,Location!$A$1:$D$157,3,FALSE)</f>
        <v>East</v>
      </c>
      <c r="Q782" t="str">
        <f>VLOOKUP(L782,Location!$A$1:$D$157,4,FALSE)</f>
        <v>Major Market</v>
      </c>
      <c r="R782" t="str">
        <f>VLOOKUP(M782,Product!$A$1:$D$14,2,FALSE)</f>
        <v>Darjeeling</v>
      </c>
      <c r="S782" t="str">
        <f>VLOOKUP(M782,Product!$A$1:$D$14,3,FALSE)</f>
        <v>Tea</v>
      </c>
      <c r="T782" t="str">
        <f>VLOOKUP(M782,Product!$A$1:$D$14,4,FALSE)</f>
        <v>Regular</v>
      </c>
    </row>
    <row r="783" spans="1:20" x14ac:dyDescent="0.3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s="2">
        <v>42855</v>
      </c>
      <c r="O783" t="str">
        <f>VLOOKUP(L783,Location!$A$1:$D$157,2,FALSE)</f>
        <v>Massachusetts</v>
      </c>
      <c r="P783" t="str">
        <f>VLOOKUP(L783,Location!$A$1:$D$157,3,FALSE)</f>
        <v>East</v>
      </c>
      <c r="Q783" t="str">
        <f>VLOOKUP(L783,Location!$A$1:$D$157,4,FALSE)</f>
        <v>Major Market</v>
      </c>
      <c r="R783" t="str">
        <f>VLOOKUP(M783,Product!$A$1:$D$14,2,FALSE)</f>
        <v>Green Tea</v>
      </c>
      <c r="S783" t="str">
        <f>VLOOKUP(M783,Product!$A$1:$D$14,3,FALSE)</f>
        <v>Tea</v>
      </c>
      <c r="T783" t="str">
        <f>VLOOKUP(M783,Product!$A$1:$D$14,4,FALSE)</f>
        <v>Regular</v>
      </c>
    </row>
    <row r="784" spans="1:20" x14ac:dyDescent="0.3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s="2">
        <v>42855</v>
      </c>
      <c r="O784" t="str">
        <f>VLOOKUP(L784,Location!$A$1:$D$157,2,FALSE)</f>
        <v>Massachusetts</v>
      </c>
      <c r="P784" t="str">
        <f>VLOOKUP(L784,Location!$A$1:$D$157,3,FALSE)</f>
        <v>East</v>
      </c>
      <c r="Q784" t="str">
        <f>VLOOKUP(L784,Location!$A$1:$D$157,4,FALSE)</f>
        <v>Major Market</v>
      </c>
      <c r="R784" t="str">
        <f>VLOOKUP(M784,Product!$A$1:$D$14,2,FALSE)</f>
        <v>Caffe Mocha</v>
      </c>
      <c r="S784" t="str">
        <f>VLOOKUP(M784,Product!$A$1:$D$14,3,FALSE)</f>
        <v>Espresso</v>
      </c>
      <c r="T784" t="str">
        <f>VLOOKUP(M784,Product!$A$1:$D$14,4,FALSE)</f>
        <v>Regular</v>
      </c>
    </row>
    <row r="785" spans="1:20" x14ac:dyDescent="0.3">
      <c r="A785">
        <v>84</v>
      </c>
      <c r="B785">
        <v>149</v>
      </c>
      <c r="C785">
        <v>298</v>
      </c>
      <c r="D785">
        <v>141</v>
      </c>
      <c r="E785">
        <v>65</v>
      </c>
      <c r="F785">
        <v>41</v>
      </c>
      <c r="G785">
        <v>1156</v>
      </c>
      <c r="H785">
        <v>100</v>
      </c>
      <c r="I785">
        <v>105</v>
      </c>
      <c r="J785">
        <v>150</v>
      </c>
      <c r="K785">
        <v>290</v>
      </c>
      <c r="L785">
        <v>339</v>
      </c>
      <c r="M785">
        <v>7</v>
      </c>
      <c r="N785" s="2">
        <v>42855</v>
      </c>
      <c r="O785" t="str">
        <f>VLOOKUP(L785,Location!$A$1:$D$157,2,FALSE)</f>
        <v>Massachusetts</v>
      </c>
      <c r="P785" t="str">
        <f>VLOOKUP(L785,Location!$A$1:$D$157,3,FALSE)</f>
        <v>East</v>
      </c>
      <c r="Q785" t="str">
        <f>VLOOKUP(L785,Location!$A$1:$D$157,4,FALSE)</f>
        <v>Major Market</v>
      </c>
      <c r="R785" t="str">
        <f>VLOOKUP(M785,Product!$A$1:$D$14,2,FALSE)</f>
        <v>Regular Espresso</v>
      </c>
      <c r="S785" t="str">
        <f>VLOOKUP(M785,Product!$A$1:$D$14,3,FALSE)</f>
        <v>Espresso</v>
      </c>
      <c r="T785" t="str">
        <f>VLOOKUP(M785,Product!$A$1:$D$14,4,FALSE)</f>
        <v>Regular</v>
      </c>
    </row>
    <row r="786" spans="1:20" x14ac:dyDescent="0.3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s="2">
        <v>42855</v>
      </c>
      <c r="O786" t="str">
        <f>VLOOKUP(L786,Location!$A$1:$D$157,2,FALSE)</f>
        <v>Massachusetts</v>
      </c>
      <c r="P786" t="str">
        <f>VLOOKUP(L786,Location!$A$1:$D$157,3,FALSE)</f>
        <v>East</v>
      </c>
      <c r="Q786" t="str">
        <f>VLOOKUP(L786,Location!$A$1:$D$157,4,FALSE)</f>
        <v>Major Market</v>
      </c>
      <c r="R786" t="str">
        <f>VLOOKUP(M786,Product!$A$1:$D$14,2,FALSE)</f>
        <v>Columbian</v>
      </c>
      <c r="S786" t="str">
        <f>VLOOKUP(M786,Product!$A$1:$D$14,3,FALSE)</f>
        <v>Coffee</v>
      </c>
      <c r="T786" t="str">
        <f>VLOOKUP(M786,Product!$A$1:$D$14,4,FALSE)</f>
        <v>Regular</v>
      </c>
    </row>
    <row r="787" spans="1:20" x14ac:dyDescent="0.3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s="2">
        <v>42855</v>
      </c>
      <c r="O787" t="str">
        <f>VLOOKUP(L787,Location!$A$1:$D$157,2,FALSE)</f>
        <v>Massachusetts</v>
      </c>
      <c r="P787" t="str">
        <f>VLOOKUP(L787,Location!$A$1:$D$157,3,FALSE)</f>
        <v>East</v>
      </c>
      <c r="Q787" t="str">
        <f>VLOOKUP(L787,Location!$A$1:$D$157,4,FALSE)</f>
        <v>Major Market</v>
      </c>
      <c r="R787" t="str">
        <f>VLOOKUP(M787,Product!$A$1:$D$14,2,FALSE)</f>
        <v>Lemon</v>
      </c>
      <c r="S787" t="str">
        <f>VLOOKUP(M787,Product!$A$1:$D$14,3,FALSE)</f>
        <v>Herbal Tea</v>
      </c>
      <c r="T787" t="str">
        <f>VLOOKUP(M787,Product!$A$1:$D$14,4,FALSE)</f>
        <v>Decaf</v>
      </c>
    </row>
    <row r="788" spans="1:20" x14ac:dyDescent="0.3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s="2">
        <v>42855</v>
      </c>
      <c r="O788" t="str">
        <f>VLOOKUP(L788,Location!$A$1:$D$157,2,FALSE)</f>
        <v>New Hampshire</v>
      </c>
      <c r="P788" t="str">
        <f>VLOOKUP(L788,Location!$A$1:$D$157,3,FALSE)</f>
        <v>East</v>
      </c>
      <c r="Q788" t="str">
        <f>VLOOKUP(L788,Location!$A$1:$D$157,4,FALSE)</f>
        <v>Small Market</v>
      </c>
      <c r="R788" t="str">
        <f>VLOOKUP(M788,Product!$A$1:$D$14,2,FALSE)</f>
        <v>Darjeeling</v>
      </c>
      <c r="S788" t="str">
        <f>VLOOKUP(M788,Product!$A$1:$D$14,3,FALSE)</f>
        <v>Tea</v>
      </c>
      <c r="T788" t="str">
        <f>VLOOKUP(M788,Product!$A$1:$D$14,4,FALSE)</f>
        <v>Regular</v>
      </c>
    </row>
    <row r="789" spans="1:20" x14ac:dyDescent="0.3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s="2">
        <v>42855</v>
      </c>
      <c r="O789" t="str">
        <f>VLOOKUP(L789,Location!$A$1:$D$157,2,FALSE)</f>
        <v>New Hampshire</v>
      </c>
      <c r="P789" t="str">
        <f>VLOOKUP(L789,Location!$A$1:$D$157,3,FALSE)</f>
        <v>East</v>
      </c>
      <c r="Q789" t="str">
        <f>VLOOKUP(L789,Location!$A$1:$D$157,4,FALSE)</f>
        <v>Small Market</v>
      </c>
      <c r="R789" t="str">
        <f>VLOOKUP(M789,Product!$A$1:$D$14,2,FALSE)</f>
        <v>Green Tea</v>
      </c>
      <c r="S789" t="str">
        <f>VLOOKUP(M789,Product!$A$1:$D$14,3,FALSE)</f>
        <v>Tea</v>
      </c>
      <c r="T789" t="str">
        <f>VLOOKUP(M789,Product!$A$1:$D$14,4,FALSE)</f>
        <v>Regular</v>
      </c>
    </row>
    <row r="790" spans="1:20" x14ac:dyDescent="0.3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s="2">
        <v>42855</v>
      </c>
      <c r="O790" t="str">
        <f>VLOOKUP(L790,Location!$A$1:$D$157,2,FALSE)</f>
        <v>New Hampshire</v>
      </c>
      <c r="P790" t="str">
        <f>VLOOKUP(L790,Location!$A$1:$D$157,3,FALSE)</f>
        <v>East</v>
      </c>
      <c r="Q790" t="str">
        <f>VLOOKUP(L790,Location!$A$1:$D$157,4,FALSE)</f>
        <v>Small Market</v>
      </c>
      <c r="R790" t="str">
        <f>VLOOKUP(M790,Product!$A$1:$D$14,2,FALSE)</f>
        <v>Caffe Mocha</v>
      </c>
      <c r="S790" t="str">
        <f>VLOOKUP(M790,Product!$A$1:$D$14,3,FALSE)</f>
        <v>Espresso</v>
      </c>
      <c r="T790" t="str">
        <f>VLOOKUP(M790,Product!$A$1:$D$14,4,FALSE)</f>
        <v>Regular</v>
      </c>
    </row>
    <row r="791" spans="1:20" x14ac:dyDescent="0.3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2">
        <v>42855</v>
      </c>
      <c r="O791" t="str">
        <f>VLOOKUP(L791,Location!$A$1:$D$157,2,FALSE)</f>
        <v>New Hampshire</v>
      </c>
      <c r="P791" t="str">
        <f>VLOOKUP(L791,Location!$A$1:$D$157,3,FALSE)</f>
        <v>East</v>
      </c>
      <c r="Q791" t="str">
        <f>VLOOKUP(L791,Location!$A$1:$D$157,4,FALSE)</f>
        <v>Small Market</v>
      </c>
      <c r="R791" t="str">
        <f>VLOOKUP(M791,Product!$A$1:$D$14,2,FALSE)</f>
        <v>Regular Espresso</v>
      </c>
      <c r="S791" t="str">
        <f>VLOOKUP(M791,Product!$A$1:$D$14,3,FALSE)</f>
        <v>Espresso</v>
      </c>
      <c r="T791" t="str">
        <f>VLOOKUP(M791,Product!$A$1:$D$14,4,FALSE)</f>
        <v>Regular</v>
      </c>
    </row>
    <row r="792" spans="1:20" x14ac:dyDescent="0.3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s="2">
        <v>42855</v>
      </c>
      <c r="O792" t="str">
        <f>VLOOKUP(L792,Location!$A$1:$D$157,2,FALSE)</f>
        <v>New Hampshire</v>
      </c>
      <c r="P792" t="str">
        <f>VLOOKUP(L792,Location!$A$1:$D$157,3,FALSE)</f>
        <v>East</v>
      </c>
      <c r="Q792" t="str">
        <f>VLOOKUP(L792,Location!$A$1:$D$157,4,FALSE)</f>
        <v>Small Market</v>
      </c>
      <c r="R792" t="str">
        <f>VLOOKUP(M792,Product!$A$1:$D$14,2,FALSE)</f>
        <v>Amaretto</v>
      </c>
      <c r="S792" t="str">
        <f>VLOOKUP(M792,Product!$A$1:$D$14,3,FALSE)</f>
        <v>Coffee</v>
      </c>
      <c r="T792" t="str">
        <f>VLOOKUP(M792,Product!$A$1:$D$14,4,FALSE)</f>
        <v>Regular</v>
      </c>
    </row>
    <row r="793" spans="1:20" x14ac:dyDescent="0.3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s="2">
        <v>42855</v>
      </c>
      <c r="O793" t="str">
        <f>VLOOKUP(L793,Location!$A$1:$D$157,2,FALSE)</f>
        <v>New Hampshire</v>
      </c>
      <c r="P793" t="str">
        <f>VLOOKUP(L793,Location!$A$1:$D$157,3,FALSE)</f>
        <v>East</v>
      </c>
      <c r="Q793" t="str">
        <f>VLOOKUP(L793,Location!$A$1:$D$157,4,FALSE)</f>
        <v>Small Market</v>
      </c>
      <c r="R793" t="str">
        <f>VLOOKUP(M793,Product!$A$1:$D$14,2,FALSE)</f>
        <v>Columbian</v>
      </c>
      <c r="S793" t="str">
        <f>VLOOKUP(M793,Product!$A$1:$D$14,3,FALSE)</f>
        <v>Coffee</v>
      </c>
      <c r="T793" t="str">
        <f>VLOOKUP(M793,Product!$A$1:$D$14,4,FALSE)</f>
        <v>Regular</v>
      </c>
    </row>
    <row r="794" spans="1:20" x14ac:dyDescent="0.3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s="2">
        <v>42855</v>
      </c>
      <c r="O794" t="str">
        <f>VLOOKUP(L794,Location!$A$1:$D$157,2,FALSE)</f>
        <v>New Hampshire</v>
      </c>
      <c r="P794" t="str">
        <f>VLOOKUP(L794,Location!$A$1:$D$157,3,FALSE)</f>
        <v>East</v>
      </c>
      <c r="Q794" t="str">
        <f>VLOOKUP(L794,Location!$A$1:$D$157,4,FALSE)</f>
        <v>Small Market</v>
      </c>
      <c r="R794" t="str">
        <f>VLOOKUP(M794,Product!$A$1:$D$14,2,FALSE)</f>
        <v>Lemon</v>
      </c>
      <c r="S794" t="str">
        <f>VLOOKUP(M794,Product!$A$1:$D$14,3,FALSE)</f>
        <v>Herbal Tea</v>
      </c>
      <c r="T794" t="str">
        <f>VLOOKUP(M794,Product!$A$1:$D$14,4,FALSE)</f>
        <v>Decaf</v>
      </c>
    </row>
    <row r="795" spans="1:20" x14ac:dyDescent="0.3">
      <c r="A795">
        <v>112</v>
      </c>
      <c r="B795">
        <v>152</v>
      </c>
      <c r="C795">
        <v>256</v>
      </c>
      <c r="D795">
        <v>185</v>
      </c>
      <c r="E795">
        <v>40</v>
      </c>
      <c r="F795">
        <v>29</v>
      </c>
      <c r="G795">
        <v>871</v>
      </c>
      <c r="H795">
        <v>120</v>
      </c>
      <c r="I795">
        <v>108</v>
      </c>
      <c r="J795">
        <v>160</v>
      </c>
      <c r="K795">
        <v>270</v>
      </c>
      <c r="L795">
        <v>518</v>
      </c>
      <c r="M795">
        <v>11</v>
      </c>
      <c r="N795" s="2">
        <v>42855</v>
      </c>
      <c r="O795" t="str">
        <f>VLOOKUP(L795,Location!$A$1:$D$157,2,FALSE)</f>
        <v>New York</v>
      </c>
      <c r="P795" t="str">
        <f>VLOOKUP(L795,Location!$A$1:$D$157,3,FALSE)</f>
        <v>East</v>
      </c>
      <c r="Q795" t="str">
        <f>VLOOKUP(L795,Location!$A$1:$D$157,4,FALSE)</f>
        <v>Major Market</v>
      </c>
      <c r="R795" t="str">
        <f>VLOOKUP(M795,Product!$A$1:$D$14,2,FALSE)</f>
        <v>Darjeeling</v>
      </c>
      <c r="S795" t="str">
        <f>VLOOKUP(M795,Product!$A$1:$D$14,3,FALSE)</f>
        <v>Tea</v>
      </c>
      <c r="T795" t="str">
        <f>VLOOKUP(M795,Product!$A$1:$D$14,4,FALSE)</f>
        <v>Regular</v>
      </c>
    </row>
    <row r="796" spans="1:20" x14ac:dyDescent="0.3">
      <c r="A796">
        <v>111</v>
      </c>
      <c r="B796">
        <v>152</v>
      </c>
      <c r="C796">
        <v>256</v>
      </c>
      <c r="D796">
        <v>97</v>
      </c>
      <c r="E796">
        <v>41</v>
      </c>
      <c r="F796">
        <v>29</v>
      </c>
      <c r="G796">
        <v>821</v>
      </c>
      <c r="H796">
        <v>120</v>
      </c>
      <c r="I796">
        <v>77</v>
      </c>
      <c r="J796">
        <v>160</v>
      </c>
      <c r="K796">
        <v>270</v>
      </c>
      <c r="L796">
        <v>716</v>
      </c>
      <c r="M796">
        <v>12</v>
      </c>
      <c r="N796" s="2">
        <v>42855</v>
      </c>
      <c r="O796" t="str">
        <f>VLOOKUP(L796,Location!$A$1:$D$157,2,FALSE)</f>
        <v>New York</v>
      </c>
      <c r="P796" t="str">
        <f>VLOOKUP(L796,Location!$A$1:$D$157,3,FALSE)</f>
        <v>East</v>
      </c>
      <c r="Q796" t="str">
        <f>VLOOKUP(L796,Location!$A$1:$D$157,4,FALSE)</f>
        <v>Major Market</v>
      </c>
      <c r="R796" t="str">
        <f>VLOOKUP(M796,Product!$A$1:$D$14,2,FALSE)</f>
        <v>Earl Grey</v>
      </c>
      <c r="S796" t="str">
        <f>VLOOKUP(M796,Product!$A$1:$D$14,3,FALSE)</f>
        <v>Tea</v>
      </c>
      <c r="T796" t="str">
        <f>VLOOKUP(M796,Product!$A$1:$D$14,4,FALSE)</f>
        <v>Regular</v>
      </c>
    </row>
    <row r="797" spans="1:20" x14ac:dyDescent="0.3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s="2">
        <v>42855</v>
      </c>
      <c r="O797" t="str">
        <f>VLOOKUP(L797,Location!$A$1:$D$157,2,FALSE)</f>
        <v>New York</v>
      </c>
      <c r="P797" t="str">
        <f>VLOOKUP(L797,Location!$A$1:$D$157,3,FALSE)</f>
        <v>East</v>
      </c>
      <c r="Q797" t="str">
        <f>VLOOKUP(L797,Location!$A$1:$D$157,4,FALSE)</f>
        <v>Major Market</v>
      </c>
      <c r="R797" t="str">
        <f>VLOOKUP(M797,Product!$A$1:$D$14,2,FALSE)</f>
        <v>Green Tea</v>
      </c>
      <c r="S797" t="str">
        <f>VLOOKUP(M797,Product!$A$1:$D$14,3,FALSE)</f>
        <v>Tea</v>
      </c>
      <c r="T797" t="str">
        <f>VLOOKUP(M797,Product!$A$1:$D$14,4,FALSE)</f>
        <v>Regular</v>
      </c>
    </row>
    <row r="798" spans="1:20" x14ac:dyDescent="0.3">
      <c r="A798">
        <v>-195</v>
      </c>
      <c r="B798">
        <v>-52</v>
      </c>
      <c r="C798">
        <v>69</v>
      </c>
      <c r="D798">
        <v>92</v>
      </c>
      <c r="E798">
        <v>143</v>
      </c>
      <c r="F798">
        <v>109</v>
      </c>
      <c r="G798">
        <v>1673</v>
      </c>
      <c r="H798">
        <v>-180</v>
      </c>
      <c r="I798">
        <v>97</v>
      </c>
      <c r="J798">
        <v>-50</v>
      </c>
      <c r="K798">
        <v>60</v>
      </c>
      <c r="L798">
        <v>646</v>
      </c>
      <c r="M798">
        <v>5</v>
      </c>
      <c r="N798" s="2">
        <v>42855</v>
      </c>
      <c r="O798" t="str">
        <f>VLOOKUP(L798,Location!$A$1:$D$157,2,FALSE)</f>
        <v>New York</v>
      </c>
      <c r="P798" t="str">
        <f>VLOOKUP(L798,Location!$A$1:$D$157,3,FALSE)</f>
        <v>East</v>
      </c>
      <c r="Q798" t="str">
        <f>VLOOKUP(L798,Location!$A$1:$D$157,4,FALSE)</f>
        <v>Major Market</v>
      </c>
      <c r="R798" t="str">
        <f>VLOOKUP(M798,Product!$A$1:$D$14,2,FALSE)</f>
        <v>Caffe Mocha</v>
      </c>
      <c r="S798" t="str">
        <f>VLOOKUP(M798,Product!$A$1:$D$14,3,FALSE)</f>
        <v>Espresso</v>
      </c>
      <c r="T798" t="str">
        <f>VLOOKUP(M798,Product!$A$1:$D$14,4,FALSE)</f>
        <v>Regular</v>
      </c>
    </row>
    <row r="799" spans="1:20" x14ac:dyDescent="0.3">
      <c r="A799">
        <v>187</v>
      </c>
      <c r="B799">
        <v>283</v>
      </c>
      <c r="C799">
        <v>543</v>
      </c>
      <c r="D799">
        <v>306</v>
      </c>
      <c r="E799">
        <v>96</v>
      </c>
      <c r="F799">
        <v>72</v>
      </c>
      <c r="G799">
        <v>1271</v>
      </c>
      <c r="H799">
        <v>210</v>
      </c>
      <c r="I799">
        <v>242</v>
      </c>
      <c r="J799">
        <v>290</v>
      </c>
      <c r="K799">
        <v>530</v>
      </c>
      <c r="L799">
        <v>212</v>
      </c>
      <c r="M799">
        <v>7</v>
      </c>
      <c r="N799" s="2">
        <v>42855</v>
      </c>
      <c r="O799" t="str">
        <f>VLOOKUP(L799,Location!$A$1:$D$157,2,FALSE)</f>
        <v>New York</v>
      </c>
      <c r="P799" t="str">
        <f>VLOOKUP(L799,Location!$A$1:$D$157,3,FALSE)</f>
        <v>East</v>
      </c>
      <c r="Q799" t="str">
        <f>VLOOKUP(L799,Location!$A$1:$D$157,4,FALSE)</f>
        <v>Major Market</v>
      </c>
      <c r="R799" t="str">
        <f>VLOOKUP(M799,Product!$A$1:$D$14,2,FALSE)</f>
        <v>Regular Espresso</v>
      </c>
      <c r="S799" t="str">
        <f>VLOOKUP(M799,Product!$A$1:$D$14,3,FALSE)</f>
        <v>Espresso</v>
      </c>
      <c r="T799" t="str">
        <f>VLOOKUP(M799,Product!$A$1:$D$14,4,FALSE)</f>
        <v>Regular</v>
      </c>
    </row>
    <row r="800" spans="1:20" x14ac:dyDescent="0.3">
      <c r="A800">
        <v>295</v>
      </c>
      <c r="B800">
        <v>454</v>
      </c>
      <c r="C800">
        <v>756</v>
      </c>
      <c r="D800">
        <v>225</v>
      </c>
      <c r="E800">
        <v>159</v>
      </c>
      <c r="F800">
        <v>105</v>
      </c>
      <c r="G800">
        <v>2250</v>
      </c>
      <c r="H800">
        <v>300</v>
      </c>
      <c r="I800">
        <v>329</v>
      </c>
      <c r="J800">
        <v>430</v>
      </c>
      <c r="K800">
        <v>710</v>
      </c>
      <c r="L800">
        <v>585</v>
      </c>
      <c r="M800">
        <v>2</v>
      </c>
      <c r="N800" s="2">
        <v>42855</v>
      </c>
      <c r="O800" t="str">
        <f>VLOOKUP(L800,Location!$A$1:$D$157,2,FALSE)</f>
        <v>New York</v>
      </c>
      <c r="P800" t="str">
        <f>VLOOKUP(L800,Location!$A$1:$D$157,3,FALSE)</f>
        <v>East</v>
      </c>
      <c r="Q800" t="str">
        <f>VLOOKUP(L800,Location!$A$1:$D$157,4,FALSE)</f>
        <v>Major Market</v>
      </c>
      <c r="R800" t="str">
        <f>VLOOKUP(M800,Product!$A$1:$D$14,2,FALSE)</f>
        <v>Columbian</v>
      </c>
      <c r="S800" t="str">
        <f>VLOOKUP(M800,Product!$A$1:$D$14,3,FALSE)</f>
        <v>Coffee</v>
      </c>
      <c r="T800" t="str">
        <f>VLOOKUP(M800,Product!$A$1:$D$14,4,FALSE)</f>
        <v>Regular</v>
      </c>
    </row>
    <row r="801" spans="1:20" x14ac:dyDescent="0.3">
      <c r="A801">
        <v>252</v>
      </c>
      <c r="B801">
        <v>386</v>
      </c>
      <c r="C801">
        <v>651</v>
      </c>
      <c r="D801">
        <v>244</v>
      </c>
      <c r="E801">
        <v>134</v>
      </c>
      <c r="F801">
        <v>100</v>
      </c>
      <c r="G801">
        <v>1613</v>
      </c>
      <c r="H801">
        <v>200</v>
      </c>
      <c r="I801">
        <v>241</v>
      </c>
      <c r="J801">
        <v>300</v>
      </c>
      <c r="K801">
        <v>500</v>
      </c>
      <c r="L801">
        <v>315</v>
      </c>
      <c r="M801">
        <v>9</v>
      </c>
      <c r="N801" s="2">
        <v>42855</v>
      </c>
      <c r="O801" t="str">
        <f>VLOOKUP(L801,Location!$A$1:$D$157,2,FALSE)</f>
        <v>New York</v>
      </c>
      <c r="P801" t="str">
        <f>VLOOKUP(L801,Location!$A$1:$D$157,3,FALSE)</f>
        <v>East</v>
      </c>
      <c r="Q801" t="str">
        <f>VLOOKUP(L801,Location!$A$1:$D$157,4,FALSE)</f>
        <v>Major Market</v>
      </c>
      <c r="R801" t="str">
        <f>VLOOKUP(M801,Product!$A$1:$D$14,2,FALSE)</f>
        <v>Lemon</v>
      </c>
      <c r="S801" t="str">
        <f>VLOOKUP(M801,Product!$A$1:$D$14,3,FALSE)</f>
        <v>Herbal Tea</v>
      </c>
      <c r="T801" t="str">
        <f>VLOOKUP(M801,Product!$A$1:$D$14,4,FALSE)</f>
        <v>Decaf</v>
      </c>
    </row>
    <row r="802" spans="1:20" x14ac:dyDescent="0.3">
      <c r="A802">
        <v>-131</v>
      </c>
      <c r="B802">
        <v>-37</v>
      </c>
      <c r="C802">
        <v>198</v>
      </c>
      <c r="D802">
        <v>233</v>
      </c>
      <c r="E802">
        <v>94</v>
      </c>
      <c r="F802">
        <v>72</v>
      </c>
      <c r="G802">
        <v>2169</v>
      </c>
      <c r="H802">
        <v>-90</v>
      </c>
      <c r="I802">
        <v>266</v>
      </c>
      <c r="J802">
        <v>-20</v>
      </c>
      <c r="K802">
        <v>150</v>
      </c>
      <c r="L802">
        <v>315</v>
      </c>
      <c r="M802">
        <v>10</v>
      </c>
      <c r="N802" s="2">
        <v>42855</v>
      </c>
      <c r="O802" t="str">
        <f>VLOOKUP(L802,Location!$A$1:$D$157,2,FALSE)</f>
        <v>New York</v>
      </c>
      <c r="P802" t="str">
        <f>VLOOKUP(L802,Location!$A$1:$D$157,3,FALSE)</f>
        <v>East</v>
      </c>
      <c r="Q802" t="str">
        <f>VLOOKUP(L802,Location!$A$1:$D$157,4,FALSE)</f>
        <v>Major Market</v>
      </c>
      <c r="R802" t="str">
        <f>VLOOKUP(M802,Product!$A$1:$D$14,2,FALSE)</f>
        <v>Mint</v>
      </c>
      <c r="S802" t="str">
        <f>VLOOKUP(M802,Product!$A$1:$D$14,3,FALSE)</f>
        <v>Herbal Tea</v>
      </c>
      <c r="T802" t="str">
        <f>VLOOKUP(M802,Product!$A$1:$D$14,4,FALSE)</f>
        <v>Decaf</v>
      </c>
    </row>
    <row r="803" spans="1:20" x14ac:dyDescent="0.3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s="2">
        <v>42855</v>
      </c>
      <c r="O803" t="str">
        <f>VLOOKUP(L803,Location!$A$1:$D$157,2,FALSE)</f>
        <v>Louisiana</v>
      </c>
      <c r="P803" t="str">
        <f>VLOOKUP(L803,Location!$A$1:$D$157,3,FALSE)</f>
        <v>South</v>
      </c>
      <c r="Q803" t="str">
        <f>VLOOKUP(L803,Location!$A$1:$D$157,4,FALSE)</f>
        <v>Small Market</v>
      </c>
      <c r="R803" t="str">
        <f>VLOOKUP(M803,Product!$A$1:$D$14,2,FALSE)</f>
        <v>Decaf Espresso</v>
      </c>
      <c r="S803" t="str">
        <f>VLOOKUP(M803,Product!$A$1:$D$14,3,FALSE)</f>
        <v>Espresso</v>
      </c>
      <c r="T803" t="str">
        <f>VLOOKUP(M803,Product!$A$1:$D$14,4,FALSE)</f>
        <v>Decaf</v>
      </c>
    </row>
    <row r="804" spans="1:20" x14ac:dyDescent="0.3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s="2">
        <v>42855</v>
      </c>
      <c r="O804" t="str">
        <f>VLOOKUP(L804,Location!$A$1:$D$157,2,FALSE)</f>
        <v>Louisiana</v>
      </c>
      <c r="P804" t="str">
        <f>VLOOKUP(L804,Location!$A$1:$D$157,3,FALSE)</f>
        <v>South</v>
      </c>
      <c r="Q804" t="str">
        <f>VLOOKUP(L804,Location!$A$1:$D$157,4,FALSE)</f>
        <v>Small Market</v>
      </c>
      <c r="R804" t="str">
        <f>VLOOKUP(M804,Product!$A$1:$D$14,2,FALSE)</f>
        <v>Caffe Latte</v>
      </c>
      <c r="S804" t="str">
        <f>VLOOKUP(M804,Product!$A$1:$D$14,3,FALSE)</f>
        <v>Espresso</v>
      </c>
      <c r="T804" t="str">
        <f>VLOOKUP(M804,Product!$A$1:$D$14,4,FALSE)</f>
        <v>Regular</v>
      </c>
    </row>
    <row r="805" spans="1:20" x14ac:dyDescent="0.3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s="2">
        <v>42855</v>
      </c>
      <c r="O805" t="str">
        <f>VLOOKUP(L805,Location!$A$1:$D$157,2,FALSE)</f>
        <v>Louisiana</v>
      </c>
      <c r="P805" t="str">
        <f>VLOOKUP(L805,Location!$A$1:$D$157,3,FALSE)</f>
        <v>South</v>
      </c>
      <c r="Q805" t="str">
        <f>VLOOKUP(L805,Location!$A$1:$D$157,4,FALSE)</f>
        <v>Small Market</v>
      </c>
      <c r="R805" t="str">
        <f>VLOOKUP(M805,Product!$A$1:$D$14,2,FALSE)</f>
        <v>Caffe Mocha</v>
      </c>
      <c r="S805" t="str">
        <f>VLOOKUP(M805,Product!$A$1:$D$14,3,FALSE)</f>
        <v>Espresso</v>
      </c>
      <c r="T805" t="str">
        <f>VLOOKUP(M805,Product!$A$1:$D$14,4,FALSE)</f>
        <v>Regular</v>
      </c>
    </row>
    <row r="806" spans="1:20" x14ac:dyDescent="0.3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s="2">
        <v>42855</v>
      </c>
      <c r="O806" t="str">
        <f>VLOOKUP(L806,Location!$A$1:$D$157,2,FALSE)</f>
        <v>Louisiana</v>
      </c>
      <c r="P806" t="str">
        <f>VLOOKUP(L806,Location!$A$1:$D$157,3,FALSE)</f>
        <v>South</v>
      </c>
      <c r="Q806" t="str">
        <f>VLOOKUP(L806,Location!$A$1:$D$157,4,FALSE)</f>
        <v>Small Market</v>
      </c>
      <c r="R806" t="str">
        <f>VLOOKUP(M806,Product!$A$1:$D$14,2,FALSE)</f>
        <v>Chamomile</v>
      </c>
      <c r="S806" t="str">
        <f>VLOOKUP(M806,Product!$A$1:$D$14,3,FALSE)</f>
        <v>Herbal Tea</v>
      </c>
      <c r="T806" t="str">
        <f>VLOOKUP(M806,Product!$A$1:$D$14,4,FALSE)</f>
        <v>Decaf</v>
      </c>
    </row>
    <row r="807" spans="1:20" x14ac:dyDescent="0.3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s="2">
        <v>42855</v>
      </c>
      <c r="O807" t="str">
        <f>VLOOKUP(L807,Location!$A$1:$D$157,2,FALSE)</f>
        <v>Louisiana</v>
      </c>
      <c r="P807" t="str">
        <f>VLOOKUP(L807,Location!$A$1:$D$157,3,FALSE)</f>
        <v>South</v>
      </c>
      <c r="Q807" t="str">
        <f>VLOOKUP(L807,Location!$A$1:$D$157,4,FALSE)</f>
        <v>Small Market</v>
      </c>
      <c r="R807" t="str">
        <f>VLOOKUP(M807,Product!$A$1:$D$14,2,FALSE)</f>
        <v>Lemon</v>
      </c>
      <c r="S807" t="str">
        <f>VLOOKUP(M807,Product!$A$1:$D$14,3,FALSE)</f>
        <v>Herbal Tea</v>
      </c>
      <c r="T807" t="str">
        <f>VLOOKUP(M807,Product!$A$1:$D$14,4,FALSE)</f>
        <v>Decaf</v>
      </c>
    </row>
    <row r="808" spans="1:20" x14ac:dyDescent="0.3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s="2">
        <v>42855</v>
      </c>
      <c r="O808" t="str">
        <f>VLOOKUP(L808,Location!$A$1:$D$157,2,FALSE)</f>
        <v>Louisiana</v>
      </c>
      <c r="P808" t="str">
        <f>VLOOKUP(L808,Location!$A$1:$D$157,3,FALSE)</f>
        <v>South</v>
      </c>
      <c r="Q808" t="str">
        <f>VLOOKUP(L808,Location!$A$1:$D$157,4,FALSE)</f>
        <v>Small Market</v>
      </c>
      <c r="R808" t="str">
        <f>VLOOKUP(M808,Product!$A$1:$D$14,2,FALSE)</f>
        <v>Columbian</v>
      </c>
      <c r="S808" t="str">
        <f>VLOOKUP(M808,Product!$A$1:$D$14,3,FALSE)</f>
        <v>Coffee</v>
      </c>
      <c r="T808" t="str">
        <f>VLOOKUP(M808,Product!$A$1:$D$14,4,FALSE)</f>
        <v>Regular</v>
      </c>
    </row>
    <row r="809" spans="1:20" x14ac:dyDescent="0.3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s="2">
        <v>42855</v>
      </c>
      <c r="O809" t="str">
        <f>VLOOKUP(L809,Location!$A$1:$D$157,2,FALSE)</f>
        <v>Louisiana</v>
      </c>
      <c r="P809" t="str">
        <f>VLOOKUP(L809,Location!$A$1:$D$157,3,FALSE)</f>
        <v>South</v>
      </c>
      <c r="Q809" t="str">
        <f>VLOOKUP(L809,Location!$A$1:$D$157,4,FALSE)</f>
        <v>Small Market</v>
      </c>
      <c r="R809" t="str">
        <f>VLOOKUP(M809,Product!$A$1:$D$14,2,FALSE)</f>
        <v>Decaf Irish Cream</v>
      </c>
      <c r="S809" t="str">
        <f>VLOOKUP(M809,Product!$A$1:$D$14,3,FALSE)</f>
        <v>Coffee</v>
      </c>
      <c r="T809" t="str">
        <f>VLOOKUP(M809,Product!$A$1:$D$14,4,FALSE)</f>
        <v>Decaf</v>
      </c>
    </row>
    <row r="810" spans="1:20" x14ac:dyDescent="0.3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s="2">
        <v>42855</v>
      </c>
      <c r="O810" t="str">
        <f>VLOOKUP(L810,Location!$A$1:$D$157,2,FALSE)</f>
        <v>New Mexico</v>
      </c>
      <c r="P810" t="str">
        <f>VLOOKUP(L810,Location!$A$1:$D$157,3,FALSE)</f>
        <v>South</v>
      </c>
      <c r="Q810" t="str">
        <f>VLOOKUP(L810,Location!$A$1:$D$157,4,FALSE)</f>
        <v>Small Market</v>
      </c>
      <c r="R810" t="str">
        <f>VLOOKUP(M810,Product!$A$1:$D$14,2,FALSE)</f>
        <v>Decaf Espresso</v>
      </c>
      <c r="S810" t="str">
        <f>VLOOKUP(M810,Product!$A$1:$D$14,3,FALSE)</f>
        <v>Espresso</v>
      </c>
      <c r="T810" t="str">
        <f>VLOOKUP(M810,Product!$A$1:$D$14,4,FALSE)</f>
        <v>Decaf</v>
      </c>
    </row>
    <row r="811" spans="1:20" x14ac:dyDescent="0.3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s="2">
        <v>42855</v>
      </c>
      <c r="O811" t="str">
        <f>VLOOKUP(L811,Location!$A$1:$D$157,2,FALSE)</f>
        <v>New Mexico</v>
      </c>
      <c r="P811" t="str">
        <f>VLOOKUP(L811,Location!$A$1:$D$157,3,FALSE)</f>
        <v>South</v>
      </c>
      <c r="Q811" t="str">
        <f>VLOOKUP(L811,Location!$A$1:$D$157,4,FALSE)</f>
        <v>Small Market</v>
      </c>
      <c r="R811" t="str">
        <f>VLOOKUP(M811,Product!$A$1:$D$14,2,FALSE)</f>
        <v>Caffe Latte</v>
      </c>
      <c r="S811" t="str">
        <f>VLOOKUP(M811,Product!$A$1:$D$14,3,FALSE)</f>
        <v>Espresso</v>
      </c>
      <c r="T811" t="str">
        <f>VLOOKUP(M811,Product!$A$1:$D$14,4,FALSE)</f>
        <v>Regular</v>
      </c>
    </row>
    <row r="812" spans="1:20" x14ac:dyDescent="0.3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s="2">
        <v>42855</v>
      </c>
      <c r="O812" t="str">
        <f>VLOOKUP(L812,Location!$A$1:$D$157,2,FALSE)</f>
        <v>New Mexico</v>
      </c>
      <c r="P812" t="str">
        <f>VLOOKUP(L812,Location!$A$1:$D$157,3,FALSE)</f>
        <v>South</v>
      </c>
      <c r="Q812" t="str">
        <f>VLOOKUP(L812,Location!$A$1:$D$157,4,FALSE)</f>
        <v>Small Market</v>
      </c>
      <c r="R812" t="str">
        <f>VLOOKUP(M812,Product!$A$1:$D$14,2,FALSE)</f>
        <v>Caffe Mocha</v>
      </c>
      <c r="S812" t="str">
        <f>VLOOKUP(M812,Product!$A$1:$D$14,3,FALSE)</f>
        <v>Espresso</v>
      </c>
      <c r="T812" t="str">
        <f>VLOOKUP(M812,Product!$A$1:$D$14,4,FALSE)</f>
        <v>Regular</v>
      </c>
    </row>
    <row r="813" spans="1:20" x14ac:dyDescent="0.3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s="2">
        <v>42855</v>
      </c>
      <c r="O813" t="str">
        <f>VLOOKUP(L813,Location!$A$1:$D$157,2,FALSE)</f>
        <v>New Mexico</v>
      </c>
      <c r="P813" t="str">
        <f>VLOOKUP(L813,Location!$A$1:$D$157,3,FALSE)</f>
        <v>South</v>
      </c>
      <c r="Q813" t="str">
        <f>VLOOKUP(L813,Location!$A$1:$D$157,4,FALSE)</f>
        <v>Small Market</v>
      </c>
      <c r="R813" t="str">
        <f>VLOOKUP(M813,Product!$A$1:$D$14,2,FALSE)</f>
        <v>Chamomile</v>
      </c>
      <c r="S813" t="str">
        <f>VLOOKUP(M813,Product!$A$1:$D$14,3,FALSE)</f>
        <v>Herbal Tea</v>
      </c>
      <c r="T813" t="str">
        <f>VLOOKUP(M813,Product!$A$1:$D$14,4,FALSE)</f>
        <v>Decaf</v>
      </c>
    </row>
    <row r="814" spans="1:20" x14ac:dyDescent="0.3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2">
        <v>42855</v>
      </c>
      <c r="O814" t="str">
        <f>VLOOKUP(L814,Location!$A$1:$D$157,2,FALSE)</f>
        <v>New Mexico</v>
      </c>
      <c r="P814" t="str">
        <f>VLOOKUP(L814,Location!$A$1:$D$157,3,FALSE)</f>
        <v>South</v>
      </c>
      <c r="Q814" t="str">
        <f>VLOOKUP(L814,Location!$A$1:$D$157,4,FALSE)</f>
        <v>Small Market</v>
      </c>
      <c r="R814" t="str">
        <f>VLOOKUP(M814,Product!$A$1:$D$14,2,FALSE)</f>
        <v>Lemon</v>
      </c>
      <c r="S814" t="str">
        <f>VLOOKUP(M814,Product!$A$1:$D$14,3,FALSE)</f>
        <v>Herbal Tea</v>
      </c>
      <c r="T814" t="str">
        <f>VLOOKUP(M814,Product!$A$1:$D$14,4,FALSE)</f>
        <v>Decaf</v>
      </c>
    </row>
    <row r="815" spans="1:20" x14ac:dyDescent="0.3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2">
        <v>42855</v>
      </c>
      <c r="O815" t="str">
        <f>VLOOKUP(L815,Location!$A$1:$D$157,2,FALSE)</f>
        <v>New Mexico</v>
      </c>
      <c r="P815" t="str">
        <f>VLOOKUP(L815,Location!$A$1:$D$157,3,FALSE)</f>
        <v>South</v>
      </c>
      <c r="Q815" t="str">
        <f>VLOOKUP(L815,Location!$A$1:$D$157,4,FALSE)</f>
        <v>Small Market</v>
      </c>
      <c r="R815" t="str">
        <f>VLOOKUP(M815,Product!$A$1:$D$14,2,FALSE)</f>
        <v>Columbian</v>
      </c>
      <c r="S815" t="str">
        <f>VLOOKUP(M815,Product!$A$1:$D$14,3,FALSE)</f>
        <v>Coffee</v>
      </c>
      <c r="T815" t="str">
        <f>VLOOKUP(M815,Product!$A$1:$D$14,4,FALSE)</f>
        <v>Regular</v>
      </c>
    </row>
    <row r="816" spans="1:20" x14ac:dyDescent="0.3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91</v>
      </c>
      <c r="J816">
        <v>50</v>
      </c>
      <c r="K816">
        <v>170</v>
      </c>
      <c r="L816">
        <v>505</v>
      </c>
      <c r="M816">
        <v>3</v>
      </c>
      <c r="N816" s="2">
        <v>42855</v>
      </c>
      <c r="O816" t="str">
        <f>VLOOKUP(L816,Location!$A$1:$D$157,2,FALSE)</f>
        <v>New Mexico</v>
      </c>
      <c r="P816" t="str">
        <f>VLOOKUP(L816,Location!$A$1:$D$157,3,FALSE)</f>
        <v>South</v>
      </c>
      <c r="Q816" t="str">
        <f>VLOOKUP(L816,Location!$A$1:$D$157,4,FALSE)</f>
        <v>Small Market</v>
      </c>
      <c r="R816" t="str">
        <f>VLOOKUP(M816,Product!$A$1:$D$14,2,FALSE)</f>
        <v>Decaf Irish Cream</v>
      </c>
      <c r="S816" t="str">
        <f>VLOOKUP(M816,Product!$A$1:$D$14,3,FALSE)</f>
        <v>Coffee</v>
      </c>
      <c r="T816" t="str">
        <f>VLOOKUP(M816,Product!$A$1:$D$14,4,FALSE)</f>
        <v>Decaf</v>
      </c>
    </row>
    <row r="817" spans="1:20" x14ac:dyDescent="0.3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s="2">
        <v>42855</v>
      </c>
      <c r="O817" t="str">
        <f>VLOOKUP(L817,Location!$A$1:$D$157,2,FALSE)</f>
        <v>Oklahoma</v>
      </c>
      <c r="P817" t="str">
        <f>VLOOKUP(L817,Location!$A$1:$D$157,3,FALSE)</f>
        <v>South</v>
      </c>
      <c r="Q817" t="str">
        <f>VLOOKUP(L817,Location!$A$1:$D$157,4,FALSE)</f>
        <v>Small Market</v>
      </c>
      <c r="R817" t="str">
        <f>VLOOKUP(M817,Product!$A$1:$D$14,2,FALSE)</f>
        <v>Decaf Espresso</v>
      </c>
      <c r="S817" t="str">
        <f>VLOOKUP(M817,Product!$A$1:$D$14,3,FALSE)</f>
        <v>Espresso</v>
      </c>
      <c r="T817" t="str">
        <f>VLOOKUP(M817,Product!$A$1:$D$14,4,FALSE)</f>
        <v>Decaf</v>
      </c>
    </row>
    <row r="818" spans="1:20" x14ac:dyDescent="0.3">
      <c r="A818">
        <v>101</v>
      </c>
      <c r="B818">
        <v>159</v>
      </c>
      <c r="C818">
        <v>273</v>
      </c>
      <c r="D818">
        <v>96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s="2">
        <v>42855</v>
      </c>
      <c r="O818" t="str">
        <f>VLOOKUP(L818,Location!$A$1:$D$157,2,FALSE)</f>
        <v>Oklahoma</v>
      </c>
      <c r="P818" t="str">
        <f>VLOOKUP(L818,Location!$A$1:$D$157,3,FALSE)</f>
        <v>South</v>
      </c>
      <c r="Q818" t="str">
        <f>VLOOKUP(L818,Location!$A$1:$D$157,4,FALSE)</f>
        <v>Small Market</v>
      </c>
      <c r="R818" t="str">
        <f>VLOOKUP(M818,Product!$A$1:$D$14,2,FALSE)</f>
        <v>Caffe Latte</v>
      </c>
      <c r="S818" t="str">
        <f>VLOOKUP(M818,Product!$A$1:$D$14,3,FALSE)</f>
        <v>Espresso</v>
      </c>
      <c r="T818" t="str">
        <f>VLOOKUP(M818,Product!$A$1:$D$14,4,FALSE)</f>
        <v>Regular</v>
      </c>
    </row>
    <row r="819" spans="1:20" x14ac:dyDescent="0.3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s="2">
        <v>42855</v>
      </c>
      <c r="O819" t="str">
        <f>VLOOKUP(L819,Location!$A$1:$D$157,2,FALSE)</f>
        <v>Oklahoma</v>
      </c>
      <c r="P819" t="str">
        <f>VLOOKUP(L819,Location!$A$1:$D$157,3,FALSE)</f>
        <v>South</v>
      </c>
      <c r="Q819" t="str">
        <f>VLOOKUP(L819,Location!$A$1:$D$157,4,FALSE)</f>
        <v>Small Market</v>
      </c>
      <c r="R819" t="str">
        <f>VLOOKUP(M819,Product!$A$1:$D$14,2,FALSE)</f>
        <v>Caffe Mocha</v>
      </c>
      <c r="S819" t="str">
        <f>VLOOKUP(M819,Product!$A$1:$D$14,3,FALSE)</f>
        <v>Espresso</v>
      </c>
      <c r="T819" t="str">
        <f>VLOOKUP(M819,Product!$A$1:$D$14,4,FALSE)</f>
        <v>Regular</v>
      </c>
    </row>
    <row r="820" spans="1:20" x14ac:dyDescent="0.3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s="2">
        <v>42855</v>
      </c>
      <c r="O820" t="str">
        <f>VLOOKUP(L820,Location!$A$1:$D$157,2,FALSE)</f>
        <v>Oklahoma</v>
      </c>
      <c r="P820" t="str">
        <f>VLOOKUP(L820,Location!$A$1:$D$157,3,FALSE)</f>
        <v>South</v>
      </c>
      <c r="Q820" t="str">
        <f>VLOOKUP(L820,Location!$A$1:$D$157,4,FALSE)</f>
        <v>Small Market</v>
      </c>
      <c r="R820" t="str">
        <f>VLOOKUP(M820,Product!$A$1:$D$14,2,FALSE)</f>
        <v>Chamomile</v>
      </c>
      <c r="S820" t="str">
        <f>VLOOKUP(M820,Product!$A$1:$D$14,3,FALSE)</f>
        <v>Herbal Tea</v>
      </c>
      <c r="T820" t="str">
        <f>VLOOKUP(M820,Product!$A$1:$D$14,4,FALSE)</f>
        <v>Decaf</v>
      </c>
    </row>
    <row r="821" spans="1:20" x14ac:dyDescent="0.3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2">
        <v>42855</v>
      </c>
      <c r="O821" t="str">
        <f>VLOOKUP(L821,Location!$A$1:$D$157,2,FALSE)</f>
        <v>Oklahoma</v>
      </c>
      <c r="P821" t="str">
        <f>VLOOKUP(L821,Location!$A$1:$D$157,3,FALSE)</f>
        <v>South</v>
      </c>
      <c r="Q821" t="str">
        <f>VLOOKUP(L821,Location!$A$1:$D$157,4,FALSE)</f>
        <v>Small Market</v>
      </c>
      <c r="R821" t="str">
        <f>VLOOKUP(M821,Product!$A$1:$D$14,2,FALSE)</f>
        <v>Lemon</v>
      </c>
      <c r="S821" t="str">
        <f>VLOOKUP(M821,Product!$A$1:$D$14,3,FALSE)</f>
        <v>Herbal Tea</v>
      </c>
      <c r="T821" t="str">
        <f>VLOOKUP(M821,Product!$A$1:$D$14,4,FALSE)</f>
        <v>Decaf</v>
      </c>
    </row>
    <row r="822" spans="1:20" x14ac:dyDescent="0.3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s="2">
        <v>42855</v>
      </c>
      <c r="O822" t="str">
        <f>VLOOKUP(L822,Location!$A$1:$D$157,2,FALSE)</f>
        <v>Oklahoma</v>
      </c>
      <c r="P822" t="str">
        <f>VLOOKUP(L822,Location!$A$1:$D$157,3,FALSE)</f>
        <v>South</v>
      </c>
      <c r="Q822" t="str">
        <f>VLOOKUP(L822,Location!$A$1:$D$157,4,FALSE)</f>
        <v>Small Market</v>
      </c>
      <c r="R822" t="str">
        <f>VLOOKUP(M822,Product!$A$1:$D$14,2,FALSE)</f>
        <v>Columbian</v>
      </c>
      <c r="S822" t="str">
        <f>VLOOKUP(M822,Product!$A$1:$D$14,3,FALSE)</f>
        <v>Coffee</v>
      </c>
      <c r="T822" t="str">
        <f>VLOOKUP(M822,Product!$A$1:$D$14,4,FALSE)</f>
        <v>Regular</v>
      </c>
    </row>
    <row r="823" spans="1:20" x14ac:dyDescent="0.3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s="2">
        <v>42855</v>
      </c>
      <c r="O823" t="str">
        <f>VLOOKUP(L823,Location!$A$1:$D$157,2,FALSE)</f>
        <v>Oklahoma</v>
      </c>
      <c r="P823" t="str">
        <f>VLOOKUP(L823,Location!$A$1:$D$157,3,FALSE)</f>
        <v>South</v>
      </c>
      <c r="Q823" t="str">
        <f>VLOOKUP(L823,Location!$A$1:$D$157,4,FALSE)</f>
        <v>Small Market</v>
      </c>
      <c r="R823" t="str">
        <f>VLOOKUP(M823,Product!$A$1:$D$14,2,FALSE)</f>
        <v>Decaf Irish Cream</v>
      </c>
      <c r="S823" t="str">
        <f>VLOOKUP(M823,Product!$A$1:$D$14,3,FALSE)</f>
        <v>Coffee</v>
      </c>
      <c r="T823" t="str">
        <f>VLOOKUP(M823,Product!$A$1:$D$14,4,FALSE)</f>
        <v>Decaf</v>
      </c>
    </row>
    <row r="824" spans="1:20" x14ac:dyDescent="0.3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s="2">
        <v>42855</v>
      </c>
      <c r="O824" t="str">
        <f>VLOOKUP(L824,Location!$A$1:$D$157,2,FALSE)</f>
        <v>Texas</v>
      </c>
      <c r="P824" t="str">
        <f>VLOOKUP(L824,Location!$A$1:$D$157,3,FALSE)</f>
        <v>South</v>
      </c>
      <c r="Q824" t="str">
        <f>VLOOKUP(L824,Location!$A$1:$D$157,4,FALSE)</f>
        <v>Major Market</v>
      </c>
      <c r="R824" t="str">
        <f>VLOOKUP(M824,Product!$A$1:$D$14,2,FALSE)</f>
        <v>Decaf Espresso</v>
      </c>
      <c r="S824" t="str">
        <f>VLOOKUP(M824,Product!$A$1:$D$14,3,FALSE)</f>
        <v>Espresso</v>
      </c>
      <c r="T824" t="str">
        <f>VLOOKUP(M824,Product!$A$1:$D$14,4,FALSE)</f>
        <v>Decaf</v>
      </c>
    </row>
    <row r="825" spans="1:20" x14ac:dyDescent="0.3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s="2">
        <v>42855</v>
      </c>
      <c r="O825" t="str">
        <f>VLOOKUP(L825,Location!$A$1:$D$157,2,FALSE)</f>
        <v>Texas</v>
      </c>
      <c r="P825" t="str">
        <f>VLOOKUP(L825,Location!$A$1:$D$157,3,FALSE)</f>
        <v>South</v>
      </c>
      <c r="Q825" t="str">
        <f>VLOOKUP(L825,Location!$A$1:$D$157,4,FALSE)</f>
        <v>Major Market</v>
      </c>
      <c r="R825" t="str">
        <f>VLOOKUP(M825,Product!$A$1:$D$14,2,FALSE)</f>
        <v>Caffe Latte</v>
      </c>
      <c r="S825" t="str">
        <f>VLOOKUP(M825,Product!$A$1:$D$14,3,FALSE)</f>
        <v>Espresso</v>
      </c>
      <c r="T825" t="str">
        <f>VLOOKUP(M825,Product!$A$1:$D$14,4,FALSE)</f>
        <v>Regular</v>
      </c>
    </row>
    <row r="826" spans="1:20" x14ac:dyDescent="0.3">
      <c r="A826">
        <v>112</v>
      </c>
      <c r="B826">
        <v>152</v>
      </c>
      <c r="C826">
        <v>256</v>
      </c>
      <c r="D826">
        <v>81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s="2">
        <v>42855</v>
      </c>
      <c r="O826" t="str">
        <f>VLOOKUP(L826,Location!$A$1:$D$157,2,FALSE)</f>
        <v>Texas</v>
      </c>
      <c r="P826" t="str">
        <f>VLOOKUP(L826,Location!$A$1:$D$157,3,FALSE)</f>
        <v>South</v>
      </c>
      <c r="Q826" t="str">
        <f>VLOOKUP(L826,Location!$A$1:$D$157,4,FALSE)</f>
        <v>Major Market</v>
      </c>
      <c r="R826" t="str">
        <f>VLOOKUP(M826,Product!$A$1:$D$14,2,FALSE)</f>
        <v>Caffe Mocha</v>
      </c>
      <c r="S826" t="str">
        <f>VLOOKUP(M826,Product!$A$1:$D$14,3,FALSE)</f>
        <v>Espresso</v>
      </c>
      <c r="T826" t="str">
        <f>VLOOKUP(M826,Product!$A$1:$D$14,4,FALSE)</f>
        <v>Regular</v>
      </c>
    </row>
    <row r="827" spans="1:20" x14ac:dyDescent="0.3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s="2">
        <v>42855</v>
      </c>
      <c r="O827" t="str">
        <f>VLOOKUP(L827,Location!$A$1:$D$157,2,FALSE)</f>
        <v>Texas</v>
      </c>
      <c r="P827" t="str">
        <f>VLOOKUP(L827,Location!$A$1:$D$157,3,FALSE)</f>
        <v>South</v>
      </c>
      <c r="Q827" t="str">
        <f>VLOOKUP(L827,Location!$A$1:$D$157,4,FALSE)</f>
        <v>Major Market</v>
      </c>
      <c r="R827" t="str">
        <f>VLOOKUP(M827,Product!$A$1:$D$14,2,FALSE)</f>
        <v>Chamomile</v>
      </c>
      <c r="S827" t="str">
        <f>VLOOKUP(M827,Product!$A$1:$D$14,3,FALSE)</f>
        <v>Herbal Tea</v>
      </c>
      <c r="T827" t="str">
        <f>VLOOKUP(M827,Product!$A$1:$D$14,4,FALSE)</f>
        <v>Decaf</v>
      </c>
    </row>
    <row r="828" spans="1:20" x14ac:dyDescent="0.3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s="2">
        <v>42855</v>
      </c>
      <c r="O828" t="str">
        <f>VLOOKUP(L828,Location!$A$1:$D$157,2,FALSE)</f>
        <v>Texas</v>
      </c>
      <c r="P828" t="str">
        <f>VLOOKUP(L828,Location!$A$1:$D$157,3,FALSE)</f>
        <v>South</v>
      </c>
      <c r="Q828" t="str">
        <f>VLOOKUP(L828,Location!$A$1:$D$157,4,FALSE)</f>
        <v>Major Market</v>
      </c>
      <c r="R828" t="str">
        <f>VLOOKUP(M828,Product!$A$1:$D$14,2,FALSE)</f>
        <v>Lemon</v>
      </c>
      <c r="S828" t="str">
        <f>VLOOKUP(M828,Product!$A$1:$D$14,3,FALSE)</f>
        <v>Herbal Tea</v>
      </c>
      <c r="T828" t="str">
        <f>VLOOKUP(M828,Product!$A$1:$D$14,4,FALSE)</f>
        <v>Decaf</v>
      </c>
    </row>
    <row r="829" spans="1:20" x14ac:dyDescent="0.3">
      <c r="A829">
        <v>183</v>
      </c>
      <c r="B829">
        <v>277</v>
      </c>
      <c r="C829">
        <v>512</v>
      </c>
      <c r="D829">
        <v>177</v>
      </c>
      <c r="E829">
        <v>94</v>
      </c>
      <c r="F829">
        <v>72</v>
      </c>
      <c r="G829">
        <v>1060</v>
      </c>
      <c r="H829">
        <v>270</v>
      </c>
      <c r="I829">
        <v>279</v>
      </c>
      <c r="J829">
        <v>350</v>
      </c>
      <c r="K829">
        <v>640</v>
      </c>
      <c r="L829">
        <v>430</v>
      </c>
      <c r="M829">
        <v>2</v>
      </c>
      <c r="N829" s="2">
        <v>42855</v>
      </c>
      <c r="O829" t="str">
        <f>VLOOKUP(L829,Location!$A$1:$D$157,2,FALSE)</f>
        <v>Texas</v>
      </c>
      <c r="P829" t="str">
        <f>VLOOKUP(L829,Location!$A$1:$D$157,3,FALSE)</f>
        <v>South</v>
      </c>
      <c r="Q829" t="str">
        <f>VLOOKUP(L829,Location!$A$1:$D$157,4,FALSE)</f>
        <v>Major Market</v>
      </c>
      <c r="R829" t="str">
        <f>VLOOKUP(M829,Product!$A$1:$D$14,2,FALSE)</f>
        <v>Columbian</v>
      </c>
      <c r="S829" t="str">
        <f>VLOOKUP(M829,Product!$A$1:$D$14,3,FALSE)</f>
        <v>Coffee</v>
      </c>
      <c r="T829" t="str">
        <f>VLOOKUP(M829,Product!$A$1:$D$14,4,FALSE)</f>
        <v>Regular</v>
      </c>
    </row>
    <row r="830" spans="1:20" x14ac:dyDescent="0.3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81</v>
      </c>
      <c r="J830">
        <v>130</v>
      </c>
      <c r="K830">
        <v>230</v>
      </c>
      <c r="L830">
        <v>956</v>
      </c>
      <c r="M830">
        <v>3</v>
      </c>
      <c r="N830" s="2">
        <v>42855</v>
      </c>
      <c r="O830" t="str">
        <f>VLOOKUP(L830,Location!$A$1:$D$157,2,FALSE)</f>
        <v>Texas</v>
      </c>
      <c r="P830" t="str">
        <f>VLOOKUP(L830,Location!$A$1:$D$157,3,FALSE)</f>
        <v>South</v>
      </c>
      <c r="Q830" t="str">
        <f>VLOOKUP(L830,Location!$A$1:$D$157,4,FALSE)</f>
        <v>Major Market</v>
      </c>
      <c r="R830" t="str">
        <f>VLOOKUP(M830,Product!$A$1:$D$14,2,FALSE)</f>
        <v>Decaf Irish Cream</v>
      </c>
      <c r="S830" t="str">
        <f>VLOOKUP(M830,Product!$A$1:$D$14,3,FALSE)</f>
        <v>Coffee</v>
      </c>
      <c r="T830" t="str">
        <f>VLOOKUP(M830,Product!$A$1:$D$14,4,FALSE)</f>
        <v>Decaf</v>
      </c>
    </row>
    <row r="831" spans="1:20" x14ac:dyDescent="0.3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2">
        <v>42855</v>
      </c>
      <c r="O831" t="str">
        <f>VLOOKUP(L831,Location!$A$1:$D$157,2,FALSE)</f>
        <v>Utah</v>
      </c>
      <c r="P831" t="str">
        <f>VLOOKUP(L831,Location!$A$1:$D$157,3,FALSE)</f>
        <v>West</v>
      </c>
      <c r="Q831" t="str">
        <f>VLOOKUP(L831,Location!$A$1:$D$157,4,FALSE)</f>
        <v>Small Market</v>
      </c>
      <c r="R831" t="str">
        <f>VLOOKUP(M831,Product!$A$1:$D$14,2,FALSE)</f>
        <v>Caffe Latte</v>
      </c>
      <c r="S831" t="str">
        <f>VLOOKUP(M831,Product!$A$1:$D$14,3,FALSE)</f>
        <v>Espresso</v>
      </c>
      <c r="T831" t="str">
        <f>VLOOKUP(M831,Product!$A$1:$D$14,4,FALSE)</f>
        <v>Regular</v>
      </c>
    </row>
    <row r="832" spans="1:20" x14ac:dyDescent="0.3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s="2">
        <v>42855</v>
      </c>
      <c r="O832" t="str">
        <f>VLOOKUP(L832,Location!$A$1:$D$157,2,FALSE)</f>
        <v>Utah</v>
      </c>
      <c r="P832" t="str">
        <f>VLOOKUP(L832,Location!$A$1:$D$157,3,FALSE)</f>
        <v>West</v>
      </c>
      <c r="Q832" t="str">
        <f>VLOOKUP(L832,Location!$A$1:$D$157,4,FALSE)</f>
        <v>Small Market</v>
      </c>
      <c r="R832" t="str">
        <f>VLOOKUP(M832,Product!$A$1:$D$14,2,FALSE)</f>
        <v>Caffe Mocha</v>
      </c>
      <c r="S832" t="str">
        <f>VLOOKUP(M832,Product!$A$1:$D$14,3,FALSE)</f>
        <v>Espresso</v>
      </c>
      <c r="T832" t="str">
        <f>VLOOKUP(M832,Product!$A$1:$D$14,4,FALSE)</f>
        <v>Regular</v>
      </c>
    </row>
    <row r="833" spans="1:20" x14ac:dyDescent="0.3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s="2">
        <v>42855</v>
      </c>
      <c r="O833" t="str">
        <f>VLOOKUP(L833,Location!$A$1:$D$157,2,FALSE)</f>
        <v>Utah</v>
      </c>
      <c r="P833" t="str">
        <f>VLOOKUP(L833,Location!$A$1:$D$157,3,FALSE)</f>
        <v>West</v>
      </c>
      <c r="Q833" t="str">
        <f>VLOOKUP(L833,Location!$A$1:$D$157,4,FALSE)</f>
        <v>Small Market</v>
      </c>
      <c r="R833" t="str">
        <f>VLOOKUP(M833,Product!$A$1:$D$14,2,FALSE)</f>
        <v>Decaf Espresso</v>
      </c>
      <c r="S833" t="str">
        <f>VLOOKUP(M833,Product!$A$1:$D$14,3,FALSE)</f>
        <v>Espresso</v>
      </c>
      <c r="T833" t="str">
        <f>VLOOKUP(M833,Product!$A$1:$D$14,4,FALSE)</f>
        <v>Decaf</v>
      </c>
    </row>
    <row r="834" spans="1:20" x14ac:dyDescent="0.3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s="2">
        <v>42855</v>
      </c>
      <c r="O834" t="str">
        <f>VLOOKUP(L834,Location!$A$1:$D$157,2,FALSE)</f>
        <v>Utah</v>
      </c>
      <c r="P834" t="str">
        <f>VLOOKUP(L834,Location!$A$1:$D$157,3,FALSE)</f>
        <v>West</v>
      </c>
      <c r="Q834" t="str">
        <f>VLOOKUP(L834,Location!$A$1:$D$157,4,FALSE)</f>
        <v>Small Market</v>
      </c>
      <c r="R834" t="str">
        <f>VLOOKUP(M834,Product!$A$1:$D$14,2,FALSE)</f>
        <v>Amaretto</v>
      </c>
      <c r="S834" t="str">
        <f>VLOOKUP(M834,Product!$A$1:$D$14,3,FALSE)</f>
        <v>Coffee</v>
      </c>
      <c r="T834" t="str">
        <f>VLOOKUP(M834,Product!$A$1:$D$14,4,FALSE)</f>
        <v>Regular</v>
      </c>
    </row>
    <row r="835" spans="1:20" x14ac:dyDescent="0.3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s="2">
        <v>42855</v>
      </c>
      <c r="O835" t="str">
        <f>VLOOKUP(L835,Location!$A$1:$D$157,2,FALSE)</f>
        <v>Utah</v>
      </c>
      <c r="P835" t="str">
        <f>VLOOKUP(L835,Location!$A$1:$D$157,3,FALSE)</f>
        <v>West</v>
      </c>
      <c r="Q835" t="str">
        <f>VLOOKUP(L835,Location!$A$1:$D$157,4,FALSE)</f>
        <v>Small Market</v>
      </c>
      <c r="R835" t="str">
        <f>VLOOKUP(M835,Product!$A$1:$D$14,2,FALSE)</f>
        <v>Columbian</v>
      </c>
      <c r="S835" t="str">
        <f>VLOOKUP(M835,Product!$A$1:$D$14,3,FALSE)</f>
        <v>Coffee</v>
      </c>
      <c r="T835" t="str">
        <f>VLOOKUP(M835,Product!$A$1:$D$14,4,FALSE)</f>
        <v>Regular</v>
      </c>
    </row>
    <row r="836" spans="1:20" x14ac:dyDescent="0.3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s="2">
        <v>42855</v>
      </c>
      <c r="O836" t="str">
        <f>VLOOKUP(L836,Location!$A$1:$D$157,2,FALSE)</f>
        <v>Utah</v>
      </c>
      <c r="P836" t="str">
        <f>VLOOKUP(L836,Location!$A$1:$D$157,3,FALSE)</f>
        <v>West</v>
      </c>
      <c r="Q836" t="str">
        <f>VLOOKUP(L836,Location!$A$1:$D$157,4,FALSE)</f>
        <v>Small Market</v>
      </c>
      <c r="R836" t="str">
        <f>VLOOKUP(M836,Product!$A$1:$D$14,2,FALSE)</f>
        <v>Decaf Irish Cream</v>
      </c>
      <c r="S836" t="str">
        <f>VLOOKUP(M836,Product!$A$1:$D$14,3,FALSE)</f>
        <v>Coffee</v>
      </c>
      <c r="T836" t="str">
        <f>VLOOKUP(M836,Product!$A$1:$D$14,4,FALSE)</f>
        <v>Decaf</v>
      </c>
    </row>
    <row r="837" spans="1:20" x14ac:dyDescent="0.3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s="2">
        <v>42855</v>
      </c>
      <c r="O837" t="str">
        <f>VLOOKUP(L837,Location!$A$1:$D$157,2,FALSE)</f>
        <v>Utah</v>
      </c>
      <c r="P837" t="str">
        <f>VLOOKUP(L837,Location!$A$1:$D$157,3,FALSE)</f>
        <v>West</v>
      </c>
      <c r="Q837" t="str">
        <f>VLOOKUP(L837,Location!$A$1:$D$157,4,FALSE)</f>
        <v>Small Market</v>
      </c>
      <c r="R837" t="str">
        <f>VLOOKUP(M837,Product!$A$1:$D$14,2,FALSE)</f>
        <v>Chamomile</v>
      </c>
      <c r="S837" t="str">
        <f>VLOOKUP(M837,Product!$A$1:$D$14,3,FALSE)</f>
        <v>Herbal Tea</v>
      </c>
      <c r="T837" t="str">
        <f>VLOOKUP(M837,Product!$A$1:$D$14,4,FALSE)</f>
        <v>Decaf</v>
      </c>
    </row>
    <row r="838" spans="1:20" x14ac:dyDescent="0.3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s="2">
        <v>42855</v>
      </c>
      <c r="O838" t="str">
        <f>VLOOKUP(L838,Location!$A$1:$D$157,2,FALSE)</f>
        <v>Utah</v>
      </c>
      <c r="P838" t="str">
        <f>VLOOKUP(L838,Location!$A$1:$D$157,3,FALSE)</f>
        <v>West</v>
      </c>
      <c r="Q838" t="str">
        <f>VLOOKUP(L838,Location!$A$1:$D$157,4,FALSE)</f>
        <v>Small Market</v>
      </c>
      <c r="R838" t="str">
        <f>VLOOKUP(M838,Product!$A$1:$D$14,2,FALSE)</f>
        <v>Lemon</v>
      </c>
      <c r="S838" t="str">
        <f>VLOOKUP(M838,Product!$A$1:$D$14,3,FALSE)</f>
        <v>Herbal Tea</v>
      </c>
      <c r="T838" t="str">
        <f>VLOOKUP(M838,Product!$A$1:$D$14,4,FALSE)</f>
        <v>Decaf</v>
      </c>
    </row>
    <row r="839" spans="1:20" x14ac:dyDescent="0.3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s="2">
        <v>42855</v>
      </c>
      <c r="O839" t="str">
        <f>VLOOKUP(L839,Location!$A$1:$D$157,2,FALSE)</f>
        <v>Utah</v>
      </c>
      <c r="P839" t="str">
        <f>VLOOKUP(L839,Location!$A$1:$D$157,3,FALSE)</f>
        <v>West</v>
      </c>
      <c r="Q839" t="str">
        <f>VLOOKUP(L839,Location!$A$1:$D$157,4,FALSE)</f>
        <v>Small Market</v>
      </c>
      <c r="R839" t="str">
        <f>VLOOKUP(M839,Product!$A$1:$D$14,2,FALSE)</f>
        <v>Mint</v>
      </c>
      <c r="S839" t="str">
        <f>VLOOKUP(M839,Product!$A$1:$D$14,3,FALSE)</f>
        <v>Herbal Tea</v>
      </c>
      <c r="T839" t="str">
        <f>VLOOKUP(M839,Product!$A$1:$D$14,4,FALSE)</f>
        <v>Decaf</v>
      </c>
    </row>
    <row r="840" spans="1:20" x14ac:dyDescent="0.3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2">
        <v>42855</v>
      </c>
      <c r="O840" t="str">
        <f>VLOOKUP(L840,Location!$A$1:$D$157,2,FALSE)</f>
        <v>Utah</v>
      </c>
      <c r="P840" t="str">
        <f>VLOOKUP(L840,Location!$A$1:$D$157,3,FALSE)</f>
        <v>West</v>
      </c>
      <c r="Q840" t="str">
        <f>VLOOKUP(L840,Location!$A$1:$D$157,4,FALSE)</f>
        <v>Small Market</v>
      </c>
      <c r="R840" t="str">
        <f>VLOOKUP(M840,Product!$A$1:$D$14,2,FALSE)</f>
        <v>Darjeeling</v>
      </c>
      <c r="S840" t="str">
        <f>VLOOKUP(M840,Product!$A$1:$D$14,3,FALSE)</f>
        <v>Tea</v>
      </c>
      <c r="T840" t="str">
        <f>VLOOKUP(M840,Product!$A$1:$D$14,4,FALSE)</f>
        <v>Regular</v>
      </c>
    </row>
    <row r="841" spans="1:20" x14ac:dyDescent="0.3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s="2">
        <v>42855</v>
      </c>
      <c r="O841" t="str">
        <f>VLOOKUP(L841,Location!$A$1:$D$157,2,FALSE)</f>
        <v>Utah</v>
      </c>
      <c r="P841" t="str">
        <f>VLOOKUP(L841,Location!$A$1:$D$157,3,FALSE)</f>
        <v>West</v>
      </c>
      <c r="Q841" t="str">
        <f>VLOOKUP(L841,Location!$A$1:$D$157,4,FALSE)</f>
        <v>Small Market</v>
      </c>
      <c r="R841" t="str">
        <f>VLOOKUP(M841,Product!$A$1:$D$14,2,FALSE)</f>
        <v>Earl Grey</v>
      </c>
      <c r="S841" t="str">
        <f>VLOOKUP(M841,Product!$A$1:$D$14,3,FALSE)</f>
        <v>Tea</v>
      </c>
      <c r="T841" t="str">
        <f>VLOOKUP(M841,Product!$A$1:$D$14,4,FALSE)</f>
        <v>Regular</v>
      </c>
    </row>
    <row r="842" spans="1:20" x14ac:dyDescent="0.3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s="2">
        <v>42855</v>
      </c>
      <c r="O842" t="str">
        <f>VLOOKUP(L842,Location!$A$1:$D$157,2,FALSE)</f>
        <v>Utah</v>
      </c>
      <c r="P842" t="str">
        <f>VLOOKUP(L842,Location!$A$1:$D$157,3,FALSE)</f>
        <v>West</v>
      </c>
      <c r="Q842" t="str">
        <f>VLOOKUP(L842,Location!$A$1:$D$157,4,FALSE)</f>
        <v>Small Market</v>
      </c>
      <c r="R842" t="str">
        <f>VLOOKUP(M842,Product!$A$1:$D$14,2,FALSE)</f>
        <v>Green Tea</v>
      </c>
      <c r="S842" t="str">
        <f>VLOOKUP(M842,Product!$A$1:$D$14,3,FALSE)</f>
        <v>Tea</v>
      </c>
      <c r="T842" t="str">
        <f>VLOOKUP(M842,Product!$A$1:$D$14,4,FALSE)</f>
        <v>Regular</v>
      </c>
    </row>
    <row r="843" spans="1:20" x14ac:dyDescent="0.3">
      <c r="A843">
        <v>165</v>
      </c>
      <c r="B843">
        <v>261</v>
      </c>
      <c r="C843">
        <v>521</v>
      </c>
      <c r="D843">
        <v>261</v>
      </c>
      <c r="E843">
        <v>96</v>
      </c>
      <c r="F843">
        <v>72</v>
      </c>
      <c r="G843">
        <v>1559</v>
      </c>
      <c r="H843">
        <v>180</v>
      </c>
      <c r="I843">
        <v>250</v>
      </c>
      <c r="J843">
        <v>260</v>
      </c>
      <c r="K843">
        <v>500</v>
      </c>
      <c r="L843">
        <v>415</v>
      </c>
      <c r="M843">
        <v>4</v>
      </c>
      <c r="N843" s="2">
        <v>42855</v>
      </c>
      <c r="O843" t="str">
        <f>VLOOKUP(L843,Location!$A$1:$D$157,2,FALSE)</f>
        <v>California</v>
      </c>
      <c r="P843" t="str">
        <f>VLOOKUP(L843,Location!$A$1:$D$157,3,FALSE)</f>
        <v>West</v>
      </c>
      <c r="Q843" t="str">
        <f>VLOOKUP(L843,Location!$A$1:$D$157,4,FALSE)</f>
        <v>Major Market</v>
      </c>
      <c r="R843" t="str">
        <f>VLOOKUP(M843,Product!$A$1:$D$14,2,FALSE)</f>
        <v>Caffe Latte</v>
      </c>
      <c r="S843" t="str">
        <f>VLOOKUP(M843,Product!$A$1:$D$14,3,FALSE)</f>
        <v>Espresso</v>
      </c>
      <c r="T843" t="str">
        <f>VLOOKUP(M843,Product!$A$1:$D$14,4,FALSE)</f>
        <v>Regular</v>
      </c>
    </row>
    <row r="844" spans="1:20" x14ac:dyDescent="0.3">
      <c r="A844">
        <v>25</v>
      </c>
      <c r="B844">
        <v>168</v>
      </c>
      <c r="C844">
        <v>289</v>
      </c>
      <c r="D844">
        <v>98</v>
      </c>
      <c r="E844">
        <v>143</v>
      </c>
      <c r="F844">
        <v>109</v>
      </c>
      <c r="G844">
        <v>788</v>
      </c>
      <c r="H844">
        <v>30</v>
      </c>
      <c r="I844">
        <v>95</v>
      </c>
      <c r="J844">
        <v>160</v>
      </c>
      <c r="K844">
        <v>270</v>
      </c>
      <c r="L844">
        <v>209</v>
      </c>
      <c r="M844">
        <v>5</v>
      </c>
      <c r="N844" s="2">
        <v>42855</v>
      </c>
      <c r="O844" t="str">
        <f>VLOOKUP(L844,Location!$A$1:$D$157,2,FALSE)</f>
        <v>California</v>
      </c>
      <c r="P844" t="str">
        <f>VLOOKUP(L844,Location!$A$1:$D$157,3,FALSE)</f>
        <v>West</v>
      </c>
      <c r="Q844" t="str">
        <f>VLOOKUP(L844,Location!$A$1:$D$157,4,FALSE)</f>
        <v>Major Market</v>
      </c>
      <c r="R844" t="str">
        <f>VLOOKUP(M844,Product!$A$1:$D$14,2,FALSE)</f>
        <v>Caffe Mocha</v>
      </c>
      <c r="S844" t="str">
        <f>VLOOKUP(M844,Product!$A$1:$D$14,3,FALSE)</f>
        <v>Espresso</v>
      </c>
      <c r="T844" t="str">
        <f>VLOOKUP(M844,Product!$A$1:$D$14,4,FALSE)</f>
        <v>Regular</v>
      </c>
    </row>
    <row r="845" spans="1:20" x14ac:dyDescent="0.3">
      <c r="A845">
        <v>230</v>
      </c>
      <c r="B845">
        <v>349</v>
      </c>
      <c r="C845">
        <v>612</v>
      </c>
      <c r="D845">
        <v>310</v>
      </c>
      <c r="E845">
        <v>119</v>
      </c>
      <c r="F845">
        <v>86</v>
      </c>
      <c r="G845">
        <v>1433</v>
      </c>
      <c r="H845">
        <v>220</v>
      </c>
      <c r="I845">
        <v>301</v>
      </c>
      <c r="J845">
        <v>330</v>
      </c>
      <c r="K845">
        <v>580</v>
      </c>
      <c r="L845">
        <v>626</v>
      </c>
      <c r="M845">
        <v>6</v>
      </c>
      <c r="N845" s="2">
        <v>42855</v>
      </c>
      <c r="O845" t="str">
        <f>VLOOKUP(L845,Location!$A$1:$D$157,2,FALSE)</f>
        <v>California</v>
      </c>
      <c r="P845" t="str">
        <f>VLOOKUP(L845,Location!$A$1:$D$157,3,FALSE)</f>
        <v>West</v>
      </c>
      <c r="Q845" t="str">
        <f>VLOOKUP(L845,Location!$A$1:$D$157,4,FALSE)</f>
        <v>Major Market</v>
      </c>
      <c r="R845" t="str">
        <f>VLOOKUP(M845,Product!$A$1:$D$14,2,FALSE)</f>
        <v>Decaf Espresso</v>
      </c>
      <c r="S845" t="str">
        <f>VLOOKUP(M845,Product!$A$1:$D$14,3,FALSE)</f>
        <v>Espresso</v>
      </c>
      <c r="T845" t="str">
        <f>VLOOKUP(M845,Product!$A$1:$D$14,4,FALSE)</f>
        <v>Decaf</v>
      </c>
    </row>
    <row r="846" spans="1:20" x14ac:dyDescent="0.3">
      <c r="A846">
        <v>-84</v>
      </c>
      <c r="B846">
        <v>-21</v>
      </c>
      <c r="C846">
        <v>106</v>
      </c>
      <c r="D846">
        <v>103</v>
      </c>
      <c r="E846">
        <v>63</v>
      </c>
      <c r="F846">
        <v>40</v>
      </c>
      <c r="G846">
        <v>1215</v>
      </c>
      <c r="H846">
        <v>-80</v>
      </c>
      <c r="I846">
        <v>184</v>
      </c>
      <c r="J846">
        <v>-30</v>
      </c>
      <c r="K846">
        <v>130</v>
      </c>
      <c r="L846">
        <v>209</v>
      </c>
      <c r="M846">
        <v>1</v>
      </c>
      <c r="N846" s="2">
        <v>42855</v>
      </c>
      <c r="O846" t="str">
        <f>VLOOKUP(L846,Location!$A$1:$D$157,2,FALSE)</f>
        <v>California</v>
      </c>
      <c r="P846" t="str">
        <f>VLOOKUP(L846,Location!$A$1:$D$157,3,FALSE)</f>
        <v>West</v>
      </c>
      <c r="Q846" t="str">
        <f>VLOOKUP(L846,Location!$A$1:$D$157,4,FALSE)</f>
        <v>Major Market</v>
      </c>
      <c r="R846" t="str">
        <f>VLOOKUP(M846,Product!$A$1:$D$14,2,FALSE)</f>
        <v>Amaretto</v>
      </c>
      <c r="S846" t="str">
        <f>VLOOKUP(M846,Product!$A$1:$D$14,3,FALSE)</f>
        <v>Coffee</v>
      </c>
      <c r="T846" t="str">
        <f>VLOOKUP(M846,Product!$A$1:$D$14,4,FALSE)</f>
        <v>Regular</v>
      </c>
    </row>
    <row r="847" spans="1:20" x14ac:dyDescent="0.3">
      <c r="A847">
        <v>295</v>
      </c>
      <c r="B847">
        <v>454</v>
      </c>
      <c r="C847">
        <v>756</v>
      </c>
      <c r="D847">
        <v>342</v>
      </c>
      <c r="E847">
        <v>159</v>
      </c>
      <c r="F847">
        <v>105</v>
      </c>
      <c r="G847">
        <v>2250</v>
      </c>
      <c r="H847">
        <v>410</v>
      </c>
      <c r="I847">
        <v>323</v>
      </c>
      <c r="J847">
        <v>560</v>
      </c>
      <c r="K847">
        <v>940</v>
      </c>
      <c r="L847">
        <v>650</v>
      </c>
      <c r="M847">
        <v>2</v>
      </c>
      <c r="N847" s="2">
        <v>42855</v>
      </c>
      <c r="O847" t="str">
        <f>VLOOKUP(L847,Location!$A$1:$D$157,2,FALSE)</f>
        <v>California</v>
      </c>
      <c r="P847" t="str">
        <f>VLOOKUP(L847,Location!$A$1:$D$157,3,FALSE)</f>
        <v>West</v>
      </c>
      <c r="Q847" t="str">
        <f>VLOOKUP(L847,Location!$A$1:$D$157,4,FALSE)</f>
        <v>Major Market</v>
      </c>
      <c r="R847" t="str">
        <f>VLOOKUP(M847,Product!$A$1:$D$14,2,FALSE)</f>
        <v>Columbian</v>
      </c>
      <c r="S847" t="str">
        <f>VLOOKUP(M847,Product!$A$1:$D$14,3,FALSE)</f>
        <v>Coffee</v>
      </c>
      <c r="T847" t="str">
        <f>VLOOKUP(M847,Product!$A$1:$D$14,4,FALSE)</f>
        <v>Regular</v>
      </c>
    </row>
    <row r="848" spans="1:20" x14ac:dyDescent="0.3">
      <c r="A848">
        <v>-142</v>
      </c>
      <c r="B848">
        <v>-32</v>
      </c>
      <c r="C848">
        <v>163</v>
      </c>
      <c r="D848">
        <v>184</v>
      </c>
      <c r="E848">
        <v>110</v>
      </c>
      <c r="F848">
        <v>64</v>
      </c>
      <c r="G848">
        <v>1952</v>
      </c>
      <c r="H848">
        <v>-140</v>
      </c>
      <c r="I848">
        <v>265</v>
      </c>
      <c r="J848">
        <v>-40</v>
      </c>
      <c r="K848">
        <v>200</v>
      </c>
      <c r="L848">
        <v>714</v>
      </c>
      <c r="M848">
        <v>3</v>
      </c>
      <c r="N848" s="2">
        <v>42855</v>
      </c>
      <c r="O848" t="str">
        <f>VLOOKUP(L848,Location!$A$1:$D$157,2,FALSE)</f>
        <v>California</v>
      </c>
      <c r="P848" t="str">
        <f>VLOOKUP(L848,Location!$A$1:$D$157,3,FALSE)</f>
        <v>West</v>
      </c>
      <c r="Q848" t="str">
        <f>VLOOKUP(L848,Location!$A$1:$D$157,4,FALSE)</f>
        <v>Major Market</v>
      </c>
      <c r="R848" t="str">
        <f>VLOOKUP(M848,Product!$A$1:$D$14,2,FALSE)</f>
        <v>Decaf Irish Cream</v>
      </c>
      <c r="S848" t="str">
        <f>VLOOKUP(M848,Product!$A$1:$D$14,3,FALSE)</f>
        <v>Coffee</v>
      </c>
      <c r="T848" t="str">
        <f>VLOOKUP(M848,Product!$A$1:$D$14,4,FALSE)</f>
        <v>Decaf</v>
      </c>
    </row>
    <row r="849" spans="1:20" x14ac:dyDescent="0.3">
      <c r="A849">
        <v>111</v>
      </c>
      <c r="B849">
        <v>152</v>
      </c>
      <c r="C849">
        <v>256</v>
      </c>
      <c r="D849">
        <v>74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s="2">
        <v>42855</v>
      </c>
      <c r="O849" t="str">
        <f>VLOOKUP(L849,Location!$A$1:$D$157,2,FALSE)</f>
        <v>California</v>
      </c>
      <c r="P849" t="str">
        <f>VLOOKUP(L849,Location!$A$1:$D$157,3,FALSE)</f>
        <v>West</v>
      </c>
      <c r="Q849" t="str">
        <f>VLOOKUP(L849,Location!$A$1:$D$157,4,FALSE)</f>
        <v>Major Market</v>
      </c>
      <c r="R849" t="str">
        <f>VLOOKUP(M849,Product!$A$1:$D$14,2,FALSE)</f>
        <v>Chamomile</v>
      </c>
      <c r="S849" t="str">
        <f>VLOOKUP(M849,Product!$A$1:$D$14,3,FALSE)</f>
        <v>Herbal Tea</v>
      </c>
      <c r="T849" t="str">
        <f>VLOOKUP(M849,Product!$A$1:$D$14,4,FALSE)</f>
        <v>Decaf</v>
      </c>
    </row>
    <row r="850" spans="1:20" x14ac:dyDescent="0.3">
      <c r="A850">
        <v>183</v>
      </c>
      <c r="B850">
        <v>277</v>
      </c>
      <c r="C850">
        <v>512</v>
      </c>
      <c r="D850">
        <v>237</v>
      </c>
      <c r="E850">
        <v>94</v>
      </c>
      <c r="F850">
        <v>72</v>
      </c>
      <c r="G850">
        <v>1060</v>
      </c>
      <c r="H850">
        <v>180</v>
      </c>
      <c r="I850">
        <v>182</v>
      </c>
      <c r="J850">
        <v>250</v>
      </c>
      <c r="K850">
        <v>450</v>
      </c>
      <c r="L850">
        <v>805</v>
      </c>
      <c r="M850">
        <v>9</v>
      </c>
      <c r="N850" s="2">
        <v>42855</v>
      </c>
      <c r="O850" t="str">
        <f>VLOOKUP(L850,Location!$A$1:$D$157,2,FALSE)</f>
        <v>California</v>
      </c>
      <c r="P850" t="str">
        <f>VLOOKUP(L850,Location!$A$1:$D$157,3,FALSE)</f>
        <v>West</v>
      </c>
      <c r="Q850" t="str">
        <f>VLOOKUP(L850,Location!$A$1:$D$157,4,FALSE)</f>
        <v>Major Market</v>
      </c>
      <c r="R850" t="str">
        <f>VLOOKUP(M850,Product!$A$1:$D$14,2,FALSE)</f>
        <v>Lemon</v>
      </c>
      <c r="S850" t="str">
        <f>VLOOKUP(M850,Product!$A$1:$D$14,3,FALSE)</f>
        <v>Herbal Tea</v>
      </c>
      <c r="T850" t="str">
        <f>VLOOKUP(M850,Product!$A$1:$D$14,4,FALSE)</f>
        <v>Decaf</v>
      </c>
    </row>
    <row r="851" spans="1:20" x14ac:dyDescent="0.3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s="2">
        <v>42855</v>
      </c>
      <c r="O851" t="str">
        <f>VLOOKUP(L851,Location!$A$1:$D$157,2,FALSE)</f>
        <v>California</v>
      </c>
      <c r="P851" t="str">
        <f>VLOOKUP(L851,Location!$A$1:$D$157,3,FALSE)</f>
        <v>West</v>
      </c>
      <c r="Q851" t="str">
        <f>VLOOKUP(L851,Location!$A$1:$D$157,4,FALSE)</f>
        <v>Major Market</v>
      </c>
      <c r="R851" t="str">
        <f>VLOOKUP(M851,Product!$A$1:$D$14,2,FALSE)</f>
        <v>Mint</v>
      </c>
      <c r="S851" t="str">
        <f>VLOOKUP(M851,Product!$A$1:$D$14,3,FALSE)</f>
        <v>Herbal Tea</v>
      </c>
      <c r="T851" t="str">
        <f>VLOOKUP(M851,Product!$A$1:$D$14,4,FALSE)</f>
        <v>Decaf</v>
      </c>
    </row>
    <row r="852" spans="1:20" x14ac:dyDescent="0.3">
      <c r="A852">
        <v>111</v>
      </c>
      <c r="B852">
        <v>152</v>
      </c>
      <c r="C852">
        <v>256</v>
      </c>
      <c r="D852">
        <v>168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s="2">
        <v>42855</v>
      </c>
      <c r="O852" t="str">
        <f>VLOOKUP(L852,Location!$A$1:$D$157,2,FALSE)</f>
        <v>California</v>
      </c>
      <c r="P852" t="str">
        <f>VLOOKUP(L852,Location!$A$1:$D$157,3,FALSE)</f>
        <v>West</v>
      </c>
      <c r="Q852" t="str">
        <f>VLOOKUP(L852,Location!$A$1:$D$157,4,FALSE)</f>
        <v>Major Market</v>
      </c>
      <c r="R852" t="str">
        <f>VLOOKUP(M852,Product!$A$1:$D$14,2,FALSE)</f>
        <v>Darjeeling</v>
      </c>
      <c r="S852" t="str">
        <f>VLOOKUP(M852,Product!$A$1:$D$14,3,FALSE)</f>
        <v>Tea</v>
      </c>
      <c r="T852" t="str">
        <f>VLOOKUP(M852,Product!$A$1:$D$14,4,FALSE)</f>
        <v>Regular</v>
      </c>
    </row>
    <row r="853" spans="1:20" x14ac:dyDescent="0.3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s="2">
        <v>42855</v>
      </c>
      <c r="O853" t="str">
        <f>VLOOKUP(L853,Location!$A$1:$D$157,2,FALSE)</f>
        <v>California</v>
      </c>
      <c r="P853" t="str">
        <f>VLOOKUP(L853,Location!$A$1:$D$157,3,FALSE)</f>
        <v>West</v>
      </c>
      <c r="Q853" t="str">
        <f>VLOOKUP(L853,Location!$A$1:$D$157,4,FALSE)</f>
        <v>Major Market</v>
      </c>
      <c r="R853" t="str">
        <f>VLOOKUP(M853,Product!$A$1:$D$14,2,FALSE)</f>
        <v>Earl Grey</v>
      </c>
      <c r="S853" t="str">
        <f>VLOOKUP(M853,Product!$A$1:$D$14,3,FALSE)</f>
        <v>Tea</v>
      </c>
      <c r="T853" t="str">
        <f>VLOOKUP(M853,Product!$A$1:$D$14,4,FALSE)</f>
        <v>Regular</v>
      </c>
    </row>
    <row r="854" spans="1:20" x14ac:dyDescent="0.3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s="2">
        <v>42855</v>
      </c>
      <c r="O854" t="str">
        <f>VLOOKUP(L854,Location!$A$1:$D$157,2,FALSE)</f>
        <v>California</v>
      </c>
      <c r="P854" t="str">
        <f>VLOOKUP(L854,Location!$A$1:$D$157,3,FALSE)</f>
        <v>West</v>
      </c>
      <c r="Q854" t="str">
        <f>VLOOKUP(L854,Location!$A$1:$D$157,4,FALSE)</f>
        <v>Major Market</v>
      </c>
      <c r="R854" t="str">
        <f>VLOOKUP(M854,Product!$A$1:$D$14,2,FALSE)</f>
        <v>Green Tea</v>
      </c>
      <c r="S854" t="str">
        <f>VLOOKUP(M854,Product!$A$1:$D$14,3,FALSE)</f>
        <v>Tea</v>
      </c>
      <c r="T854" t="str">
        <f>VLOOKUP(M854,Product!$A$1:$D$14,4,FALSE)</f>
        <v>Regular</v>
      </c>
    </row>
    <row r="855" spans="1:20" x14ac:dyDescent="0.3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2">
        <v>42855</v>
      </c>
      <c r="O855" t="str">
        <f>VLOOKUP(L855,Location!$A$1:$D$157,2,FALSE)</f>
        <v>Nevada</v>
      </c>
      <c r="P855" t="str">
        <f>VLOOKUP(L855,Location!$A$1:$D$157,3,FALSE)</f>
        <v>West</v>
      </c>
      <c r="Q855" t="str">
        <f>VLOOKUP(L855,Location!$A$1:$D$157,4,FALSE)</f>
        <v>Small Market</v>
      </c>
      <c r="R855" t="str">
        <f>VLOOKUP(M855,Product!$A$1:$D$14,2,FALSE)</f>
        <v>Caffe Latte</v>
      </c>
      <c r="S855" t="str">
        <f>VLOOKUP(M855,Product!$A$1:$D$14,3,FALSE)</f>
        <v>Espresso</v>
      </c>
      <c r="T855" t="str">
        <f>VLOOKUP(M855,Product!$A$1:$D$14,4,FALSE)</f>
        <v>Regular</v>
      </c>
    </row>
    <row r="856" spans="1:20" x14ac:dyDescent="0.3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s="2">
        <v>42855</v>
      </c>
      <c r="O856" t="str">
        <f>VLOOKUP(L856,Location!$A$1:$D$157,2,FALSE)</f>
        <v>Nevada</v>
      </c>
      <c r="P856" t="str">
        <f>VLOOKUP(L856,Location!$A$1:$D$157,3,FALSE)</f>
        <v>West</v>
      </c>
      <c r="Q856" t="str">
        <f>VLOOKUP(L856,Location!$A$1:$D$157,4,FALSE)</f>
        <v>Small Market</v>
      </c>
      <c r="R856" t="str">
        <f>VLOOKUP(M856,Product!$A$1:$D$14,2,FALSE)</f>
        <v>Caffe Mocha</v>
      </c>
      <c r="S856" t="str">
        <f>VLOOKUP(M856,Product!$A$1:$D$14,3,FALSE)</f>
        <v>Espresso</v>
      </c>
      <c r="T856" t="str">
        <f>VLOOKUP(M856,Product!$A$1:$D$14,4,FALSE)</f>
        <v>Regular</v>
      </c>
    </row>
    <row r="857" spans="1:20" x14ac:dyDescent="0.3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s="2">
        <v>42855</v>
      </c>
      <c r="O857" t="str">
        <f>VLOOKUP(L857,Location!$A$1:$D$157,2,FALSE)</f>
        <v>Nevada</v>
      </c>
      <c r="P857" t="str">
        <f>VLOOKUP(L857,Location!$A$1:$D$157,3,FALSE)</f>
        <v>West</v>
      </c>
      <c r="Q857" t="str">
        <f>VLOOKUP(L857,Location!$A$1:$D$157,4,FALSE)</f>
        <v>Small Market</v>
      </c>
      <c r="R857" t="str">
        <f>VLOOKUP(M857,Product!$A$1:$D$14,2,FALSE)</f>
        <v>Decaf Espresso</v>
      </c>
      <c r="S857" t="str">
        <f>VLOOKUP(M857,Product!$A$1:$D$14,3,FALSE)</f>
        <v>Espresso</v>
      </c>
      <c r="T857" t="str">
        <f>VLOOKUP(M857,Product!$A$1:$D$14,4,FALSE)</f>
        <v>Decaf</v>
      </c>
    </row>
    <row r="858" spans="1:20" x14ac:dyDescent="0.3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s="2">
        <v>42855</v>
      </c>
      <c r="O858" t="str">
        <f>VLOOKUP(L858,Location!$A$1:$D$157,2,FALSE)</f>
        <v>Nevada</v>
      </c>
      <c r="P858" t="str">
        <f>VLOOKUP(L858,Location!$A$1:$D$157,3,FALSE)</f>
        <v>West</v>
      </c>
      <c r="Q858" t="str">
        <f>VLOOKUP(L858,Location!$A$1:$D$157,4,FALSE)</f>
        <v>Small Market</v>
      </c>
      <c r="R858" t="str">
        <f>VLOOKUP(M858,Product!$A$1:$D$14,2,FALSE)</f>
        <v>Columbian</v>
      </c>
      <c r="S858" t="str">
        <f>VLOOKUP(M858,Product!$A$1:$D$14,3,FALSE)</f>
        <v>Coffee</v>
      </c>
      <c r="T858" t="str">
        <f>VLOOKUP(M858,Product!$A$1:$D$14,4,FALSE)</f>
        <v>Regular</v>
      </c>
    </row>
    <row r="859" spans="1:20" x14ac:dyDescent="0.3">
      <c r="A859">
        <v>25</v>
      </c>
      <c r="B859">
        <v>168</v>
      </c>
      <c r="C859">
        <v>289</v>
      </c>
      <c r="D859">
        <v>209</v>
      </c>
      <c r="E859">
        <v>143</v>
      </c>
      <c r="F859">
        <v>109</v>
      </c>
      <c r="G859">
        <v>788</v>
      </c>
      <c r="H859">
        <v>40</v>
      </c>
      <c r="I859">
        <v>80</v>
      </c>
      <c r="J859">
        <v>150</v>
      </c>
      <c r="K859">
        <v>250</v>
      </c>
      <c r="L859">
        <v>775</v>
      </c>
      <c r="M859">
        <v>8</v>
      </c>
      <c r="N859" s="2">
        <v>42855</v>
      </c>
      <c r="O859" t="str">
        <f>VLOOKUP(L859,Location!$A$1:$D$157,2,FALSE)</f>
        <v>Nevada</v>
      </c>
      <c r="P859" t="str">
        <f>VLOOKUP(L859,Location!$A$1:$D$157,3,FALSE)</f>
        <v>West</v>
      </c>
      <c r="Q859" t="str">
        <f>VLOOKUP(L859,Location!$A$1:$D$157,4,FALSE)</f>
        <v>Small Market</v>
      </c>
      <c r="R859" t="str">
        <f>VLOOKUP(M859,Product!$A$1:$D$14,2,FALSE)</f>
        <v>Chamomile</v>
      </c>
      <c r="S859" t="str">
        <f>VLOOKUP(M859,Product!$A$1:$D$14,3,FALSE)</f>
        <v>Herbal Tea</v>
      </c>
      <c r="T859" t="str">
        <f>VLOOKUP(M859,Product!$A$1:$D$14,4,FALSE)</f>
        <v>Decaf</v>
      </c>
    </row>
    <row r="860" spans="1:20" x14ac:dyDescent="0.3">
      <c r="A860">
        <v>160</v>
      </c>
      <c r="B860">
        <v>270</v>
      </c>
      <c r="C860">
        <v>465</v>
      </c>
      <c r="D860">
        <v>109</v>
      </c>
      <c r="E860">
        <v>110</v>
      </c>
      <c r="F860">
        <v>64</v>
      </c>
      <c r="G860">
        <v>956</v>
      </c>
      <c r="H860">
        <v>160</v>
      </c>
      <c r="I860">
        <v>146</v>
      </c>
      <c r="J860">
        <v>240</v>
      </c>
      <c r="K860">
        <v>400</v>
      </c>
      <c r="L860">
        <v>775</v>
      </c>
      <c r="M860">
        <v>9</v>
      </c>
      <c r="N860" s="2">
        <v>42855</v>
      </c>
      <c r="O860" t="str">
        <f>VLOOKUP(L860,Location!$A$1:$D$157,2,FALSE)</f>
        <v>Nevada</v>
      </c>
      <c r="P860" t="str">
        <f>VLOOKUP(L860,Location!$A$1:$D$157,3,FALSE)</f>
        <v>West</v>
      </c>
      <c r="Q860" t="str">
        <f>VLOOKUP(L860,Location!$A$1:$D$157,4,FALSE)</f>
        <v>Small Market</v>
      </c>
      <c r="R860" t="str">
        <f>VLOOKUP(M860,Product!$A$1:$D$14,2,FALSE)</f>
        <v>Lemon</v>
      </c>
      <c r="S860" t="str">
        <f>VLOOKUP(M860,Product!$A$1:$D$14,3,FALSE)</f>
        <v>Herbal Tea</v>
      </c>
      <c r="T860" t="str">
        <f>VLOOKUP(M860,Product!$A$1:$D$14,4,FALSE)</f>
        <v>Decaf</v>
      </c>
    </row>
    <row r="861" spans="1:20" x14ac:dyDescent="0.3">
      <c r="A861">
        <v>121</v>
      </c>
      <c r="B861">
        <v>185</v>
      </c>
      <c r="C861">
        <v>312</v>
      </c>
      <c r="D861">
        <v>82</v>
      </c>
      <c r="E861">
        <v>64</v>
      </c>
      <c r="F861">
        <v>40</v>
      </c>
      <c r="G861">
        <v>671</v>
      </c>
      <c r="H861">
        <v>120</v>
      </c>
      <c r="I861">
        <v>130</v>
      </c>
      <c r="J861">
        <v>170</v>
      </c>
      <c r="K861">
        <v>270</v>
      </c>
      <c r="L861">
        <v>775</v>
      </c>
      <c r="M861">
        <v>10</v>
      </c>
      <c r="N861" s="2">
        <v>42855</v>
      </c>
      <c r="O861" t="str">
        <f>VLOOKUP(L861,Location!$A$1:$D$157,2,FALSE)</f>
        <v>Nevada</v>
      </c>
      <c r="P861" t="str">
        <f>VLOOKUP(L861,Location!$A$1:$D$157,3,FALSE)</f>
        <v>West</v>
      </c>
      <c r="Q861" t="str">
        <f>VLOOKUP(L861,Location!$A$1:$D$157,4,FALSE)</f>
        <v>Small Market</v>
      </c>
      <c r="R861" t="str">
        <f>VLOOKUP(M861,Product!$A$1:$D$14,2,FALSE)</f>
        <v>Mint</v>
      </c>
      <c r="S861" t="str">
        <f>VLOOKUP(M861,Product!$A$1:$D$14,3,FALSE)</f>
        <v>Herbal Tea</v>
      </c>
      <c r="T861" t="str">
        <f>VLOOKUP(M861,Product!$A$1:$D$14,4,FALSE)</f>
        <v>Decaf</v>
      </c>
    </row>
    <row r="862" spans="1:20" x14ac:dyDescent="0.3">
      <c r="A862">
        <v>231</v>
      </c>
      <c r="B862">
        <v>349</v>
      </c>
      <c r="C862">
        <v>612</v>
      </c>
      <c r="D862">
        <v>291</v>
      </c>
      <c r="E862">
        <v>118</v>
      </c>
      <c r="F862">
        <v>86</v>
      </c>
      <c r="G862">
        <v>1433</v>
      </c>
      <c r="H862">
        <v>170</v>
      </c>
      <c r="I862">
        <v>85</v>
      </c>
      <c r="J862">
        <v>240</v>
      </c>
      <c r="K862">
        <v>410</v>
      </c>
      <c r="L862">
        <v>702</v>
      </c>
      <c r="M862">
        <v>11</v>
      </c>
      <c r="N862" s="2">
        <v>42855</v>
      </c>
      <c r="O862" t="str">
        <f>VLOOKUP(L862,Location!$A$1:$D$157,2,FALSE)</f>
        <v>Nevada</v>
      </c>
      <c r="P862" t="str">
        <f>VLOOKUP(L862,Location!$A$1:$D$157,3,FALSE)</f>
        <v>West</v>
      </c>
      <c r="Q862" t="str">
        <f>VLOOKUP(L862,Location!$A$1:$D$157,4,FALSE)</f>
        <v>Small Market</v>
      </c>
      <c r="R862" t="str">
        <f>VLOOKUP(M862,Product!$A$1:$D$14,2,FALSE)</f>
        <v>Darjeeling</v>
      </c>
      <c r="S862" t="str">
        <f>VLOOKUP(M862,Product!$A$1:$D$14,3,FALSE)</f>
        <v>Tea</v>
      </c>
      <c r="T862" t="str">
        <f>VLOOKUP(M862,Product!$A$1:$D$14,4,FALSE)</f>
        <v>Regular</v>
      </c>
    </row>
    <row r="863" spans="1:20" x14ac:dyDescent="0.3">
      <c r="A863">
        <v>164</v>
      </c>
      <c r="B863">
        <v>261</v>
      </c>
      <c r="C863">
        <v>521</v>
      </c>
      <c r="D863">
        <v>248</v>
      </c>
      <c r="E863">
        <v>97</v>
      </c>
      <c r="F863">
        <v>72</v>
      </c>
      <c r="G863">
        <v>1559</v>
      </c>
      <c r="H863">
        <v>120</v>
      </c>
      <c r="I863">
        <v>150</v>
      </c>
      <c r="J863">
        <v>180</v>
      </c>
      <c r="K863">
        <v>350</v>
      </c>
      <c r="L863">
        <v>775</v>
      </c>
      <c r="M863">
        <v>12</v>
      </c>
      <c r="N863" s="2">
        <v>42855</v>
      </c>
      <c r="O863" t="str">
        <f>VLOOKUP(L863,Location!$A$1:$D$157,2,FALSE)</f>
        <v>Nevada</v>
      </c>
      <c r="P863" t="str">
        <f>VLOOKUP(L863,Location!$A$1:$D$157,3,FALSE)</f>
        <v>West</v>
      </c>
      <c r="Q863" t="str">
        <f>VLOOKUP(L863,Location!$A$1:$D$157,4,FALSE)</f>
        <v>Small Market</v>
      </c>
      <c r="R863" t="str">
        <f>VLOOKUP(M863,Product!$A$1:$D$14,2,FALSE)</f>
        <v>Earl Grey</v>
      </c>
      <c r="S863" t="str">
        <f>VLOOKUP(M863,Product!$A$1:$D$14,3,FALSE)</f>
        <v>Tea</v>
      </c>
      <c r="T863" t="str">
        <f>VLOOKUP(M863,Product!$A$1:$D$14,4,FALSE)</f>
        <v>Regular</v>
      </c>
    </row>
    <row r="864" spans="1:20" x14ac:dyDescent="0.3">
      <c r="A864">
        <v>-380</v>
      </c>
      <c r="B864">
        <v>-265</v>
      </c>
      <c r="C864">
        <v>18</v>
      </c>
      <c r="D864">
        <v>258</v>
      </c>
      <c r="E864">
        <v>133</v>
      </c>
      <c r="F864">
        <v>100</v>
      </c>
      <c r="G864">
        <v>3742</v>
      </c>
      <c r="H864">
        <v>-250</v>
      </c>
      <c r="I864">
        <v>210</v>
      </c>
      <c r="J864">
        <v>-170</v>
      </c>
      <c r="K864">
        <v>0</v>
      </c>
      <c r="L864">
        <v>702</v>
      </c>
      <c r="M864">
        <v>13</v>
      </c>
      <c r="N864" s="2">
        <v>42855</v>
      </c>
      <c r="O864" t="str">
        <f>VLOOKUP(L864,Location!$A$1:$D$157,2,FALSE)</f>
        <v>Nevada</v>
      </c>
      <c r="P864" t="str">
        <f>VLOOKUP(L864,Location!$A$1:$D$157,3,FALSE)</f>
        <v>West</v>
      </c>
      <c r="Q864" t="str">
        <f>VLOOKUP(L864,Location!$A$1:$D$157,4,FALSE)</f>
        <v>Small Market</v>
      </c>
      <c r="R864" t="str">
        <f>VLOOKUP(M864,Product!$A$1:$D$14,2,FALSE)</f>
        <v>Green Tea</v>
      </c>
      <c r="S864" t="str">
        <f>VLOOKUP(M864,Product!$A$1:$D$14,3,FALSE)</f>
        <v>Tea</v>
      </c>
      <c r="T864" t="str">
        <f>VLOOKUP(M864,Product!$A$1:$D$14,4,FALSE)</f>
        <v>Regular</v>
      </c>
    </row>
    <row r="865" spans="1:20" x14ac:dyDescent="0.3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s="2">
        <v>42855</v>
      </c>
      <c r="O865" t="str">
        <f>VLOOKUP(L865,Location!$A$1:$D$157,2,FALSE)</f>
        <v>Nevada</v>
      </c>
      <c r="P865" t="str">
        <f>VLOOKUP(L865,Location!$A$1:$D$157,3,FALSE)</f>
        <v>West</v>
      </c>
      <c r="Q865" t="str">
        <f>VLOOKUP(L865,Location!$A$1:$D$157,4,FALSE)</f>
        <v>Small Market</v>
      </c>
      <c r="R865" t="str">
        <f>VLOOKUP(M865,Product!$A$1:$D$14,2,FALSE)</f>
        <v>Decaf Irish Cream</v>
      </c>
      <c r="S865" t="str">
        <f>VLOOKUP(M865,Product!$A$1:$D$14,3,FALSE)</f>
        <v>Coffee</v>
      </c>
      <c r="T865" t="str">
        <f>VLOOKUP(M865,Product!$A$1:$D$14,4,FALSE)</f>
        <v>Decaf</v>
      </c>
    </row>
    <row r="866" spans="1:20" x14ac:dyDescent="0.3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2">
        <v>42855</v>
      </c>
      <c r="O866" t="str">
        <f>VLOOKUP(L866,Location!$A$1:$D$157,2,FALSE)</f>
        <v>Oregon</v>
      </c>
      <c r="P866" t="str">
        <f>VLOOKUP(L866,Location!$A$1:$D$157,3,FALSE)</f>
        <v>West</v>
      </c>
      <c r="Q866" t="str">
        <f>VLOOKUP(L866,Location!$A$1:$D$157,4,FALSE)</f>
        <v>Small Market</v>
      </c>
      <c r="R866" t="str">
        <f>VLOOKUP(M866,Product!$A$1:$D$14,2,FALSE)</f>
        <v>Caffe Latte</v>
      </c>
      <c r="S866" t="str">
        <f>VLOOKUP(M866,Product!$A$1:$D$14,3,FALSE)</f>
        <v>Espresso</v>
      </c>
      <c r="T866" t="str">
        <f>VLOOKUP(M866,Product!$A$1:$D$14,4,FALSE)</f>
        <v>Regular</v>
      </c>
    </row>
    <row r="867" spans="1:20" x14ac:dyDescent="0.3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s="2">
        <v>42855</v>
      </c>
      <c r="O867" t="str">
        <f>VLOOKUP(L867,Location!$A$1:$D$157,2,FALSE)</f>
        <v>Oregon</v>
      </c>
      <c r="P867" t="str">
        <f>VLOOKUP(L867,Location!$A$1:$D$157,3,FALSE)</f>
        <v>West</v>
      </c>
      <c r="Q867" t="str">
        <f>VLOOKUP(L867,Location!$A$1:$D$157,4,FALSE)</f>
        <v>Small Market</v>
      </c>
      <c r="R867" t="str">
        <f>VLOOKUP(M867,Product!$A$1:$D$14,2,FALSE)</f>
        <v>Caffe Mocha</v>
      </c>
      <c r="S867" t="str">
        <f>VLOOKUP(M867,Product!$A$1:$D$14,3,FALSE)</f>
        <v>Espresso</v>
      </c>
      <c r="T867" t="str">
        <f>VLOOKUP(M867,Product!$A$1:$D$14,4,FALSE)</f>
        <v>Regular</v>
      </c>
    </row>
    <row r="868" spans="1:20" x14ac:dyDescent="0.3">
      <c r="A868">
        <v>83</v>
      </c>
      <c r="B868">
        <v>149</v>
      </c>
      <c r="C868">
        <v>298</v>
      </c>
      <c r="D868">
        <v>209</v>
      </c>
      <c r="E868">
        <v>66</v>
      </c>
      <c r="F868">
        <v>41</v>
      </c>
      <c r="G868">
        <v>1156</v>
      </c>
      <c r="H868">
        <v>90</v>
      </c>
      <c r="I868">
        <v>127</v>
      </c>
      <c r="J868">
        <v>140</v>
      </c>
      <c r="K868">
        <v>280</v>
      </c>
      <c r="L868">
        <v>541</v>
      </c>
      <c r="M868">
        <v>6</v>
      </c>
      <c r="N868" s="2">
        <v>42855</v>
      </c>
      <c r="O868" t="str">
        <f>VLOOKUP(L868,Location!$A$1:$D$157,2,FALSE)</f>
        <v>Oregon</v>
      </c>
      <c r="P868" t="str">
        <f>VLOOKUP(L868,Location!$A$1:$D$157,3,FALSE)</f>
        <v>West</v>
      </c>
      <c r="Q868" t="str">
        <f>VLOOKUP(L868,Location!$A$1:$D$157,4,FALSE)</f>
        <v>Small Market</v>
      </c>
      <c r="R868" t="str">
        <f>VLOOKUP(M868,Product!$A$1:$D$14,2,FALSE)</f>
        <v>Decaf Espresso</v>
      </c>
      <c r="S868" t="str">
        <f>VLOOKUP(M868,Product!$A$1:$D$14,3,FALSE)</f>
        <v>Espresso</v>
      </c>
      <c r="T868" t="str">
        <f>VLOOKUP(M868,Product!$A$1:$D$14,4,FALSE)</f>
        <v>Decaf</v>
      </c>
    </row>
    <row r="869" spans="1:20" x14ac:dyDescent="0.3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s="2">
        <v>42855</v>
      </c>
      <c r="O869" t="str">
        <f>VLOOKUP(L869,Location!$A$1:$D$157,2,FALSE)</f>
        <v>Oregon</v>
      </c>
      <c r="P869" t="str">
        <f>VLOOKUP(L869,Location!$A$1:$D$157,3,FALSE)</f>
        <v>West</v>
      </c>
      <c r="Q869" t="str">
        <f>VLOOKUP(L869,Location!$A$1:$D$157,4,FALSE)</f>
        <v>Small Market</v>
      </c>
      <c r="R869" t="str">
        <f>VLOOKUP(M869,Product!$A$1:$D$14,2,FALSE)</f>
        <v>Amaretto</v>
      </c>
      <c r="S869" t="str">
        <f>VLOOKUP(M869,Product!$A$1:$D$14,3,FALSE)</f>
        <v>Coffee</v>
      </c>
      <c r="T869" t="str">
        <f>VLOOKUP(M869,Product!$A$1:$D$14,4,FALSE)</f>
        <v>Regular</v>
      </c>
    </row>
    <row r="870" spans="1:20" x14ac:dyDescent="0.3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s="2">
        <v>42855</v>
      </c>
      <c r="O870" t="str">
        <f>VLOOKUP(L870,Location!$A$1:$D$157,2,FALSE)</f>
        <v>Oregon</v>
      </c>
      <c r="P870" t="str">
        <f>VLOOKUP(L870,Location!$A$1:$D$157,3,FALSE)</f>
        <v>West</v>
      </c>
      <c r="Q870" t="str">
        <f>VLOOKUP(L870,Location!$A$1:$D$157,4,FALSE)</f>
        <v>Small Market</v>
      </c>
      <c r="R870" t="str">
        <f>VLOOKUP(M870,Product!$A$1:$D$14,2,FALSE)</f>
        <v>Columbian</v>
      </c>
      <c r="S870" t="str">
        <f>VLOOKUP(M870,Product!$A$1:$D$14,3,FALSE)</f>
        <v>Coffee</v>
      </c>
      <c r="T870" t="str">
        <f>VLOOKUP(M870,Product!$A$1:$D$14,4,FALSE)</f>
        <v>Regular</v>
      </c>
    </row>
    <row r="871" spans="1:20" x14ac:dyDescent="0.3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s="2">
        <v>42855</v>
      </c>
      <c r="O871" t="str">
        <f>VLOOKUP(L871,Location!$A$1:$D$157,2,FALSE)</f>
        <v>Oregon</v>
      </c>
      <c r="P871" t="str">
        <f>VLOOKUP(L871,Location!$A$1:$D$157,3,FALSE)</f>
        <v>West</v>
      </c>
      <c r="Q871" t="str">
        <f>VLOOKUP(L871,Location!$A$1:$D$157,4,FALSE)</f>
        <v>Small Market</v>
      </c>
      <c r="R871" t="str">
        <f>VLOOKUP(M871,Product!$A$1:$D$14,2,FALSE)</f>
        <v>Chamomile</v>
      </c>
      <c r="S871" t="str">
        <f>VLOOKUP(M871,Product!$A$1:$D$14,3,FALSE)</f>
        <v>Herbal Tea</v>
      </c>
      <c r="T871" t="str">
        <f>VLOOKUP(M871,Product!$A$1:$D$14,4,FALSE)</f>
        <v>Decaf</v>
      </c>
    </row>
    <row r="872" spans="1:20" x14ac:dyDescent="0.3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s="2">
        <v>42855</v>
      </c>
      <c r="O872" t="str">
        <f>VLOOKUP(L872,Location!$A$1:$D$157,2,FALSE)</f>
        <v>Oregon</v>
      </c>
      <c r="P872" t="str">
        <f>VLOOKUP(L872,Location!$A$1:$D$157,3,FALSE)</f>
        <v>West</v>
      </c>
      <c r="Q872" t="str">
        <f>VLOOKUP(L872,Location!$A$1:$D$157,4,FALSE)</f>
        <v>Small Market</v>
      </c>
      <c r="R872" t="str">
        <f>VLOOKUP(M872,Product!$A$1:$D$14,2,FALSE)</f>
        <v>Lemon</v>
      </c>
      <c r="S872" t="str">
        <f>VLOOKUP(M872,Product!$A$1:$D$14,3,FALSE)</f>
        <v>Herbal Tea</v>
      </c>
      <c r="T872" t="str">
        <f>VLOOKUP(M872,Product!$A$1:$D$14,4,FALSE)</f>
        <v>Decaf</v>
      </c>
    </row>
    <row r="873" spans="1:20" x14ac:dyDescent="0.3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s="2">
        <v>42855</v>
      </c>
      <c r="O873" t="str">
        <f>VLOOKUP(L873,Location!$A$1:$D$157,2,FALSE)</f>
        <v>Oregon</v>
      </c>
      <c r="P873" t="str">
        <f>VLOOKUP(L873,Location!$A$1:$D$157,3,FALSE)</f>
        <v>West</v>
      </c>
      <c r="Q873" t="str">
        <f>VLOOKUP(L873,Location!$A$1:$D$157,4,FALSE)</f>
        <v>Small Market</v>
      </c>
      <c r="R873" t="str">
        <f>VLOOKUP(M873,Product!$A$1:$D$14,2,FALSE)</f>
        <v>Darjeeling</v>
      </c>
      <c r="S873" t="str">
        <f>VLOOKUP(M873,Product!$A$1:$D$14,3,FALSE)</f>
        <v>Tea</v>
      </c>
      <c r="T873" t="str">
        <f>VLOOKUP(M873,Product!$A$1:$D$14,4,FALSE)</f>
        <v>Regular</v>
      </c>
    </row>
    <row r="874" spans="1:20" x14ac:dyDescent="0.3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s="2">
        <v>42855</v>
      </c>
      <c r="O874" t="str">
        <f>VLOOKUP(L874,Location!$A$1:$D$157,2,FALSE)</f>
        <v>Oregon</v>
      </c>
      <c r="P874" t="str">
        <f>VLOOKUP(L874,Location!$A$1:$D$157,3,FALSE)</f>
        <v>West</v>
      </c>
      <c r="Q874" t="str">
        <f>VLOOKUP(L874,Location!$A$1:$D$157,4,FALSE)</f>
        <v>Small Market</v>
      </c>
      <c r="R874" t="str">
        <f>VLOOKUP(M874,Product!$A$1:$D$14,2,FALSE)</f>
        <v>Earl Grey</v>
      </c>
      <c r="S874" t="str">
        <f>VLOOKUP(M874,Product!$A$1:$D$14,3,FALSE)</f>
        <v>Tea</v>
      </c>
      <c r="T874" t="str">
        <f>VLOOKUP(M874,Product!$A$1:$D$14,4,FALSE)</f>
        <v>Regular</v>
      </c>
    </row>
    <row r="875" spans="1:20" x14ac:dyDescent="0.3">
      <c r="A875">
        <v>101</v>
      </c>
      <c r="B875">
        <v>159</v>
      </c>
      <c r="C875">
        <v>273</v>
      </c>
      <c r="D875">
        <v>95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s="2">
        <v>42855</v>
      </c>
      <c r="O875" t="str">
        <f>VLOOKUP(L875,Location!$A$1:$D$157,2,FALSE)</f>
        <v>Oregon</v>
      </c>
      <c r="P875" t="str">
        <f>VLOOKUP(L875,Location!$A$1:$D$157,3,FALSE)</f>
        <v>West</v>
      </c>
      <c r="Q875" t="str">
        <f>VLOOKUP(L875,Location!$A$1:$D$157,4,FALSE)</f>
        <v>Small Market</v>
      </c>
      <c r="R875" t="str">
        <f>VLOOKUP(M875,Product!$A$1:$D$14,2,FALSE)</f>
        <v>Green Tea</v>
      </c>
      <c r="S875" t="str">
        <f>VLOOKUP(M875,Product!$A$1:$D$14,3,FALSE)</f>
        <v>Tea</v>
      </c>
      <c r="T875" t="str">
        <f>VLOOKUP(M875,Product!$A$1:$D$14,4,FALSE)</f>
        <v>Regular</v>
      </c>
    </row>
    <row r="876" spans="1:20" x14ac:dyDescent="0.3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s="2">
        <v>42855</v>
      </c>
      <c r="O876" t="str">
        <f>VLOOKUP(L876,Location!$A$1:$D$157,2,FALSE)</f>
        <v>Oregon</v>
      </c>
      <c r="P876" t="str">
        <f>VLOOKUP(L876,Location!$A$1:$D$157,3,FALSE)</f>
        <v>West</v>
      </c>
      <c r="Q876" t="str">
        <f>VLOOKUP(L876,Location!$A$1:$D$157,4,FALSE)</f>
        <v>Small Market</v>
      </c>
      <c r="R876" t="str">
        <f>VLOOKUP(M876,Product!$A$1:$D$14,2,FALSE)</f>
        <v>Decaf Irish Cream</v>
      </c>
      <c r="S876" t="str">
        <f>VLOOKUP(M876,Product!$A$1:$D$14,3,FALSE)</f>
        <v>Coffee</v>
      </c>
      <c r="T876" t="str">
        <f>VLOOKUP(M876,Product!$A$1:$D$14,4,FALSE)</f>
        <v>Decaf</v>
      </c>
    </row>
    <row r="877" spans="1:20" x14ac:dyDescent="0.3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s="2">
        <v>42855</v>
      </c>
      <c r="O877" t="str">
        <f>VLOOKUP(L877,Location!$A$1:$D$157,2,FALSE)</f>
        <v>Washington</v>
      </c>
      <c r="P877" t="str">
        <f>VLOOKUP(L877,Location!$A$1:$D$157,3,FALSE)</f>
        <v>West</v>
      </c>
      <c r="Q877" t="str">
        <f>VLOOKUP(L877,Location!$A$1:$D$157,4,FALSE)</f>
        <v>Small Market</v>
      </c>
      <c r="R877" t="str">
        <f>VLOOKUP(M877,Product!$A$1:$D$14,2,FALSE)</f>
        <v>Caffe Latte</v>
      </c>
      <c r="S877" t="str">
        <f>VLOOKUP(M877,Product!$A$1:$D$14,3,FALSE)</f>
        <v>Espresso</v>
      </c>
      <c r="T877" t="str">
        <f>VLOOKUP(M877,Product!$A$1:$D$14,4,FALSE)</f>
        <v>Regular</v>
      </c>
    </row>
    <row r="878" spans="1:20" x14ac:dyDescent="0.3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s="2">
        <v>42855</v>
      </c>
      <c r="O878" t="str">
        <f>VLOOKUP(L878,Location!$A$1:$D$157,2,FALSE)</f>
        <v>Washington</v>
      </c>
      <c r="P878" t="str">
        <f>VLOOKUP(L878,Location!$A$1:$D$157,3,FALSE)</f>
        <v>West</v>
      </c>
      <c r="Q878" t="str">
        <f>VLOOKUP(L878,Location!$A$1:$D$157,4,FALSE)</f>
        <v>Small Market</v>
      </c>
      <c r="R878" t="str">
        <f>VLOOKUP(M878,Product!$A$1:$D$14,2,FALSE)</f>
        <v>Caffe Mocha</v>
      </c>
      <c r="S878" t="str">
        <f>VLOOKUP(M878,Product!$A$1:$D$14,3,FALSE)</f>
        <v>Espresso</v>
      </c>
      <c r="T878" t="str">
        <f>VLOOKUP(M878,Product!$A$1:$D$14,4,FALSE)</f>
        <v>Regular</v>
      </c>
    </row>
    <row r="879" spans="1:20" x14ac:dyDescent="0.3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s="2">
        <v>42855</v>
      </c>
      <c r="O879" t="str">
        <f>VLOOKUP(L879,Location!$A$1:$D$157,2,FALSE)</f>
        <v>Washington</v>
      </c>
      <c r="P879" t="str">
        <f>VLOOKUP(L879,Location!$A$1:$D$157,3,FALSE)</f>
        <v>West</v>
      </c>
      <c r="Q879" t="str">
        <f>VLOOKUP(L879,Location!$A$1:$D$157,4,FALSE)</f>
        <v>Small Market</v>
      </c>
      <c r="R879" t="str">
        <f>VLOOKUP(M879,Product!$A$1:$D$14,2,FALSE)</f>
        <v>Decaf Espresso</v>
      </c>
      <c r="S879" t="str">
        <f>VLOOKUP(M879,Product!$A$1:$D$14,3,FALSE)</f>
        <v>Espresso</v>
      </c>
      <c r="T879" t="str">
        <f>VLOOKUP(M879,Product!$A$1:$D$14,4,FALSE)</f>
        <v>Decaf</v>
      </c>
    </row>
    <row r="880" spans="1:20" x14ac:dyDescent="0.3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s="2">
        <v>42855</v>
      </c>
      <c r="O880" t="str">
        <f>VLOOKUP(L880,Location!$A$1:$D$157,2,FALSE)</f>
        <v>Washington</v>
      </c>
      <c r="P880" t="str">
        <f>VLOOKUP(L880,Location!$A$1:$D$157,3,FALSE)</f>
        <v>West</v>
      </c>
      <c r="Q880" t="str">
        <f>VLOOKUP(L880,Location!$A$1:$D$157,4,FALSE)</f>
        <v>Small Market</v>
      </c>
      <c r="R880" t="str">
        <f>VLOOKUP(M880,Product!$A$1:$D$14,2,FALSE)</f>
        <v>Columbian</v>
      </c>
      <c r="S880" t="str">
        <f>VLOOKUP(M880,Product!$A$1:$D$14,3,FALSE)</f>
        <v>Coffee</v>
      </c>
      <c r="T880" t="str">
        <f>VLOOKUP(M880,Product!$A$1:$D$14,4,FALSE)</f>
        <v>Regular</v>
      </c>
    </row>
    <row r="881" spans="1:20" x14ac:dyDescent="0.3">
      <c r="A881">
        <v>98</v>
      </c>
      <c r="B881">
        <v>165</v>
      </c>
      <c r="C881">
        <v>275</v>
      </c>
      <c r="D881">
        <v>82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s="2">
        <v>42855</v>
      </c>
      <c r="O881" t="str">
        <f>VLOOKUP(L881,Location!$A$1:$D$157,2,FALSE)</f>
        <v>Washington</v>
      </c>
      <c r="P881" t="str">
        <f>VLOOKUP(L881,Location!$A$1:$D$157,3,FALSE)</f>
        <v>West</v>
      </c>
      <c r="Q881" t="str">
        <f>VLOOKUP(L881,Location!$A$1:$D$157,4,FALSE)</f>
        <v>Small Market</v>
      </c>
      <c r="R881" t="str">
        <f>VLOOKUP(M881,Product!$A$1:$D$14,2,FALSE)</f>
        <v>Chamomile</v>
      </c>
      <c r="S881" t="str">
        <f>VLOOKUP(M881,Product!$A$1:$D$14,3,FALSE)</f>
        <v>Herbal Tea</v>
      </c>
      <c r="T881" t="str">
        <f>VLOOKUP(M881,Product!$A$1:$D$14,4,FALSE)</f>
        <v>Decaf</v>
      </c>
    </row>
    <row r="882" spans="1:20" x14ac:dyDescent="0.3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s="2">
        <v>42855</v>
      </c>
      <c r="O882" t="str">
        <f>VLOOKUP(L882,Location!$A$1:$D$157,2,FALSE)</f>
        <v>Washington</v>
      </c>
      <c r="P882" t="str">
        <f>VLOOKUP(L882,Location!$A$1:$D$157,3,FALSE)</f>
        <v>West</v>
      </c>
      <c r="Q882" t="str">
        <f>VLOOKUP(L882,Location!$A$1:$D$157,4,FALSE)</f>
        <v>Small Market</v>
      </c>
      <c r="R882" t="str">
        <f>VLOOKUP(M882,Product!$A$1:$D$14,2,FALSE)</f>
        <v>Lemon</v>
      </c>
      <c r="S882" t="str">
        <f>VLOOKUP(M882,Product!$A$1:$D$14,3,FALSE)</f>
        <v>Herbal Tea</v>
      </c>
      <c r="T882" t="str">
        <f>VLOOKUP(M882,Product!$A$1:$D$14,4,FALSE)</f>
        <v>Decaf</v>
      </c>
    </row>
    <row r="883" spans="1:20" x14ac:dyDescent="0.3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s="2">
        <v>42855</v>
      </c>
      <c r="O883" t="str">
        <f>VLOOKUP(L883,Location!$A$1:$D$157,2,FALSE)</f>
        <v>Washington</v>
      </c>
      <c r="P883" t="str">
        <f>VLOOKUP(L883,Location!$A$1:$D$157,3,FALSE)</f>
        <v>West</v>
      </c>
      <c r="Q883" t="str">
        <f>VLOOKUP(L883,Location!$A$1:$D$157,4,FALSE)</f>
        <v>Small Market</v>
      </c>
      <c r="R883" t="str">
        <f>VLOOKUP(M883,Product!$A$1:$D$14,2,FALSE)</f>
        <v>Darjeeling</v>
      </c>
      <c r="S883" t="str">
        <f>VLOOKUP(M883,Product!$A$1:$D$14,3,FALSE)</f>
        <v>Tea</v>
      </c>
      <c r="T883" t="str">
        <f>VLOOKUP(M883,Product!$A$1:$D$14,4,FALSE)</f>
        <v>Regular</v>
      </c>
    </row>
    <row r="884" spans="1:20" x14ac:dyDescent="0.3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s="2">
        <v>42855</v>
      </c>
      <c r="O884" t="str">
        <f>VLOOKUP(L884,Location!$A$1:$D$157,2,FALSE)</f>
        <v>Washington</v>
      </c>
      <c r="P884" t="str">
        <f>VLOOKUP(L884,Location!$A$1:$D$157,3,FALSE)</f>
        <v>West</v>
      </c>
      <c r="Q884" t="str">
        <f>VLOOKUP(L884,Location!$A$1:$D$157,4,FALSE)</f>
        <v>Small Market</v>
      </c>
      <c r="R884" t="str">
        <f>VLOOKUP(M884,Product!$A$1:$D$14,2,FALSE)</f>
        <v>Earl Grey</v>
      </c>
      <c r="S884" t="str">
        <f>VLOOKUP(M884,Product!$A$1:$D$14,3,FALSE)</f>
        <v>Tea</v>
      </c>
      <c r="T884" t="str">
        <f>VLOOKUP(M884,Product!$A$1:$D$14,4,FALSE)</f>
        <v>Regular</v>
      </c>
    </row>
    <row r="885" spans="1:20" x14ac:dyDescent="0.3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s="2">
        <v>42855</v>
      </c>
      <c r="O885" t="str">
        <f>VLOOKUP(L885,Location!$A$1:$D$157,2,FALSE)</f>
        <v>Washington</v>
      </c>
      <c r="P885" t="str">
        <f>VLOOKUP(L885,Location!$A$1:$D$157,3,FALSE)</f>
        <v>West</v>
      </c>
      <c r="Q885" t="str">
        <f>VLOOKUP(L885,Location!$A$1:$D$157,4,FALSE)</f>
        <v>Small Market</v>
      </c>
      <c r="R885" t="str">
        <f>VLOOKUP(M885,Product!$A$1:$D$14,2,FALSE)</f>
        <v>Green Tea</v>
      </c>
      <c r="S885" t="str">
        <f>VLOOKUP(M885,Product!$A$1:$D$14,3,FALSE)</f>
        <v>Tea</v>
      </c>
      <c r="T885" t="str">
        <f>VLOOKUP(M885,Product!$A$1:$D$14,4,FALSE)</f>
        <v>Regular</v>
      </c>
    </row>
    <row r="886" spans="1:20" x14ac:dyDescent="0.3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66</v>
      </c>
      <c r="J886">
        <v>160</v>
      </c>
      <c r="K886">
        <v>270</v>
      </c>
      <c r="L886">
        <v>253</v>
      </c>
      <c r="M886">
        <v>3</v>
      </c>
      <c r="N886" s="2">
        <v>42855</v>
      </c>
      <c r="O886" t="str">
        <f>VLOOKUP(L886,Location!$A$1:$D$157,2,FALSE)</f>
        <v>Washington</v>
      </c>
      <c r="P886" t="str">
        <f>VLOOKUP(L886,Location!$A$1:$D$157,3,FALSE)</f>
        <v>West</v>
      </c>
      <c r="Q886" t="str">
        <f>VLOOKUP(L886,Location!$A$1:$D$157,4,FALSE)</f>
        <v>Small Market</v>
      </c>
      <c r="R886" t="str">
        <f>VLOOKUP(M886,Product!$A$1:$D$14,2,FALSE)</f>
        <v>Decaf Irish Cream</v>
      </c>
      <c r="S886" t="str">
        <f>VLOOKUP(M886,Product!$A$1:$D$14,3,FALSE)</f>
        <v>Coffee</v>
      </c>
      <c r="T886" t="str">
        <f>VLOOKUP(M886,Product!$A$1:$D$14,4,FALSE)</f>
        <v>Decaf</v>
      </c>
    </row>
    <row r="887" spans="1:20" x14ac:dyDescent="0.3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s="2">
        <v>42886</v>
      </c>
      <c r="O887" t="str">
        <f>VLOOKUP(L887,Location!$A$1:$D$157,2,FALSE)</f>
        <v>Colorado</v>
      </c>
      <c r="P887" t="str">
        <f>VLOOKUP(L887,Location!$A$1:$D$157,3,FALSE)</f>
        <v>Central</v>
      </c>
      <c r="Q887" t="str">
        <f>VLOOKUP(L887,Location!$A$1:$D$157,4,FALSE)</f>
        <v>Major Market</v>
      </c>
      <c r="R887" t="str">
        <f>VLOOKUP(M887,Product!$A$1:$D$14,2,FALSE)</f>
        <v>Darjeeling</v>
      </c>
      <c r="S887" t="str">
        <f>VLOOKUP(M887,Product!$A$1:$D$14,3,FALSE)</f>
        <v>Tea</v>
      </c>
      <c r="T887" t="str">
        <f>VLOOKUP(M887,Product!$A$1:$D$14,4,FALSE)</f>
        <v>Regular</v>
      </c>
    </row>
    <row r="888" spans="1:20" x14ac:dyDescent="0.3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s="2">
        <v>42886</v>
      </c>
      <c r="O888" t="str">
        <f>VLOOKUP(L888,Location!$A$1:$D$157,2,FALSE)</f>
        <v>Colorado</v>
      </c>
      <c r="P888" t="str">
        <f>VLOOKUP(L888,Location!$A$1:$D$157,3,FALSE)</f>
        <v>Central</v>
      </c>
      <c r="Q888" t="str">
        <f>VLOOKUP(L888,Location!$A$1:$D$157,4,FALSE)</f>
        <v>Major Market</v>
      </c>
      <c r="R888" t="str">
        <f>VLOOKUP(M888,Product!$A$1:$D$14,2,FALSE)</f>
        <v>Earl Grey</v>
      </c>
      <c r="S888" t="str">
        <f>VLOOKUP(M888,Product!$A$1:$D$14,3,FALSE)</f>
        <v>Tea</v>
      </c>
      <c r="T888" t="str">
        <f>VLOOKUP(M888,Product!$A$1:$D$14,4,FALSE)</f>
        <v>Regular</v>
      </c>
    </row>
    <row r="889" spans="1:20" x14ac:dyDescent="0.3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s="2">
        <v>42886</v>
      </c>
      <c r="O889" t="str">
        <f>VLOOKUP(L889,Location!$A$1:$D$157,2,FALSE)</f>
        <v>Colorado</v>
      </c>
      <c r="P889" t="str">
        <f>VLOOKUP(L889,Location!$A$1:$D$157,3,FALSE)</f>
        <v>Central</v>
      </c>
      <c r="Q889" t="str">
        <f>VLOOKUP(L889,Location!$A$1:$D$157,4,FALSE)</f>
        <v>Major Market</v>
      </c>
      <c r="R889" t="str">
        <f>VLOOKUP(M889,Product!$A$1:$D$14,2,FALSE)</f>
        <v>Green Tea</v>
      </c>
      <c r="S889" t="str">
        <f>VLOOKUP(M889,Product!$A$1:$D$14,3,FALSE)</f>
        <v>Tea</v>
      </c>
      <c r="T889" t="str">
        <f>VLOOKUP(M889,Product!$A$1:$D$14,4,FALSE)</f>
        <v>Regular</v>
      </c>
    </row>
    <row r="890" spans="1:20" x14ac:dyDescent="0.3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93</v>
      </c>
      <c r="J890">
        <v>170</v>
      </c>
      <c r="K890">
        <v>270</v>
      </c>
      <c r="L890">
        <v>719</v>
      </c>
      <c r="M890">
        <v>5</v>
      </c>
      <c r="N890" s="2">
        <v>42886</v>
      </c>
      <c r="O890" t="str">
        <f>VLOOKUP(L890,Location!$A$1:$D$157,2,FALSE)</f>
        <v>Colorado</v>
      </c>
      <c r="P890" t="str">
        <f>VLOOKUP(L890,Location!$A$1:$D$157,3,FALSE)</f>
        <v>Central</v>
      </c>
      <c r="Q890" t="str">
        <f>VLOOKUP(L890,Location!$A$1:$D$157,4,FALSE)</f>
        <v>Major Market</v>
      </c>
      <c r="R890" t="str">
        <f>VLOOKUP(M890,Product!$A$1:$D$14,2,FALSE)</f>
        <v>Caffe Mocha</v>
      </c>
      <c r="S890" t="str">
        <f>VLOOKUP(M890,Product!$A$1:$D$14,3,FALSE)</f>
        <v>Espresso</v>
      </c>
      <c r="T890" t="str">
        <f>VLOOKUP(M890,Product!$A$1:$D$14,4,FALSE)</f>
        <v>Regular</v>
      </c>
    </row>
    <row r="891" spans="1:20" x14ac:dyDescent="0.3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s="2">
        <v>42886</v>
      </c>
      <c r="O891" t="str">
        <f>VLOOKUP(L891,Location!$A$1:$D$157,2,FALSE)</f>
        <v>Colorado</v>
      </c>
      <c r="P891" t="str">
        <f>VLOOKUP(L891,Location!$A$1:$D$157,3,FALSE)</f>
        <v>Central</v>
      </c>
      <c r="Q891" t="str">
        <f>VLOOKUP(L891,Location!$A$1:$D$157,4,FALSE)</f>
        <v>Major Market</v>
      </c>
      <c r="R891" t="str">
        <f>VLOOKUP(M891,Product!$A$1:$D$14,2,FALSE)</f>
        <v>Decaf Espresso</v>
      </c>
      <c r="S891" t="str">
        <f>VLOOKUP(M891,Product!$A$1:$D$14,3,FALSE)</f>
        <v>Espresso</v>
      </c>
      <c r="T891" t="str">
        <f>VLOOKUP(M891,Product!$A$1:$D$14,4,FALSE)</f>
        <v>Decaf</v>
      </c>
    </row>
    <row r="892" spans="1:20" x14ac:dyDescent="0.3">
      <c r="A892">
        <v>121</v>
      </c>
      <c r="B892">
        <v>163</v>
      </c>
      <c r="C892">
        <v>276</v>
      </c>
      <c r="D892">
        <v>89</v>
      </c>
      <c r="E892">
        <v>42</v>
      </c>
      <c r="F892">
        <v>31</v>
      </c>
      <c r="G892">
        <v>897</v>
      </c>
      <c r="H892">
        <v>130</v>
      </c>
      <c r="I892">
        <v>88</v>
      </c>
      <c r="J892">
        <v>170</v>
      </c>
      <c r="K892">
        <v>280</v>
      </c>
      <c r="L892">
        <v>719</v>
      </c>
      <c r="M892">
        <v>1</v>
      </c>
      <c r="N892" s="2">
        <v>42886</v>
      </c>
      <c r="O892" t="str">
        <f>VLOOKUP(L892,Location!$A$1:$D$157,2,FALSE)</f>
        <v>Colorado</v>
      </c>
      <c r="P892" t="str">
        <f>VLOOKUP(L892,Location!$A$1:$D$157,3,FALSE)</f>
        <v>Central</v>
      </c>
      <c r="Q892" t="str">
        <f>VLOOKUP(L892,Location!$A$1:$D$157,4,FALSE)</f>
        <v>Major Market</v>
      </c>
      <c r="R892" t="str">
        <f>VLOOKUP(M892,Product!$A$1:$D$14,2,FALSE)</f>
        <v>Amaretto</v>
      </c>
      <c r="S892" t="str">
        <f>VLOOKUP(M892,Product!$A$1:$D$14,3,FALSE)</f>
        <v>Coffee</v>
      </c>
      <c r="T892" t="str">
        <f>VLOOKUP(M892,Product!$A$1:$D$14,4,FALSE)</f>
        <v>Regular</v>
      </c>
    </row>
    <row r="893" spans="1:20" x14ac:dyDescent="0.3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s="2">
        <v>42886</v>
      </c>
      <c r="O893" t="str">
        <f>VLOOKUP(L893,Location!$A$1:$D$157,2,FALSE)</f>
        <v>Colorado</v>
      </c>
      <c r="P893" t="str">
        <f>VLOOKUP(L893,Location!$A$1:$D$157,3,FALSE)</f>
        <v>Central</v>
      </c>
      <c r="Q893" t="str">
        <f>VLOOKUP(L893,Location!$A$1:$D$157,4,FALSE)</f>
        <v>Major Market</v>
      </c>
      <c r="R893" t="str">
        <f>VLOOKUP(M893,Product!$A$1:$D$14,2,FALSE)</f>
        <v>Columbian</v>
      </c>
      <c r="S893" t="str">
        <f>VLOOKUP(M893,Product!$A$1:$D$14,3,FALSE)</f>
        <v>Coffee</v>
      </c>
      <c r="T893" t="str">
        <f>VLOOKUP(M893,Product!$A$1:$D$14,4,FALSE)</f>
        <v>Regular</v>
      </c>
    </row>
    <row r="894" spans="1:20" x14ac:dyDescent="0.3">
      <c r="A894">
        <v>132</v>
      </c>
      <c r="B894">
        <v>178</v>
      </c>
      <c r="C894">
        <v>301</v>
      </c>
      <c r="D894">
        <v>229</v>
      </c>
      <c r="E894">
        <v>46</v>
      </c>
      <c r="F894">
        <v>34</v>
      </c>
      <c r="G894">
        <v>947</v>
      </c>
      <c r="H894">
        <v>140</v>
      </c>
      <c r="I894">
        <v>152</v>
      </c>
      <c r="J894">
        <v>180</v>
      </c>
      <c r="K894">
        <v>310</v>
      </c>
      <c r="L894">
        <v>719</v>
      </c>
      <c r="M894">
        <v>3</v>
      </c>
      <c r="N894" s="2">
        <v>42886</v>
      </c>
      <c r="O894" t="str">
        <f>VLOOKUP(L894,Location!$A$1:$D$157,2,FALSE)</f>
        <v>Colorado</v>
      </c>
      <c r="P894" t="str">
        <f>VLOOKUP(L894,Location!$A$1:$D$157,3,FALSE)</f>
        <v>Central</v>
      </c>
      <c r="Q894" t="str">
        <f>VLOOKUP(L894,Location!$A$1:$D$157,4,FALSE)</f>
        <v>Major Market</v>
      </c>
      <c r="R894" t="str">
        <f>VLOOKUP(M894,Product!$A$1:$D$14,2,FALSE)</f>
        <v>Decaf Irish Cream</v>
      </c>
      <c r="S894" t="str">
        <f>VLOOKUP(M894,Product!$A$1:$D$14,3,FALSE)</f>
        <v>Coffee</v>
      </c>
      <c r="T894" t="str">
        <f>VLOOKUP(M894,Product!$A$1:$D$14,4,FALSE)</f>
        <v>Decaf</v>
      </c>
    </row>
    <row r="895" spans="1:20" x14ac:dyDescent="0.3">
      <c r="A895">
        <v>83</v>
      </c>
      <c r="B895">
        <v>149</v>
      </c>
      <c r="C895">
        <v>298</v>
      </c>
      <c r="D895">
        <v>108</v>
      </c>
      <c r="E895">
        <v>66</v>
      </c>
      <c r="F895">
        <v>41</v>
      </c>
      <c r="G895">
        <v>1245</v>
      </c>
      <c r="H895">
        <v>90</v>
      </c>
      <c r="I895">
        <v>98</v>
      </c>
      <c r="J895">
        <v>140</v>
      </c>
      <c r="K895">
        <v>260</v>
      </c>
      <c r="L895">
        <v>720</v>
      </c>
      <c r="M895">
        <v>8</v>
      </c>
      <c r="N895" s="2">
        <v>42886</v>
      </c>
      <c r="O895" t="str">
        <f>VLOOKUP(L895,Location!$A$1:$D$157,2,FALSE)</f>
        <v>Colorado</v>
      </c>
      <c r="P895" t="str">
        <f>VLOOKUP(L895,Location!$A$1:$D$157,3,FALSE)</f>
        <v>Central</v>
      </c>
      <c r="Q895" t="str">
        <f>VLOOKUP(L895,Location!$A$1:$D$157,4,FALSE)</f>
        <v>Major Market</v>
      </c>
      <c r="R895" t="str">
        <f>VLOOKUP(M895,Product!$A$1:$D$14,2,FALSE)</f>
        <v>Chamomile</v>
      </c>
      <c r="S895" t="str">
        <f>VLOOKUP(M895,Product!$A$1:$D$14,3,FALSE)</f>
        <v>Herbal Tea</v>
      </c>
      <c r="T895" t="str">
        <f>VLOOKUP(M895,Product!$A$1:$D$14,4,FALSE)</f>
        <v>Decaf</v>
      </c>
    </row>
    <row r="896" spans="1:20" x14ac:dyDescent="0.3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s="2">
        <v>42886</v>
      </c>
      <c r="O896" t="str">
        <f>VLOOKUP(L896,Location!$A$1:$D$157,2,FALSE)</f>
        <v>Colorado</v>
      </c>
      <c r="P896" t="str">
        <f>VLOOKUP(L896,Location!$A$1:$D$157,3,FALSE)</f>
        <v>Central</v>
      </c>
      <c r="Q896" t="str">
        <f>VLOOKUP(L896,Location!$A$1:$D$157,4,FALSE)</f>
        <v>Major Market</v>
      </c>
      <c r="R896" t="str">
        <f>VLOOKUP(M896,Product!$A$1:$D$14,2,FALSE)</f>
        <v>Lemon</v>
      </c>
      <c r="S896" t="str">
        <f>VLOOKUP(M896,Product!$A$1:$D$14,3,FALSE)</f>
        <v>Herbal Tea</v>
      </c>
      <c r="T896" t="str">
        <f>VLOOKUP(M896,Product!$A$1:$D$14,4,FALSE)</f>
        <v>Decaf</v>
      </c>
    </row>
    <row r="897" spans="1:20" x14ac:dyDescent="0.3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s="2">
        <v>42886</v>
      </c>
      <c r="O897" t="str">
        <f>VLOOKUP(L897,Location!$A$1:$D$157,2,FALSE)</f>
        <v>Colorado</v>
      </c>
      <c r="P897" t="str">
        <f>VLOOKUP(L897,Location!$A$1:$D$157,3,FALSE)</f>
        <v>Central</v>
      </c>
      <c r="Q897" t="str">
        <f>VLOOKUP(L897,Location!$A$1:$D$157,4,FALSE)</f>
        <v>Major Market</v>
      </c>
      <c r="R897" t="str">
        <f>VLOOKUP(M897,Product!$A$1:$D$14,2,FALSE)</f>
        <v>Mint</v>
      </c>
      <c r="S897" t="str">
        <f>VLOOKUP(M897,Product!$A$1:$D$14,3,FALSE)</f>
        <v>Herbal Tea</v>
      </c>
      <c r="T897" t="str">
        <f>VLOOKUP(M897,Product!$A$1:$D$14,4,FALSE)</f>
        <v>Decaf</v>
      </c>
    </row>
    <row r="898" spans="1:20" x14ac:dyDescent="0.3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s="2">
        <v>42886</v>
      </c>
      <c r="O898" t="str">
        <f>VLOOKUP(L898,Location!$A$1:$D$157,2,FALSE)</f>
        <v>Illinois</v>
      </c>
      <c r="P898" t="str">
        <f>VLOOKUP(L898,Location!$A$1:$D$157,3,FALSE)</f>
        <v>Central</v>
      </c>
      <c r="Q898" t="str">
        <f>VLOOKUP(L898,Location!$A$1:$D$157,4,FALSE)</f>
        <v>Major Market</v>
      </c>
      <c r="R898" t="str">
        <f>VLOOKUP(M898,Product!$A$1:$D$14,2,FALSE)</f>
        <v>Darjeeling</v>
      </c>
      <c r="S898" t="str">
        <f>VLOOKUP(M898,Product!$A$1:$D$14,3,FALSE)</f>
        <v>Tea</v>
      </c>
      <c r="T898" t="str">
        <f>VLOOKUP(M898,Product!$A$1:$D$14,4,FALSE)</f>
        <v>Regular</v>
      </c>
    </row>
    <row r="899" spans="1:20" x14ac:dyDescent="0.3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s="2">
        <v>42886</v>
      </c>
      <c r="O899" t="str">
        <f>VLOOKUP(L899,Location!$A$1:$D$157,2,FALSE)</f>
        <v>Illinois</v>
      </c>
      <c r="P899" t="str">
        <f>VLOOKUP(L899,Location!$A$1:$D$157,3,FALSE)</f>
        <v>Central</v>
      </c>
      <c r="Q899" t="str">
        <f>VLOOKUP(L899,Location!$A$1:$D$157,4,FALSE)</f>
        <v>Major Market</v>
      </c>
      <c r="R899" t="str">
        <f>VLOOKUP(M899,Product!$A$1:$D$14,2,FALSE)</f>
        <v>Earl Grey</v>
      </c>
      <c r="S899" t="str">
        <f>VLOOKUP(M899,Product!$A$1:$D$14,3,FALSE)</f>
        <v>Tea</v>
      </c>
      <c r="T899" t="str">
        <f>VLOOKUP(M899,Product!$A$1:$D$14,4,FALSE)</f>
        <v>Regular</v>
      </c>
    </row>
    <row r="900" spans="1:20" x14ac:dyDescent="0.3">
      <c r="A900">
        <v>241</v>
      </c>
      <c r="B900">
        <v>362</v>
      </c>
      <c r="C900">
        <v>634</v>
      </c>
      <c r="D900">
        <v>256</v>
      </c>
      <c r="E900">
        <v>121</v>
      </c>
      <c r="F900">
        <v>89</v>
      </c>
      <c r="G900">
        <v>1616</v>
      </c>
      <c r="H900">
        <v>300</v>
      </c>
      <c r="I900">
        <v>239</v>
      </c>
      <c r="J900">
        <v>430</v>
      </c>
      <c r="K900">
        <v>740</v>
      </c>
      <c r="L900">
        <v>312</v>
      </c>
      <c r="M900">
        <v>5</v>
      </c>
      <c r="N900" s="2">
        <v>42886</v>
      </c>
      <c r="O900" t="str">
        <f>VLOOKUP(L900,Location!$A$1:$D$157,2,FALSE)</f>
        <v>Illinois</v>
      </c>
      <c r="P900" t="str">
        <f>VLOOKUP(L900,Location!$A$1:$D$157,3,FALSE)</f>
        <v>Central</v>
      </c>
      <c r="Q900" t="str">
        <f>VLOOKUP(L900,Location!$A$1:$D$157,4,FALSE)</f>
        <v>Major Market</v>
      </c>
      <c r="R900" t="str">
        <f>VLOOKUP(M900,Product!$A$1:$D$14,2,FALSE)</f>
        <v>Caffe Mocha</v>
      </c>
      <c r="S900" t="str">
        <f>VLOOKUP(M900,Product!$A$1:$D$14,3,FALSE)</f>
        <v>Espresso</v>
      </c>
      <c r="T900" t="str">
        <f>VLOOKUP(M900,Product!$A$1:$D$14,4,FALSE)</f>
        <v>Regular</v>
      </c>
    </row>
    <row r="901" spans="1:20" x14ac:dyDescent="0.3">
      <c r="A901">
        <v>164</v>
      </c>
      <c r="B901">
        <v>261</v>
      </c>
      <c r="C901">
        <v>521</v>
      </c>
      <c r="D901">
        <v>245</v>
      </c>
      <c r="E901">
        <v>97</v>
      </c>
      <c r="F901">
        <v>72</v>
      </c>
      <c r="G901">
        <v>1715</v>
      </c>
      <c r="H901">
        <v>210</v>
      </c>
      <c r="I901">
        <v>313</v>
      </c>
      <c r="J901">
        <v>310</v>
      </c>
      <c r="K901">
        <v>610</v>
      </c>
      <c r="L901">
        <v>312</v>
      </c>
      <c r="M901">
        <v>6</v>
      </c>
      <c r="N901" s="2">
        <v>42886</v>
      </c>
      <c r="O901" t="str">
        <f>VLOOKUP(L901,Location!$A$1:$D$157,2,FALSE)</f>
        <v>Illinois</v>
      </c>
      <c r="P901" t="str">
        <f>VLOOKUP(L901,Location!$A$1:$D$157,3,FALSE)</f>
        <v>Central</v>
      </c>
      <c r="Q901" t="str">
        <f>VLOOKUP(L901,Location!$A$1:$D$157,4,FALSE)</f>
        <v>Major Market</v>
      </c>
      <c r="R901" t="str">
        <f>VLOOKUP(M901,Product!$A$1:$D$14,2,FALSE)</f>
        <v>Decaf Espresso</v>
      </c>
      <c r="S901" t="str">
        <f>VLOOKUP(M901,Product!$A$1:$D$14,3,FALSE)</f>
        <v>Espresso</v>
      </c>
      <c r="T901" t="str">
        <f>VLOOKUP(M901,Product!$A$1:$D$14,4,FALSE)</f>
        <v>Decaf</v>
      </c>
    </row>
    <row r="902" spans="1:20" x14ac:dyDescent="0.3">
      <c r="A902">
        <v>167</v>
      </c>
      <c r="B902">
        <v>278</v>
      </c>
      <c r="C902">
        <v>478</v>
      </c>
      <c r="D902">
        <v>152</v>
      </c>
      <c r="E902">
        <v>111</v>
      </c>
      <c r="F902">
        <v>66</v>
      </c>
      <c r="G902">
        <v>1095</v>
      </c>
      <c r="H902">
        <v>190</v>
      </c>
      <c r="I902">
        <v>232</v>
      </c>
      <c r="J902">
        <v>290</v>
      </c>
      <c r="K902">
        <v>500</v>
      </c>
      <c r="L902">
        <v>815</v>
      </c>
      <c r="M902">
        <v>2</v>
      </c>
      <c r="N902" s="2">
        <v>42886</v>
      </c>
      <c r="O902" t="str">
        <f>VLOOKUP(L902,Location!$A$1:$D$157,2,FALSE)</f>
        <v>Illinois</v>
      </c>
      <c r="P902" t="str">
        <f>VLOOKUP(L902,Location!$A$1:$D$157,3,FALSE)</f>
        <v>Central</v>
      </c>
      <c r="Q902" t="str">
        <f>VLOOKUP(L902,Location!$A$1:$D$157,4,FALSE)</f>
        <v>Major Market</v>
      </c>
      <c r="R902" t="str">
        <f>VLOOKUP(M902,Product!$A$1:$D$14,2,FALSE)</f>
        <v>Columbian</v>
      </c>
      <c r="S902" t="str">
        <f>VLOOKUP(M902,Product!$A$1:$D$14,3,FALSE)</f>
        <v>Coffee</v>
      </c>
      <c r="T902" t="str">
        <f>VLOOKUP(M902,Product!$A$1:$D$14,4,FALSE)</f>
        <v>Regular</v>
      </c>
    </row>
    <row r="903" spans="1:20" x14ac:dyDescent="0.3">
      <c r="A903">
        <v>135</v>
      </c>
      <c r="B903">
        <v>204</v>
      </c>
      <c r="C903">
        <v>345</v>
      </c>
      <c r="D903">
        <v>104</v>
      </c>
      <c r="E903">
        <v>69</v>
      </c>
      <c r="F903">
        <v>45</v>
      </c>
      <c r="G903">
        <v>764</v>
      </c>
      <c r="H903">
        <v>160</v>
      </c>
      <c r="I903">
        <v>88</v>
      </c>
      <c r="J903">
        <v>220</v>
      </c>
      <c r="K903">
        <v>360</v>
      </c>
      <c r="L903">
        <v>630</v>
      </c>
      <c r="M903">
        <v>3</v>
      </c>
      <c r="N903" s="2">
        <v>42886</v>
      </c>
      <c r="O903" t="str">
        <f>VLOOKUP(L903,Location!$A$1:$D$157,2,FALSE)</f>
        <v>Illinois</v>
      </c>
      <c r="P903" t="str">
        <f>VLOOKUP(L903,Location!$A$1:$D$157,3,FALSE)</f>
        <v>Central</v>
      </c>
      <c r="Q903" t="str">
        <f>VLOOKUP(L903,Location!$A$1:$D$157,4,FALSE)</f>
        <v>Major Market</v>
      </c>
      <c r="R903" t="str">
        <f>VLOOKUP(M903,Product!$A$1:$D$14,2,FALSE)</f>
        <v>Decaf Irish Cream</v>
      </c>
      <c r="S903" t="str">
        <f>VLOOKUP(M903,Product!$A$1:$D$14,3,FALSE)</f>
        <v>Coffee</v>
      </c>
      <c r="T903" t="str">
        <f>VLOOKUP(M903,Product!$A$1:$D$14,4,FALSE)</f>
        <v>Decaf</v>
      </c>
    </row>
    <row r="904" spans="1:20" x14ac:dyDescent="0.3">
      <c r="A904">
        <v>121</v>
      </c>
      <c r="B904">
        <v>163</v>
      </c>
      <c r="C904">
        <v>276</v>
      </c>
      <c r="D904">
        <v>139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s="2">
        <v>42886</v>
      </c>
      <c r="O904" t="str">
        <f>VLOOKUP(L904,Location!$A$1:$D$157,2,FALSE)</f>
        <v>Illinois</v>
      </c>
      <c r="P904" t="str">
        <f>VLOOKUP(L904,Location!$A$1:$D$157,3,FALSE)</f>
        <v>Central</v>
      </c>
      <c r="Q904" t="str">
        <f>VLOOKUP(L904,Location!$A$1:$D$157,4,FALSE)</f>
        <v>Major Market</v>
      </c>
      <c r="R904" t="str">
        <f>VLOOKUP(M904,Product!$A$1:$D$14,2,FALSE)</f>
        <v>Chamomile</v>
      </c>
      <c r="S904" t="str">
        <f>VLOOKUP(M904,Product!$A$1:$D$14,3,FALSE)</f>
        <v>Herbal Tea</v>
      </c>
      <c r="T904" t="str">
        <f>VLOOKUP(M904,Product!$A$1:$D$14,4,FALSE)</f>
        <v>Decaf</v>
      </c>
    </row>
    <row r="905" spans="1:20" x14ac:dyDescent="0.3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s="2">
        <v>42886</v>
      </c>
      <c r="O905" t="str">
        <f>VLOOKUP(L905,Location!$A$1:$D$157,2,FALSE)</f>
        <v>Illinois</v>
      </c>
      <c r="P905" t="str">
        <f>VLOOKUP(L905,Location!$A$1:$D$157,3,FALSE)</f>
        <v>Central</v>
      </c>
      <c r="Q905" t="str">
        <f>VLOOKUP(L905,Location!$A$1:$D$157,4,FALSE)</f>
        <v>Major Market</v>
      </c>
      <c r="R905" t="str">
        <f>VLOOKUP(M905,Product!$A$1:$D$14,2,FALSE)</f>
        <v>Lemon</v>
      </c>
      <c r="S905" t="str">
        <f>VLOOKUP(M905,Product!$A$1:$D$14,3,FALSE)</f>
        <v>Herbal Tea</v>
      </c>
      <c r="T905" t="str">
        <f>VLOOKUP(M905,Product!$A$1:$D$14,4,FALSE)</f>
        <v>Decaf</v>
      </c>
    </row>
    <row r="906" spans="1:20" x14ac:dyDescent="0.3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76</v>
      </c>
      <c r="J906">
        <v>160</v>
      </c>
      <c r="K906">
        <v>260</v>
      </c>
      <c r="L906">
        <v>309</v>
      </c>
      <c r="M906">
        <v>10</v>
      </c>
      <c r="N906" s="2">
        <v>42886</v>
      </c>
      <c r="O906" t="str">
        <f>VLOOKUP(L906,Location!$A$1:$D$157,2,FALSE)</f>
        <v>Illinois</v>
      </c>
      <c r="P906" t="str">
        <f>VLOOKUP(L906,Location!$A$1:$D$157,3,FALSE)</f>
        <v>Central</v>
      </c>
      <c r="Q906" t="str">
        <f>VLOOKUP(L906,Location!$A$1:$D$157,4,FALSE)</f>
        <v>Major Market</v>
      </c>
      <c r="R906" t="str">
        <f>VLOOKUP(M906,Product!$A$1:$D$14,2,FALSE)</f>
        <v>Mint</v>
      </c>
      <c r="S906" t="str">
        <f>VLOOKUP(M906,Product!$A$1:$D$14,3,FALSE)</f>
        <v>Herbal Tea</v>
      </c>
      <c r="T906" t="str">
        <f>VLOOKUP(M906,Product!$A$1:$D$14,4,FALSE)</f>
        <v>Decaf</v>
      </c>
    </row>
    <row r="907" spans="1:20" x14ac:dyDescent="0.3">
      <c r="A907">
        <v>164</v>
      </c>
      <c r="B907">
        <v>261</v>
      </c>
      <c r="C907">
        <v>521</v>
      </c>
      <c r="D907">
        <v>278</v>
      </c>
      <c r="E907">
        <v>97</v>
      </c>
      <c r="F907">
        <v>72</v>
      </c>
      <c r="G907">
        <v>1715</v>
      </c>
      <c r="H907">
        <v>150</v>
      </c>
      <c r="I907">
        <v>253</v>
      </c>
      <c r="J907">
        <v>230</v>
      </c>
      <c r="K907">
        <v>450</v>
      </c>
      <c r="L907">
        <v>641</v>
      </c>
      <c r="M907">
        <v>11</v>
      </c>
      <c r="N907" s="2">
        <v>42886</v>
      </c>
      <c r="O907" t="str">
        <f>VLOOKUP(L907,Location!$A$1:$D$157,2,FALSE)</f>
        <v>Iowa</v>
      </c>
      <c r="P907" t="str">
        <f>VLOOKUP(L907,Location!$A$1:$D$157,3,FALSE)</f>
        <v>Central</v>
      </c>
      <c r="Q907" t="str">
        <f>VLOOKUP(L907,Location!$A$1:$D$157,4,FALSE)</f>
        <v>Small Market</v>
      </c>
      <c r="R907" t="str">
        <f>VLOOKUP(M907,Product!$A$1:$D$14,2,FALSE)</f>
        <v>Darjeeling</v>
      </c>
      <c r="S907" t="str">
        <f>VLOOKUP(M907,Product!$A$1:$D$14,3,FALSE)</f>
        <v>Tea</v>
      </c>
      <c r="T907" t="str">
        <f>VLOOKUP(M907,Product!$A$1:$D$14,4,FALSE)</f>
        <v>Regular</v>
      </c>
    </row>
    <row r="908" spans="1:20" x14ac:dyDescent="0.3">
      <c r="A908">
        <v>197</v>
      </c>
      <c r="B908">
        <v>332</v>
      </c>
      <c r="C908">
        <v>603</v>
      </c>
      <c r="D908">
        <v>238</v>
      </c>
      <c r="E908">
        <v>135</v>
      </c>
      <c r="F908">
        <v>102</v>
      </c>
      <c r="G908">
        <v>1714</v>
      </c>
      <c r="H908">
        <v>180</v>
      </c>
      <c r="I908">
        <v>171</v>
      </c>
      <c r="J908">
        <v>300</v>
      </c>
      <c r="K908">
        <v>530</v>
      </c>
      <c r="L908">
        <v>563</v>
      </c>
      <c r="M908">
        <v>12</v>
      </c>
      <c r="N908" s="2">
        <v>42886</v>
      </c>
      <c r="O908" t="str">
        <f>VLOOKUP(L908,Location!$A$1:$D$157,2,FALSE)</f>
        <v>Iowa</v>
      </c>
      <c r="P908" t="str">
        <f>VLOOKUP(L908,Location!$A$1:$D$157,3,FALSE)</f>
        <v>Central</v>
      </c>
      <c r="Q908" t="str">
        <f>VLOOKUP(L908,Location!$A$1:$D$157,4,FALSE)</f>
        <v>Small Market</v>
      </c>
      <c r="R908" t="str">
        <f>VLOOKUP(M908,Product!$A$1:$D$14,2,FALSE)</f>
        <v>Earl Grey</v>
      </c>
      <c r="S908" t="str">
        <f>VLOOKUP(M908,Product!$A$1:$D$14,3,FALSE)</f>
        <v>Tea</v>
      </c>
      <c r="T908" t="str">
        <f>VLOOKUP(M908,Product!$A$1:$D$14,4,FALSE)</f>
        <v>Regular</v>
      </c>
    </row>
    <row r="909" spans="1:20" x14ac:dyDescent="0.3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2">
        <v>42886</v>
      </c>
      <c r="O909" t="str">
        <f>VLOOKUP(L909,Location!$A$1:$D$157,2,FALSE)</f>
        <v>Iowa</v>
      </c>
      <c r="P909" t="str">
        <f>VLOOKUP(L909,Location!$A$1:$D$157,3,FALSE)</f>
        <v>Central</v>
      </c>
      <c r="Q909" t="str">
        <f>VLOOKUP(L909,Location!$A$1:$D$157,4,FALSE)</f>
        <v>Small Market</v>
      </c>
      <c r="R909" t="str">
        <f>VLOOKUP(M909,Product!$A$1:$D$14,2,FALSE)</f>
        <v>Caffe Mocha</v>
      </c>
      <c r="S909" t="str">
        <f>VLOOKUP(M909,Product!$A$1:$D$14,3,FALSE)</f>
        <v>Espresso</v>
      </c>
      <c r="T909" t="str">
        <f>VLOOKUP(M909,Product!$A$1:$D$14,4,FALSE)</f>
        <v>Regular</v>
      </c>
    </row>
    <row r="910" spans="1:20" x14ac:dyDescent="0.3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s="2">
        <v>42886</v>
      </c>
      <c r="O910" t="str">
        <f>VLOOKUP(L910,Location!$A$1:$D$157,2,FALSE)</f>
        <v>Iowa</v>
      </c>
      <c r="P910" t="str">
        <f>VLOOKUP(L910,Location!$A$1:$D$157,3,FALSE)</f>
        <v>Central</v>
      </c>
      <c r="Q910" t="str">
        <f>VLOOKUP(L910,Location!$A$1:$D$157,4,FALSE)</f>
        <v>Small Market</v>
      </c>
      <c r="R910" t="str">
        <f>VLOOKUP(M910,Product!$A$1:$D$14,2,FALSE)</f>
        <v>Decaf Espresso</v>
      </c>
      <c r="S910" t="str">
        <f>VLOOKUP(M910,Product!$A$1:$D$14,3,FALSE)</f>
        <v>Espresso</v>
      </c>
      <c r="T910" t="str">
        <f>VLOOKUP(M910,Product!$A$1:$D$14,4,FALSE)</f>
        <v>Decaf</v>
      </c>
    </row>
    <row r="911" spans="1:20" x14ac:dyDescent="0.3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s="2">
        <v>42886</v>
      </c>
      <c r="O911" t="str">
        <f>VLOOKUP(L911,Location!$A$1:$D$157,2,FALSE)</f>
        <v>Iowa</v>
      </c>
      <c r="P911" t="str">
        <f>VLOOKUP(L911,Location!$A$1:$D$157,3,FALSE)</f>
        <v>Central</v>
      </c>
      <c r="Q911" t="str">
        <f>VLOOKUP(L911,Location!$A$1:$D$157,4,FALSE)</f>
        <v>Small Market</v>
      </c>
      <c r="R911" t="str">
        <f>VLOOKUP(M911,Product!$A$1:$D$14,2,FALSE)</f>
        <v>Amaretto</v>
      </c>
      <c r="S911" t="str">
        <f>VLOOKUP(M911,Product!$A$1:$D$14,3,FALSE)</f>
        <v>Coffee</v>
      </c>
      <c r="T911" t="str">
        <f>VLOOKUP(M911,Product!$A$1:$D$14,4,FALSE)</f>
        <v>Regular</v>
      </c>
    </row>
    <row r="912" spans="1:20" x14ac:dyDescent="0.3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s="2">
        <v>42886</v>
      </c>
      <c r="O912" t="str">
        <f>VLOOKUP(L912,Location!$A$1:$D$157,2,FALSE)</f>
        <v>Iowa</v>
      </c>
      <c r="P912" t="str">
        <f>VLOOKUP(L912,Location!$A$1:$D$157,3,FALSE)</f>
        <v>Central</v>
      </c>
      <c r="Q912" t="str">
        <f>VLOOKUP(L912,Location!$A$1:$D$157,4,FALSE)</f>
        <v>Small Market</v>
      </c>
      <c r="R912" t="str">
        <f>VLOOKUP(M912,Product!$A$1:$D$14,2,FALSE)</f>
        <v>Columbian</v>
      </c>
      <c r="S912" t="str">
        <f>VLOOKUP(M912,Product!$A$1:$D$14,3,FALSE)</f>
        <v>Coffee</v>
      </c>
      <c r="T912" t="str">
        <f>VLOOKUP(M912,Product!$A$1:$D$14,4,FALSE)</f>
        <v>Regular</v>
      </c>
    </row>
    <row r="913" spans="1:20" x14ac:dyDescent="0.3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2">
        <v>42886</v>
      </c>
      <c r="O913" t="str">
        <f>VLOOKUP(L913,Location!$A$1:$D$157,2,FALSE)</f>
        <v>Iowa</v>
      </c>
      <c r="P913" t="str">
        <f>VLOOKUP(L913,Location!$A$1:$D$157,3,FALSE)</f>
        <v>Central</v>
      </c>
      <c r="Q913" t="str">
        <f>VLOOKUP(L913,Location!$A$1:$D$157,4,FALSE)</f>
        <v>Small Market</v>
      </c>
      <c r="R913" t="str">
        <f>VLOOKUP(M913,Product!$A$1:$D$14,2,FALSE)</f>
        <v>Decaf Irish Cream</v>
      </c>
      <c r="S913" t="str">
        <f>VLOOKUP(M913,Product!$A$1:$D$14,3,FALSE)</f>
        <v>Coffee</v>
      </c>
      <c r="T913" t="str">
        <f>VLOOKUP(M913,Product!$A$1:$D$14,4,FALSE)</f>
        <v>Decaf</v>
      </c>
    </row>
    <row r="914" spans="1:20" x14ac:dyDescent="0.3">
      <c r="A914">
        <v>241</v>
      </c>
      <c r="B914">
        <v>362</v>
      </c>
      <c r="C914">
        <v>634</v>
      </c>
      <c r="D914">
        <v>248</v>
      </c>
      <c r="E914">
        <v>121</v>
      </c>
      <c r="F914">
        <v>89</v>
      </c>
      <c r="G914">
        <v>1616</v>
      </c>
      <c r="H914">
        <v>230</v>
      </c>
      <c r="I914">
        <v>240</v>
      </c>
      <c r="J914">
        <v>320</v>
      </c>
      <c r="K914">
        <v>550</v>
      </c>
      <c r="L914">
        <v>641</v>
      </c>
      <c r="M914">
        <v>8</v>
      </c>
      <c r="N914" s="2">
        <v>42886</v>
      </c>
      <c r="O914" t="str">
        <f>VLOOKUP(L914,Location!$A$1:$D$157,2,FALSE)</f>
        <v>Iowa</v>
      </c>
      <c r="P914" t="str">
        <f>VLOOKUP(L914,Location!$A$1:$D$157,3,FALSE)</f>
        <v>Central</v>
      </c>
      <c r="Q914" t="str">
        <f>VLOOKUP(L914,Location!$A$1:$D$157,4,FALSE)</f>
        <v>Small Market</v>
      </c>
      <c r="R914" t="str">
        <f>VLOOKUP(M914,Product!$A$1:$D$14,2,FALSE)</f>
        <v>Chamomile</v>
      </c>
      <c r="S914" t="str">
        <f>VLOOKUP(M914,Product!$A$1:$D$14,3,FALSE)</f>
        <v>Herbal Tea</v>
      </c>
      <c r="T914" t="str">
        <f>VLOOKUP(M914,Product!$A$1:$D$14,4,FALSE)</f>
        <v>Decaf</v>
      </c>
    </row>
    <row r="915" spans="1:20" x14ac:dyDescent="0.3">
      <c r="A915">
        <v>136</v>
      </c>
      <c r="B915">
        <v>204</v>
      </c>
      <c r="C915">
        <v>345</v>
      </c>
      <c r="D915">
        <v>94</v>
      </c>
      <c r="E915">
        <v>68</v>
      </c>
      <c r="F915">
        <v>45</v>
      </c>
      <c r="G915">
        <v>764</v>
      </c>
      <c r="H915">
        <v>140</v>
      </c>
      <c r="I915">
        <v>75</v>
      </c>
      <c r="J915">
        <v>180</v>
      </c>
      <c r="K915">
        <v>300</v>
      </c>
      <c r="L915">
        <v>319</v>
      </c>
      <c r="M915">
        <v>9</v>
      </c>
      <c r="N915" s="2">
        <v>42886</v>
      </c>
      <c r="O915" t="str">
        <f>VLOOKUP(L915,Location!$A$1:$D$157,2,FALSE)</f>
        <v>Iowa</v>
      </c>
      <c r="P915" t="str">
        <f>VLOOKUP(L915,Location!$A$1:$D$157,3,FALSE)</f>
        <v>Central</v>
      </c>
      <c r="Q915" t="str">
        <f>VLOOKUP(L915,Location!$A$1:$D$157,4,FALSE)</f>
        <v>Small Market</v>
      </c>
      <c r="R915" t="str">
        <f>VLOOKUP(M915,Product!$A$1:$D$14,2,FALSE)</f>
        <v>Lemon</v>
      </c>
      <c r="S915" t="str">
        <f>VLOOKUP(M915,Product!$A$1:$D$14,3,FALSE)</f>
        <v>Herbal Tea</v>
      </c>
      <c r="T915" t="str">
        <f>VLOOKUP(M915,Product!$A$1:$D$14,4,FALSE)</f>
        <v>Decaf</v>
      </c>
    </row>
    <row r="916" spans="1:20" x14ac:dyDescent="0.3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s="2">
        <v>42886</v>
      </c>
      <c r="O916" t="str">
        <f>VLOOKUP(L916,Location!$A$1:$D$157,2,FALSE)</f>
        <v>Missouri</v>
      </c>
      <c r="P916" t="str">
        <f>VLOOKUP(L916,Location!$A$1:$D$157,3,FALSE)</f>
        <v>Central</v>
      </c>
      <c r="Q916" t="str">
        <f>VLOOKUP(L916,Location!$A$1:$D$157,4,FALSE)</f>
        <v>Small Market</v>
      </c>
      <c r="R916" t="str">
        <f>VLOOKUP(M916,Product!$A$1:$D$14,2,FALSE)</f>
        <v>Darjeeling</v>
      </c>
      <c r="S916" t="str">
        <f>VLOOKUP(M916,Product!$A$1:$D$14,3,FALSE)</f>
        <v>Tea</v>
      </c>
      <c r="T916" t="str">
        <f>VLOOKUP(M916,Product!$A$1:$D$14,4,FALSE)</f>
        <v>Regular</v>
      </c>
    </row>
    <row r="917" spans="1:20" x14ac:dyDescent="0.3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2">
        <v>42886</v>
      </c>
      <c r="O917" t="str">
        <f>VLOOKUP(L917,Location!$A$1:$D$157,2,FALSE)</f>
        <v>Missouri</v>
      </c>
      <c r="P917" t="str">
        <f>VLOOKUP(L917,Location!$A$1:$D$157,3,FALSE)</f>
        <v>Central</v>
      </c>
      <c r="Q917" t="str">
        <f>VLOOKUP(L917,Location!$A$1:$D$157,4,FALSE)</f>
        <v>Small Market</v>
      </c>
      <c r="R917" t="str">
        <f>VLOOKUP(M917,Product!$A$1:$D$14,2,FALSE)</f>
        <v>Earl Grey</v>
      </c>
      <c r="S917" t="str">
        <f>VLOOKUP(M917,Product!$A$1:$D$14,3,FALSE)</f>
        <v>Tea</v>
      </c>
      <c r="T917" t="str">
        <f>VLOOKUP(M917,Product!$A$1:$D$14,4,FALSE)</f>
        <v>Regular</v>
      </c>
    </row>
    <row r="918" spans="1:20" x14ac:dyDescent="0.3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s="2">
        <v>42886</v>
      </c>
      <c r="O918" t="str">
        <f>VLOOKUP(L918,Location!$A$1:$D$157,2,FALSE)</f>
        <v>Missouri</v>
      </c>
      <c r="P918" t="str">
        <f>VLOOKUP(L918,Location!$A$1:$D$157,3,FALSE)</f>
        <v>Central</v>
      </c>
      <c r="Q918" t="str">
        <f>VLOOKUP(L918,Location!$A$1:$D$157,4,FALSE)</f>
        <v>Small Market</v>
      </c>
      <c r="R918" t="str">
        <f>VLOOKUP(M918,Product!$A$1:$D$14,2,FALSE)</f>
        <v>Green Tea</v>
      </c>
      <c r="S918" t="str">
        <f>VLOOKUP(M918,Product!$A$1:$D$14,3,FALSE)</f>
        <v>Tea</v>
      </c>
      <c r="T918" t="str">
        <f>VLOOKUP(M918,Product!$A$1:$D$14,4,FALSE)</f>
        <v>Regular</v>
      </c>
    </row>
    <row r="919" spans="1:20" x14ac:dyDescent="0.3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s="2">
        <v>42886</v>
      </c>
      <c r="O919" t="str">
        <f>VLOOKUP(L919,Location!$A$1:$D$157,2,FALSE)</f>
        <v>Missouri</v>
      </c>
      <c r="P919" t="str">
        <f>VLOOKUP(L919,Location!$A$1:$D$157,3,FALSE)</f>
        <v>Central</v>
      </c>
      <c r="Q919" t="str">
        <f>VLOOKUP(L919,Location!$A$1:$D$157,4,FALSE)</f>
        <v>Small Market</v>
      </c>
      <c r="R919" t="str">
        <f>VLOOKUP(M919,Product!$A$1:$D$14,2,FALSE)</f>
        <v>Caffe Mocha</v>
      </c>
      <c r="S919" t="str">
        <f>VLOOKUP(M919,Product!$A$1:$D$14,3,FALSE)</f>
        <v>Espresso</v>
      </c>
      <c r="T919" t="str">
        <f>VLOOKUP(M919,Product!$A$1:$D$14,4,FALSE)</f>
        <v>Regular</v>
      </c>
    </row>
    <row r="920" spans="1:20" x14ac:dyDescent="0.3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s="2">
        <v>42886</v>
      </c>
      <c r="O920" t="str">
        <f>VLOOKUP(L920,Location!$A$1:$D$157,2,FALSE)</f>
        <v>Missouri</v>
      </c>
      <c r="P920" t="str">
        <f>VLOOKUP(L920,Location!$A$1:$D$157,3,FALSE)</f>
        <v>Central</v>
      </c>
      <c r="Q920" t="str">
        <f>VLOOKUP(L920,Location!$A$1:$D$157,4,FALSE)</f>
        <v>Small Market</v>
      </c>
      <c r="R920" t="str">
        <f>VLOOKUP(M920,Product!$A$1:$D$14,2,FALSE)</f>
        <v>Decaf Espresso</v>
      </c>
      <c r="S920" t="str">
        <f>VLOOKUP(M920,Product!$A$1:$D$14,3,FALSE)</f>
        <v>Espresso</v>
      </c>
      <c r="T920" t="str">
        <f>VLOOKUP(M920,Product!$A$1:$D$14,4,FALSE)</f>
        <v>Decaf</v>
      </c>
    </row>
    <row r="921" spans="1:20" x14ac:dyDescent="0.3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s="2">
        <v>42886</v>
      </c>
      <c r="O921" t="str">
        <f>VLOOKUP(L921,Location!$A$1:$D$157,2,FALSE)</f>
        <v>Missouri</v>
      </c>
      <c r="P921" t="str">
        <f>VLOOKUP(L921,Location!$A$1:$D$157,3,FALSE)</f>
        <v>Central</v>
      </c>
      <c r="Q921" t="str">
        <f>VLOOKUP(L921,Location!$A$1:$D$157,4,FALSE)</f>
        <v>Small Market</v>
      </c>
      <c r="R921" t="str">
        <f>VLOOKUP(M921,Product!$A$1:$D$14,2,FALSE)</f>
        <v>Columbian</v>
      </c>
      <c r="S921" t="str">
        <f>VLOOKUP(M921,Product!$A$1:$D$14,3,FALSE)</f>
        <v>Coffee</v>
      </c>
      <c r="T921" t="str">
        <f>VLOOKUP(M921,Product!$A$1:$D$14,4,FALSE)</f>
        <v>Regular</v>
      </c>
    </row>
    <row r="922" spans="1:20" x14ac:dyDescent="0.3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s="2">
        <v>42886</v>
      </c>
      <c r="O922" t="str">
        <f>VLOOKUP(L922,Location!$A$1:$D$157,2,FALSE)</f>
        <v>Missouri</v>
      </c>
      <c r="P922" t="str">
        <f>VLOOKUP(L922,Location!$A$1:$D$157,3,FALSE)</f>
        <v>Central</v>
      </c>
      <c r="Q922" t="str">
        <f>VLOOKUP(L922,Location!$A$1:$D$157,4,FALSE)</f>
        <v>Small Market</v>
      </c>
      <c r="R922" t="str">
        <f>VLOOKUP(M922,Product!$A$1:$D$14,2,FALSE)</f>
        <v>Decaf Irish Cream</v>
      </c>
      <c r="S922" t="str">
        <f>VLOOKUP(M922,Product!$A$1:$D$14,3,FALSE)</f>
        <v>Coffee</v>
      </c>
      <c r="T922" t="str">
        <f>VLOOKUP(M922,Product!$A$1:$D$14,4,FALSE)</f>
        <v>Decaf</v>
      </c>
    </row>
    <row r="923" spans="1:20" x14ac:dyDescent="0.3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s="2">
        <v>42886</v>
      </c>
      <c r="O923" t="str">
        <f>VLOOKUP(L923,Location!$A$1:$D$157,2,FALSE)</f>
        <v>Missouri</v>
      </c>
      <c r="P923" t="str">
        <f>VLOOKUP(L923,Location!$A$1:$D$157,3,FALSE)</f>
        <v>Central</v>
      </c>
      <c r="Q923" t="str">
        <f>VLOOKUP(L923,Location!$A$1:$D$157,4,FALSE)</f>
        <v>Small Market</v>
      </c>
      <c r="R923" t="str">
        <f>VLOOKUP(M923,Product!$A$1:$D$14,2,FALSE)</f>
        <v>Chamomile</v>
      </c>
      <c r="S923" t="str">
        <f>VLOOKUP(M923,Product!$A$1:$D$14,3,FALSE)</f>
        <v>Herbal Tea</v>
      </c>
      <c r="T923" t="str">
        <f>VLOOKUP(M923,Product!$A$1:$D$14,4,FALSE)</f>
        <v>Decaf</v>
      </c>
    </row>
    <row r="924" spans="1:20" x14ac:dyDescent="0.3">
      <c r="A924">
        <v>-33</v>
      </c>
      <c r="B924">
        <v>25</v>
      </c>
      <c r="C924">
        <v>141</v>
      </c>
      <c r="D924">
        <v>83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s="2">
        <v>42886</v>
      </c>
      <c r="O924" t="str">
        <f>VLOOKUP(L924,Location!$A$1:$D$157,2,FALSE)</f>
        <v>Missouri</v>
      </c>
      <c r="P924" t="str">
        <f>VLOOKUP(L924,Location!$A$1:$D$157,3,FALSE)</f>
        <v>Central</v>
      </c>
      <c r="Q924" t="str">
        <f>VLOOKUP(L924,Location!$A$1:$D$157,4,FALSE)</f>
        <v>Small Market</v>
      </c>
      <c r="R924" t="str">
        <f>VLOOKUP(M924,Product!$A$1:$D$14,2,FALSE)</f>
        <v>Lemon</v>
      </c>
      <c r="S924" t="str">
        <f>VLOOKUP(M924,Product!$A$1:$D$14,3,FALSE)</f>
        <v>Herbal Tea</v>
      </c>
      <c r="T924" t="str">
        <f>VLOOKUP(M924,Product!$A$1:$D$14,4,FALSE)</f>
        <v>Decaf</v>
      </c>
    </row>
    <row r="925" spans="1:20" x14ac:dyDescent="0.3">
      <c r="A925">
        <v>99</v>
      </c>
      <c r="B925">
        <v>167</v>
      </c>
      <c r="C925">
        <v>278</v>
      </c>
      <c r="D925">
        <v>86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2">
        <v>42886</v>
      </c>
      <c r="O925" t="str">
        <f>VLOOKUP(L925,Location!$A$1:$D$157,2,FALSE)</f>
        <v>Ohio</v>
      </c>
      <c r="P925" t="str">
        <f>VLOOKUP(L925,Location!$A$1:$D$157,3,FALSE)</f>
        <v>Central</v>
      </c>
      <c r="Q925" t="str">
        <f>VLOOKUP(L925,Location!$A$1:$D$157,4,FALSE)</f>
        <v>Major Market</v>
      </c>
      <c r="R925" t="str">
        <f>VLOOKUP(M925,Product!$A$1:$D$14,2,FALSE)</f>
        <v>Darjeeling</v>
      </c>
      <c r="S925" t="str">
        <f>VLOOKUP(M925,Product!$A$1:$D$14,3,FALSE)</f>
        <v>Tea</v>
      </c>
      <c r="T925" t="str">
        <f>VLOOKUP(M925,Product!$A$1:$D$14,4,FALSE)</f>
        <v>Regular</v>
      </c>
    </row>
    <row r="926" spans="1:20" x14ac:dyDescent="0.3">
      <c r="A926">
        <v>105</v>
      </c>
      <c r="B926">
        <v>164</v>
      </c>
      <c r="C926">
        <v>282</v>
      </c>
      <c r="D926">
        <v>91</v>
      </c>
      <c r="E926">
        <v>59</v>
      </c>
      <c r="F926">
        <v>36</v>
      </c>
      <c r="G926">
        <v>636</v>
      </c>
      <c r="H926">
        <v>90</v>
      </c>
      <c r="I926">
        <v>80</v>
      </c>
      <c r="J926">
        <v>140</v>
      </c>
      <c r="K926">
        <v>240</v>
      </c>
      <c r="L926">
        <v>937</v>
      </c>
      <c r="M926">
        <v>12</v>
      </c>
      <c r="N926" s="2">
        <v>42886</v>
      </c>
      <c r="O926" t="str">
        <f>VLOOKUP(L926,Location!$A$1:$D$157,2,FALSE)</f>
        <v>Ohio</v>
      </c>
      <c r="P926" t="str">
        <f>VLOOKUP(L926,Location!$A$1:$D$157,3,FALSE)</f>
        <v>Central</v>
      </c>
      <c r="Q926" t="str">
        <f>VLOOKUP(L926,Location!$A$1:$D$157,4,FALSE)</f>
        <v>Major Market</v>
      </c>
      <c r="R926" t="str">
        <f>VLOOKUP(M926,Product!$A$1:$D$14,2,FALSE)</f>
        <v>Earl Grey</v>
      </c>
      <c r="S926" t="str">
        <f>VLOOKUP(M926,Product!$A$1:$D$14,3,FALSE)</f>
        <v>Tea</v>
      </c>
      <c r="T926" t="str">
        <f>VLOOKUP(M926,Product!$A$1:$D$14,4,FALSE)</f>
        <v>Regular</v>
      </c>
    </row>
    <row r="927" spans="1:20" x14ac:dyDescent="0.3">
      <c r="A927">
        <v>83</v>
      </c>
      <c r="B927">
        <v>149</v>
      </c>
      <c r="C927">
        <v>298</v>
      </c>
      <c r="D927">
        <v>96</v>
      </c>
      <c r="E927">
        <v>66</v>
      </c>
      <c r="F927">
        <v>41</v>
      </c>
      <c r="G927">
        <v>1245</v>
      </c>
      <c r="H927">
        <v>120</v>
      </c>
      <c r="I927">
        <v>145</v>
      </c>
      <c r="J927">
        <v>180</v>
      </c>
      <c r="K927">
        <v>350</v>
      </c>
      <c r="L927">
        <v>419</v>
      </c>
      <c r="M927">
        <v>5</v>
      </c>
      <c r="N927" s="2">
        <v>42886</v>
      </c>
      <c r="O927" t="str">
        <f>VLOOKUP(L927,Location!$A$1:$D$157,2,FALSE)</f>
        <v>Ohio</v>
      </c>
      <c r="P927" t="str">
        <f>VLOOKUP(L927,Location!$A$1:$D$157,3,FALSE)</f>
        <v>Central</v>
      </c>
      <c r="Q927" t="str">
        <f>VLOOKUP(L927,Location!$A$1:$D$157,4,FALSE)</f>
        <v>Major Market</v>
      </c>
      <c r="R927" t="str">
        <f>VLOOKUP(M927,Product!$A$1:$D$14,2,FALSE)</f>
        <v>Caffe Mocha</v>
      </c>
      <c r="S927" t="str">
        <f>VLOOKUP(M927,Product!$A$1:$D$14,3,FALSE)</f>
        <v>Espresso</v>
      </c>
      <c r="T927" t="str">
        <f>VLOOKUP(M927,Product!$A$1:$D$14,4,FALSE)</f>
        <v>Regular</v>
      </c>
    </row>
    <row r="928" spans="1:20" x14ac:dyDescent="0.3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s="2">
        <v>42886</v>
      </c>
      <c r="O928" t="str">
        <f>VLOOKUP(L928,Location!$A$1:$D$157,2,FALSE)</f>
        <v>Ohio</v>
      </c>
      <c r="P928" t="str">
        <f>VLOOKUP(L928,Location!$A$1:$D$157,3,FALSE)</f>
        <v>Central</v>
      </c>
      <c r="Q928" t="str">
        <f>VLOOKUP(L928,Location!$A$1:$D$157,4,FALSE)</f>
        <v>Major Market</v>
      </c>
      <c r="R928" t="str">
        <f>VLOOKUP(M928,Product!$A$1:$D$14,2,FALSE)</f>
        <v>Decaf Espresso</v>
      </c>
      <c r="S928" t="str">
        <f>VLOOKUP(M928,Product!$A$1:$D$14,3,FALSE)</f>
        <v>Espresso</v>
      </c>
      <c r="T928" t="str">
        <f>VLOOKUP(M928,Product!$A$1:$D$14,4,FALSE)</f>
        <v>Decaf</v>
      </c>
    </row>
    <row r="929" spans="1:20" x14ac:dyDescent="0.3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s="2">
        <v>42886</v>
      </c>
      <c r="O929" t="str">
        <f>VLOOKUP(L929,Location!$A$1:$D$157,2,FALSE)</f>
        <v>Ohio</v>
      </c>
      <c r="P929" t="str">
        <f>VLOOKUP(L929,Location!$A$1:$D$157,3,FALSE)</f>
        <v>Central</v>
      </c>
      <c r="Q929" t="str">
        <f>VLOOKUP(L929,Location!$A$1:$D$157,4,FALSE)</f>
        <v>Major Market</v>
      </c>
      <c r="R929" t="str">
        <f>VLOOKUP(M929,Product!$A$1:$D$14,2,FALSE)</f>
        <v>Amaretto</v>
      </c>
      <c r="S929" t="str">
        <f>VLOOKUP(M929,Product!$A$1:$D$14,3,FALSE)</f>
        <v>Coffee</v>
      </c>
      <c r="T929" t="str">
        <f>VLOOKUP(M929,Product!$A$1:$D$14,4,FALSE)</f>
        <v>Regular</v>
      </c>
    </row>
    <row r="930" spans="1:20" x14ac:dyDescent="0.3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2">
        <v>42886</v>
      </c>
      <c r="O930" t="str">
        <f>VLOOKUP(L930,Location!$A$1:$D$157,2,FALSE)</f>
        <v>Ohio</v>
      </c>
      <c r="P930" t="str">
        <f>VLOOKUP(L930,Location!$A$1:$D$157,3,FALSE)</f>
        <v>Central</v>
      </c>
      <c r="Q930" t="str">
        <f>VLOOKUP(L930,Location!$A$1:$D$157,4,FALSE)</f>
        <v>Major Market</v>
      </c>
      <c r="R930" t="str">
        <f>VLOOKUP(M930,Product!$A$1:$D$14,2,FALSE)</f>
        <v>Columbian</v>
      </c>
      <c r="S930" t="str">
        <f>VLOOKUP(M930,Product!$A$1:$D$14,3,FALSE)</f>
        <v>Coffee</v>
      </c>
      <c r="T930" t="str">
        <f>VLOOKUP(M930,Product!$A$1:$D$14,4,FALSE)</f>
        <v>Regular</v>
      </c>
    </row>
    <row r="931" spans="1:20" x14ac:dyDescent="0.3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s="2">
        <v>42886</v>
      </c>
      <c r="O931" t="str">
        <f>VLOOKUP(L931,Location!$A$1:$D$157,2,FALSE)</f>
        <v>Ohio</v>
      </c>
      <c r="P931" t="str">
        <f>VLOOKUP(L931,Location!$A$1:$D$157,3,FALSE)</f>
        <v>Central</v>
      </c>
      <c r="Q931" t="str">
        <f>VLOOKUP(L931,Location!$A$1:$D$157,4,FALSE)</f>
        <v>Major Market</v>
      </c>
      <c r="R931" t="str">
        <f>VLOOKUP(M931,Product!$A$1:$D$14,2,FALSE)</f>
        <v>Decaf Irish Cream</v>
      </c>
      <c r="S931" t="str">
        <f>VLOOKUP(M931,Product!$A$1:$D$14,3,FALSE)</f>
        <v>Coffee</v>
      </c>
      <c r="T931" t="str">
        <f>VLOOKUP(M931,Product!$A$1:$D$14,4,FALSE)</f>
        <v>Decaf</v>
      </c>
    </row>
    <row r="932" spans="1:20" x14ac:dyDescent="0.3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s="2">
        <v>42886</v>
      </c>
      <c r="O932" t="str">
        <f>VLOOKUP(L932,Location!$A$1:$D$157,2,FALSE)</f>
        <v>Ohio</v>
      </c>
      <c r="P932" t="str">
        <f>VLOOKUP(L932,Location!$A$1:$D$157,3,FALSE)</f>
        <v>Central</v>
      </c>
      <c r="Q932" t="str">
        <f>VLOOKUP(L932,Location!$A$1:$D$157,4,FALSE)</f>
        <v>Major Market</v>
      </c>
      <c r="R932" t="str">
        <f>VLOOKUP(M932,Product!$A$1:$D$14,2,FALSE)</f>
        <v>Chamomile</v>
      </c>
      <c r="S932" t="str">
        <f>VLOOKUP(M932,Product!$A$1:$D$14,3,FALSE)</f>
        <v>Herbal Tea</v>
      </c>
      <c r="T932" t="str">
        <f>VLOOKUP(M932,Product!$A$1:$D$14,4,FALSE)</f>
        <v>Decaf</v>
      </c>
    </row>
    <row r="933" spans="1:20" x14ac:dyDescent="0.3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s="2">
        <v>42886</v>
      </c>
      <c r="O933" t="str">
        <f>VLOOKUP(L933,Location!$A$1:$D$157,2,FALSE)</f>
        <v>Ohio</v>
      </c>
      <c r="P933" t="str">
        <f>VLOOKUP(L933,Location!$A$1:$D$157,3,FALSE)</f>
        <v>Central</v>
      </c>
      <c r="Q933" t="str">
        <f>VLOOKUP(L933,Location!$A$1:$D$157,4,FALSE)</f>
        <v>Major Market</v>
      </c>
      <c r="R933" t="str">
        <f>VLOOKUP(M933,Product!$A$1:$D$14,2,FALSE)</f>
        <v>Lemon</v>
      </c>
      <c r="S933" t="str">
        <f>VLOOKUP(M933,Product!$A$1:$D$14,3,FALSE)</f>
        <v>Herbal Tea</v>
      </c>
      <c r="T933" t="str">
        <f>VLOOKUP(M933,Product!$A$1:$D$14,4,FALSE)</f>
        <v>Decaf</v>
      </c>
    </row>
    <row r="934" spans="1:20" x14ac:dyDescent="0.3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s="2">
        <v>42886</v>
      </c>
      <c r="O934" t="str">
        <f>VLOOKUP(L934,Location!$A$1:$D$157,2,FALSE)</f>
        <v>Wisconsin</v>
      </c>
      <c r="P934" t="str">
        <f>VLOOKUP(L934,Location!$A$1:$D$157,3,FALSE)</f>
        <v>Central</v>
      </c>
      <c r="Q934" t="str">
        <f>VLOOKUP(L934,Location!$A$1:$D$157,4,FALSE)</f>
        <v>Small Market</v>
      </c>
      <c r="R934" t="str">
        <f>VLOOKUP(M934,Product!$A$1:$D$14,2,FALSE)</f>
        <v>Darjeeling</v>
      </c>
      <c r="S934" t="str">
        <f>VLOOKUP(M934,Product!$A$1:$D$14,3,FALSE)</f>
        <v>Tea</v>
      </c>
      <c r="T934" t="str">
        <f>VLOOKUP(M934,Product!$A$1:$D$14,4,FALSE)</f>
        <v>Regular</v>
      </c>
    </row>
    <row r="935" spans="1:20" x14ac:dyDescent="0.3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s="2">
        <v>42886</v>
      </c>
      <c r="O935" t="str">
        <f>VLOOKUP(L935,Location!$A$1:$D$157,2,FALSE)</f>
        <v>Wisconsin</v>
      </c>
      <c r="P935" t="str">
        <f>VLOOKUP(L935,Location!$A$1:$D$157,3,FALSE)</f>
        <v>Central</v>
      </c>
      <c r="Q935" t="str">
        <f>VLOOKUP(L935,Location!$A$1:$D$157,4,FALSE)</f>
        <v>Small Market</v>
      </c>
      <c r="R935" t="str">
        <f>VLOOKUP(M935,Product!$A$1:$D$14,2,FALSE)</f>
        <v>Earl Grey</v>
      </c>
      <c r="S935" t="str">
        <f>VLOOKUP(M935,Product!$A$1:$D$14,3,FALSE)</f>
        <v>Tea</v>
      </c>
      <c r="T935" t="str">
        <f>VLOOKUP(M935,Product!$A$1:$D$14,4,FALSE)</f>
        <v>Regular</v>
      </c>
    </row>
    <row r="936" spans="1:20" x14ac:dyDescent="0.3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s="2">
        <v>42886</v>
      </c>
      <c r="O936" t="str">
        <f>VLOOKUP(L936,Location!$A$1:$D$157,2,FALSE)</f>
        <v>Wisconsin</v>
      </c>
      <c r="P936" t="str">
        <f>VLOOKUP(L936,Location!$A$1:$D$157,3,FALSE)</f>
        <v>Central</v>
      </c>
      <c r="Q936" t="str">
        <f>VLOOKUP(L936,Location!$A$1:$D$157,4,FALSE)</f>
        <v>Small Market</v>
      </c>
      <c r="R936" t="str">
        <f>VLOOKUP(M936,Product!$A$1:$D$14,2,FALSE)</f>
        <v>Caffe Mocha</v>
      </c>
      <c r="S936" t="str">
        <f>VLOOKUP(M936,Product!$A$1:$D$14,3,FALSE)</f>
        <v>Espresso</v>
      </c>
      <c r="T936" t="str">
        <f>VLOOKUP(M936,Product!$A$1:$D$14,4,FALSE)</f>
        <v>Regular</v>
      </c>
    </row>
    <row r="937" spans="1:20" x14ac:dyDescent="0.3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s="2">
        <v>42886</v>
      </c>
      <c r="O937" t="str">
        <f>VLOOKUP(L937,Location!$A$1:$D$157,2,FALSE)</f>
        <v>Wisconsin</v>
      </c>
      <c r="P937" t="str">
        <f>VLOOKUP(L937,Location!$A$1:$D$157,3,FALSE)</f>
        <v>Central</v>
      </c>
      <c r="Q937" t="str">
        <f>VLOOKUP(L937,Location!$A$1:$D$157,4,FALSE)</f>
        <v>Small Market</v>
      </c>
      <c r="R937" t="str">
        <f>VLOOKUP(M937,Product!$A$1:$D$14,2,FALSE)</f>
        <v>Decaf Espresso</v>
      </c>
      <c r="S937" t="str">
        <f>VLOOKUP(M937,Product!$A$1:$D$14,3,FALSE)</f>
        <v>Espresso</v>
      </c>
      <c r="T937" t="str">
        <f>VLOOKUP(M937,Product!$A$1:$D$14,4,FALSE)</f>
        <v>Decaf</v>
      </c>
    </row>
    <row r="938" spans="1:20" x14ac:dyDescent="0.3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s="2">
        <v>42886</v>
      </c>
      <c r="O938" t="str">
        <f>VLOOKUP(L938,Location!$A$1:$D$157,2,FALSE)</f>
        <v>Wisconsin</v>
      </c>
      <c r="P938" t="str">
        <f>VLOOKUP(L938,Location!$A$1:$D$157,3,FALSE)</f>
        <v>Central</v>
      </c>
      <c r="Q938" t="str">
        <f>VLOOKUP(L938,Location!$A$1:$D$157,4,FALSE)</f>
        <v>Small Market</v>
      </c>
      <c r="R938" t="str">
        <f>VLOOKUP(M938,Product!$A$1:$D$14,2,FALSE)</f>
        <v>Amaretto</v>
      </c>
      <c r="S938" t="str">
        <f>VLOOKUP(M938,Product!$A$1:$D$14,3,FALSE)</f>
        <v>Coffee</v>
      </c>
      <c r="T938" t="str">
        <f>VLOOKUP(M938,Product!$A$1:$D$14,4,FALSE)</f>
        <v>Regular</v>
      </c>
    </row>
    <row r="939" spans="1:20" x14ac:dyDescent="0.3">
      <c r="A939">
        <v>24</v>
      </c>
      <c r="B939">
        <v>154</v>
      </c>
      <c r="C939">
        <v>264</v>
      </c>
      <c r="D939">
        <v>96</v>
      </c>
      <c r="E939">
        <v>130</v>
      </c>
      <c r="F939">
        <v>100</v>
      </c>
      <c r="G939">
        <v>665</v>
      </c>
      <c r="H939">
        <v>50</v>
      </c>
      <c r="I939">
        <v>146</v>
      </c>
      <c r="J939">
        <v>160</v>
      </c>
      <c r="K939">
        <v>270</v>
      </c>
      <c r="L939">
        <v>608</v>
      </c>
      <c r="M939">
        <v>2</v>
      </c>
      <c r="N939" s="2">
        <v>42886</v>
      </c>
      <c r="O939" t="str">
        <f>VLOOKUP(L939,Location!$A$1:$D$157,2,FALSE)</f>
        <v>Wisconsin</v>
      </c>
      <c r="P939" t="str">
        <f>VLOOKUP(L939,Location!$A$1:$D$157,3,FALSE)</f>
        <v>Central</v>
      </c>
      <c r="Q939" t="str">
        <f>VLOOKUP(L939,Location!$A$1:$D$157,4,FALSE)</f>
        <v>Small Market</v>
      </c>
      <c r="R939" t="str">
        <f>VLOOKUP(M939,Product!$A$1:$D$14,2,FALSE)</f>
        <v>Columbian</v>
      </c>
      <c r="S939" t="str">
        <f>VLOOKUP(M939,Product!$A$1:$D$14,3,FALSE)</f>
        <v>Coffee</v>
      </c>
      <c r="T939" t="str">
        <f>VLOOKUP(M939,Product!$A$1:$D$14,4,FALSE)</f>
        <v>Regular</v>
      </c>
    </row>
    <row r="940" spans="1:20" x14ac:dyDescent="0.3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s="2">
        <v>42886</v>
      </c>
      <c r="O940" t="str">
        <f>VLOOKUP(L940,Location!$A$1:$D$157,2,FALSE)</f>
        <v>Wisconsin</v>
      </c>
      <c r="P940" t="str">
        <f>VLOOKUP(L940,Location!$A$1:$D$157,3,FALSE)</f>
        <v>Central</v>
      </c>
      <c r="Q940" t="str">
        <f>VLOOKUP(L940,Location!$A$1:$D$157,4,FALSE)</f>
        <v>Small Market</v>
      </c>
      <c r="R940" t="str">
        <f>VLOOKUP(M940,Product!$A$1:$D$14,2,FALSE)</f>
        <v>Decaf Irish Cream</v>
      </c>
      <c r="S940" t="str">
        <f>VLOOKUP(M940,Product!$A$1:$D$14,3,FALSE)</f>
        <v>Coffee</v>
      </c>
      <c r="T940" t="str">
        <f>VLOOKUP(M940,Product!$A$1:$D$14,4,FALSE)</f>
        <v>Decaf</v>
      </c>
    </row>
    <row r="941" spans="1:20" x14ac:dyDescent="0.3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s="2">
        <v>42886</v>
      </c>
      <c r="O941" t="str">
        <f>VLOOKUP(L941,Location!$A$1:$D$157,2,FALSE)</f>
        <v>Wisconsin</v>
      </c>
      <c r="P941" t="str">
        <f>VLOOKUP(L941,Location!$A$1:$D$157,3,FALSE)</f>
        <v>Central</v>
      </c>
      <c r="Q941" t="str">
        <f>VLOOKUP(L941,Location!$A$1:$D$157,4,FALSE)</f>
        <v>Small Market</v>
      </c>
      <c r="R941" t="str">
        <f>VLOOKUP(M941,Product!$A$1:$D$14,2,FALSE)</f>
        <v>Chamomile</v>
      </c>
      <c r="S941" t="str">
        <f>VLOOKUP(M941,Product!$A$1:$D$14,3,FALSE)</f>
        <v>Herbal Tea</v>
      </c>
      <c r="T941" t="str">
        <f>VLOOKUP(M941,Product!$A$1:$D$14,4,FALSE)</f>
        <v>Decaf</v>
      </c>
    </row>
    <row r="942" spans="1:20" x14ac:dyDescent="0.3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2">
        <v>42886</v>
      </c>
      <c r="O942" t="str">
        <f>VLOOKUP(L942,Location!$A$1:$D$157,2,FALSE)</f>
        <v>Wisconsin</v>
      </c>
      <c r="P942" t="str">
        <f>VLOOKUP(L942,Location!$A$1:$D$157,3,FALSE)</f>
        <v>Central</v>
      </c>
      <c r="Q942" t="str">
        <f>VLOOKUP(L942,Location!$A$1:$D$157,4,FALSE)</f>
        <v>Small Market</v>
      </c>
      <c r="R942" t="str">
        <f>VLOOKUP(M942,Product!$A$1:$D$14,2,FALSE)</f>
        <v>Lemon</v>
      </c>
      <c r="S942" t="str">
        <f>VLOOKUP(M942,Product!$A$1:$D$14,3,FALSE)</f>
        <v>Herbal Tea</v>
      </c>
      <c r="T942" t="str">
        <f>VLOOKUP(M942,Product!$A$1:$D$14,4,FALSE)</f>
        <v>Decaf</v>
      </c>
    </row>
    <row r="943" spans="1:20" x14ac:dyDescent="0.3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s="2">
        <v>42886</v>
      </c>
      <c r="O943" t="str">
        <f>VLOOKUP(L943,Location!$A$1:$D$157,2,FALSE)</f>
        <v>Connecticut</v>
      </c>
      <c r="P943" t="str">
        <f>VLOOKUP(L943,Location!$A$1:$D$157,3,FALSE)</f>
        <v>East</v>
      </c>
      <c r="Q943" t="str">
        <f>VLOOKUP(L943,Location!$A$1:$D$157,4,FALSE)</f>
        <v>Small Market</v>
      </c>
      <c r="R943" t="str">
        <f>VLOOKUP(M943,Product!$A$1:$D$14,2,FALSE)</f>
        <v>Darjeeling</v>
      </c>
      <c r="S943" t="str">
        <f>VLOOKUP(M943,Product!$A$1:$D$14,3,FALSE)</f>
        <v>Tea</v>
      </c>
      <c r="T943" t="str">
        <f>VLOOKUP(M943,Product!$A$1:$D$14,4,FALSE)</f>
        <v>Regular</v>
      </c>
    </row>
    <row r="944" spans="1:20" x14ac:dyDescent="0.3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2">
        <v>42886</v>
      </c>
      <c r="O944" t="str">
        <f>VLOOKUP(L944,Location!$A$1:$D$157,2,FALSE)</f>
        <v>Connecticut</v>
      </c>
      <c r="P944" t="str">
        <f>VLOOKUP(L944,Location!$A$1:$D$157,3,FALSE)</f>
        <v>East</v>
      </c>
      <c r="Q944" t="str">
        <f>VLOOKUP(L944,Location!$A$1:$D$157,4,FALSE)</f>
        <v>Small Market</v>
      </c>
      <c r="R944" t="str">
        <f>VLOOKUP(M944,Product!$A$1:$D$14,2,FALSE)</f>
        <v>Green Tea</v>
      </c>
      <c r="S944" t="str">
        <f>VLOOKUP(M944,Product!$A$1:$D$14,3,FALSE)</f>
        <v>Tea</v>
      </c>
      <c r="T944" t="str">
        <f>VLOOKUP(M944,Product!$A$1:$D$14,4,FALSE)</f>
        <v>Regular</v>
      </c>
    </row>
    <row r="945" spans="1:20" x14ac:dyDescent="0.3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s="2">
        <v>42886</v>
      </c>
      <c r="O945" t="str">
        <f>VLOOKUP(L945,Location!$A$1:$D$157,2,FALSE)</f>
        <v>Connecticut</v>
      </c>
      <c r="P945" t="str">
        <f>VLOOKUP(L945,Location!$A$1:$D$157,3,FALSE)</f>
        <v>East</v>
      </c>
      <c r="Q945" t="str">
        <f>VLOOKUP(L945,Location!$A$1:$D$157,4,FALSE)</f>
        <v>Small Market</v>
      </c>
      <c r="R945" t="str">
        <f>VLOOKUP(M945,Product!$A$1:$D$14,2,FALSE)</f>
        <v>Caffe Mocha</v>
      </c>
      <c r="S945" t="str">
        <f>VLOOKUP(M945,Product!$A$1:$D$14,3,FALSE)</f>
        <v>Espresso</v>
      </c>
      <c r="T945" t="str">
        <f>VLOOKUP(M945,Product!$A$1:$D$14,4,FALSE)</f>
        <v>Regular</v>
      </c>
    </row>
    <row r="946" spans="1:20" x14ac:dyDescent="0.3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s="2">
        <v>42886</v>
      </c>
      <c r="O946" t="str">
        <f>VLOOKUP(L946,Location!$A$1:$D$157,2,FALSE)</f>
        <v>Connecticut</v>
      </c>
      <c r="P946" t="str">
        <f>VLOOKUP(L946,Location!$A$1:$D$157,3,FALSE)</f>
        <v>East</v>
      </c>
      <c r="Q946" t="str">
        <f>VLOOKUP(L946,Location!$A$1:$D$157,4,FALSE)</f>
        <v>Small Market</v>
      </c>
      <c r="R946" t="str">
        <f>VLOOKUP(M946,Product!$A$1:$D$14,2,FALSE)</f>
        <v>Decaf Espresso</v>
      </c>
      <c r="S946" t="str">
        <f>VLOOKUP(M946,Product!$A$1:$D$14,3,FALSE)</f>
        <v>Espresso</v>
      </c>
      <c r="T946" t="str">
        <f>VLOOKUP(M946,Product!$A$1:$D$14,4,FALSE)</f>
        <v>Decaf</v>
      </c>
    </row>
    <row r="947" spans="1:20" x14ac:dyDescent="0.3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s="2">
        <v>42886</v>
      </c>
      <c r="O947" t="str">
        <f>VLOOKUP(L947,Location!$A$1:$D$157,2,FALSE)</f>
        <v>Connecticut</v>
      </c>
      <c r="P947" t="str">
        <f>VLOOKUP(L947,Location!$A$1:$D$157,3,FALSE)</f>
        <v>East</v>
      </c>
      <c r="Q947" t="str">
        <f>VLOOKUP(L947,Location!$A$1:$D$157,4,FALSE)</f>
        <v>Small Market</v>
      </c>
      <c r="R947" t="str">
        <f>VLOOKUP(M947,Product!$A$1:$D$14,2,FALSE)</f>
        <v>Columbian</v>
      </c>
      <c r="S947" t="str">
        <f>VLOOKUP(M947,Product!$A$1:$D$14,3,FALSE)</f>
        <v>Coffee</v>
      </c>
      <c r="T947" t="str">
        <f>VLOOKUP(M947,Product!$A$1:$D$14,4,FALSE)</f>
        <v>Regular</v>
      </c>
    </row>
    <row r="948" spans="1:20" x14ac:dyDescent="0.3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2">
        <v>42886</v>
      </c>
      <c r="O948" t="str">
        <f>VLOOKUP(L948,Location!$A$1:$D$157,2,FALSE)</f>
        <v>Connecticut</v>
      </c>
      <c r="P948" t="str">
        <f>VLOOKUP(L948,Location!$A$1:$D$157,3,FALSE)</f>
        <v>East</v>
      </c>
      <c r="Q948" t="str">
        <f>VLOOKUP(L948,Location!$A$1:$D$157,4,FALSE)</f>
        <v>Small Market</v>
      </c>
      <c r="R948" t="str">
        <f>VLOOKUP(M948,Product!$A$1:$D$14,2,FALSE)</f>
        <v>Lemon</v>
      </c>
      <c r="S948" t="str">
        <f>VLOOKUP(M948,Product!$A$1:$D$14,3,FALSE)</f>
        <v>Herbal Tea</v>
      </c>
      <c r="T948" t="str">
        <f>VLOOKUP(M948,Product!$A$1:$D$14,4,FALSE)</f>
        <v>Decaf</v>
      </c>
    </row>
    <row r="949" spans="1:20" x14ac:dyDescent="0.3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s="2">
        <v>42886</v>
      </c>
      <c r="O949" t="str">
        <f>VLOOKUP(L949,Location!$A$1:$D$157,2,FALSE)</f>
        <v>Connecticut</v>
      </c>
      <c r="P949" t="str">
        <f>VLOOKUP(L949,Location!$A$1:$D$157,3,FALSE)</f>
        <v>East</v>
      </c>
      <c r="Q949" t="str">
        <f>VLOOKUP(L949,Location!$A$1:$D$157,4,FALSE)</f>
        <v>Small Market</v>
      </c>
      <c r="R949" t="str">
        <f>VLOOKUP(M949,Product!$A$1:$D$14,2,FALSE)</f>
        <v>Mint</v>
      </c>
      <c r="S949" t="str">
        <f>VLOOKUP(M949,Product!$A$1:$D$14,3,FALSE)</f>
        <v>Herbal Tea</v>
      </c>
      <c r="T949" t="str">
        <f>VLOOKUP(M949,Product!$A$1:$D$14,4,FALSE)</f>
        <v>Decaf</v>
      </c>
    </row>
    <row r="950" spans="1:20" x14ac:dyDescent="0.3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s="2">
        <v>42886</v>
      </c>
      <c r="O950" t="str">
        <f>VLOOKUP(L950,Location!$A$1:$D$157,2,FALSE)</f>
        <v>Florida</v>
      </c>
      <c r="P950" t="str">
        <f>VLOOKUP(L950,Location!$A$1:$D$157,3,FALSE)</f>
        <v>East</v>
      </c>
      <c r="Q950" t="str">
        <f>VLOOKUP(L950,Location!$A$1:$D$157,4,FALSE)</f>
        <v>Major Market</v>
      </c>
      <c r="R950" t="str">
        <f>VLOOKUP(M950,Product!$A$1:$D$14,2,FALSE)</f>
        <v>Darjeeling</v>
      </c>
      <c r="S950" t="str">
        <f>VLOOKUP(M950,Product!$A$1:$D$14,3,FALSE)</f>
        <v>Tea</v>
      </c>
      <c r="T950" t="str">
        <f>VLOOKUP(M950,Product!$A$1:$D$14,4,FALSE)</f>
        <v>Regular</v>
      </c>
    </row>
    <row r="951" spans="1:20" x14ac:dyDescent="0.3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s="2">
        <v>42886</v>
      </c>
      <c r="O951" t="str">
        <f>VLOOKUP(L951,Location!$A$1:$D$157,2,FALSE)</f>
        <v>Florida</v>
      </c>
      <c r="P951" t="str">
        <f>VLOOKUP(L951,Location!$A$1:$D$157,3,FALSE)</f>
        <v>East</v>
      </c>
      <c r="Q951" t="str">
        <f>VLOOKUP(L951,Location!$A$1:$D$157,4,FALSE)</f>
        <v>Major Market</v>
      </c>
      <c r="R951" t="str">
        <f>VLOOKUP(M951,Product!$A$1:$D$14,2,FALSE)</f>
        <v>Green Tea</v>
      </c>
      <c r="S951" t="str">
        <f>VLOOKUP(M951,Product!$A$1:$D$14,3,FALSE)</f>
        <v>Tea</v>
      </c>
      <c r="T951" t="str">
        <f>VLOOKUP(M951,Product!$A$1:$D$14,4,FALSE)</f>
        <v>Regular</v>
      </c>
    </row>
    <row r="952" spans="1:20" x14ac:dyDescent="0.3">
      <c r="A952">
        <v>25</v>
      </c>
      <c r="B952">
        <v>154</v>
      </c>
      <c r="C952">
        <v>264</v>
      </c>
      <c r="D952">
        <v>93</v>
      </c>
      <c r="E952">
        <v>129</v>
      </c>
      <c r="F952">
        <v>100</v>
      </c>
      <c r="G952">
        <v>665</v>
      </c>
      <c r="H952">
        <v>40</v>
      </c>
      <c r="I952">
        <v>66</v>
      </c>
      <c r="J952">
        <v>150</v>
      </c>
      <c r="K952">
        <v>250</v>
      </c>
      <c r="L952">
        <v>786</v>
      </c>
      <c r="M952">
        <v>5</v>
      </c>
      <c r="N952" s="2">
        <v>42886</v>
      </c>
      <c r="O952" t="str">
        <f>VLOOKUP(L952,Location!$A$1:$D$157,2,FALSE)</f>
        <v>Florida</v>
      </c>
      <c r="P952" t="str">
        <f>VLOOKUP(L952,Location!$A$1:$D$157,3,FALSE)</f>
        <v>East</v>
      </c>
      <c r="Q952" t="str">
        <f>VLOOKUP(L952,Location!$A$1:$D$157,4,FALSE)</f>
        <v>Major Market</v>
      </c>
      <c r="R952" t="str">
        <f>VLOOKUP(M952,Product!$A$1:$D$14,2,FALSE)</f>
        <v>Caffe Mocha</v>
      </c>
      <c r="S952" t="str">
        <f>VLOOKUP(M952,Product!$A$1:$D$14,3,FALSE)</f>
        <v>Espresso</v>
      </c>
      <c r="T952" t="str">
        <f>VLOOKUP(M952,Product!$A$1:$D$14,4,FALSE)</f>
        <v>Regular</v>
      </c>
    </row>
    <row r="953" spans="1:20" x14ac:dyDescent="0.3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2">
        <v>42886</v>
      </c>
      <c r="O953" t="str">
        <f>VLOOKUP(L953,Location!$A$1:$D$157,2,FALSE)</f>
        <v>Florida</v>
      </c>
      <c r="P953" t="str">
        <f>VLOOKUP(L953,Location!$A$1:$D$157,3,FALSE)</f>
        <v>East</v>
      </c>
      <c r="Q953" t="str">
        <f>VLOOKUP(L953,Location!$A$1:$D$157,4,FALSE)</f>
        <v>Major Market</v>
      </c>
      <c r="R953" t="str">
        <f>VLOOKUP(M953,Product!$A$1:$D$14,2,FALSE)</f>
        <v>Decaf Espresso</v>
      </c>
      <c r="S953" t="str">
        <f>VLOOKUP(M953,Product!$A$1:$D$14,3,FALSE)</f>
        <v>Espresso</v>
      </c>
      <c r="T953" t="str">
        <f>VLOOKUP(M953,Product!$A$1:$D$14,4,FALSE)</f>
        <v>Decaf</v>
      </c>
    </row>
    <row r="954" spans="1:20" x14ac:dyDescent="0.3">
      <c r="A954">
        <v>99</v>
      </c>
      <c r="B954">
        <v>167</v>
      </c>
      <c r="C954">
        <v>278</v>
      </c>
      <c r="D954">
        <v>53</v>
      </c>
      <c r="E954">
        <v>68</v>
      </c>
      <c r="F954">
        <v>36</v>
      </c>
      <c r="G954">
        <v>767</v>
      </c>
      <c r="H954">
        <v>110</v>
      </c>
      <c r="I954">
        <v>80</v>
      </c>
      <c r="J954">
        <v>160</v>
      </c>
      <c r="K954">
        <v>260</v>
      </c>
      <c r="L954">
        <v>904</v>
      </c>
      <c r="M954">
        <v>2</v>
      </c>
      <c r="N954" s="2">
        <v>42886</v>
      </c>
      <c r="O954" t="str">
        <f>VLOOKUP(L954,Location!$A$1:$D$157,2,FALSE)</f>
        <v>Florida</v>
      </c>
      <c r="P954" t="str">
        <f>VLOOKUP(L954,Location!$A$1:$D$157,3,FALSE)</f>
        <v>East</v>
      </c>
      <c r="Q954" t="str">
        <f>VLOOKUP(L954,Location!$A$1:$D$157,4,FALSE)</f>
        <v>Major Market</v>
      </c>
      <c r="R954" t="str">
        <f>VLOOKUP(M954,Product!$A$1:$D$14,2,FALSE)</f>
        <v>Columbian</v>
      </c>
      <c r="S954" t="str">
        <f>VLOOKUP(M954,Product!$A$1:$D$14,3,FALSE)</f>
        <v>Coffee</v>
      </c>
      <c r="T954" t="str">
        <f>VLOOKUP(M954,Product!$A$1:$D$14,4,FALSE)</f>
        <v>Regular</v>
      </c>
    </row>
    <row r="955" spans="1:20" x14ac:dyDescent="0.3">
      <c r="A955">
        <v>105</v>
      </c>
      <c r="B955">
        <v>164</v>
      </c>
      <c r="C955">
        <v>282</v>
      </c>
      <c r="D955">
        <v>162</v>
      </c>
      <c r="E955">
        <v>59</v>
      </c>
      <c r="F955">
        <v>36</v>
      </c>
      <c r="G955">
        <v>636</v>
      </c>
      <c r="H955">
        <v>100</v>
      </c>
      <c r="I955">
        <v>96</v>
      </c>
      <c r="J955">
        <v>150</v>
      </c>
      <c r="K955">
        <v>260</v>
      </c>
      <c r="L955">
        <v>850</v>
      </c>
      <c r="M955">
        <v>3</v>
      </c>
      <c r="N955" s="2">
        <v>42886</v>
      </c>
      <c r="O955" t="str">
        <f>VLOOKUP(L955,Location!$A$1:$D$157,2,FALSE)</f>
        <v>Florida</v>
      </c>
      <c r="P955" t="str">
        <f>VLOOKUP(L955,Location!$A$1:$D$157,3,FALSE)</f>
        <v>East</v>
      </c>
      <c r="Q955" t="str">
        <f>VLOOKUP(L955,Location!$A$1:$D$157,4,FALSE)</f>
        <v>Major Market</v>
      </c>
      <c r="R955" t="str">
        <f>VLOOKUP(M955,Product!$A$1:$D$14,2,FALSE)</f>
        <v>Decaf Irish Cream</v>
      </c>
      <c r="S955" t="str">
        <f>VLOOKUP(M955,Product!$A$1:$D$14,3,FALSE)</f>
        <v>Coffee</v>
      </c>
      <c r="T955" t="str">
        <f>VLOOKUP(M955,Product!$A$1:$D$14,4,FALSE)</f>
        <v>Decaf</v>
      </c>
    </row>
    <row r="956" spans="1:20" x14ac:dyDescent="0.3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s="2">
        <v>42886</v>
      </c>
      <c r="O956" t="str">
        <f>VLOOKUP(L956,Location!$A$1:$D$157,2,FALSE)</f>
        <v>Florida</v>
      </c>
      <c r="P956" t="str">
        <f>VLOOKUP(L956,Location!$A$1:$D$157,3,FALSE)</f>
        <v>East</v>
      </c>
      <c r="Q956" t="str">
        <f>VLOOKUP(L956,Location!$A$1:$D$157,4,FALSE)</f>
        <v>Major Market</v>
      </c>
      <c r="R956" t="str">
        <f>VLOOKUP(M956,Product!$A$1:$D$14,2,FALSE)</f>
        <v>Chamomile</v>
      </c>
      <c r="S956" t="str">
        <f>VLOOKUP(M956,Product!$A$1:$D$14,3,FALSE)</f>
        <v>Herbal Tea</v>
      </c>
      <c r="T956" t="str">
        <f>VLOOKUP(M956,Product!$A$1:$D$14,4,FALSE)</f>
        <v>Decaf</v>
      </c>
    </row>
    <row r="957" spans="1:20" x14ac:dyDescent="0.3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2">
        <v>42886</v>
      </c>
      <c r="O957" t="str">
        <f>VLOOKUP(L957,Location!$A$1:$D$157,2,FALSE)</f>
        <v>Florida</v>
      </c>
      <c r="P957" t="str">
        <f>VLOOKUP(L957,Location!$A$1:$D$157,3,FALSE)</f>
        <v>East</v>
      </c>
      <c r="Q957" t="str">
        <f>VLOOKUP(L957,Location!$A$1:$D$157,4,FALSE)</f>
        <v>Major Market</v>
      </c>
      <c r="R957" t="str">
        <f>VLOOKUP(M957,Product!$A$1:$D$14,2,FALSE)</f>
        <v>Lemon</v>
      </c>
      <c r="S957" t="str">
        <f>VLOOKUP(M957,Product!$A$1:$D$14,3,FALSE)</f>
        <v>Herbal Tea</v>
      </c>
      <c r="T957" t="str">
        <f>VLOOKUP(M957,Product!$A$1:$D$14,4,FALSE)</f>
        <v>Decaf</v>
      </c>
    </row>
    <row r="958" spans="1:20" x14ac:dyDescent="0.3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s="2">
        <v>42886</v>
      </c>
      <c r="O958" t="str">
        <f>VLOOKUP(L958,Location!$A$1:$D$157,2,FALSE)</f>
        <v>Florida</v>
      </c>
      <c r="P958" t="str">
        <f>VLOOKUP(L958,Location!$A$1:$D$157,3,FALSE)</f>
        <v>East</v>
      </c>
      <c r="Q958" t="str">
        <f>VLOOKUP(L958,Location!$A$1:$D$157,4,FALSE)</f>
        <v>Major Market</v>
      </c>
      <c r="R958" t="str">
        <f>VLOOKUP(M958,Product!$A$1:$D$14,2,FALSE)</f>
        <v>Mint</v>
      </c>
      <c r="S958" t="str">
        <f>VLOOKUP(M958,Product!$A$1:$D$14,3,FALSE)</f>
        <v>Herbal Tea</v>
      </c>
      <c r="T958" t="str">
        <f>VLOOKUP(M958,Product!$A$1:$D$14,4,FALSE)</f>
        <v>Decaf</v>
      </c>
    </row>
    <row r="959" spans="1:20" x14ac:dyDescent="0.3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2">
        <v>42886</v>
      </c>
      <c r="O959" t="str">
        <f>VLOOKUP(L959,Location!$A$1:$D$157,2,FALSE)</f>
        <v>Massachusetts</v>
      </c>
      <c r="P959" t="str">
        <f>VLOOKUP(L959,Location!$A$1:$D$157,3,FALSE)</f>
        <v>East</v>
      </c>
      <c r="Q959" t="str">
        <f>VLOOKUP(L959,Location!$A$1:$D$157,4,FALSE)</f>
        <v>Major Market</v>
      </c>
      <c r="R959" t="str">
        <f>VLOOKUP(M959,Product!$A$1:$D$14,2,FALSE)</f>
        <v>Darjeeling</v>
      </c>
      <c r="S959" t="str">
        <f>VLOOKUP(M959,Product!$A$1:$D$14,3,FALSE)</f>
        <v>Tea</v>
      </c>
      <c r="T959" t="str">
        <f>VLOOKUP(M959,Product!$A$1:$D$14,4,FALSE)</f>
        <v>Regular</v>
      </c>
    </row>
    <row r="960" spans="1:20" x14ac:dyDescent="0.3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2">
        <v>42886</v>
      </c>
      <c r="O960" t="str">
        <f>VLOOKUP(L960,Location!$A$1:$D$157,2,FALSE)</f>
        <v>Massachusetts</v>
      </c>
      <c r="P960" t="str">
        <f>VLOOKUP(L960,Location!$A$1:$D$157,3,FALSE)</f>
        <v>East</v>
      </c>
      <c r="Q960" t="str">
        <f>VLOOKUP(L960,Location!$A$1:$D$157,4,FALSE)</f>
        <v>Major Market</v>
      </c>
      <c r="R960" t="str">
        <f>VLOOKUP(M960,Product!$A$1:$D$14,2,FALSE)</f>
        <v>Green Tea</v>
      </c>
      <c r="S960" t="str">
        <f>VLOOKUP(M960,Product!$A$1:$D$14,3,FALSE)</f>
        <v>Tea</v>
      </c>
      <c r="T960" t="str">
        <f>VLOOKUP(M960,Product!$A$1:$D$14,4,FALSE)</f>
        <v>Regular</v>
      </c>
    </row>
    <row r="961" spans="1:20" x14ac:dyDescent="0.3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s="2">
        <v>42886</v>
      </c>
      <c r="O961" t="str">
        <f>VLOOKUP(L961,Location!$A$1:$D$157,2,FALSE)</f>
        <v>Massachusetts</v>
      </c>
      <c r="P961" t="str">
        <f>VLOOKUP(L961,Location!$A$1:$D$157,3,FALSE)</f>
        <v>East</v>
      </c>
      <c r="Q961" t="str">
        <f>VLOOKUP(L961,Location!$A$1:$D$157,4,FALSE)</f>
        <v>Major Market</v>
      </c>
      <c r="R961" t="str">
        <f>VLOOKUP(M961,Product!$A$1:$D$14,2,FALSE)</f>
        <v>Caffe Mocha</v>
      </c>
      <c r="S961" t="str">
        <f>VLOOKUP(M961,Product!$A$1:$D$14,3,FALSE)</f>
        <v>Espresso</v>
      </c>
      <c r="T961" t="str">
        <f>VLOOKUP(M961,Product!$A$1:$D$14,4,FALSE)</f>
        <v>Regular</v>
      </c>
    </row>
    <row r="962" spans="1:20" x14ac:dyDescent="0.3">
      <c r="A962">
        <v>83</v>
      </c>
      <c r="B962">
        <v>149</v>
      </c>
      <c r="C962">
        <v>298</v>
      </c>
      <c r="D962">
        <v>152</v>
      </c>
      <c r="E962">
        <v>66</v>
      </c>
      <c r="F962">
        <v>41</v>
      </c>
      <c r="G962">
        <v>1245</v>
      </c>
      <c r="H962">
        <v>100</v>
      </c>
      <c r="I962">
        <v>99</v>
      </c>
      <c r="J962">
        <v>150</v>
      </c>
      <c r="K962">
        <v>290</v>
      </c>
      <c r="L962">
        <v>339</v>
      </c>
      <c r="M962">
        <v>7</v>
      </c>
      <c r="N962" s="2">
        <v>42886</v>
      </c>
      <c r="O962" t="str">
        <f>VLOOKUP(L962,Location!$A$1:$D$157,2,FALSE)</f>
        <v>Massachusetts</v>
      </c>
      <c r="P962" t="str">
        <f>VLOOKUP(L962,Location!$A$1:$D$157,3,FALSE)</f>
        <v>East</v>
      </c>
      <c r="Q962" t="str">
        <f>VLOOKUP(L962,Location!$A$1:$D$157,4,FALSE)</f>
        <v>Major Market</v>
      </c>
      <c r="R962" t="str">
        <f>VLOOKUP(M962,Product!$A$1:$D$14,2,FALSE)</f>
        <v>Regular Espresso</v>
      </c>
      <c r="S962" t="str">
        <f>VLOOKUP(M962,Product!$A$1:$D$14,3,FALSE)</f>
        <v>Espresso</v>
      </c>
      <c r="T962" t="str">
        <f>VLOOKUP(M962,Product!$A$1:$D$14,4,FALSE)</f>
        <v>Regular</v>
      </c>
    </row>
    <row r="963" spans="1:20" x14ac:dyDescent="0.3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s="2">
        <v>42886</v>
      </c>
      <c r="O963" t="str">
        <f>VLOOKUP(L963,Location!$A$1:$D$157,2,FALSE)</f>
        <v>Massachusetts</v>
      </c>
      <c r="P963" t="str">
        <f>VLOOKUP(L963,Location!$A$1:$D$157,3,FALSE)</f>
        <v>East</v>
      </c>
      <c r="Q963" t="str">
        <f>VLOOKUP(L963,Location!$A$1:$D$157,4,FALSE)</f>
        <v>Major Market</v>
      </c>
      <c r="R963" t="str">
        <f>VLOOKUP(M963,Product!$A$1:$D$14,2,FALSE)</f>
        <v>Columbian</v>
      </c>
      <c r="S963" t="str">
        <f>VLOOKUP(M963,Product!$A$1:$D$14,3,FALSE)</f>
        <v>Coffee</v>
      </c>
      <c r="T963" t="str">
        <f>VLOOKUP(M963,Product!$A$1:$D$14,4,FALSE)</f>
        <v>Regular</v>
      </c>
    </row>
    <row r="964" spans="1:20" x14ac:dyDescent="0.3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s="2">
        <v>42886</v>
      </c>
      <c r="O964" t="str">
        <f>VLOOKUP(L964,Location!$A$1:$D$157,2,FALSE)</f>
        <v>Massachusetts</v>
      </c>
      <c r="P964" t="str">
        <f>VLOOKUP(L964,Location!$A$1:$D$157,3,FALSE)</f>
        <v>East</v>
      </c>
      <c r="Q964" t="str">
        <f>VLOOKUP(L964,Location!$A$1:$D$157,4,FALSE)</f>
        <v>Major Market</v>
      </c>
      <c r="R964" t="str">
        <f>VLOOKUP(M964,Product!$A$1:$D$14,2,FALSE)</f>
        <v>Lemon</v>
      </c>
      <c r="S964" t="str">
        <f>VLOOKUP(M964,Product!$A$1:$D$14,3,FALSE)</f>
        <v>Herbal Tea</v>
      </c>
      <c r="T964" t="str">
        <f>VLOOKUP(M964,Product!$A$1:$D$14,4,FALSE)</f>
        <v>Decaf</v>
      </c>
    </row>
    <row r="965" spans="1:20" x14ac:dyDescent="0.3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s="2">
        <v>42886</v>
      </c>
      <c r="O965" t="str">
        <f>VLOOKUP(L965,Location!$A$1:$D$157,2,FALSE)</f>
        <v>New Hampshire</v>
      </c>
      <c r="P965" t="str">
        <f>VLOOKUP(L965,Location!$A$1:$D$157,3,FALSE)</f>
        <v>East</v>
      </c>
      <c r="Q965" t="str">
        <f>VLOOKUP(L965,Location!$A$1:$D$157,4,FALSE)</f>
        <v>Small Market</v>
      </c>
      <c r="R965" t="str">
        <f>VLOOKUP(M965,Product!$A$1:$D$14,2,FALSE)</f>
        <v>Darjeeling</v>
      </c>
      <c r="S965" t="str">
        <f>VLOOKUP(M965,Product!$A$1:$D$14,3,FALSE)</f>
        <v>Tea</v>
      </c>
      <c r="T965" t="str">
        <f>VLOOKUP(M965,Product!$A$1:$D$14,4,FALSE)</f>
        <v>Regular</v>
      </c>
    </row>
    <row r="966" spans="1:20" x14ac:dyDescent="0.3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2">
        <v>42886</v>
      </c>
      <c r="O966" t="str">
        <f>VLOOKUP(L966,Location!$A$1:$D$157,2,FALSE)</f>
        <v>New Hampshire</v>
      </c>
      <c r="P966" t="str">
        <f>VLOOKUP(L966,Location!$A$1:$D$157,3,FALSE)</f>
        <v>East</v>
      </c>
      <c r="Q966" t="str">
        <f>VLOOKUP(L966,Location!$A$1:$D$157,4,FALSE)</f>
        <v>Small Market</v>
      </c>
      <c r="R966" t="str">
        <f>VLOOKUP(M966,Product!$A$1:$D$14,2,FALSE)</f>
        <v>Green Tea</v>
      </c>
      <c r="S966" t="str">
        <f>VLOOKUP(M966,Product!$A$1:$D$14,3,FALSE)</f>
        <v>Tea</v>
      </c>
      <c r="T966" t="str">
        <f>VLOOKUP(M966,Product!$A$1:$D$14,4,FALSE)</f>
        <v>Regular</v>
      </c>
    </row>
    <row r="967" spans="1:20" x14ac:dyDescent="0.3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s="2">
        <v>42886</v>
      </c>
      <c r="O967" t="str">
        <f>VLOOKUP(L967,Location!$A$1:$D$157,2,FALSE)</f>
        <v>New Hampshire</v>
      </c>
      <c r="P967" t="str">
        <f>VLOOKUP(L967,Location!$A$1:$D$157,3,FALSE)</f>
        <v>East</v>
      </c>
      <c r="Q967" t="str">
        <f>VLOOKUP(L967,Location!$A$1:$D$157,4,FALSE)</f>
        <v>Small Market</v>
      </c>
      <c r="R967" t="str">
        <f>VLOOKUP(M967,Product!$A$1:$D$14,2,FALSE)</f>
        <v>Caffe Mocha</v>
      </c>
      <c r="S967" t="str">
        <f>VLOOKUP(M967,Product!$A$1:$D$14,3,FALSE)</f>
        <v>Espresso</v>
      </c>
      <c r="T967" t="str">
        <f>VLOOKUP(M967,Product!$A$1:$D$14,4,FALSE)</f>
        <v>Regular</v>
      </c>
    </row>
    <row r="968" spans="1:20" x14ac:dyDescent="0.3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s="2">
        <v>42886</v>
      </c>
      <c r="O968" t="str">
        <f>VLOOKUP(L968,Location!$A$1:$D$157,2,FALSE)</f>
        <v>New Hampshire</v>
      </c>
      <c r="P968" t="str">
        <f>VLOOKUP(L968,Location!$A$1:$D$157,3,FALSE)</f>
        <v>East</v>
      </c>
      <c r="Q968" t="str">
        <f>VLOOKUP(L968,Location!$A$1:$D$157,4,FALSE)</f>
        <v>Small Market</v>
      </c>
      <c r="R968" t="str">
        <f>VLOOKUP(M968,Product!$A$1:$D$14,2,FALSE)</f>
        <v>Regular Espresso</v>
      </c>
      <c r="S968" t="str">
        <f>VLOOKUP(M968,Product!$A$1:$D$14,3,FALSE)</f>
        <v>Espresso</v>
      </c>
      <c r="T968" t="str">
        <f>VLOOKUP(M968,Product!$A$1:$D$14,4,FALSE)</f>
        <v>Regular</v>
      </c>
    </row>
    <row r="969" spans="1:20" x14ac:dyDescent="0.3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s="2">
        <v>42886</v>
      </c>
      <c r="O969" t="str">
        <f>VLOOKUP(L969,Location!$A$1:$D$157,2,FALSE)</f>
        <v>New Hampshire</v>
      </c>
      <c r="P969" t="str">
        <f>VLOOKUP(L969,Location!$A$1:$D$157,3,FALSE)</f>
        <v>East</v>
      </c>
      <c r="Q969" t="str">
        <f>VLOOKUP(L969,Location!$A$1:$D$157,4,FALSE)</f>
        <v>Small Market</v>
      </c>
      <c r="R969" t="str">
        <f>VLOOKUP(M969,Product!$A$1:$D$14,2,FALSE)</f>
        <v>Amaretto</v>
      </c>
      <c r="S969" t="str">
        <f>VLOOKUP(M969,Product!$A$1:$D$14,3,FALSE)</f>
        <v>Coffee</v>
      </c>
      <c r="T969" t="str">
        <f>VLOOKUP(M969,Product!$A$1:$D$14,4,FALSE)</f>
        <v>Regular</v>
      </c>
    </row>
    <row r="970" spans="1:20" x14ac:dyDescent="0.3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s="2">
        <v>42886</v>
      </c>
      <c r="O970" t="str">
        <f>VLOOKUP(L970,Location!$A$1:$D$157,2,FALSE)</f>
        <v>New Hampshire</v>
      </c>
      <c r="P970" t="str">
        <f>VLOOKUP(L970,Location!$A$1:$D$157,3,FALSE)</f>
        <v>East</v>
      </c>
      <c r="Q970" t="str">
        <f>VLOOKUP(L970,Location!$A$1:$D$157,4,FALSE)</f>
        <v>Small Market</v>
      </c>
      <c r="R970" t="str">
        <f>VLOOKUP(M970,Product!$A$1:$D$14,2,FALSE)</f>
        <v>Columbian</v>
      </c>
      <c r="S970" t="str">
        <f>VLOOKUP(M970,Product!$A$1:$D$14,3,FALSE)</f>
        <v>Coffee</v>
      </c>
      <c r="T970" t="str">
        <f>VLOOKUP(M970,Product!$A$1:$D$14,4,FALSE)</f>
        <v>Regular</v>
      </c>
    </row>
    <row r="971" spans="1:20" x14ac:dyDescent="0.3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2">
        <v>42886</v>
      </c>
      <c r="O971" t="str">
        <f>VLOOKUP(L971,Location!$A$1:$D$157,2,FALSE)</f>
        <v>New Hampshire</v>
      </c>
      <c r="P971" t="str">
        <f>VLOOKUP(L971,Location!$A$1:$D$157,3,FALSE)</f>
        <v>East</v>
      </c>
      <c r="Q971" t="str">
        <f>VLOOKUP(L971,Location!$A$1:$D$157,4,FALSE)</f>
        <v>Small Market</v>
      </c>
      <c r="R971" t="str">
        <f>VLOOKUP(M971,Product!$A$1:$D$14,2,FALSE)</f>
        <v>Lemon</v>
      </c>
      <c r="S971" t="str">
        <f>VLOOKUP(M971,Product!$A$1:$D$14,3,FALSE)</f>
        <v>Herbal Tea</v>
      </c>
      <c r="T971" t="str">
        <f>VLOOKUP(M971,Product!$A$1:$D$14,4,FALSE)</f>
        <v>Decaf</v>
      </c>
    </row>
    <row r="972" spans="1:20" x14ac:dyDescent="0.3">
      <c r="A972">
        <v>133</v>
      </c>
      <c r="B972">
        <v>178</v>
      </c>
      <c r="C972">
        <v>301</v>
      </c>
      <c r="D972">
        <v>186</v>
      </c>
      <c r="E972">
        <v>45</v>
      </c>
      <c r="F972">
        <v>34</v>
      </c>
      <c r="G972">
        <v>947</v>
      </c>
      <c r="H972">
        <v>150</v>
      </c>
      <c r="I972">
        <v>200</v>
      </c>
      <c r="J972">
        <v>190</v>
      </c>
      <c r="K972">
        <v>320</v>
      </c>
      <c r="L972">
        <v>516</v>
      </c>
      <c r="M972">
        <v>11</v>
      </c>
      <c r="N972" s="2">
        <v>42886</v>
      </c>
      <c r="O972" t="str">
        <f>VLOOKUP(L972,Location!$A$1:$D$157,2,FALSE)</f>
        <v>New York</v>
      </c>
      <c r="P972" t="str">
        <f>VLOOKUP(L972,Location!$A$1:$D$157,3,FALSE)</f>
        <v>East</v>
      </c>
      <c r="Q972" t="str">
        <f>VLOOKUP(L972,Location!$A$1:$D$157,4,FALSE)</f>
        <v>Major Market</v>
      </c>
      <c r="R972" t="str">
        <f>VLOOKUP(M972,Product!$A$1:$D$14,2,FALSE)</f>
        <v>Darjeeling</v>
      </c>
      <c r="S972" t="str">
        <f>VLOOKUP(M972,Product!$A$1:$D$14,3,FALSE)</f>
        <v>Tea</v>
      </c>
      <c r="T972" t="str">
        <f>VLOOKUP(M972,Product!$A$1:$D$14,4,FALSE)</f>
        <v>Regular</v>
      </c>
    </row>
    <row r="973" spans="1:20" x14ac:dyDescent="0.3">
      <c r="A973">
        <v>121</v>
      </c>
      <c r="B973">
        <v>163</v>
      </c>
      <c r="C973">
        <v>276</v>
      </c>
      <c r="D973">
        <v>93</v>
      </c>
      <c r="E973">
        <v>42</v>
      </c>
      <c r="F973">
        <v>31</v>
      </c>
      <c r="G973">
        <v>897</v>
      </c>
      <c r="H973">
        <v>140</v>
      </c>
      <c r="I973">
        <v>170</v>
      </c>
      <c r="J973">
        <v>180</v>
      </c>
      <c r="K973">
        <v>290</v>
      </c>
      <c r="L973">
        <v>845</v>
      </c>
      <c r="M973">
        <v>12</v>
      </c>
      <c r="N973" s="2">
        <v>42886</v>
      </c>
      <c r="O973" t="str">
        <f>VLOOKUP(L973,Location!$A$1:$D$157,2,FALSE)</f>
        <v>New York</v>
      </c>
      <c r="P973" t="str">
        <f>VLOOKUP(L973,Location!$A$1:$D$157,3,FALSE)</f>
        <v>East</v>
      </c>
      <c r="Q973" t="str">
        <f>VLOOKUP(L973,Location!$A$1:$D$157,4,FALSE)</f>
        <v>Major Market</v>
      </c>
      <c r="R973" t="str">
        <f>VLOOKUP(M973,Product!$A$1:$D$14,2,FALSE)</f>
        <v>Earl Grey</v>
      </c>
      <c r="S973" t="str">
        <f>VLOOKUP(M973,Product!$A$1:$D$14,3,FALSE)</f>
        <v>Tea</v>
      </c>
      <c r="T973" t="str">
        <f>VLOOKUP(M973,Product!$A$1:$D$14,4,FALSE)</f>
        <v>Regular</v>
      </c>
    </row>
    <row r="974" spans="1:20" x14ac:dyDescent="0.3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s="2">
        <v>42886</v>
      </c>
      <c r="O974" t="str">
        <f>VLOOKUP(L974,Location!$A$1:$D$157,2,FALSE)</f>
        <v>New York</v>
      </c>
      <c r="P974" t="str">
        <f>VLOOKUP(L974,Location!$A$1:$D$157,3,FALSE)</f>
        <v>East</v>
      </c>
      <c r="Q974" t="str">
        <f>VLOOKUP(L974,Location!$A$1:$D$157,4,FALSE)</f>
        <v>Major Market</v>
      </c>
      <c r="R974" t="str">
        <f>VLOOKUP(M974,Product!$A$1:$D$14,2,FALSE)</f>
        <v>Green Tea</v>
      </c>
      <c r="S974" t="str">
        <f>VLOOKUP(M974,Product!$A$1:$D$14,3,FALSE)</f>
        <v>Tea</v>
      </c>
      <c r="T974" t="str">
        <f>VLOOKUP(M974,Product!$A$1:$D$14,4,FALSE)</f>
        <v>Regular</v>
      </c>
    </row>
    <row r="975" spans="1:20" x14ac:dyDescent="0.3">
      <c r="A975">
        <v>-236</v>
      </c>
      <c r="B975">
        <v>-72</v>
      </c>
      <c r="C975">
        <v>72</v>
      </c>
      <c r="D975">
        <v>104</v>
      </c>
      <c r="E975">
        <v>164</v>
      </c>
      <c r="F975">
        <v>131</v>
      </c>
      <c r="G975">
        <v>1979</v>
      </c>
      <c r="H975">
        <v>-210</v>
      </c>
      <c r="I975">
        <v>88</v>
      </c>
      <c r="J975">
        <v>-60</v>
      </c>
      <c r="K975">
        <v>70</v>
      </c>
      <c r="L975">
        <v>914</v>
      </c>
      <c r="M975">
        <v>5</v>
      </c>
      <c r="N975" s="2">
        <v>42886</v>
      </c>
      <c r="O975" t="str">
        <f>VLOOKUP(L975,Location!$A$1:$D$157,2,FALSE)</f>
        <v>New York</v>
      </c>
      <c r="P975" t="str">
        <f>VLOOKUP(L975,Location!$A$1:$D$157,3,FALSE)</f>
        <v>East</v>
      </c>
      <c r="Q975" t="str">
        <f>VLOOKUP(L975,Location!$A$1:$D$157,4,FALSE)</f>
        <v>Major Market</v>
      </c>
      <c r="R975" t="str">
        <f>VLOOKUP(M975,Product!$A$1:$D$14,2,FALSE)</f>
        <v>Caffe Mocha</v>
      </c>
      <c r="S975" t="str">
        <f>VLOOKUP(M975,Product!$A$1:$D$14,3,FALSE)</f>
        <v>Espresso</v>
      </c>
      <c r="T975" t="str">
        <f>VLOOKUP(M975,Product!$A$1:$D$14,4,FALSE)</f>
        <v>Regular</v>
      </c>
    </row>
    <row r="976" spans="1:20" x14ac:dyDescent="0.3">
      <c r="A976">
        <v>318</v>
      </c>
      <c r="B976">
        <v>415</v>
      </c>
      <c r="C976">
        <v>675</v>
      </c>
      <c r="D976">
        <v>249</v>
      </c>
      <c r="E976">
        <v>97</v>
      </c>
      <c r="F976">
        <v>72</v>
      </c>
      <c r="G976">
        <v>1405</v>
      </c>
      <c r="H976">
        <v>340</v>
      </c>
      <c r="I976">
        <v>212</v>
      </c>
      <c r="J976">
        <v>420</v>
      </c>
      <c r="K976">
        <v>660</v>
      </c>
      <c r="L976">
        <v>631</v>
      </c>
      <c r="M976">
        <v>7</v>
      </c>
      <c r="N976" s="2">
        <v>42886</v>
      </c>
      <c r="O976" t="str">
        <f>VLOOKUP(L976,Location!$A$1:$D$157,2,FALSE)</f>
        <v>New York</v>
      </c>
      <c r="P976" t="str">
        <f>VLOOKUP(L976,Location!$A$1:$D$157,3,FALSE)</f>
        <v>East</v>
      </c>
      <c r="Q976" t="str">
        <f>VLOOKUP(L976,Location!$A$1:$D$157,4,FALSE)</f>
        <v>Major Market</v>
      </c>
      <c r="R976" t="str">
        <f>VLOOKUP(M976,Product!$A$1:$D$14,2,FALSE)</f>
        <v>Regular Espresso</v>
      </c>
      <c r="S976" t="str">
        <f>VLOOKUP(M976,Product!$A$1:$D$14,3,FALSE)</f>
        <v>Espresso</v>
      </c>
      <c r="T976" t="str">
        <f>VLOOKUP(M976,Product!$A$1:$D$14,4,FALSE)</f>
        <v>Regular</v>
      </c>
    </row>
    <row r="977" spans="1:20" x14ac:dyDescent="0.3">
      <c r="A977">
        <v>357</v>
      </c>
      <c r="B977">
        <v>534</v>
      </c>
      <c r="C977">
        <v>890</v>
      </c>
      <c r="D977">
        <v>400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s="2">
        <v>42886</v>
      </c>
      <c r="O977" t="str">
        <f>VLOOKUP(L977,Location!$A$1:$D$157,2,FALSE)</f>
        <v>New York</v>
      </c>
      <c r="P977" t="str">
        <f>VLOOKUP(L977,Location!$A$1:$D$157,3,FALSE)</f>
        <v>East</v>
      </c>
      <c r="Q977" t="str">
        <f>VLOOKUP(L977,Location!$A$1:$D$157,4,FALSE)</f>
        <v>Major Market</v>
      </c>
      <c r="R977" t="str">
        <f>VLOOKUP(M977,Product!$A$1:$D$14,2,FALSE)</f>
        <v>Columbian</v>
      </c>
      <c r="S977" t="str">
        <f>VLOOKUP(M977,Product!$A$1:$D$14,3,FALSE)</f>
        <v>Coffee</v>
      </c>
      <c r="T977" t="str">
        <f>VLOOKUP(M977,Product!$A$1:$D$14,4,FALSE)</f>
        <v>Regular</v>
      </c>
    </row>
    <row r="978" spans="1:20" x14ac:dyDescent="0.3">
      <c r="A978">
        <v>263</v>
      </c>
      <c r="B978">
        <v>398</v>
      </c>
      <c r="C978">
        <v>669</v>
      </c>
      <c r="D978">
        <v>274</v>
      </c>
      <c r="E978">
        <v>135</v>
      </c>
      <c r="F978">
        <v>102</v>
      </c>
      <c r="G978">
        <v>1727</v>
      </c>
      <c r="H978">
        <v>220</v>
      </c>
      <c r="I978">
        <v>170</v>
      </c>
      <c r="J978">
        <v>320</v>
      </c>
      <c r="K978">
        <v>520</v>
      </c>
      <c r="L978">
        <v>607</v>
      </c>
      <c r="M978">
        <v>9</v>
      </c>
      <c r="N978" s="2">
        <v>42886</v>
      </c>
      <c r="O978" t="str">
        <f>VLOOKUP(L978,Location!$A$1:$D$157,2,FALSE)</f>
        <v>New York</v>
      </c>
      <c r="P978" t="str">
        <f>VLOOKUP(L978,Location!$A$1:$D$157,3,FALSE)</f>
        <v>East</v>
      </c>
      <c r="Q978" t="str">
        <f>VLOOKUP(L978,Location!$A$1:$D$157,4,FALSE)</f>
        <v>Major Market</v>
      </c>
      <c r="R978" t="str">
        <f>VLOOKUP(M978,Product!$A$1:$D$14,2,FALSE)</f>
        <v>Lemon</v>
      </c>
      <c r="S978" t="str">
        <f>VLOOKUP(M978,Product!$A$1:$D$14,3,FALSE)</f>
        <v>Herbal Tea</v>
      </c>
      <c r="T978" t="str">
        <f>VLOOKUP(M978,Product!$A$1:$D$14,4,FALSE)</f>
        <v>Decaf</v>
      </c>
    </row>
    <row r="979" spans="1:20" x14ac:dyDescent="0.3">
      <c r="A979">
        <v>-143</v>
      </c>
      <c r="B979">
        <v>-46</v>
      </c>
      <c r="C979">
        <v>198</v>
      </c>
      <c r="D979">
        <v>279</v>
      </c>
      <c r="E979">
        <v>97</v>
      </c>
      <c r="F979">
        <v>75</v>
      </c>
      <c r="G979">
        <v>2636</v>
      </c>
      <c r="H979">
        <v>-100</v>
      </c>
      <c r="I979">
        <v>219</v>
      </c>
      <c r="J979">
        <v>-30</v>
      </c>
      <c r="K979">
        <v>150</v>
      </c>
      <c r="L979">
        <v>716</v>
      </c>
      <c r="M979">
        <v>10</v>
      </c>
      <c r="N979" s="2">
        <v>42886</v>
      </c>
      <c r="O979" t="str">
        <f>VLOOKUP(L979,Location!$A$1:$D$157,2,FALSE)</f>
        <v>New York</v>
      </c>
      <c r="P979" t="str">
        <f>VLOOKUP(L979,Location!$A$1:$D$157,3,FALSE)</f>
        <v>East</v>
      </c>
      <c r="Q979" t="str">
        <f>VLOOKUP(L979,Location!$A$1:$D$157,4,FALSE)</f>
        <v>Major Market</v>
      </c>
      <c r="R979" t="str">
        <f>VLOOKUP(M979,Product!$A$1:$D$14,2,FALSE)</f>
        <v>Mint</v>
      </c>
      <c r="S979" t="str">
        <f>VLOOKUP(M979,Product!$A$1:$D$14,3,FALSE)</f>
        <v>Herbal Tea</v>
      </c>
      <c r="T979" t="str">
        <f>VLOOKUP(M979,Product!$A$1:$D$14,4,FALSE)</f>
        <v>Decaf</v>
      </c>
    </row>
    <row r="980" spans="1:20" x14ac:dyDescent="0.3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s="2">
        <v>42886</v>
      </c>
      <c r="O980" t="str">
        <f>VLOOKUP(L980,Location!$A$1:$D$157,2,FALSE)</f>
        <v>Louisiana</v>
      </c>
      <c r="P980" t="str">
        <f>VLOOKUP(L980,Location!$A$1:$D$157,3,FALSE)</f>
        <v>South</v>
      </c>
      <c r="Q980" t="str">
        <f>VLOOKUP(L980,Location!$A$1:$D$157,4,FALSE)</f>
        <v>Small Market</v>
      </c>
      <c r="R980" t="str">
        <f>VLOOKUP(M980,Product!$A$1:$D$14,2,FALSE)</f>
        <v>Decaf Espresso</v>
      </c>
      <c r="S980" t="str">
        <f>VLOOKUP(M980,Product!$A$1:$D$14,3,FALSE)</f>
        <v>Espresso</v>
      </c>
      <c r="T980" t="str">
        <f>VLOOKUP(M980,Product!$A$1:$D$14,4,FALSE)</f>
        <v>Decaf</v>
      </c>
    </row>
    <row r="981" spans="1:20" x14ac:dyDescent="0.3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s="2">
        <v>42886</v>
      </c>
      <c r="O981" t="str">
        <f>VLOOKUP(L981,Location!$A$1:$D$157,2,FALSE)</f>
        <v>Louisiana</v>
      </c>
      <c r="P981" t="str">
        <f>VLOOKUP(L981,Location!$A$1:$D$157,3,FALSE)</f>
        <v>South</v>
      </c>
      <c r="Q981" t="str">
        <f>VLOOKUP(L981,Location!$A$1:$D$157,4,FALSE)</f>
        <v>Small Market</v>
      </c>
      <c r="R981" t="str">
        <f>VLOOKUP(M981,Product!$A$1:$D$14,2,FALSE)</f>
        <v>Caffe Latte</v>
      </c>
      <c r="S981" t="str">
        <f>VLOOKUP(M981,Product!$A$1:$D$14,3,FALSE)</f>
        <v>Espresso</v>
      </c>
      <c r="T981" t="str">
        <f>VLOOKUP(M981,Product!$A$1:$D$14,4,FALSE)</f>
        <v>Regular</v>
      </c>
    </row>
    <row r="982" spans="1:20" x14ac:dyDescent="0.3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s="2">
        <v>42886</v>
      </c>
      <c r="O982" t="str">
        <f>VLOOKUP(L982,Location!$A$1:$D$157,2,FALSE)</f>
        <v>Louisiana</v>
      </c>
      <c r="P982" t="str">
        <f>VLOOKUP(L982,Location!$A$1:$D$157,3,FALSE)</f>
        <v>South</v>
      </c>
      <c r="Q982" t="str">
        <f>VLOOKUP(L982,Location!$A$1:$D$157,4,FALSE)</f>
        <v>Small Market</v>
      </c>
      <c r="R982" t="str">
        <f>VLOOKUP(M982,Product!$A$1:$D$14,2,FALSE)</f>
        <v>Caffe Mocha</v>
      </c>
      <c r="S982" t="str">
        <f>VLOOKUP(M982,Product!$A$1:$D$14,3,FALSE)</f>
        <v>Espresso</v>
      </c>
      <c r="T982" t="str">
        <f>VLOOKUP(M982,Product!$A$1:$D$14,4,FALSE)</f>
        <v>Regular</v>
      </c>
    </row>
    <row r="983" spans="1:20" x14ac:dyDescent="0.3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s="2">
        <v>42886</v>
      </c>
      <c r="O983" t="str">
        <f>VLOOKUP(L983,Location!$A$1:$D$157,2,FALSE)</f>
        <v>Louisiana</v>
      </c>
      <c r="P983" t="str">
        <f>VLOOKUP(L983,Location!$A$1:$D$157,3,FALSE)</f>
        <v>South</v>
      </c>
      <c r="Q983" t="str">
        <f>VLOOKUP(L983,Location!$A$1:$D$157,4,FALSE)</f>
        <v>Small Market</v>
      </c>
      <c r="R983" t="str">
        <f>VLOOKUP(M983,Product!$A$1:$D$14,2,FALSE)</f>
        <v>Chamomile</v>
      </c>
      <c r="S983" t="str">
        <f>VLOOKUP(M983,Product!$A$1:$D$14,3,FALSE)</f>
        <v>Herbal Tea</v>
      </c>
      <c r="T983" t="str">
        <f>VLOOKUP(M983,Product!$A$1:$D$14,4,FALSE)</f>
        <v>Decaf</v>
      </c>
    </row>
    <row r="984" spans="1:20" x14ac:dyDescent="0.3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s="2">
        <v>42886</v>
      </c>
      <c r="O984" t="str">
        <f>VLOOKUP(L984,Location!$A$1:$D$157,2,FALSE)</f>
        <v>Louisiana</v>
      </c>
      <c r="P984" t="str">
        <f>VLOOKUP(L984,Location!$A$1:$D$157,3,FALSE)</f>
        <v>South</v>
      </c>
      <c r="Q984" t="str">
        <f>VLOOKUP(L984,Location!$A$1:$D$157,4,FALSE)</f>
        <v>Small Market</v>
      </c>
      <c r="R984" t="str">
        <f>VLOOKUP(M984,Product!$A$1:$D$14,2,FALSE)</f>
        <v>Lemon</v>
      </c>
      <c r="S984" t="str">
        <f>VLOOKUP(M984,Product!$A$1:$D$14,3,FALSE)</f>
        <v>Herbal Tea</v>
      </c>
      <c r="T984" t="str">
        <f>VLOOKUP(M984,Product!$A$1:$D$14,4,FALSE)</f>
        <v>Decaf</v>
      </c>
    </row>
    <row r="985" spans="1:20" x14ac:dyDescent="0.3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2">
        <v>42886</v>
      </c>
      <c r="O985" t="str">
        <f>VLOOKUP(L985,Location!$A$1:$D$157,2,FALSE)</f>
        <v>Louisiana</v>
      </c>
      <c r="P985" t="str">
        <f>VLOOKUP(L985,Location!$A$1:$D$157,3,FALSE)</f>
        <v>South</v>
      </c>
      <c r="Q985" t="str">
        <f>VLOOKUP(L985,Location!$A$1:$D$157,4,FALSE)</f>
        <v>Small Market</v>
      </c>
      <c r="R985" t="str">
        <f>VLOOKUP(M985,Product!$A$1:$D$14,2,FALSE)</f>
        <v>Columbian</v>
      </c>
      <c r="S985" t="str">
        <f>VLOOKUP(M985,Product!$A$1:$D$14,3,FALSE)</f>
        <v>Coffee</v>
      </c>
      <c r="T985" t="str">
        <f>VLOOKUP(M985,Product!$A$1:$D$14,4,FALSE)</f>
        <v>Regular</v>
      </c>
    </row>
    <row r="986" spans="1:20" x14ac:dyDescent="0.3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s="2">
        <v>42886</v>
      </c>
      <c r="O986" t="str">
        <f>VLOOKUP(L986,Location!$A$1:$D$157,2,FALSE)</f>
        <v>Louisiana</v>
      </c>
      <c r="P986" t="str">
        <f>VLOOKUP(L986,Location!$A$1:$D$157,3,FALSE)</f>
        <v>South</v>
      </c>
      <c r="Q986" t="str">
        <f>VLOOKUP(L986,Location!$A$1:$D$157,4,FALSE)</f>
        <v>Small Market</v>
      </c>
      <c r="R986" t="str">
        <f>VLOOKUP(M986,Product!$A$1:$D$14,2,FALSE)</f>
        <v>Decaf Irish Cream</v>
      </c>
      <c r="S986" t="str">
        <f>VLOOKUP(M986,Product!$A$1:$D$14,3,FALSE)</f>
        <v>Coffee</v>
      </c>
      <c r="T986" t="str">
        <f>VLOOKUP(M986,Product!$A$1:$D$14,4,FALSE)</f>
        <v>Decaf</v>
      </c>
    </row>
    <row r="987" spans="1:20" x14ac:dyDescent="0.3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s="2">
        <v>42886</v>
      </c>
      <c r="O987" t="str">
        <f>VLOOKUP(L987,Location!$A$1:$D$157,2,FALSE)</f>
        <v>New Mexico</v>
      </c>
      <c r="P987" t="str">
        <f>VLOOKUP(L987,Location!$A$1:$D$157,3,FALSE)</f>
        <v>South</v>
      </c>
      <c r="Q987" t="str">
        <f>VLOOKUP(L987,Location!$A$1:$D$157,4,FALSE)</f>
        <v>Small Market</v>
      </c>
      <c r="R987" t="str">
        <f>VLOOKUP(M987,Product!$A$1:$D$14,2,FALSE)</f>
        <v>Decaf Espresso</v>
      </c>
      <c r="S987" t="str">
        <f>VLOOKUP(M987,Product!$A$1:$D$14,3,FALSE)</f>
        <v>Espresso</v>
      </c>
      <c r="T987" t="str">
        <f>VLOOKUP(M987,Product!$A$1:$D$14,4,FALSE)</f>
        <v>Decaf</v>
      </c>
    </row>
    <row r="988" spans="1:20" x14ac:dyDescent="0.3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s="2">
        <v>42886</v>
      </c>
      <c r="O988" t="str">
        <f>VLOOKUP(L988,Location!$A$1:$D$157,2,FALSE)</f>
        <v>New Mexico</v>
      </c>
      <c r="P988" t="str">
        <f>VLOOKUP(L988,Location!$A$1:$D$157,3,FALSE)</f>
        <v>South</v>
      </c>
      <c r="Q988" t="str">
        <f>VLOOKUP(L988,Location!$A$1:$D$157,4,FALSE)</f>
        <v>Small Market</v>
      </c>
      <c r="R988" t="str">
        <f>VLOOKUP(M988,Product!$A$1:$D$14,2,FALSE)</f>
        <v>Caffe Latte</v>
      </c>
      <c r="S988" t="str">
        <f>VLOOKUP(M988,Product!$A$1:$D$14,3,FALSE)</f>
        <v>Espresso</v>
      </c>
      <c r="T988" t="str">
        <f>VLOOKUP(M988,Product!$A$1:$D$14,4,FALSE)</f>
        <v>Regular</v>
      </c>
    </row>
    <row r="989" spans="1:20" x14ac:dyDescent="0.3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s="2">
        <v>42886</v>
      </c>
      <c r="O989" t="str">
        <f>VLOOKUP(L989,Location!$A$1:$D$157,2,FALSE)</f>
        <v>New Mexico</v>
      </c>
      <c r="P989" t="str">
        <f>VLOOKUP(L989,Location!$A$1:$D$157,3,FALSE)</f>
        <v>South</v>
      </c>
      <c r="Q989" t="str">
        <f>VLOOKUP(L989,Location!$A$1:$D$157,4,FALSE)</f>
        <v>Small Market</v>
      </c>
      <c r="R989" t="str">
        <f>VLOOKUP(M989,Product!$A$1:$D$14,2,FALSE)</f>
        <v>Caffe Mocha</v>
      </c>
      <c r="S989" t="str">
        <f>VLOOKUP(M989,Product!$A$1:$D$14,3,FALSE)</f>
        <v>Espresso</v>
      </c>
      <c r="T989" t="str">
        <f>VLOOKUP(M989,Product!$A$1:$D$14,4,FALSE)</f>
        <v>Regular</v>
      </c>
    </row>
    <row r="990" spans="1:20" x14ac:dyDescent="0.3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s="2">
        <v>42886</v>
      </c>
      <c r="O990" t="str">
        <f>VLOOKUP(L990,Location!$A$1:$D$157,2,FALSE)</f>
        <v>New Mexico</v>
      </c>
      <c r="P990" t="str">
        <f>VLOOKUP(L990,Location!$A$1:$D$157,3,FALSE)</f>
        <v>South</v>
      </c>
      <c r="Q990" t="str">
        <f>VLOOKUP(L990,Location!$A$1:$D$157,4,FALSE)</f>
        <v>Small Market</v>
      </c>
      <c r="R990" t="str">
        <f>VLOOKUP(M990,Product!$A$1:$D$14,2,FALSE)</f>
        <v>Chamomile</v>
      </c>
      <c r="S990" t="str">
        <f>VLOOKUP(M990,Product!$A$1:$D$14,3,FALSE)</f>
        <v>Herbal Tea</v>
      </c>
      <c r="T990" t="str">
        <f>VLOOKUP(M990,Product!$A$1:$D$14,4,FALSE)</f>
        <v>Decaf</v>
      </c>
    </row>
    <row r="991" spans="1:20" x14ac:dyDescent="0.3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s="2">
        <v>42886</v>
      </c>
      <c r="O991" t="str">
        <f>VLOOKUP(L991,Location!$A$1:$D$157,2,FALSE)</f>
        <v>New Mexico</v>
      </c>
      <c r="P991" t="str">
        <f>VLOOKUP(L991,Location!$A$1:$D$157,3,FALSE)</f>
        <v>South</v>
      </c>
      <c r="Q991" t="str">
        <f>VLOOKUP(L991,Location!$A$1:$D$157,4,FALSE)</f>
        <v>Small Market</v>
      </c>
      <c r="R991" t="str">
        <f>VLOOKUP(M991,Product!$A$1:$D$14,2,FALSE)</f>
        <v>Lemon</v>
      </c>
      <c r="S991" t="str">
        <f>VLOOKUP(M991,Product!$A$1:$D$14,3,FALSE)</f>
        <v>Herbal Tea</v>
      </c>
      <c r="T991" t="str">
        <f>VLOOKUP(M991,Product!$A$1:$D$14,4,FALSE)</f>
        <v>Decaf</v>
      </c>
    </row>
    <row r="992" spans="1:20" x14ac:dyDescent="0.3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s="2">
        <v>42886</v>
      </c>
      <c r="O992" t="str">
        <f>VLOOKUP(L992,Location!$A$1:$D$157,2,FALSE)</f>
        <v>New Mexico</v>
      </c>
      <c r="P992" t="str">
        <f>VLOOKUP(L992,Location!$A$1:$D$157,3,FALSE)</f>
        <v>South</v>
      </c>
      <c r="Q992" t="str">
        <f>VLOOKUP(L992,Location!$A$1:$D$157,4,FALSE)</f>
        <v>Small Market</v>
      </c>
      <c r="R992" t="str">
        <f>VLOOKUP(M992,Product!$A$1:$D$14,2,FALSE)</f>
        <v>Columbian</v>
      </c>
      <c r="S992" t="str">
        <f>VLOOKUP(M992,Product!$A$1:$D$14,3,FALSE)</f>
        <v>Coffee</v>
      </c>
      <c r="T992" t="str">
        <f>VLOOKUP(M992,Product!$A$1:$D$14,4,FALSE)</f>
        <v>Regular</v>
      </c>
    </row>
    <row r="993" spans="1:20" x14ac:dyDescent="0.3">
      <c r="A993">
        <v>-34</v>
      </c>
      <c r="B993">
        <v>25</v>
      </c>
      <c r="C993">
        <v>141</v>
      </c>
      <c r="D993">
        <v>93</v>
      </c>
      <c r="E993">
        <v>59</v>
      </c>
      <c r="F993">
        <v>35</v>
      </c>
      <c r="G993">
        <v>1142</v>
      </c>
      <c r="H993">
        <v>-20</v>
      </c>
      <c r="I993">
        <v>143</v>
      </c>
      <c r="J993">
        <v>30</v>
      </c>
      <c r="K993">
        <v>170</v>
      </c>
      <c r="L993">
        <v>505</v>
      </c>
      <c r="M993">
        <v>3</v>
      </c>
      <c r="N993" s="2">
        <v>42886</v>
      </c>
      <c r="O993" t="str">
        <f>VLOOKUP(L993,Location!$A$1:$D$157,2,FALSE)</f>
        <v>New Mexico</v>
      </c>
      <c r="P993" t="str">
        <f>VLOOKUP(L993,Location!$A$1:$D$157,3,FALSE)</f>
        <v>South</v>
      </c>
      <c r="Q993" t="str">
        <f>VLOOKUP(L993,Location!$A$1:$D$157,4,FALSE)</f>
        <v>Small Market</v>
      </c>
      <c r="R993" t="str">
        <f>VLOOKUP(M993,Product!$A$1:$D$14,2,FALSE)</f>
        <v>Decaf Irish Cream</v>
      </c>
      <c r="S993" t="str">
        <f>VLOOKUP(M993,Product!$A$1:$D$14,3,FALSE)</f>
        <v>Coffee</v>
      </c>
      <c r="T993" t="str">
        <f>VLOOKUP(M993,Product!$A$1:$D$14,4,FALSE)</f>
        <v>Decaf</v>
      </c>
    </row>
    <row r="994" spans="1:20" x14ac:dyDescent="0.3">
      <c r="A994">
        <v>99</v>
      </c>
      <c r="B994">
        <v>167</v>
      </c>
      <c r="C994">
        <v>278</v>
      </c>
      <c r="D994">
        <v>97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s="2">
        <v>42886</v>
      </c>
      <c r="O994" t="str">
        <f>VLOOKUP(L994,Location!$A$1:$D$157,2,FALSE)</f>
        <v>Oklahoma</v>
      </c>
      <c r="P994" t="str">
        <f>VLOOKUP(L994,Location!$A$1:$D$157,3,FALSE)</f>
        <v>South</v>
      </c>
      <c r="Q994" t="str">
        <f>VLOOKUP(L994,Location!$A$1:$D$157,4,FALSE)</f>
        <v>Small Market</v>
      </c>
      <c r="R994" t="str">
        <f>VLOOKUP(M994,Product!$A$1:$D$14,2,FALSE)</f>
        <v>Decaf Espresso</v>
      </c>
      <c r="S994" t="str">
        <f>VLOOKUP(M994,Product!$A$1:$D$14,3,FALSE)</f>
        <v>Espresso</v>
      </c>
      <c r="T994" t="str">
        <f>VLOOKUP(M994,Product!$A$1:$D$14,4,FALSE)</f>
        <v>Decaf</v>
      </c>
    </row>
    <row r="995" spans="1:20" x14ac:dyDescent="0.3">
      <c r="A995">
        <v>105</v>
      </c>
      <c r="B995">
        <v>164</v>
      </c>
      <c r="C995">
        <v>282</v>
      </c>
      <c r="D995">
        <v>133</v>
      </c>
      <c r="E995">
        <v>59</v>
      </c>
      <c r="F995">
        <v>36</v>
      </c>
      <c r="G995">
        <v>-660</v>
      </c>
      <c r="H995">
        <v>100</v>
      </c>
      <c r="I995">
        <v>96</v>
      </c>
      <c r="J995">
        <v>140</v>
      </c>
      <c r="K995">
        <v>240</v>
      </c>
      <c r="L995">
        <v>918</v>
      </c>
      <c r="M995">
        <v>4</v>
      </c>
      <c r="N995" s="2">
        <v>42886</v>
      </c>
      <c r="O995" t="str">
        <f>VLOOKUP(L995,Location!$A$1:$D$157,2,FALSE)</f>
        <v>Oklahoma</v>
      </c>
      <c r="P995" t="str">
        <f>VLOOKUP(L995,Location!$A$1:$D$157,3,FALSE)</f>
        <v>South</v>
      </c>
      <c r="Q995" t="str">
        <f>VLOOKUP(L995,Location!$A$1:$D$157,4,FALSE)</f>
        <v>Small Market</v>
      </c>
      <c r="R995" t="str">
        <f>VLOOKUP(M995,Product!$A$1:$D$14,2,FALSE)</f>
        <v>Caffe Latte</v>
      </c>
      <c r="S995" t="str">
        <f>VLOOKUP(M995,Product!$A$1:$D$14,3,FALSE)</f>
        <v>Espresso</v>
      </c>
      <c r="T995" t="str">
        <f>VLOOKUP(M995,Product!$A$1:$D$14,4,FALSE)</f>
        <v>Regular</v>
      </c>
    </row>
    <row r="996" spans="1:20" x14ac:dyDescent="0.3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2">
        <v>42886</v>
      </c>
      <c r="O996" t="str">
        <f>VLOOKUP(L996,Location!$A$1:$D$157,2,FALSE)</f>
        <v>Oklahoma</v>
      </c>
      <c r="P996" t="str">
        <f>VLOOKUP(L996,Location!$A$1:$D$157,3,FALSE)</f>
        <v>South</v>
      </c>
      <c r="Q996" t="str">
        <f>VLOOKUP(L996,Location!$A$1:$D$157,4,FALSE)</f>
        <v>Small Market</v>
      </c>
      <c r="R996" t="str">
        <f>VLOOKUP(M996,Product!$A$1:$D$14,2,FALSE)</f>
        <v>Caffe Mocha</v>
      </c>
      <c r="S996" t="str">
        <f>VLOOKUP(M996,Product!$A$1:$D$14,3,FALSE)</f>
        <v>Espresso</v>
      </c>
      <c r="T996" t="str">
        <f>VLOOKUP(M996,Product!$A$1:$D$14,4,FALSE)</f>
        <v>Regular</v>
      </c>
    </row>
    <row r="997" spans="1:20" x14ac:dyDescent="0.3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s="2">
        <v>42886</v>
      </c>
      <c r="O997" t="str">
        <f>VLOOKUP(L997,Location!$A$1:$D$157,2,FALSE)</f>
        <v>Oklahoma</v>
      </c>
      <c r="P997" t="str">
        <f>VLOOKUP(L997,Location!$A$1:$D$157,3,FALSE)</f>
        <v>South</v>
      </c>
      <c r="Q997" t="str">
        <f>VLOOKUP(L997,Location!$A$1:$D$157,4,FALSE)</f>
        <v>Small Market</v>
      </c>
      <c r="R997" t="str">
        <f>VLOOKUP(M997,Product!$A$1:$D$14,2,FALSE)</f>
        <v>Chamomile</v>
      </c>
      <c r="S997" t="str">
        <f>VLOOKUP(M997,Product!$A$1:$D$14,3,FALSE)</f>
        <v>Herbal Tea</v>
      </c>
      <c r="T997" t="str">
        <f>VLOOKUP(M997,Product!$A$1:$D$14,4,FALSE)</f>
        <v>Decaf</v>
      </c>
    </row>
    <row r="998" spans="1:20" x14ac:dyDescent="0.3">
      <c r="A998">
        <v>25</v>
      </c>
      <c r="B998">
        <v>154</v>
      </c>
      <c r="C998">
        <v>264</v>
      </c>
      <c r="D998">
        <v>95</v>
      </c>
      <c r="E998">
        <v>129</v>
      </c>
      <c r="F998">
        <v>100</v>
      </c>
      <c r="G998">
        <v>665</v>
      </c>
      <c r="H998">
        <v>40</v>
      </c>
      <c r="I998">
        <v>73</v>
      </c>
      <c r="J998">
        <v>150</v>
      </c>
      <c r="K998">
        <v>250</v>
      </c>
      <c r="L998">
        <v>580</v>
      </c>
      <c r="M998">
        <v>9</v>
      </c>
      <c r="N998" s="2">
        <v>42886</v>
      </c>
      <c r="O998" t="str">
        <f>VLOOKUP(L998,Location!$A$1:$D$157,2,FALSE)</f>
        <v>Oklahoma</v>
      </c>
      <c r="P998" t="str">
        <f>VLOOKUP(L998,Location!$A$1:$D$157,3,FALSE)</f>
        <v>South</v>
      </c>
      <c r="Q998" t="str">
        <f>VLOOKUP(L998,Location!$A$1:$D$157,4,FALSE)</f>
        <v>Small Market</v>
      </c>
      <c r="R998" t="str">
        <f>VLOOKUP(M998,Product!$A$1:$D$14,2,FALSE)</f>
        <v>Lemon</v>
      </c>
      <c r="S998" t="str">
        <f>VLOOKUP(M998,Product!$A$1:$D$14,3,FALSE)</f>
        <v>Herbal Tea</v>
      </c>
      <c r="T998" t="str">
        <f>VLOOKUP(M998,Product!$A$1:$D$14,4,FALSE)</f>
        <v>Decaf</v>
      </c>
    </row>
    <row r="999" spans="1:20" x14ac:dyDescent="0.3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s="2">
        <v>42886</v>
      </c>
      <c r="O999" t="str">
        <f>VLOOKUP(L999,Location!$A$1:$D$157,2,FALSE)</f>
        <v>Oklahoma</v>
      </c>
      <c r="P999" t="str">
        <f>VLOOKUP(L999,Location!$A$1:$D$157,3,FALSE)</f>
        <v>South</v>
      </c>
      <c r="Q999" t="str">
        <f>VLOOKUP(L999,Location!$A$1:$D$157,4,FALSE)</f>
        <v>Small Market</v>
      </c>
      <c r="R999" t="str">
        <f>VLOOKUP(M999,Product!$A$1:$D$14,2,FALSE)</f>
        <v>Columbian</v>
      </c>
      <c r="S999" t="str">
        <f>VLOOKUP(M999,Product!$A$1:$D$14,3,FALSE)</f>
        <v>Coffee</v>
      </c>
      <c r="T999" t="str">
        <f>VLOOKUP(M999,Product!$A$1:$D$14,4,FALSE)</f>
        <v>Regular</v>
      </c>
    </row>
    <row r="1000" spans="1:20" x14ac:dyDescent="0.3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s="2">
        <v>42886</v>
      </c>
      <c r="O1000" t="str">
        <f>VLOOKUP(L1000,Location!$A$1:$D$157,2,FALSE)</f>
        <v>Oklahoma</v>
      </c>
      <c r="P1000" t="str">
        <f>VLOOKUP(L1000,Location!$A$1:$D$157,3,FALSE)</f>
        <v>South</v>
      </c>
      <c r="Q1000" t="str">
        <f>VLOOKUP(L1000,Location!$A$1:$D$157,4,FALSE)</f>
        <v>Small Market</v>
      </c>
      <c r="R1000" t="str">
        <f>VLOOKUP(M1000,Product!$A$1:$D$14,2,FALSE)</f>
        <v>Decaf Irish Cream</v>
      </c>
      <c r="S1000" t="str">
        <f>VLOOKUP(M1000,Product!$A$1:$D$14,3,FALSE)</f>
        <v>Coffee</v>
      </c>
      <c r="T1000" t="str">
        <f>VLOOKUP(M1000,Product!$A$1:$D$14,4,FALSE)</f>
        <v>Decaf</v>
      </c>
    </row>
    <row r="1001" spans="1:20" x14ac:dyDescent="0.3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s="2">
        <v>42886</v>
      </c>
      <c r="O1001" t="str">
        <f>VLOOKUP(L1001,Location!$A$1:$D$157,2,FALSE)</f>
        <v>Texas</v>
      </c>
      <c r="P1001" t="str">
        <f>VLOOKUP(L1001,Location!$A$1:$D$157,3,FALSE)</f>
        <v>South</v>
      </c>
      <c r="Q1001" t="str">
        <f>VLOOKUP(L1001,Location!$A$1:$D$157,4,FALSE)</f>
        <v>Major Market</v>
      </c>
      <c r="R1001" t="str">
        <f>VLOOKUP(M1001,Product!$A$1:$D$14,2,FALSE)</f>
        <v>Decaf Espresso</v>
      </c>
      <c r="S1001" t="str">
        <f>VLOOKUP(M1001,Product!$A$1:$D$14,3,FALSE)</f>
        <v>Espresso</v>
      </c>
      <c r="T1001" t="str">
        <f>VLOOKUP(M1001,Product!$A$1:$D$14,4,FALSE)</f>
        <v>Decaf</v>
      </c>
    </row>
    <row r="1002" spans="1:20" x14ac:dyDescent="0.3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s="2">
        <v>42886</v>
      </c>
      <c r="O1002" t="str">
        <f>VLOOKUP(L1002,Location!$A$1:$D$157,2,FALSE)</f>
        <v>Texas</v>
      </c>
      <c r="P1002" t="str">
        <f>VLOOKUP(L1002,Location!$A$1:$D$157,3,FALSE)</f>
        <v>South</v>
      </c>
      <c r="Q1002" t="str">
        <f>VLOOKUP(L1002,Location!$A$1:$D$157,4,FALSE)</f>
        <v>Major Market</v>
      </c>
      <c r="R1002" t="str">
        <f>VLOOKUP(M1002,Product!$A$1:$D$14,2,FALSE)</f>
        <v>Caffe Latte</v>
      </c>
      <c r="S1002" t="str">
        <f>VLOOKUP(M1002,Product!$A$1:$D$14,3,FALSE)</f>
        <v>Espresso</v>
      </c>
      <c r="T1002" t="str">
        <f>VLOOKUP(M1002,Product!$A$1:$D$14,4,FALSE)</f>
        <v>Regular</v>
      </c>
    </row>
    <row r="1003" spans="1:20" x14ac:dyDescent="0.3">
      <c r="A1003">
        <v>120</v>
      </c>
      <c r="B1003">
        <v>163</v>
      </c>
      <c r="C1003">
        <v>276</v>
      </c>
      <c r="D1003">
        <v>126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s="2">
        <v>42886</v>
      </c>
      <c r="O1003" t="str">
        <f>VLOOKUP(L1003,Location!$A$1:$D$157,2,FALSE)</f>
        <v>Texas</v>
      </c>
      <c r="P1003" t="str">
        <f>VLOOKUP(L1003,Location!$A$1:$D$157,3,FALSE)</f>
        <v>South</v>
      </c>
      <c r="Q1003" t="str">
        <f>VLOOKUP(L1003,Location!$A$1:$D$157,4,FALSE)</f>
        <v>Major Market</v>
      </c>
      <c r="R1003" t="str">
        <f>VLOOKUP(M1003,Product!$A$1:$D$14,2,FALSE)</f>
        <v>Caffe Mocha</v>
      </c>
      <c r="S1003" t="str">
        <f>VLOOKUP(M1003,Product!$A$1:$D$14,3,FALSE)</f>
        <v>Espresso</v>
      </c>
      <c r="T1003" t="str">
        <f>VLOOKUP(M1003,Product!$A$1:$D$14,4,FALSE)</f>
        <v>Regular</v>
      </c>
    </row>
    <row r="1004" spans="1:20" x14ac:dyDescent="0.3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s="2">
        <v>42886</v>
      </c>
      <c r="O1004" t="str">
        <f>VLOOKUP(L1004,Location!$A$1:$D$157,2,FALSE)</f>
        <v>Texas</v>
      </c>
      <c r="P1004" t="str">
        <f>VLOOKUP(L1004,Location!$A$1:$D$157,3,FALSE)</f>
        <v>South</v>
      </c>
      <c r="Q1004" t="str">
        <f>VLOOKUP(L1004,Location!$A$1:$D$157,4,FALSE)</f>
        <v>Major Market</v>
      </c>
      <c r="R1004" t="str">
        <f>VLOOKUP(M1004,Product!$A$1:$D$14,2,FALSE)</f>
        <v>Chamomile</v>
      </c>
      <c r="S1004" t="str">
        <f>VLOOKUP(M1004,Product!$A$1:$D$14,3,FALSE)</f>
        <v>Herbal Tea</v>
      </c>
      <c r="T1004" t="str">
        <f>VLOOKUP(M1004,Product!$A$1:$D$14,4,FALSE)</f>
        <v>Decaf</v>
      </c>
    </row>
    <row r="1005" spans="1:20" x14ac:dyDescent="0.3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s="2">
        <v>42886</v>
      </c>
      <c r="O1005" t="str">
        <f>VLOOKUP(L1005,Location!$A$1:$D$157,2,FALSE)</f>
        <v>Texas</v>
      </c>
      <c r="P1005" t="str">
        <f>VLOOKUP(L1005,Location!$A$1:$D$157,3,FALSE)</f>
        <v>South</v>
      </c>
      <c r="Q1005" t="str">
        <f>VLOOKUP(L1005,Location!$A$1:$D$157,4,FALSE)</f>
        <v>Major Market</v>
      </c>
      <c r="R1005" t="str">
        <f>VLOOKUP(M1005,Product!$A$1:$D$14,2,FALSE)</f>
        <v>Lemon</v>
      </c>
      <c r="S1005" t="str">
        <f>VLOOKUP(M1005,Product!$A$1:$D$14,3,FALSE)</f>
        <v>Herbal Tea</v>
      </c>
      <c r="T1005" t="str">
        <f>VLOOKUP(M1005,Product!$A$1:$D$14,4,FALSE)</f>
        <v>Decaf</v>
      </c>
    </row>
    <row r="1006" spans="1:20" x14ac:dyDescent="0.3">
      <c r="A1006">
        <v>192</v>
      </c>
      <c r="B1006">
        <v>288</v>
      </c>
      <c r="C1006">
        <v>532</v>
      </c>
      <c r="D1006">
        <v>183</v>
      </c>
      <c r="E1006">
        <v>96</v>
      </c>
      <c r="F1006">
        <v>75</v>
      </c>
      <c r="G1006">
        <v>1213</v>
      </c>
      <c r="H1006">
        <v>270</v>
      </c>
      <c r="I1006">
        <v>278</v>
      </c>
      <c r="J1006">
        <v>360</v>
      </c>
      <c r="K1006">
        <v>660</v>
      </c>
      <c r="L1006">
        <v>210</v>
      </c>
      <c r="M1006">
        <v>2</v>
      </c>
      <c r="N1006" s="2">
        <v>42886</v>
      </c>
      <c r="O1006" t="str">
        <f>VLOOKUP(L1006,Location!$A$1:$D$157,2,FALSE)</f>
        <v>Texas</v>
      </c>
      <c r="P1006" t="str">
        <f>VLOOKUP(L1006,Location!$A$1:$D$157,3,FALSE)</f>
        <v>South</v>
      </c>
      <c r="Q1006" t="str">
        <f>VLOOKUP(L1006,Location!$A$1:$D$157,4,FALSE)</f>
        <v>Major Market</v>
      </c>
      <c r="R1006" t="str">
        <f>VLOOKUP(M1006,Product!$A$1:$D$14,2,FALSE)</f>
        <v>Columbian</v>
      </c>
      <c r="S1006" t="str">
        <f>VLOOKUP(M1006,Product!$A$1:$D$14,3,FALSE)</f>
        <v>Coffee</v>
      </c>
      <c r="T1006" t="str">
        <f>VLOOKUP(M1006,Product!$A$1:$D$14,4,FALSE)</f>
        <v>Regular</v>
      </c>
    </row>
    <row r="1007" spans="1:20" x14ac:dyDescent="0.3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83</v>
      </c>
      <c r="J1007">
        <v>130</v>
      </c>
      <c r="K1007">
        <v>230</v>
      </c>
      <c r="L1007">
        <v>806</v>
      </c>
      <c r="M1007">
        <v>3</v>
      </c>
      <c r="N1007" s="2">
        <v>42886</v>
      </c>
      <c r="O1007" t="str">
        <f>VLOOKUP(L1007,Location!$A$1:$D$157,2,FALSE)</f>
        <v>Texas</v>
      </c>
      <c r="P1007" t="str">
        <f>VLOOKUP(L1007,Location!$A$1:$D$157,3,FALSE)</f>
        <v>South</v>
      </c>
      <c r="Q1007" t="str">
        <f>VLOOKUP(L1007,Location!$A$1:$D$157,4,FALSE)</f>
        <v>Major Market</v>
      </c>
      <c r="R1007" t="str">
        <f>VLOOKUP(M1007,Product!$A$1:$D$14,2,FALSE)</f>
        <v>Decaf Irish Cream</v>
      </c>
      <c r="S1007" t="str">
        <f>VLOOKUP(M1007,Product!$A$1:$D$14,3,FALSE)</f>
        <v>Coffee</v>
      </c>
      <c r="T1007" t="str">
        <f>VLOOKUP(M1007,Product!$A$1:$D$14,4,FALSE)</f>
        <v>Decaf</v>
      </c>
    </row>
    <row r="1008" spans="1:20" x14ac:dyDescent="0.3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s="2">
        <v>42886</v>
      </c>
      <c r="O1008" t="str">
        <f>VLOOKUP(L1008,Location!$A$1:$D$157,2,FALSE)</f>
        <v>Utah</v>
      </c>
      <c r="P1008" t="str">
        <f>VLOOKUP(L1008,Location!$A$1:$D$157,3,FALSE)</f>
        <v>West</v>
      </c>
      <c r="Q1008" t="str">
        <f>VLOOKUP(L1008,Location!$A$1:$D$157,4,FALSE)</f>
        <v>Small Market</v>
      </c>
      <c r="R1008" t="str">
        <f>VLOOKUP(M1008,Product!$A$1:$D$14,2,FALSE)</f>
        <v>Caffe Latte</v>
      </c>
      <c r="S1008" t="str">
        <f>VLOOKUP(M1008,Product!$A$1:$D$14,3,FALSE)</f>
        <v>Espresso</v>
      </c>
      <c r="T1008" t="str">
        <f>VLOOKUP(M1008,Product!$A$1:$D$14,4,FALSE)</f>
        <v>Regular</v>
      </c>
    </row>
    <row r="1009" spans="1:20" x14ac:dyDescent="0.3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s="2">
        <v>42886</v>
      </c>
      <c r="O1009" t="str">
        <f>VLOOKUP(L1009,Location!$A$1:$D$157,2,FALSE)</f>
        <v>Utah</v>
      </c>
      <c r="P1009" t="str">
        <f>VLOOKUP(L1009,Location!$A$1:$D$157,3,FALSE)</f>
        <v>West</v>
      </c>
      <c r="Q1009" t="str">
        <f>VLOOKUP(L1009,Location!$A$1:$D$157,4,FALSE)</f>
        <v>Small Market</v>
      </c>
      <c r="R1009" t="str">
        <f>VLOOKUP(M1009,Product!$A$1:$D$14,2,FALSE)</f>
        <v>Caffe Mocha</v>
      </c>
      <c r="S1009" t="str">
        <f>VLOOKUP(M1009,Product!$A$1:$D$14,3,FALSE)</f>
        <v>Espresso</v>
      </c>
      <c r="T1009" t="str">
        <f>VLOOKUP(M1009,Product!$A$1:$D$14,4,FALSE)</f>
        <v>Regular</v>
      </c>
    </row>
    <row r="1010" spans="1:20" x14ac:dyDescent="0.3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s="2">
        <v>42886</v>
      </c>
      <c r="O1010" t="str">
        <f>VLOOKUP(L1010,Location!$A$1:$D$157,2,FALSE)</f>
        <v>Utah</v>
      </c>
      <c r="P1010" t="str">
        <f>VLOOKUP(L1010,Location!$A$1:$D$157,3,FALSE)</f>
        <v>West</v>
      </c>
      <c r="Q1010" t="str">
        <f>VLOOKUP(L1010,Location!$A$1:$D$157,4,FALSE)</f>
        <v>Small Market</v>
      </c>
      <c r="R1010" t="str">
        <f>VLOOKUP(M1010,Product!$A$1:$D$14,2,FALSE)</f>
        <v>Decaf Espresso</v>
      </c>
      <c r="S1010" t="str">
        <f>VLOOKUP(M1010,Product!$A$1:$D$14,3,FALSE)</f>
        <v>Espresso</v>
      </c>
      <c r="T1010" t="str">
        <f>VLOOKUP(M1010,Product!$A$1:$D$14,4,FALSE)</f>
        <v>Decaf</v>
      </c>
    </row>
    <row r="1011" spans="1:20" x14ac:dyDescent="0.3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s="2">
        <v>42886</v>
      </c>
      <c r="O1011" t="str">
        <f>VLOOKUP(L1011,Location!$A$1:$D$157,2,FALSE)</f>
        <v>Utah</v>
      </c>
      <c r="P1011" t="str">
        <f>VLOOKUP(L1011,Location!$A$1:$D$157,3,FALSE)</f>
        <v>West</v>
      </c>
      <c r="Q1011" t="str">
        <f>VLOOKUP(L1011,Location!$A$1:$D$157,4,FALSE)</f>
        <v>Small Market</v>
      </c>
      <c r="R1011" t="str">
        <f>VLOOKUP(M1011,Product!$A$1:$D$14,2,FALSE)</f>
        <v>Amaretto</v>
      </c>
      <c r="S1011" t="str">
        <f>VLOOKUP(M1011,Product!$A$1:$D$14,3,FALSE)</f>
        <v>Coffee</v>
      </c>
      <c r="T1011" t="str">
        <f>VLOOKUP(M1011,Product!$A$1:$D$14,4,FALSE)</f>
        <v>Regular</v>
      </c>
    </row>
    <row r="1012" spans="1:20" x14ac:dyDescent="0.3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s="2">
        <v>42886</v>
      </c>
      <c r="O1012" t="str">
        <f>VLOOKUP(L1012,Location!$A$1:$D$157,2,FALSE)</f>
        <v>Utah</v>
      </c>
      <c r="P1012" t="str">
        <f>VLOOKUP(L1012,Location!$A$1:$D$157,3,FALSE)</f>
        <v>West</v>
      </c>
      <c r="Q1012" t="str">
        <f>VLOOKUP(L1012,Location!$A$1:$D$157,4,FALSE)</f>
        <v>Small Market</v>
      </c>
      <c r="R1012" t="str">
        <f>VLOOKUP(M1012,Product!$A$1:$D$14,2,FALSE)</f>
        <v>Columbian</v>
      </c>
      <c r="S1012" t="str">
        <f>VLOOKUP(M1012,Product!$A$1:$D$14,3,FALSE)</f>
        <v>Coffee</v>
      </c>
      <c r="T1012" t="str">
        <f>VLOOKUP(M1012,Product!$A$1:$D$14,4,FALSE)</f>
        <v>Regular</v>
      </c>
    </row>
    <row r="1013" spans="1:20" x14ac:dyDescent="0.3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s="2">
        <v>42886</v>
      </c>
      <c r="O1013" t="str">
        <f>VLOOKUP(L1013,Location!$A$1:$D$157,2,FALSE)</f>
        <v>Utah</v>
      </c>
      <c r="P1013" t="str">
        <f>VLOOKUP(L1013,Location!$A$1:$D$157,3,FALSE)</f>
        <v>West</v>
      </c>
      <c r="Q1013" t="str">
        <f>VLOOKUP(L1013,Location!$A$1:$D$157,4,FALSE)</f>
        <v>Small Market</v>
      </c>
      <c r="R1013" t="str">
        <f>VLOOKUP(M1013,Product!$A$1:$D$14,2,FALSE)</f>
        <v>Chamomile</v>
      </c>
      <c r="S1013" t="str">
        <f>VLOOKUP(M1013,Product!$A$1:$D$14,3,FALSE)</f>
        <v>Herbal Tea</v>
      </c>
      <c r="T1013" t="str">
        <f>VLOOKUP(M1013,Product!$A$1:$D$14,4,FALSE)</f>
        <v>Decaf</v>
      </c>
    </row>
    <row r="1014" spans="1:20" x14ac:dyDescent="0.3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s="2">
        <v>42886</v>
      </c>
      <c r="O1014" t="str">
        <f>VLOOKUP(L1014,Location!$A$1:$D$157,2,FALSE)</f>
        <v>Utah</v>
      </c>
      <c r="P1014" t="str">
        <f>VLOOKUP(L1014,Location!$A$1:$D$157,3,FALSE)</f>
        <v>West</v>
      </c>
      <c r="Q1014" t="str">
        <f>VLOOKUP(L1014,Location!$A$1:$D$157,4,FALSE)</f>
        <v>Small Market</v>
      </c>
      <c r="R1014" t="str">
        <f>VLOOKUP(M1014,Product!$A$1:$D$14,2,FALSE)</f>
        <v>Lemon</v>
      </c>
      <c r="S1014" t="str">
        <f>VLOOKUP(M1014,Product!$A$1:$D$14,3,FALSE)</f>
        <v>Herbal Tea</v>
      </c>
      <c r="T1014" t="str">
        <f>VLOOKUP(M1014,Product!$A$1:$D$14,4,FALSE)</f>
        <v>Decaf</v>
      </c>
    </row>
    <row r="1015" spans="1:20" x14ac:dyDescent="0.3">
      <c r="A1015">
        <v>-33</v>
      </c>
      <c r="B1015">
        <v>25</v>
      </c>
      <c r="C1015">
        <v>141</v>
      </c>
      <c r="D1015">
        <v>78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s="2">
        <v>42886</v>
      </c>
      <c r="O1015" t="str">
        <f>VLOOKUP(L1015,Location!$A$1:$D$157,2,FALSE)</f>
        <v>Utah</v>
      </c>
      <c r="P1015" t="str">
        <f>VLOOKUP(L1015,Location!$A$1:$D$157,3,FALSE)</f>
        <v>West</v>
      </c>
      <c r="Q1015" t="str">
        <f>VLOOKUP(L1015,Location!$A$1:$D$157,4,FALSE)</f>
        <v>Small Market</v>
      </c>
      <c r="R1015" t="str">
        <f>VLOOKUP(M1015,Product!$A$1:$D$14,2,FALSE)</f>
        <v>Mint</v>
      </c>
      <c r="S1015" t="str">
        <f>VLOOKUP(M1015,Product!$A$1:$D$14,3,FALSE)</f>
        <v>Herbal Tea</v>
      </c>
      <c r="T1015" t="str">
        <f>VLOOKUP(M1015,Product!$A$1:$D$14,4,FALSE)</f>
        <v>Decaf</v>
      </c>
    </row>
    <row r="1016" spans="1:20" x14ac:dyDescent="0.3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s="2">
        <v>42886</v>
      </c>
      <c r="O1016" t="str">
        <f>VLOOKUP(L1016,Location!$A$1:$D$157,2,FALSE)</f>
        <v>Utah</v>
      </c>
      <c r="P1016" t="str">
        <f>VLOOKUP(L1016,Location!$A$1:$D$157,3,FALSE)</f>
        <v>West</v>
      </c>
      <c r="Q1016" t="str">
        <f>VLOOKUP(L1016,Location!$A$1:$D$157,4,FALSE)</f>
        <v>Small Market</v>
      </c>
      <c r="R1016" t="str">
        <f>VLOOKUP(M1016,Product!$A$1:$D$14,2,FALSE)</f>
        <v>Darjeeling</v>
      </c>
      <c r="S1016" t="str">
        <f>VLOOKUP(M1016,Product!$A$1:$D$14,3,FALSE)</f>
        <v>Tea</v>
      </c>
      <c r="T1016" t="str">
        <f>VLOOKUP(M1016,Product!$A$1:$D$14,4,FALSE)</f>
        <v>Regular</v>
      </c>
    </row>
    <row r="1017" spans="1:20" x14ac:dyDescent="0.3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s="2">
        <v>42886</v>
      </c>
      <c r="O1017" t="str">
        <f>VLOOKUP(L1017,Location!$A$1:$D$157,2,FALSE)</f>
        <v>Utah</v>
      </c>
      <c r="P1017" t="str">
        <f>VLOOKUP(L1017,Location!$A$1:$D$157,3,FALSE)</f>
        <v>West</v>
      </c>
      <c r="Q1017" t="str">
        <f>VLOOKUP(L1017,Location!$A$1:$D$157,4,FALSE)</f>
        <v>Small Market</v>
      </c>
      <c r="R1017" t="str">
        <f>VLOOKUP(M1017,Product!$A$1:$D$14,2,FALSE)</f>
        <v>Earl Grey</v>
      </c>
      <c r="S1017" t="str">
        <f>VLOOKUP(M1017,Product!$A$1:$D$14,3,FALSE)</f>
        <v>Tea</v>
      </c>
      <c r="T1017" t="str">
        <f>VLOOKUP(M1017,Product!$A$1:$D$14,4,FALSE)</f>
        <v>Regular</v>
      </c>
    </row>
    <row r="1018" spans="1:20" x14ac:dyDescent="0.3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s="2">
        <v>42886</v>
      </c>
      <c r="O1018" t="str">
        <f>VLOOKUP(L1018,Location!$A$1:$D$157,2,FALSE)</f>
        <v>Utah</v>
      </c>
      <c r="P1018" t="str">
        <f>VLOOKUP(L1018,Location!$A$1:$D$157,3,FALSE)</f>
        <v>West</v>
      </c>
      <c r="Q1018" t="str">
        <f>VLOOKUP(L1018,Location!$A$1:$D$157,4,FALSE)</f>
        <v>Small Market</v>
      </c>
      <c r="R1018" t="str">
        <f>VLOOKUP(M1018,Product!$A$1:$D$14,2,FALSE)</f>
        <v>Green Tea</v>
      </c>
      <c r="S1018" t="str">
        <f>VLOOKUP(M1018,Product!$A$1:$D$14,3,FALSE)</f>
        <v>Tea</v>
      </c>
      <c r="T1018" t="str">
        <f>VLOOKUP(M1018,Product!$A$1:$D$14,4,FALSE)</f>
        <v>Regular</v>
      </c>
    </row>
    <row r="1019" spans="1:20" x14ac:dyDescent="0.3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s="2">
        <v>42886</v>
      </c>
      <c r="O1019" t="str">
        <f>VLOOKUP(L1019,Location!$A$1:$D$157,2,FALSE)</f>
        <v>Utah</v>
      </c>
      <c r="P1019" t="str">
        <f>VLOOKUP(L1019,Location!$A$1:$D$157,3,FALSE)</f>
        <v>West</v>
      </c>
      <c r="Q1019" t="str">
        <f>VLOOKUP(L1019,Location!$A$1:$D$157,4,FALSE)</f>
        <v>Small Market</v>
      </c>
      <c r="R1019" t="str">
        <f>VLOOKUP(M1019,Product!$A$1:$D$14,2,FALSE)</f>
        <v>Decaf Irish Cream</v>
      </c>
      <c r="S1019" t="str">
        <f>VLOOKUP(M1019,Product!$A$1:$D$14,3,FALSE)</f>
        <v>Coffee</v>
      </c>
      <c r="T1019" t="str">
        <f>VLOOKUP(M1019,Product!$A$1:$D$14,4,FALSE)</f>
        <v>Decaf</v>
      </c>
    </row>
    <row r="1020" spans="1:20" x14ac:dyDescent="0.3">
      <c r="A1020">
        <v>165</v>
      </c>
      <c r="B1020">
        <v>261</v>
      </c>
      <c r="C1020">
        <v>521</v>
      </c>
      <c r="D1020">
        <v>230</v>
      </c>
      <c r="E1020">
        <v>96</v>
      </c>
      <c r="F1020">
        <v>72</v>
      </c>
      <c r="G1020">
        <v>1715</v>
      </c>
      <c r="H1020">
        <v>180</v>
      </c>
      <c r="I1020">
        <v>262</v>
      </c>
      <c r="J1020">
        <v>260</v>
      </c>
      <c r="K1020">
        <v>500</v>
      </c>
      <c r="L1020">
        <v>707</v>
      </c>
      <c r="M1020">
        <v>4</v>
      </c>
      <c r="N1020" s="2">
        <v>42886</v>
      </c>
      <c r="O1020" t="str">
        <f>VLOOKUP(L1020,Location!$A$1:$D$157,2,FALSE)</f>
        <v>California</v>
      </c>
      <c r="P1020" t="str">
        <f>VLOOKUP(L1020,Location!$A$1:$D$157,3,FALSE)</f>
        <v>West</v>
      </c>
      <c r="Q1020" t="str">
        <f>VLOOKUP(L1020,Location!$A$1:$D$157,4,FALSE)</f>
        <v>Major Market</v>
      </c>
      <c r="R1020" t="str">
        <f>VLOOKUP(M1020,Product!$A$1:$D$14,2,FALSE)</f>
        <v>Caffe Latte</v>
      </c>
      <c r="S1020" t="str">
        <f>VLOOKUP(M1020,Product!$A$1:$D$14,3,FALSE)</f>
        <v>Espresso</v>
      </c>
      <c r="T1020" t="str">
        <f>VLOOKUP(M1020,Product!$A$1:$D$14,4,FALSE)</f>
        <v>Regular</v>
      </c>
    </row>
    <row r="1021" spans="1:20" x14ac:dyDescent="0.3">
      <c r="A1021">
        <v>36</v>
      </c>
      <c r="B1021">
        <v>201</v>
      </c>
      <c r="C1021">
        <v>345</v>
      </c>
      <c r="D1021">
        <v>131</v>
      </c>
      <c r="E1021">
        <v>165</v>
      </c>
      <c r="F1021">
        <v>131</v>
      </c>
      <c r="G1021">
        <v>874</v>
      </c>
      <c r="H1021">
        <v>50</v>
      </c>
      <c r="I1021">
        <v>205</v>
      </c>
      <c r="J1021">
        <v>200</v>
      </c>
      <c r="K1021">
        <v>330</v>
      </c>
      <c r="L1021">
        <v>714</v>
      </c>
      <c r="M1021">
        <v>5</v>
      </c>
      <c r="N1021" s="2">
        <v>42886</v>
      </c>
      <c r="O1021" t="str">
        <f>VLOOKUP(L1021,Location!$A$1:$D$157,2,FALSE)</f>
        <v>California</v>
      </c>
      <c r="P1021" t="str">
        <f>VLOOKUP(L1021,Location!$A$1:$D$157,3,FALSE)</f>
        <v>West</v>
      </c>
      <c r="Q1021" t="str">
        <f>VLOOKUP(L1021,Location!$A$1:$D$157,4,FALSE)</f>
        <v>Major Market</v>
      </c>
      <c r="R1021" t="str">
        <f>VLOOKUP(M1021,Product!$A$1:$D$14,2,FALSE)</f>
        <v>Caffe Mocha</v>
      </c>
      <c r="S1021" t="str">
        <f>VLOOKUP(M1021,Product!$A$1:$D$14,3,FALSE)</f>
        <v>Espresso</v>
      </c>
      <c r="T1021" t="str">
        <f>VLOOKUP(M1021,Product!$A$1:$D$14,4,FALSE)</f>
        <v>Regular</v>
      </c>
    </row>
    <row r="1022" spans="1:20" x14ac:dyDescent="0.3">
      <c r="A1022">
        <v>240</v>
      </c>
      <c r="B1022">
        <v>362</v>
      </c>
      <c r="C1022">
        <v>634</v>
      </c>
      <c r="D1022">
        <v>244</v>
      </c>
      <c r="E1022">
        <v>122</v>
      </c>
      <c r="F1022">
        <v>89</v>
      </c>
      <c r="G1022">
        <v>1616</v>
      </c>
      <c r="H1022">
        <v>230</v>
      </c>
      <c r="I1022">
        <v>200</v>
      </c>
      <c r="J1022">
        <v>340</v>
      </c>
      <c r="K1022">
        <v>600</v>
      </c>
      <c r="L1022">
        <v>562</v>
      </c>
      <c r="M1022">
        <v>6</v>
      </c>
      <c r="N1022" s="2">
        <v>42886</v>
      </c>
      <c r="O1022" t="str">
        <f>VLOOKUP(L1022,Location!$A$1:$D$157,2,FALSE)</f>
        <v>California</v>
      </c>
      <c r="P1022" t="str">
        <f>VLOOKUP(L1022,Location!$A$1:$D$157,3,FALSE)</f>
        <v>West</v>
      </c>
      <c r="Q1022" t="str">
        <f>VLOOKUP(L1022,Location!$A$1:$D$157,4,FALSE)</f>
        <v>Major Market</v>
      </c>
      <c r="R1022" t="str">
        <f>VLOOKUP(M1022,Product!$A$1:$D$14,2,FALSE)</f>
        <v>Decaf Espresso</v>
      </c>
      <c r="S1022" t="str">
        <f>VLOOKUP(M1022,Product!$A$1:$D$14,3,FALSE)</f>
        <v>Espresso</v>
      </c>
      <c r="T1022" t="str">
        <f>VLOOKUP(M1022,Product!$A$1:$D$14,4,FALSE)</f>
        <v>Decaf</v>
      </c>
    </row>
    <row r="1023" spans="1:20" x14ac:dyDescent="0.3">
      <c r="A1023">
        <v>-113</v>
      </c>
      <c r="B1023">
        <v>-45</v>
      </c>
      <c r="C1023">
        <v>96</v>
      </c>
      <c r="D1023">
        <v>165</v>
      </c>
      <c r="E1023">
        <v>68</v>
      </c>
      <c r="F1023">
        <v>45</v>
      </c>
      <c r="G1023">
        <v>1514</v>
      </c>
      <c r="H1023">
        <v>-110</v>
      </c>
      <c r="I1023">
        <v>184</v>
      </c>
      <c r="J1023">
        <v>-50</v>
      </c>
      <c r="K1023">
        <v>120</v>
      </c>
      <c r="L1023">
        <v>707</v>
      </c>
      <c r="M1023">
        <v>1</v>
      </c>
      <c r="N1023" s="2">
        <v>42886</v>
      </c>
      <c r="O1023" t="str">
        <f>VLOOKUP(L1023,Location!$A$1:$D$157,2,FALSE)</f>
        <v>California</v>
      </c>
      <c r="P1023" t="str">
        <f>VLOOKUP(L1023,Location!$A$1:$D$157,3,FALSE)</f>
        <v>West</v>
      </c>
      <c r="Q1023" t="str">
        <f>VLOOKUP(L1023,Location!$A$1:$D$157,4,FALSE)</f>
        <v>Major Market</v>
      </c>
      <c r="R1023" t="str">
        <f>VLOOKUP(M1023,Product!$A$1:$D$14,2,FALSE)</f>
        <v>Amaretto</v>
      </c>
      <c r="S1023" t="str">
        <f>VLOOKUP(M1023,Product!$A$1:$D$14,3,FALSE)</f>
        <v>Coffee</v>
      </c>
      <c r="T1023" t="str">
        <f>VLOOKUP(M1023,Product!$A$1:$D$14,4,FALSE)</f>
        <v>Regular</v>
      </c>
    </row>
    <row r="1024" spans="1:20" x14ac:dyDescent="0.3">
      <c r="A1024">
        <v>357</v>
      </c>
      <c r="B1024">
        <v>534</v>
      </c>
      <c r="C1024">
        <v>890</v>
      </c>
      <c r="D1024">
        <v>363</v>
      </c>
      <c r="E1024">
        <v>177</v>
      </c>
      <c r="F1024">
        <v>124</v>
      </c>
      <c r="G1024">
        <v>2476</v>
      </c>
      <c r="H1024">
        <v>500</v>
      </c>
      <c r="I1024">
        <v>373</v>
      </c>
      <c r="J1024">
        <v>670</v>
      </c>
      <c r="K1024">
        <v>1110</v>
      </c>
      <c r="L1024">
        <v>805</v>
      </c>
      <c r="M1024">
        <v>2</v>
      </c>
      <c r="N1024" s="2">
        <v>42886</v>
      </c>
      <c r="O1024" t="str">
        <f>VLOOKUP(L1024,Location!$A$1:$D$157,2,FALSE)</f>
        <v>California</v>
      </c>
      <c r="P1024" t="str">
        <f>VLOOKUP(L1024,Location!$A$1:$D$157,3,FALSE)</f>
        <v>West</v>
      </c>
      <c r="Q1024" t="str">
        <f>VLOOKUP(L1024,Location!$A$1:$D$157,4,FALSE)</f>
        <v>Major Market</v>
      </c>
      <c r="R1024" t="str">
        <f>VLOOKUP(M1024,Product!$A$1:$D$14,2,FALSE)</f>
        <v>Columbian</v>
      </c>
      <c r="S1024" t="str">
        <f>VLOOKUP(M1024,Product!$A$1:$D$14,3,FALSE)</f>
        <v>Coffee</v>
      </c>
      <c r="T1024" t="str">
        <f>VLOOKUP(M1024,Product!$A$1:$D$14,4,FALSE)</f>
        <v>Regular</v>
      </c>
    </row>
    <row r="1025" spans="1:20" x14ac:dyDescent="0.3">
      <c r="A1025">
        <v>133</v>
      </c>
      <c r="B1025">
        <v>178</v>
      </c>
      <c r="C1025">
        <v>301</v>
      </c>
      <c r="D1025">
        <v>107</v>
      </c>
      <c r="E1025">
        <v>45</v>
      </c>
      <c r="F1025">
        <v>34</v>
      </c>
      <c r="G1025">
        <v>947</v>
      </c>
      <c r="H1025">
        <v>140</v>
      </c>
      <c r="I1025">
        <v>92</v>
      </c>
      <c r="J1025">
        <v>160</v>
      </c>
      <c r="K1025">
        <v>260</v>
      </c>
      <c r="L1025">
        <v>661</v>
      </c>
      <c r="M1025">
        <v>8</v>
      </c>
      <c r="N1025" s="2">
        <v>42886</v>
      </c>
      <c r="O1025" t="str">
        <f>VLOOKUP(L1025,Location!$A$1:$D$157,2,FALSE)</f>
        <v>California</v>
      </c>
      <c r="P1025" t="str">
        <f>VLOOKUP(L1025,Location!$A$1:$D$157,3,FALSE)</f>
        <v>West</v>
      </c>
      <c r="Q1025" t="str">
        <f>VLOOKUP(L1025,Location!$A$1:$D$157,4,FALSE)</f>
        <v>Major Market</v>
      </c>
      <c r="R1025" t="str">
        <f>VLOOKUP(M1025,Product!$A$1:$D$14,2,FALSE)</f>
        <v>Chamomile</v>
      </c>
      <c r="S1025" t="str">
        <f>VLOOKUP(M1025,Product!$A$1:$D$14,3,FALSE)</f>
        <v>Herbal Tea</v>
      </c>
      <c r="T1025" t="str">
        <f>VLOOKUP(M1025,Product!$A$1:$D$14,4,FALSE)</f>
        <v>Decaf</v>
      </c>
    </row>
    <row r="1026" spans="1:20" x14ac:dyDescent="0.3">
      <c r="A1026">
        <v>192</v>
      </c>
      <c r="B1026">
        <v>288</v>
      </c>
      <c r="C1026">
        <v>532</v>
      </c>
      <c r="D1026">
        <v>228</v>
      </c>
      <c r="E1026">
        <v>96</v>
      </c>
      <c r="F1026">
        <v>75</v>
      </c>
      <c r="G1026">
        <v>1213</v>
      </c>
      <c r="H1026">
        <v>190</v>
      </c>
      <c r="I1026">
        <v>212</v>
      </c>
      <c r="J1026">
        <v>260</v>
      </c>
      <c r="K1026">
        <v>460</v>
      </c>
      <c r="L1026">
        <v>661</v>
      </c>
      <c r="M1026">
        <v>9</v>
      </c>
      <c r="N1026" s="2">
        <v>42886</v>
      </c>
      <c r="O1026" t="str">
        <f>VLOOKUP(L1026,Location!$A$1:$D$157,2,FALSE)</f>
        <v>California</v>
      </c>
      <c r="P1026" t="str">
        <f>VLOOKUP(L1026,Location!$A$1:$D$157,3,FALSE)</f>
        <v>West</v>
      </c>
      <c r="Q1026" t="str">
        <f>VLOOKUP(L1026,Location!$A$1:$D$157,4,FALSE)</f>
        <v>Major Market</v>
      </c>
      <c r="R1026" t="str">
        <f>VLOOKUP(M1026,Product!$A$1:$D$14,2,FALSE)</f>
        <v>Lemon</v>
      </c>
      <c r="S1026" t="str">
        <f>VLOOKUP(M1026,Product!$A$1:$D$14,3,FALSE)</f>
        <v>Herbal Tea</v>
      </c>
      <c r="T1026" t="str">
        <f>VLOOKUP(M1026,Product!$A$1:$D$14,4,FALSE)</f>
        <v>Decaf</v>
      </c>
    </row>
    <row r="1027" spans="1:20" x14ac:dyDescent="0.3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s="2">
        <v>42886</v>
      </c>
      <c r="O1027" t="str">
        <f>VLOOKUP(L1027,Location!$A$1:$D$157,2,FALSE)</f>
        <v>California</v>
      </c>
      <c r="P1027" t="str">
        <f>VLOOKUP(L1027,Location!$A$1:$D$157,3,FALSE)</f>
        <v>West</v>
      </c>
      <c r="Q1027" t="str">
        <f>VLOOKUP(L1027,Location!$A$1:$D$157,4,FALSE)</f>
        <v>Major Market</v>
      </c>
      <c r="R1027" t="str">
        <f>VLOOKUP(M1027,Product!$A$1:$D$14,2,FALSE)</f>
        <v>Mint</v>
      </c>
      <c r="S1027" t="str">
        <f>VLOOKUP(M1027,Product!$A$1:$D$14,3,FALSE)</f>
        <v>Herbal Tea</v>
      </c>
      <c r="T1027" t="str">
        <f>VLOOKUP(M1027,Product!$A$1:$D$14,4,FALSE)</f>
        <v>Decaf</v>
      </c>
    </row>
    <row r="1028" spans="1:20" x14ac:dyDescent="0.3">
      <c r="A1028">
        <v>120</v>
      </c>
      <c r="B1028">
        <v>163</v>
      </c>
      <c r="C1028">
        <v>276</v>
      </c>
      <c r="D1028">
        <v>96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s="2">
        <v>42886</v>
      </c>
      <c r="O1028" t="str">
        <f>VLOOKUP(L1028,Location!$A$1:$D$157,2,FALSE)</f>
        <v>California</v>
      </c>
      <c r="P1028" t="str">
        <f>VLOOKUP(L1028,Location!$A$1:$D$157,3,FALSE)</f>
        <v>West</v>
      </c>
      <c r="Q1028" t="str">
        <f>VLOOKUP(L1028,Location!$A$1:$D$157,4,FALSE)</f>
        <v>Major Market</v>
      </c>
      <c r="R1028" t="str">
        <f>VLOOKUP(M1028,Product!$A$1:$D$14,2,FALSE)</f>
        <v>Darjeeling</v>
      </c>
      <c r="S1028" t="str">
        <f>VLOOKUP(M1028,Product!$A$1:$D$14,3,FALSE)</f>
        <v>Tea</v>
      </c>
      <c r="T1028" t="str">
        <f>VLOOKUP(M1028,Product!$A$1:$D$14,4,FALSE)</f>
        <v>Regular</v>
      </c>
    </row>
    <row r="1029" spans="1:20" x14ac:dyDescent="0.3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2">
        <v>42886</v>
      </c>
      <c r="O1029" t="str">
        <f>VLOOKUP(L1029,Location!$A$1:$D$157,2,FALSE)</f>
        <v>California</v>
      </c>
      <c r="P1029" t="str">
        <f>VLOOKUP(L1029,Location!$A$1:$D$157,3,FALSE)</f>
        <v>West</v>
      </c>
      <c r="Q1029" t="str">
        <f>VLOOKUP(L1029,Location!$A$1:$D$157,4,FALSE)</f>
        <v>Major Market</v>
      </c>
      <c r="R1029" t="str">
        <f>VLOOKUP(M1029,Product!$A$1:$D$14,2,FALSE)</f>
        <v>Earl Grey</v>
      </c>
      <c r="S1029" t="str">
        <f>VLOOKUP(M1029,Product!$A$1:$D$14,3,FALSE)</f>
        <v>Tea</v>
      </c>
      <c r="T1029" t="str">
        <f>VLOOKUP(M1029,Product!$A$1:$D$14,4,FALSE)</f>
        <v>Regular</v>
      </c>
    </row>
    <row r="1030" spans="1:20" x14ac:dyDescent="0.3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s="2">
        <v>42886</v>
      </c>
      <c r="O1030" t="str">
        <f>VLOOKUP(L1030,Location!$A$1:$D$157,2,FALSE)</f>
        <v>California</v>
      </c>
      <c r="P1030" t="str">
        <f>VLOOKUP(L1030,Location!$A$1:$D$157,3,FALSE)</f>
        <v>West</v>
      </c>
      <c r="Q1030" t="str">
        <f>VLOOKUP(L1030,Location!$A$1:$D$157,4,FALSE)</f>
        <v>Major Market</v>
      </c>
      <c r="R1030" t="str">
        <f>VLOOKUP(M1030,Product!$A$1:$D$14,2,FALSE)</f>
        <v>Green Tea</v>
      </c>
      <c r="S1030" t="str">
        <f>VLOOKUP(M1030,Product!$A$1:$D$14,3,FALSE)</f>
        <v>Tea</v>
      </c>
      <c r="T1030" t="str">
        <f>VLOOKUP(M1030,Product!$A$1:$D$14,4,FALSE)</f>
        <v>Regular</v>
      </c>
    </row>
    <row r="1031" spans="1:20" x14ac:dyDescent="0.3">
      <c r="A1031">
        <v>-142</v>
      </c>
      <c r="B1031">
        <v>-31</v>
      </c>
      <c r="C1031">
        <v>169</v>
      </c>
      <c r="D1031">
        <v>196</v>
      </c>
      <c r="E1031">
        <v>111</v>
      </c>
      <c r="F1031">
        <v>66</v>
      </c>
      <c r="G1031">
        <v>2393</v>
      </c>
      <c r="H1031">
        <v>-140</v>
      </c>
      <c r="I1031">
        <v>161</v>
      </c>
      <c r="J1031">
        <v>-40</v>
      </c>
      <c r="K1031">
        <v>210</v>
      </c>
      <c r="L1031">
        <v>415</v>
      </c>
      <c r="M1031">
        <v>3</v>
      </c>
      <c r="N1031" s="2">
        <v>42886</v>
      </c>
      <c r="O1031" t="str">
        <f>VLOOKUP(L1031,Location!$A$1:$D$157,2,FALSE)</f>
        <v>California</v>
      </c>
      <c r="P1031" t="str">
        <f>VLOOKUP(L1031,Location!$A$1:$D$157,3,FALSE)</f>
        <v>West</v>
      </c>
      <c r="Q1031" t="str">
        <f>VLOOKUP(L1031,Location!$A$1:$D$157,4,FALSE)</f>
        <v>Major Market</v>
      </c>
      <c r="R1031" t="str">
        <f>VLOOKUP(M1031,Product!$A$1:$D$14,2,FALSE)</f>
        <v>Decaf Irish Cream</v>
      </c>
      <c r="S1031" t="str">
        <f>VLOOKUP(M1031,Product!$A$1:$D$14,3,FALSE)</f>
        <v>Coffee</v>
      </c>
      <c r="T1031" t="str">
        <f>VLOOKUP(M1031,Product!$A$1:$D$14,4,FALSE)</f>
        <v>Decaf</v>
      </c>
    </row>
    <row r="1032" spans="1:20" x14ac:dyDescent="0.3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s="2">
        <v>42886</v>
      </c>
      <c r="O1032" t="str">
        <f>VLOOKUP(L1032,Location!$A$1:$D$157,2,FALSE)</f>
        <v>Nevada</v>
      </c>
      <c r="P1032" t="str">
        <f>VLOOKUP(L1032,Location!$A$1:$D$157,3,FALSE)</f>
        <v>West</v>
      </c>
      <c r="Q1032" t="str">
        <f>VLOOKUP(L1032,Location!$A$1:$D$157,4,FALSE)</f>
        <v>Small Market</v>
      </c>
      <c r="R1032" t="str">
        <f>VLOOKUP(M1032,Product!$A$1:$D$14,2,FALSE)</f>
        <v>Caffe Latte</v>
      </c>
      <c r="S1032" t="str">
        <f>VLOOKUP(M1032,Product!$A$1:$D$14,3,FALSE)</f>
        <v>Espresso</v>
      </c>
      <c r="T1032" t="str">
        <f>VLOOKUP(M1032,Product!$A$1:$D$14,4,FALSE)</f>
        <v>Regular</v>
      </c>
    </row>
    <row r="1033" spans="1:20" x14ac:dyDescent="0.3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2">
        <v>42886</v>
      </c>
      <c r="O1033" t="str">
        <f>VLOOKUP(L1033,Location!$A$1:$D$157,2,FALSE)</f>
        <v>Nevada</v>
      </c>
      <c r="P1033" t="str">
        <f>VLOOKUP(L1033,Location!$A$1:$D$157,3,FALSE)</f>
        <v>West</v>
      </c>
      <c r="Q1033" t="str">
        <f>VLOOKUP(L1033,Location!$A$1:$D$157,4,FALSE)</f>
        <v>Small Market</v>
      </c>
      <c r="R1033" t="str">
        <f>VLOOKUP(M1033,Product!$A$1:$D$14,2,FALSE)</f>
        <v>Caffe Mocha</v>
      </c>
      <c r="S1033" t="str">
        <f>VLOOKUP(M1033,Product!$A$1:$D$14,3,FALSE)</f>
        <v>Espresso</v>
      </c>
      <c r="T1033" t="str">
        <f>VLOOKUP(M1033,Product!$A$1:$D$14,4,FALSE)</f>
        <v>Regular</v>
      </c>
    </row>
    <row r="1034" spans="1:20" x14ac:dyDescent="0.3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s="2">
        <v>42886</v>
      </c>
      <c r="O1034" t="str">
        <f>VLOOKUP(L1034,Location!$A$1:$D$157,2,FALSE)</f>
        <v>Nevada</v>
      </c>
      <c r="P1034" t="str">
        <f>VLOOKUP(L1034,Location!$A$1:$D$157,3,FALSE)</f>
        <v>West</v>
      </c>
      <c r="Q1034" t="str">
        <f>VLOOKUP(L1034,Location!$A$1:$D$157,4,FALSE)</f>
        <v>Small Market</v>
      </c>
      <c r="R1034" t="str">
        <f>VLOOKUP(M1034,Product!$A$1:$D$14,2,FALSE)</f>
        <v>Decaf Espresso</v>
      </c>
      <c r="S1034" t="str">
        <f>VLOOKUP(M1034,Product!$A$1:$D$14,3,FALSE)</f>
        <v>Espresso</v>
      </c>
      <c r="T1034" t="str">
        <f>VLOOKUP(M1034,Product!$A$1:$D$14,4,FALSE)</f>
        <v>Decaf</v>
      </c>
    </row>
    <row r="1035" spans="1:20" x14ac:dyDescent="0.3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s="2">
        <v>42886</v>
      </c>
      <c r="O1035" t="str">
        <f>VLOOKUP(L1035,Location!$A$1:$D$157,2,FALSE)</f>
        <v>Nevada</v>
      </c>
      <c r="P1035" t="str">
        <f>VLOOKUP(L1035,Location!$A$1:$D$157,3,FALSE)</f>
        <v>West</v>
      </c>
      <c r="Q1035" t="str">
        <f>VLOOKUP(L1035,Location!$A$1:$D$157,4,FALSE)</f>
        <v>Small Market</v>
      </c>
      <c r="R1035" t="str">
        <f>VLOOKUP(M1035,Product!$A$1:$D$14,2,FALSE)</f>
        <v>Columbian</v>
      </c>
      <c r="S1035" t="str">
        <f>VLOOKUP(M1035,Product!$A$1:$D$14,3,FALSE)</f>
        <v>Coffee</v>
      </c>
      <c r="T1035" t="str">
        <f>VLOOKUP(M1035,Product!$A$1:$D$14,4,FALSE)</f>
        <v>Regular</v>
      </c>
    </row>
    <row r="1036" spans="1:20" x14ac:dyDescent="0.3">
      <c r="A1036">
        <v>37</v>
      </c>
      <c r="B1036">
        <v>201</v>
      </c>
      <c r="C1036">
        <v>345</v>
      </c>
      <c r="D1036">
        <v>93</v>
      </c>
      <c r="E1036">
        <v>164</v>
      </c>
      <c r="F1036">
        <v>131</v>
      </c>
      <c r="G1036">
        <v>874</v>
      </c>
      <c r="H1036">
        <v>50</v>
      </c>
      <c r="I1036">
        <v>147</v>
      </c>
      <c r="J1036">
        <v>180</v>
      </c>
      <c r="K1036">
        <v>300</v>
      </c>
      <c r="L1036">
        <v>775</v>
      </c>
      <c r="M1036">
        <v>8</v>
      </c>
      <c r="N1036" s="2">
        <v>42886</v>
      </c>
      <c r="O1036" t="str">
        <f>VLOOKUP(L1036,Location!$A$1:$D$157,2,FALSE)</f>
        <v>Nevada</v>
      </c>
      <c r="P1036" t="str">
        <f>VLOOKUP(L1036,Location!$A$1:$D$157,3,FALSE)</f>
        <v>West</v>
      </c>
      <c r="Q1036" t="str">
        <f>VLOOKUP(L1036,Location!$A$1:$D$157,4,FALSE)</f>
        <v>Small Market</v>
      </c>
      <c r="R1036" t="str">
        <f>VLOOKUP(M1036,Product!$A$1:$D$14,2,FALSE)</f>
        <v>Chamomile</v>
      </c>
      <c r="S1036" t="str">
        <f>VLOOKUP(M1036,Product!$A$1:$D$14,3,FALSE)</f>
        <v>Herbal Tea</v>
      </c>
      <c r="T1036" t="str">
        <f>VLOOKUP(M1036,Product!$A$1:$D$14,4,FALSE)</f>
        <v>Decaf</v>
      </c>
    </row>
    <row r="1037" spans="1:20" x14ac:dyDescent="0.3">
      <c r="A1037">
        <v>166</v>
      </c>
      <c r="B1037">
        <v>278</v>
      </c>
      <c r="C1037">
        <v>478</v>
      </c>
      <c r="D1037">
        <v>205</v>
      </c>
      <c r="E1037">
        <v>112</v>
      </c>
      <c r="F1037">
        <v>66</v>
      </c>
      <c r="G1037">
        <v>1095</v>
      </c>
      <c r="H1037">
        <v>170</v>
      </c>
      <c r="I1037">
        <v>205</v>
      </c>
      <c r="J1037">
        <v>250</v>
      </c>
      <c r="K1037">
        <v>420</v>
      </c>
      <c r="L1037">
        <v>702</v>
      </c>
      <c r="M1037">
        <v>9</v>
      </c>
      <c r="N1037" s="2">
        <v>42886</v>
      </c>
      <c r="O1037" t="str">
        <f>VLOOKUP(L1037,Location!$A$1:$D$157,2,FALSE)</f>
        <v>Nevada</v>
      </c>
      <c r="P1037" t="str">
        <f>VLOOKUP(L1037,Location!$A$1:$D$157,3,FALSE)</f>
        <v>West</v>
      </c>
      <c r="Q1037" t="str">
        <f>VLOOKUP(L1037,Location!$A$1:$D$157,4,FALSE)</f>
        <v>Small Market</v>
      </c>
      <c r="R1037" t="str">
        <f>VLOOKUP(M1037,Product!$A$1:$D$14,2,FALSE)</f>
        <v>Lemon</v>
      </c>
      <c r="S1037" t="str">
        <f>VLOOKUP(M1037,Product!$A$1:$D$14,3,FALSE)</f>
        <v>Herbal Tea</v>
      </c>
      <c r="T1037" t="str">
        <f>VLOOKUP(M1037,Product!$A$1:$D$14,4,FALSE)</f>
        <v>Decaf</v>
      </c>
    </row>
    <row r="1038" spans="1:20" x14ac:dyDescent="0.3">
      <c r="A1038">
        <v>136</v>
      </c>
      <c r="B1038">
        <v>204</v>
      </c>
      <c r="C1038">
        <v>345</v>
      </c>
      <c r="D1038">
        <v>157</v>
      </c>
      <c r="E1038">
        <v>68</v>
      </c>
      <c r="F1038">
        <v>45</v>
      </c>
      <c r="G1038">
        <v>764</v>
      </c>
      <c r="H1038">
        <v>130</v>
      </c>
      <c r="I1038">
        <v>173</v>
      </c>
      <c r="J1038">
        <v>180</v>
      </c>
      <c r="K1038">
        <v>300</v>
      </c>
      <c r="L1038">
        <v>775</v>
      </c>
      <c r="M1038">
        <v>10</v>
      </c>
      <c r="N1038" s="2">
        <v>42886</v>
      </c>
      <c r="O1038" t="str">
        <f>VLOOKUP(L1038,Location!$A$1:$D$157,2,FALSE)</f>
        <v>Nevada</v>
      </c>
      <c r="P1038" t="str">
        <f>VLOOKUP(L1038,Location!$A$1:$D$157,3,FALSE)</f>
        <v>West</v>
      </c>
      <c r="Q1038" t="str">
        <f>VLOOKUP(L1038,Location!$A$1:$D$157,4,FALSE)</f>
        <v>Small Market</v>
      </c>
      <c r="R1038" t="str">
        <f>VLOOKUP(M1038,Product!$A$1:$D$14,2,FALSE)</f>
        <v>Mint</v>
      </c>
      <c r="S1038" t="str">
        <f>VLOOKUP(M1038,Product!$A$1:$D$14,3,FALSE)</f>
        <v>Herbal Tea</v>
      </c>
      <c r="T1038" t="str">
        <f>VLOOKUP(M1038,Product!$A$1:$D$14,4,FALSE)</f>
        <v>Decaf</v>
      </c>
    </row>
    <row r="1039" spans="1:20" x14ac:dyDescent="0.3">
      <c r="A1039">
        <v>241</v>
      </c>
      <c r="B1039">
        <v>362</v>
      </c>
      <c r="C1039">
        <v>634</v>
      </c>
      <c r="D1039">
        <v>252</v>
      </c>
      <c r="E1039">
        <v>121</v>
      </c>
      <c r="F1039">
        <v>89</v>
      </c>
      <c r="G1039">
        <v>1616</v>
      </c>
      <c r="H1039">
        <v>190</v>
      </c>
      <c r="I1039">
        <v>142</v>
      </c>
      <c r="J1039">
        <v>260</v>
      </c>
      <c r="K1039">
        <v>430</v>
      </c>
      <c r="L1039">
        <v>775</v>
      </c>
      <c r="M1039">
        <v>11</v>
      </c>
      <c r="N1039" s="2">
        <v>42886</v>
      </c>
      <c r="O1039" t="str">
        <f>VLOOKUP(L1039,Location!$A$1:$D$157,2,FALSE)</f>
        <v>Nevada</v>
      </c>
      <c r="P1039" t="str">
        <f>VLOOKUP(L1039,Location!$A$1:$D$157,3,FALSE)</f>
        <v>West</v>
      </c>
      <c r="Q1039" t="str">
        <f>VLOOKUP(L1039,Location!$A$1:$D$157,4,FALSE)</f>
        <v>Small Market</v>
      </c>
      <c r="R1039" t="str">
        <f>VLOOKUP(M1039,Product!$A$1:$D$14,2,FALSE)</f>
        <v>Darjeeling</v>
      </c>
      <c r="S1039" t="str">
        <f>VLOOKUP(M1039,Product!$A$1:$D$14,3,FALSE)</f>
        <v>Tea</v>
      </c>
      <c r="T1039" t="str">
        <f>VLOOKUP(M1039,Product!$A$1:$D$14,4,FALSE)</f>
        <v>Regular</v>
      </c>
    </row>
    <row r="1040" spans="1:20" x14ac:dyDescent="0.3">
      <c r="A1040">
        <v>165</v>
      </c>
      <c r="B1040">
        <v>261</v>
      </c>
      <c r="C1040">
        <v>521</v>
      </c>
      <c r="D1040">
        <v>228</v>
      </c>
      <c r="E1040">
        <v>96</v>
      </c>
      <c r="F1040">
        <v>72</v>
      </c>
      <c r="G1040">
        <v>1715</v>
      </c>
      <c r="H1040">
        <v>120</v>
      </c>
      <c r="I1040">
        <v>132</v>
      </c>
      <c r="J1040">
        <v>180</v>
      </c>
      <c r="K1040">
        <v>350</v>
      </c>
      <c r="L1040">
        <v>702</v>
      </c>
      <c r="M1040">
        <v>12</v>
      </c>
      <c r="N1040" s="2">
        <v>42886</v>
      </c>
      <c r="O1040" t="str">
        <f>VLOOKUP(L1040,Location!$A$1:$D$157,2,FALSE)</f>
        <v>Nevada</v>
      </c>
      <c r="P1040" t="str">
        <f>VLOOKUP(L1040,Location!$A$1:$D$157,3,FALSE)</f>
        <v>West</v>
      </c>
      <c r="Q1040" t="str">
        <f>VLOOKUP(L1040,Location!$A$1:$D$157,4,FALSE)</f>
        <v>Small Market</v>
      </c>
      <c r="R1040" t="str">
        <f>VLOOKUP(M1040,Product!$A$1:$D$14,2,FALSE)</f>
        <v>Earl Grey</v>
      </c>
      <c r="S1040" t="str">
        <f>VLOOKUP(M1040,Product!$A$1:$D$14,3,FALSE)</f>
        <v>Tea</v>
      </c>
      <c r="T1040" t="str">
        <f>VLOOKUP(M1040,Product!$A$1:$D$14,4,FALSE)</f>
        <v>Regular</v>
      </c>
    </row>
    <row r="1041" spans="1:20" x14ac:dyDescent="0.3">
      <c r="A1041">
        <v>-369</v>
      </c>
      <c r="B1041">
        <v>-271</v>
      </c>
      <c r="C1041">
        <v>37</v>
      </c>
      <c r="D1041">
        <v>355</v>
      </c>
      <c r="E1041">
        <v>135</v>
      </c>
      <c r="F1041">
        <v>102</v>
      </c>
      <c r="G1041">
        <v>4507</v>
      </c>
      <c r="H1041">
        <v>-250</v>
      </c>
      <c r="I1041">
        <v>160</v>
      </c>
      <c r="J1041">
        <v>-170</v>
      </c>
      <c r="K1041">
        <v>0</v>
      </c>
      <c r="L1041">
        <v>702</v>
      </c>
      <c r="M1041">
        <v>13</v>
      </c>
      <c r="N1041" s="2">
        <v>42886</v>
      </c>
      <c r="O1041" t="str">
        <f>VLOOKUP(L1041,Location!$A$1:$D$157,2,FALSE)</f>
        <v>Nevada</v>
      </c>
      <c r="P1041" t="str">
        <f>VLOOKUP(L1041,Location!$A$1:$D$157,3,FALSE)</f>
        <v>West</v>
      </c>
      <c r="Q1041" t="str">
        <f>VLOOKUP(L1041,Location!$A$1:$D$157,4,FALSE)</f>
        <v>Small Market</v>
      </c>
      <c r="R1041" t="str">
        <f>VLOOKUP(M1041,Product!$A$1:$D$14,2,FALSE)</f>
        <v>Green Tea</v>
      </c>
      <c r="S1041" t="str">
        <f>VLOOKUP(M1041,Product!$A$1:$D$14,3,FALSE)</f>
        <v>Tea</v>
      </c>
      <c r="T1041" t="str">
        <f>VLOOKUP(M1041,Product!$A$1:$D$14,4,FALSE)</f>
        <v>Regular</v>
      </c>
    </row>
    <row r="1042" spans="1:20" x14ac:dyDescent="0.3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s="2">
        <v>42886</v>
      </c>
      <c r="O1042" t="str">
        <f>VLOOKUP(L1042,Location!$A$1:$D$157,2,FALSE)</f>
        <v>Nevada</v>
      </c>
      <c r="P1042" t="str">
        <f>VLOOKUP(L1042,Location!$A$1:$D$157,3,FALSE)</f>
        <v>West</v>
      </c>
      <c r="Q1042" t="str">
        <f>VLOOKUP(L1042,Location!$A$1:$D$157,4,FALSE)</f>
        <v>Small Market</v>
      </c>
      <c r="R1042" t="str">
        <f>VLOOKUP(M1042,Product!$A$1:$D$14,2,FALSE)</f>
        <v>Decaf Irish Cream</v>
      </c>
      <c r="S1042" t="str">
        <f>VLOOKUP(M1042,Product!$A$1:$D$14,3,FALSE)</f>
        <v>Coffee</v>
      </c>
      <c r="T1042" t="str">
        <f>VLOOKUP(M1042,Product!$A$1:$D$14,4,FALSE)</f>
        <v>Decaf</v>
      </c>
    </row>
    <row r="1043" spans="1:20" x14ac:dyDescent="0.3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s="2">
        <v>42886</v>
      </c>
      <c r="O1043" t="str">
        <f>VLOOKUP(L1043,Location!$A$1:$D$157,2,FALSE)</f>
        <v>Oregon</v>
      </c>
      <c r="P1043" t="str">
        <f>VLOOKUP(L1043,Location!$A$1:$D$157,3,FALSE)</f>
        <v>West</v>
      </c>
      <c r="Q1043" t="str">
        <f>VLOOKUP(L1043,Location!$A$1:$D$157,4,FALSE)</f>
        <v>Small Market</v>
      </c>
      <c r="R1043" t="str">
        <f>VLOOKUP(M1043,Product!$A$1:$D$14,2,FALSE)</f>
        <v>Caffe Latte</v>
      </c>
      <c r="S1043" t="str">
        <f>VLOOKUP(M1043,Product!$A$1:$D$14,3,FALSE)</f>
        <v>Espresso</v>
      </c>
      <c r="T1043" t="str">
        <f>VLOOKUP(M1043,Product!$A$1:$D$14,4,FALSE)</f>
        <v>Regular</v>
      </c>
    </row>
    <row r="1044" spans="1:20" x14ac:dyDescent="0.3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s="2">
        <v>42886</v>
      </c>
      <c r="O1044" t="str">
        <f>VLOOKUP(L1044,Location!$A$1:$D$157,2,FALSE)</f>
        <v>Oregon</v>
      </c>
      <c r="P1044" t="str">
        <f>VLOOKUP(L1044,Location!$A$1:$D$157,3,FALSE)</f>
        <v>West</v>
      </c>
      <c r="Q1044" t="str">
        <f>VLOOKUP(L1044,Location!$A$1:$D$157,4,FALSE)</f>
        <v>Small Market</v>
      </c>
      <c r="R1044" t="str">
        <f>VLOOKUP(M1044,Product!$A$1:$D$14,2,FALSE)</f>
        <v>Caffe Mocha</v>
      </c>
      <c r="S1044" t="str">
        <f>VLOOKUP(M1044,Product!$A$1:$D$14,3,FALSE)</f>
        <v>Espresso</v>
      </c>
      <c r="T1044" t="str">
        <f>VLOOKUP(M1044,Product!$A$1:$D$14,4,FALSE)</f>
        <v>Regular</v>
      </c>
    </row>
    <row r="1045" spans="1:20" x14ac:dyDescent="0.3">
      <c r="A1045">
        <v>83</v>
      </c>
      <c r="B1045">
        <v>149</v>
      </c>
      <c r="C1045">
        <v>298</v>
      </c>
      <c r="D1045">
        <v>169</v>
      </c>
      <c r="E1045">
        <v>66</v>
      </c>
      <c r="F1045">
        <v>41</v>
      </c>
      <c r="G1045">
        <v>1245</v>
      </c>
      <c r="H1045">
        <v>90</v>
      </c>
      <c r="I1045">
        <v>187</v>
      </c>
      <c r="J1045">
        <v>140</v>
      </c>
      <c r="K1045">
        <v>280</v>
      </c>
      <c r="L1045">
        <v>541</v>
      </c>
      <c r="M1045">
        <v>6</v>
      </c>
      <c r="N1045" s="2">
        <v>42886</v>
      </c>
      <c r="O1045" t="str">
        <f>VLOOKUP(L1045,Location!$A$1:$D$157,2,FALSE)</f>
        <v>Oregon</v>
      </c>
      <c r="P1045" t="str">
        <f>VLOOKUP(L1045,Location!$A$1:$D$157,3,FALSE)</f>
        <v>West</v>
      </c>
      <c r="Q1045" t="str">
        <f>VLOOKUP(L1045,Location!$A$1:$D$157,4,FALSE)</f>
        <v>Small Market</v>
      </c>
      <c r="R1045" t="str">
        <f>VLOOKUP(M1045,Product!$A$1:$D$14,2,FALSE)</f>
        <v>Decaf Espresso</v>
      </c>
      <c r="S1045" t="str">
        <f>VLOOKUP(M1045,Product!$A$1:$D$14,3,FALSE)</f>
        <v>Espresso</v>
      </c>
      <c r="T1045" t="str">
        <f>VLOOKUP(M1045,Product!$A$1:$D$14,4,FALSE)</f>
        <v>Decaf</v>
      </c>
    </row>
    <row r="1046" spans="1:20" x14ac:dyDescent="0.3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s="2">
        <v>42886</v>
      </c>
      <c r="O1046" t="str">
        <f>VLOOKUP(L1046,Location!$A$1:$D$157,2,FALSE)</f>
        <v>Oregon</v>
      </c>
      <c r="P1046" t="str">
        <f>VLOOKUP(L1046,Location!$A$1:$D$157,3,FALSE)</f>
        <v>West</v>
      </c>
      <c r="Q1046" t="str">
        <f>VLOOKUP(L1046,Location!$A$1:$D$157,4,FALSE)</f>
        <v>Small Market</v>
      </c>
      <c r="R1046" t="str">
        <f>VLOOKUP(M1046,Product!$A$1:$D$14,2,FALSE)</f>
        <v>Amaretto</v>
      </c>
      <c r="S1046" t="str">
        <f>VLOOKUP(M1046,Product!$A$1:$D$14,3,FALSE)</f>
        <v>Coffee</v>
      </c>
      <c r="T1046" t="str">
        <f>VLOOKUP(M1046,Product!$A$1:$D$14,4,FALSE)</f>
        <v>Regular</v>
      </c>
    </row>
    <row r="1047" spans="1:20" x14ac:dyDescent="0.3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s="2">
        <v>42886</v>
      </c>
      <c r="O1047" t="str">
        <f>VLOOKUP(L1047,Location!$A$1:$D$157,2,FALSE)</f>
        <v>Oregon</v>
      </c>
      <c r="P1047" t="str">
        <f>VLOOKUP(L1047,Location!$A$1:$D$157,3,FALSE)</f>
        <v>West</v>
      </c>
      <c r="Q1047" t="str">
        <f>VLOOKUP(L1047,Location!$A$1:$D$157,4,FALSE)</f>
        <v>Small Market</v>
      </c>
      <c r="R1047" t="str">
        <f>VLOOKUP(M1047,Product!$A$1:$D$14,2,FALSE)</f>
        <v>Columbian</v>
      </c>
      <c r="S1047" t="str">
        <f>VLOOKUP(M1047,Product!$A$1:$D$14,3,FALSE)</f>
        <v>Coffee</v>
      </c>
      <c r="T1047" t="str">
        <f>VLOOKUP(M1047,Product!$A$1:$D$14,4,FALSE)</f>
        <v>Regular</v>
      </c>
    </row>
    <row r="1048" spans="1:20" x14ac:dyDescent="0.3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s="2">
        <v>42886</v>
      </c>
      <c r="O1048" t="str">
        <f>VLOOKUP(L1048,Location!$A$1:$D$157,2,FALSE)</f>
        <v>Oregon</v>
      </c>
      <c r="P1048" t="str">
        <f>VLOOKUP(L1048,Location!$A$1:$D$157,3,FALSE)</f>
        <v>West</v>
      </c>
      <c r="Q1048" t="str">
        <f>VLOOKUP(L1048,Location!$A$1:$D$157,4,FALSE)</f>
        <v>Small Market</v>
      </c>
      <c r="R1048" t="str">
        <f>VLOOKUP(M1048,Product!$A$1:$D$14,2,FALSE)</f>
        <v>Chamomile</v>
      </c>
      <c r="S1048" t="str">
        <f>VLOOKUP(M1048,Product!$A$1:$D$14,3,FALSE)</f>
        <v>Herbal Tea</v>
      </c>
      <c r="T1048" t="str">
        <f>VLOOKUP(M1048,Product!$A$1:$D$14,4,FALSE)</f>
        <v>Decaf</v>
      </c>
    </row>
    <row r="1049" spans="1:20" x14ac:dyDescent="0.3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2">
        <v>42886</v>
      </c>
      <c r="O1049" t="str">
        <f>VLOOKUP(L1049,Location!$A$1:$D$157,2,FALSE)</f>
        <v>Oregon</v>
      </c>
      <c r="P1049" t="str">
        <f>VLOOKUP(L1049,Location!$A$1:$D$157,3,FALSE)</f>
        <v>West</v>
      </c>
      <c r="Q1049" t="str">
        <f>VLOOKUP(L1049,Location!$A$1:$D$157,4,FALSE)</f>
        <v>Small Market</v>
      </c>
      <c r="R1049" t="str">
        <f>VLOOKUP(M1049,Product!$A$1:$D$14,2,FALSE)</f>
        <v>Lemon</v>
      </c>
      <c r="S1049" t="str">
        <f>VLOOKUP(M1049,Product!$A$1:$D$14,3,FALSE)</f>
        <v>Herbal Tea</v>
      </c>
      <c r="T1049" t="str">
        <f>VLOOKUP(M1049,Product!$A$1:$D$14,4,FALSE)</f>
        <v>Decaf</v>
      </c>
    </row>
    <row r="1050" spans="1:20" x14ac:dyDescent="0.3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s="2">
        <v>42886</v>
      </c>
      <c r="O1050" t="str">
        <f>VLOOKUP(L1050,Location!$A$1:$D$157,2,FALSE)</f>
        <v>Oregon</v>
      </c>
      <c r="P1050" t="str">
        <f>VLOOKUP(L1050,Location!$A$1:$D$157,3,FALSE)</f>
        <v>West</v>
      </c>
      <c r="Q1050" t="str">
        <f>VLOOKUP(L1050,Location!$A$1:$D$157,4,FALSE)</f>
        <v>Small Market</v>
      </c>
      <c r="R1050" t="str">
        <f>VLOOKUP(M1050,Product!$A$1:$D$14,2,FALSE)</f>
        <v>Darjeeling</v>
      </c>
      <c r="S1050" t="str">
        <f>VLOOKUP(M1050,Product!$A$1:$D$14,3,FALSE)</f>
        <v>Tea</v>
      </c>
      <c r="T1050" t="str">
        <f>VLOOKUP(M1050,Product!$A$1:$D$14,4,FALSE)</f>
        <v>Regular</v>
      </c>
    </row>
    <row r="1051" spans="1:20" x14ac:dyDescent="0.3">
      <c r="A1051">
        <v>100</v>
      </c>
      <c r="B1051">
        <v>167</v>
      </c>
      <c r="C1051">
        <v>278</v>
      </c>
      <c r="D1051">
        <v>64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s="2">
        <v>42886</v>
      </c>
      <c r="O1051" t="str">
        <f>VLOOKUP(L1051,Location!$A$1:$D$157,2,FALSE)</f>
        <v>Oregon</v>
      </c>
      <c r="P1051" t="str">
        <f>VLOOKUP(L1051,Location!$A$1:$D$157,3,FALSE)</f>
        <v>West</v>
      </c>
      <c r="Q1051" t="str">
        <f>VLOOKUP(L1051,Location!$A$1:$D$157,4,FALSE)</f>
        <v>Small Market</v>
      </c>
      <c r="R1051" t="str">
        <f>VLOOKUP(M1051,Product!$A$1:$D$14,2,FALSE)</f>
        <v>Earl Grey</v>
      </c>
      <c r="S1051" t="str">
        <f>VLOOKUP(M1051,Product!$A$1:$D$14,3,FALSE)</f>
        <v>Tea</v>
      </c>
      <c r="T1051" t="str">
        <f>VLOOKUP(M1051,Product!$A$1:$D$14,4,FALSE)</f>
        <v>Regular</v>
      </c>
    </row>
    <row r="1052" spans="1:20" x14ac:dyDescent="0.3">
      <c r="A1052">
        <v>105</v>
      </c>
      <c r="B1052">
        <v>164</v>
      </c>
      <c r="C1052">
        <v>282</v>
      </c>
      <c r="D1052">
        <v>149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s="2">
        <v>42886</v>
      </c>
      <c r="O1052" t="str">
        <f>VLOOKUP(L1052,Location!$A$1:$D$157,2,FALSE)</f>
        <v>Oregon</v>
      </c>
      <c r="P1052" t="str">
        <f>VLOOKUP(L1052,Location!$A$1:$D$157,3,FALSE)</f>
        <v>West</v>
      </c>
      <c r="Q1052" t="str">
        <f>VLOOKUP(L1052,Location!$A$1:$D$157,4,FALSE)</f>
        <v>Small Market</v>
      </c>
      <c r="R1052" t="str">
        <f>VLOOKUP(M1052,Product!$A$1:$D$14,2,FALSE)</f>
        <v>Green Tea</v>
      </c>
      <c r="S1052" t="str">
        <f>VLOOKUP(M1052,Product!$A$1:$D$14,3,FALSE)</f>
        <v>Tea</v>
      </c>
      <c r="T1052" t="str">
        <f>VLOOKUP(M1052,Product!$A$1:$D$14,4,FALSE)</f>
        <v>Regular</v>
      </c>
    </row>
    <row r="1053" spans="1:20" x14ac:dyDescent="0.3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s="2">
        <v>42886</v>
      </c>
      <c r="O1053" t="str">
        <f>VLOOKUP(L1053,Location!$A$1:$D$157,2,FALSE)</f>
        <v>Oregon</v>
      </c>
      <c r="P1053" t="str">
        <f>VLOOKUP(L1053,Location!$A$1:$D$157,3,FALSE)</f>
        <v>West</v>
      </c>
      <c r="Q1053" t="str">
        <f>VLOOKUP(L1053,Location!$A$1:$D$157,4,FALSE)</f>
        <v>Small Market</v>
      </c>
      <c r="R1053" t="str">
        <f>VLOOKUP(M1053,Product!$A$1:$D$14,2,FALSE)</f>
        <v>Decaf Irish Cream</v>
      </c>
      <c r="S1053" t="str">
        <f>VLOOKUP(M1053,Product!$A$1:$D$14,3,FALSE)</f>
        <v>Coffee</v>
      </c>
      <c r="T1053" t="str">
        <f>VLOOKUP(M1053,Product!$A$1:$D$14,4,FALSE)</f>
        <v>Decaf</v>
      </c>
    </row>
    <row r="1054" spans="1:20" x14ac:dyDescent="0.3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s="2">
        <v>42886</v>
      </c>
      <c r="O1054" t="str">
        <f>VLOOKUP(L1054,Location!$A$1:$D$157,2,FALSE)</f>
        <v>Washington</v>
      </c>
      <c r="P1054" t="str">
        <f>VLOOKUP(L1054,Location!$A$1:$D$157,3,FALSE)</f>
        <v>West</v>
      </c>
      <c r="Q1054" t="str">
        <f>VLOOKUP(L1054,Location!$A$1:$D$157,4,FALSE)</f>
        <v>Small Market</v>
      </c>
      <c r="R1054" t="str">
        <f>VLOOKUP(M1054,Product!$A$1:$D$14,2,FALSE)</f>
        <v>Caffe Latte</v>
      </c>
      <c r="S1054" t="str">
        <f>VLOOKUP(M1054,Product!$A$1:$D$14,3,FALSE)</f>
        <v>Espresso</v>
      </c>
      <c r="T1054" t="str">
        <f>VLOOKUP(M1054,Product!$A$1:$D$14,4,FALSE)</f>
        <v>Regular</v>
      </c>
    </row>
    <row r="1055" spans="1:20" x14ac:dyDescent="0.3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s="2">
        <v>42886</v>
      </c>
      <c r="O1055" t="str">
        <f>VLOOKUP(L1055,Location!$A$1:$D$157,2,FALSE)</f>
        <v>Washington</v>
      </c>
      <c r="P1055" t="str">
        <f>VLOOKUP(L1055,Location!$A$1:$D$157,3,FALSE)</f>
        <v>West</v>
      </c>
      <c r="Q1055" t="str">
        <f>VLOOKUP(L1055,Location!$A$1:$D$157,4,FALSE)</f>
        <v>Small Market</v>
      </c>
      <c r="R1055" t="str">
        <f>VLOOKUP(M1055,Product!$A$1:$D$14,2,FALSE)</f>
        <v>Caffe Mocha</v>
      </c>
      <c r="S1055" t="str">
        <f>VLOOKUP(M1055,Product!$A$1:$D$14,3,FALSE)</f>
        <v>Espresso</v>
      </c>
      <c r="T1055" t="str">
        <f>VLOOKUP(M1055,Product!$A$1:$D$14,4,FALSE)</f>
        <v>Regular</v>
      </c>
    </row>
    <row r="1056" spans="1:20" x14ac:dyDescent="0.3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s="2">
        <v>42886</v>
      </c>
      <c r="O1056" t="str">
        <f>VLOOKUP(L1056,Location!$A$1:$D$157,2,FALSE)</f>
        <v>Washington</v>
      </c>
      <c r="P1056" t="str">
        <f>VLOOKUP(L1056,Location!$A$1:$D$157,3,FALSE)</f>
        <v>West</v>
      </c>
      <c r="Q1056" t="str">
        <f>VLOOKUP(L1056,Location!$A$1:$D$157,4,FALSE)</f>
        <v>Small Market</v>
      </c>
      <c r="R1056" t="str">
        <f>VLOOKUP(M1056,Product!$A$1:$D$14,2,FALSE)</f>
        <v>Decaf Espresso</v>
      </c>
      <c r="S1056" t="str">
        <f>VLOOKUP(M1056,Product!$A$1:$D$14,3,FALSE)</f>
        <v>Espresso</v>
      </c>
      <c r="T1056" t="str">
        <f>VLOOKUP(M1056,Product!$A$1:$D$14,4,FALSE)</f>
        <v>Decaf</v>
      </c>
    </row>
    <row r="1057" spans="1:20" x14ac:dyDescent="0.3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2">
        <v>42886</v>
      </c>
      <c r="O1057" t="str">
        <f>VLOOKUP(L1057,Location!$A$1:$D$157,2,FALSE)</f>
        <v>Washington</v>
      </c>
      <c r="P1057" t="str">
        <f>VLOOKUP(L1057,Location!$A$1:$D$157,3,FALSE)</f>
        <v>West</v>
      </c>
      <c r="Q1057" t="str">
        <f>VLOOKUP(L1057,Location!$A$1:$D$157,4,FALSE)</f>
        <v>Small Market</v>
      </c>
      <c r="R1057" t="str">
        <f>VLOOKUP(M1057,Product!$A$1:$D$14,2,FALSE)</f>
        <v>Columbian</v>
      </c>
      <c r="S1057" t="str">
        <f>VLOOKUP(M1057,Product!$A$1:$D$14,3,FALSE)</f>
        <v>Coffee</v>
      </c>
      <c r="T1057" t="str">
        <f>VLOOKUP(M1057,Product!$A$1:$D$14,4,FALSE)</f>
        <v>Regular</v>
      </c>
    </row>
    <row r="1058" spans="1:20" x14ac:dyDescent="0.3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s="2">
        <v>42886</v>
      </c>
      <c r="O1058" t="str">
        <f>VLOOKUP(L1058,Location!$A$1:$D$157,2,FALSE)</f>
        <v>Washington</v>
      </c>
      <c r="P1058" t="str">
        <f>VLOOKUP(L1058,Location!$A$1:$D$157,3,FALSE)</f>
        <v>West</v>
      </c>
      <c r="Q1058" t="str">
        <f>VLOOKUP(L1058,Location!$A$1:$D$157,4,FALSE)</f>
        <v>Small Market</v>
      </c>
      <c r="R1058" t="str">
        <f>VLOOKUP(M1058,Product!$A$1:$D$14,2,FALSE)</f>
        <v>Chamomile</v>
      </c>
      <c r="S1058" t="str">
        <f>VLOOKUP(M1058,Product!$A$1:$D$14,3,FALSE)</f>
        <v>Herbal Tea</v>
      </c>
      <c r="T1058" t="str">
        <f>VLOOKUP(M1058,Product!$A$1:$D$14,4,FALSE)</f>
        <v>Decaf</v>
      </c>
    </row>
    <row r="1059" spans="1:20" x14ac:dyDescent="0.3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s="2">
        <v>42886</v>
      </c>
      <c r="O1059" t="str">
        <f>VLOOKUP(L1059,Location!$A$1:$D$157,2,FALSE)</f>
        <v>Washington</v>
      </c>
      <c r="P1059" t="str">
        <f>VLOOKUP(L1059,Location!$A$1:$D$157,3,FALSE)</f>
        <v>West</v>
      </c>
      <c r="Q1059" t="str">
        <f>VLOOKUP(L1059,Location!$A$1:$D$157,4,FALSE)</f>
        <v>Small Market</v>
      </c>
      <c r="R1059" t="str">
        <f>VLOOKUP(M1059,Product!$A$1:$D$14,2,FALSE)</f>
        <v>Lemon</v>
      </c>
      <c r="S1059" t="str">
        <f>VLOOKUP(M1059,Product!$A$1:$D$14,3,FALSE)</f>
        <v>Herbal Tea</v>
      </c>
      <c r="T1059" t="str">
        <f>VLOOKUP(M1059,Product!$A$1:$D$14,4,FALSE)</f>
        <v>Decaf</v>
      </c>
    </row>
    <row r="1060" spans="1:20" x14ac:dyDescent="0.3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s="2">
        <v>42886</v>
      </c>
      <c r="O1060" t="str">
        <f>VLOOKUP(L1060,Location!$A$1:$D$157,2,FALSE)</f>
        <v>Washington</v>
      </c>
      <c r="P1060" t="str">
        <f>VLOOKUP(L1060,Location!$A$1:$D$157,3,FALSE)</f>
        <v>West</v>
      </c>
      <c r="Q1060" t="str">
        <f>VLOOKUP(L1060,Location!$A$1:$D$157,4,FALSE)</f>
        <v>Small Market</v>
      </c>
      <c r="R1060" t="str">
        <f>VLOOKUP(M1060,Product!$A$1:$D$14,2,FALSE)</f>
        <v>Darjeeling</v>
      </c>
      <c r="S1060" t="str">
        <f>VLOOKUP(M1060,Product!$A$1:$D$14,3,FALSE)</f>
        <v>Tea</v>
      </c>
      <c r="T1060" t="str">
        <f>VLOOKUP(M1060,Product!$A$1:$D$14,4,FALSE)</f>
        <v>Regular</v>
      </c>
    </row>
    <row r="1061" spans="1:20" x14ac:dyDescent="0.3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s="2">
        <v>42886</v>
      </c>
      <c r="O1061" t="str">
        <f>VLOOKUP(L1061,Location!$A$1:$D$157,2,FALSE)</f>
        <v>Washington</v>
      </c>
      <c r="P1061" t="str">
        <f>VLOOKUP(L1061,Location!$A$1:$D$157,3,FALSE)</f>
        <v>West</v>
      </c>
      <c r="Q1061" t="str">
        <f>VLOOKUP(L1061,Location!$A$1:$D$157,4,FALSE)</f>
        <v>Small Market</v>
      </c>
      <c r="R1061" t="str">
        <f>VLOOKUP(M1061,Product!$A$1:$D$14,2,FALSE)</f>
        <v>Earl Grey</v>
      </c>
      <c r="S1061" t="str">
        <f>VLOOKUP(M1061,Product!$A$1:$D$14,3,FALSE)</f>
        <v>Tea</v>
      </c>
      <c r="T1061" t="str">
        <f>VLOOKUP(M1061,Product!$A$1:$D$14,4,FALSE)</f>
        <v>Regular</v>
      </c>
    </row>
    <row r="1062" spans="1:20" x14ac:dyDescent="0.3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s="2">
        <v>42886</v>
      </c>
      <c r="O1062" t="str">
        <f>VLOOKUP(L1062,Location!$A$1:$D$157,2,FALSE)</f>
        <v>Washington</v>
      </c>
      <c r="P1062" t="str">
        <f>VLOOKUP(L1062,Location!$A$1:$D$157,3,FALSE)</f>
        <v>West</v>
      </c>
      <c r="Q1062" t="str">
        <f>VLOOKUP(L1062,Location!$A$1:$D$157,4,FALSE)</f>
        <v>Small Market</v>
      </c>
      <c r="R1062" t="str">
        <f>VLOOKUP(M1062,Product!$A$1:$D$14,2,FALSE)</f>
        <v>Green Tea</v>
      </c>
      <c r="S1062" t="str">
        <f>VLOOKUP(M1062,Product!$A$1:$D$14,3,FALSE)</f>
        <v>Tea</v>
      </c>
      <c r="T1062" t="str">
        <f>VLOOKUP(M1062,Product!$A$1:$D$14,4,FALSE)</f>
        <v>Regular</v>
      </c>
    </row>
    <row r="1063" spans="1:20" x14ac:dyDescent="0.3">
      <c r="A1063">
        <v>24</v>
      </c>
      <c r="B1063">
        <v>154</v>
      </c>
      <c r="C1063">
        <v>264</v>
      </c>
      <c r="D1063">
        <v>97</v>
      </c>
      <c r="E1063">
        <v>130</v>
      </c>
      <c r="F1063">
        <v>100</v>
      </c>
      <c r="G1063">
        <v>665</v>
      </c>
      <c r="H1063">
        <v>90</v>
      </c>
      <c r="I1063">
        <v>195</v>
      </c>
      <c r="J1063">
        <v>200</v>
      </c>
      <c r="K1063">
        <v>330</v>
      </c>
      <c r="L1063">
        <v>206</v>
      </c>
      <c r="M1063">
        <v>3</v>
      </c>
      <c r="N1063" s="2">
        <v>42886</v>
      </c>
      <c r="O1063" t="str">
        <f>VLOOKUP(L1063,Location!$A$1:$D$157,2,FALSE)</f>
        <v>Washington</v>
      </c>
      <c r="P1063" t="str">
        <f>VLOOKUP(L1063,Location!$A$1:$D$157,3,FALSE)</f>
        <v>West</v>
      </c>
      <c r="Q1063" t="str">
        <f>VLOOKUP(L1063,Location!$A$1:$D$157,4,FALSE)</f>
        <v>Small Market</v>
      </c>
      <c r="R1063" t="str">
        <f>VLOOKUP(M1063,Product!$A$1:$D$14,2,FALSE)</f>
        <v>Decaf Irish Cream</v>
      </c>
      <c r="S1063" t="str">
        <f>VLOOKUP(M1063,Product!$A$1:$D$14,3,FALSE)</f>
        <v>Coffee</v>
      </c>
      <c r="T1063" t="str">
        <f>VLOOKUP(M1063,Product!$A$1:$D$14,4,FALSE)</f>
        <v>Decaf</v>
      </c>
    </row>
    <row r="1064" spans="1:20" x14ac:dyDescent="0.3">
      <c r="A1064">
        <v>81</v>
      </c>
      <c r="B1064">
        <v>146</v>
      </c>
      <c r="C1064">
        <v>291</v>
      </c>
      <c r="D1064">
        <v>194</v>
      </c>
      <c r="E1064">
        <v>65</v>
      </c>
      <c r="F1064">
        <v>40</v>
      </c>
      <c r="G1064">
        <v>1304</v>
      </c>
      <c r="H1064">
        <v>80</v>
      </c>
      <c r="I1064">
        <v>84</v>
      </c>
      <c r="J1064">
        <v>130</v>
      </c>
      <c r="K1064">
        <v>250</v>
      </c>
      <c r="L1064">
        <v>303</v>
      </c>
      <c r="M1064">
        <v>8</v>
      </c>
      <c r="N1064" s="2">
        <v>42916</v>
      </c>
      <c r="O1064" t="str">
        <f>VLOOKUP(L1064,Location!$A$1:$D$157,2,FALSE)</f>
        <v>Colorado</v>
      </c>
      <c r="P1064" t="str">
        <f>VLOOKUP(L1064,Location!$A$1:$D$157,3,FALSE)</f>
        <v>Central</v>
      </c>
      <c r="Q1064" t="str">
        <f>VLOOKUP(L1064,Location!$A$1:$D$157,4,FALSE)</f>
        <v>Major Market</v>
      </c>
      <c r="R1064" t="str">
        <f>VLOOKUP(M1064,Product!$A$1:$D$14,2,FALSE)</f>
        <v>Chamomile</v>
      </c>
      <c r="S1064" t="str">
        <f>VLOOKUP(M1064,Product!$A$1:$D$14,3,FALSE)</f>
        <v>Herbal Tea</v>
      </c>
      <c r="T1064" t="str">
        <f>VLOOKUP(M1064,Product!$A$1:$D$14,4,FALSE)</f>
        <v>Decaf</v>
      </c>
    </row>
    <row r="1065" spans="1:20" x14ac:dyDescent="0.3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s="2">
        <v>42916</v>
      </c>
      <c r="O1065" t="str">
        <f>VLOOKUP(L1065,Location!$A$1:$D$157,2,FALSE)</f>
        <v>Colorado</v>
      </c>
      <c r="P1065" t="str">
        <f>VLOOKUP(L1065,Location!$A$1:$D$157,3,FALSE)</f>
        <v>Central</v>
      </c>
      <c r="Q1065" t="str">
        <f>VLOOKUP(L1065,Location!$A$1:$D$157,4,FALSE)</f>
        <v>Major Market</v>
      </c>
      <c r="R1065" t="str">
        <f>VLOOKUP(M1065,Product!$A$1:$D$14,2,FALSE)</f>
        <v>Lemon</v>
      </c>
      <c r="S1065" t="str">
        <f>VLOOKUP(M1065,Product!$A$1:$D$14,3,FALSE)</f>
        <v>Herbal Tea</v>
      </c>
      <c r="T1065" t="str">
        <f>VLOOKUP(M1065,Product!$A$1:$D$14,4,FALSE)</f>
        <v>Decaf</v>
      </c>
    </row>
    <row r="1066" spans="1:20" x14ac:dyDescent="0.3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s="2">
        <v>42916</v>
      </c>
      <c r="O1066" t="str">
        <f>VLOOKUP(L1066,Location!$A$1:$D$157,2,FALSE)</f>
        <v>Colorado</v>
      </c>
      <c r="P1066" t="str">
        <f>VLOOKUP(L1066,Location!$A$1:$D$157,3,FALSE)</f>
        <v>Central</v>
      </c>
      <c r="Q1066" t="str">
        <f>VLOOKUP(L1066,Location!$A$1:$D$157,4,FALSE)</f>
        <v>Major Market</v>
      </c>
      <c r="R1066" t="str">
        <f>VLOOKUP(M1066,Product!$A$1:$D$14,2,FALSE)</f>
        <v>Mint</v>
      </c>
      <c r="S1066" t="str">
        <f>VLOOKUP(M1066,Product!$A$1:$D$14,3,FALSE)</f>
        <v>Herbal Tea</v>
      </c>
      <c r="T1066" t="str">
        <f>VLOOKUP(M1066,Product!$A$1:$D$14,4,FALSE)</f>
        <v>Decaf</v>
      </c>
    </row>
    <row r="1067" spans="1:20" x14ac:dyDescent="0.3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s="2">
        <v>42916</v>
      </c>
      <c r="O1067" t="str">
        <f>VLOOKUP(L1067,Location!$A$1:$D$157,2,FALSE)</f>
        <v>Colorado</v>
      </c>
      <c r="P1067" t="str">
        <f>VLOOKUP(L1067,Location!$A$1:$D$157,3,FALSE)</f>
        <v>Central</v>
      </c>
      <c r="Q1067" t="str">
        <f>VLOOKUP(L1067,Location!$A$1:$D$157,4,FALSE)</f>
        <v>Major Market</v>
      </c>
      <c r="R1067" t="str">
        <f>VLOOKUP(M1067,Product!$A$1:$D$14,2,FALSE)</f>
        <v>Darjeeling</v>
      </c>
      <c r="S1067" t="str">
        <f>VLOOKUP(M1067,Product!$A$1:$D$14,3,FALSE)</f>
        <v>Tea</v>
      </c>
      <c r="T1067" t="str">
        <f>VLOOKUP(M1067,Product!$A$1:$D$14,4,FALSE)</f>
        <v>Regular</v>
      </c>
    </row>
    <row r="1068" spans="1:20" x14ac:dyDescent="0.3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2">
        <v>42916</v>
      </c>
      <c r="O1068" t="str">
        <f>VLOOKUP(L1068,Location!$A$1:$D$157,2,FALSE)</f>
        <v>Colorado</v>
      </c>
      <c r="P1068" t="str">
        <f>VLOOKUP(L1068,Location!$A$1:$D$157,3,FALSE)</f>
        <v>Central</v>
      </c>
      <c r="Q1068" t="str">
        <f>VLOOKUP(L1068,Location!$A$1:$D$157,4,FALSE)</f>
        <v>Major Market</v>
      </c>
      <c r="R1068" t="str">
        <f>VLOOKUP(M1068,Product!$A$1:$D$14,2,FALSE)</f>
        <v>Earl Grey</v>
      </c>
      <c r="S1068" t="str">
        <f>VLOOKUP(M1068,Product!$A$1:$D$14,3,FALSE)</f>
        <v>Tea</v>
      </c>
      <c r="T1068" t="str">
        <f>VLOOKUP(M1068,Product!$A$1:$D$14,4,FALSE)</f>
        <v>Regular</v>
      </c>
    </row>
    <row r="1069" spans="1:20" x14ac:dyDescent="0.3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s="2">
        <v>42916</v>
      </c>
      <c r="O1069" t="str">
        <f>VLOOKUP(L1069,Location!$A$1:$D$157,2,FALSE)</f>
        <v>Colorado</v>
      </c>
      <c r="P1069" t="str">
        <f>VLOOKUP(L1069,Location!$A$1:$D$157,3,FALSE)</f>
        <v>Central</v>
      </c>
      <c r="Q1069" t="str">
        <f>VLOOKUP(L1069,Location!$A$1:$D$157,4,FALSE)</f>
        <v>Major Market</v>
      </c>
      <c r="R1069" t="str">
        <f>VLOOKUP(M1069,Product!$A$1:$D$14,2,FALSE)</f>
        <v>Green Tea</v>
      </c>
      <c r="S1069" t="str">
        <f>VLOOKUP(M1069,Product!$A$1:$D$14,3,FALSE)</f>
        <v>Tea</v>
      </c>
      <c r="T1069" t="str">
        <f>VLOOKUP(M1069,Product!$A$1:$D$14,4,FALSE)</f>
        <v>Regular</v>
      </c>
    </row>
    <row r="1070" spans="1:20" x14ac:dyDescent="0.3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158</v>
      </c>
      <c r="J1070">
        <v>170</v>
      </c>
      <c r="K1070">
        <v>270</v>
      </c>
      <c r="L1070">
        <v>303</v>
      </c>
      <c r="M1070">
        <v>5</v>
      </c>
      <c r="N1070" s="2">
        <v>42916</v>
      </c>
      <c r="O1070" t="str">
        <f>VLOOKUP(L1070,Location!$A$1:$D$157,2,FALSE)</f>
        <v>Colorado</v>
      </c>
      <c r="P1070" t="str">
        <f>VLOOKUP(L1070,Location!$A$1:$D$157,3,FALSE)</f>
        <v>Central</v>
      </c>
      <c r="Q1070" t="str">
        <f>VLOOKUP(L1070,Location!$A$1:$D$157,4,FALSE)</f>
        <v>Major Market</v>
      </c>
      <c r="R1070" t="str">
        <f>VLOOKUP(M1070,Product!$A$1:$D$14,2,FALSE)</f>
        <v>Caffe Mocha</v>
      </c>
      <c r="S1070" t="str">
        <f>VLOOKUP(M1070,Product!$A$1:$D$14,3,FALSE)</f>
        <v>Espresso</v>
      </c>
      <c r="T1070" t="str">
        <f>VLOOKUP(M1070,Product!$A$1:$D$14,4,FALSE)</f>
        <v>Regular</v>
      </c>
    </row>
    <row r="1071" spans="1:20" x14ac:dyDescent="0.3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s="2">
        <v>42916</v>
      </c>
      <c r="O1071" t="str">
        <f>VLOOKUP(L1071,Location!$A$1:$D$157,2,FALSE)</f>
        <v>Colorado</v>
      </c>
      <c r="P1071" t="str">
        <f>VLOOKUP(L1071,Location!$A$1:$D$157,3,FALSE)</f>
        <v>Central</v>
      </c>
      <c r="Q1071" t="str">
        <f>VLOOKUP(L1071,Location!$A$1:$D$157,4,FALSE)</f>
        <v>Major Market</v>
      </c>
      <c r="R1071" t="str">
        <f>VLOOKUP(M1071,Product!$A$1:$D$14,2,FALSE)</f>
        <v>Decaf Espresso</v>
      </c>
      <c r="S1071" t="str">
        <f>VLOOKUP(M1071,Product!$A$1:$D$14,3,FALSE)</f>
        <v>Espresso</v>
      </c>
      <c r="T1071" t="str">
        <f>VLOOKUP(M1071,Product!$A$1:$D$14,4,FALSE)</f>
        <v>Decaf</v>
      </c>
    </row>
    <row r="1072" spans="1:20" x14ac:dyDescent="0.3">
      <c r="A1072">
        <v>139</v>
      </c>
      <c r="B1072">
        <v>185</v>
      </c>
      <c r="C1072">
        <v>312</v>
      </c>
      <c r="D1072">
        <v>200</v>
      </c>
      <c r="E1072">
        <v>46</v>
      </c>
      <c r="F1072">
        <v>35</v>
      </c>
      <c r="G1072">
        <v>1007</v>
      </c>
      <c r="H1072">
        <v>150</v>
      </c>
      <c r="I1072">
        <v>194</v>
      </c>
      <c r="J1072">
        <v>190</v>
      </c>
      <c r="K1072">
        <v>320</v>
      </c>
      <c r="L1072">
        <v>970</v>
      </c>
      <c r="M1072">
        <v>3</v>
      </c>
      <c r="N1072" s="2">
        <v>42916</v>
      </c>
      <c r="O1072" t="str">
        <f>VLOOKUP(L1072,Location!$A$1:$D$157,2,FALSE)</f>
        <v>Colorado</v>
      </c>
      <c r="P1072" t="str">
        <f>VLOOKUP(L1072,Location!$A$1:$D$157,3,FALSE)</f>
        <v>Central</v>
      </c>
      <c r="Q1072" t="str">
        <f>VLOOKUP(L1072,Location!$A$1:$D$157,4,FALSE)</f>
        <v>Major Market</v>
      </c>
      <c r="R1072" t="str">
        <f>VLOOKUP(M1072,Product!$A$1:$D$14,2,FALSE)</f>
        <v>Decaf Irish Cream</v>
      </c>
      <c r="S1072" t="str">
        <f>VLOOKUP(M1072,Product!$A$1:$D$14,3,FALSE)</f>
        <v>Coffee</v>
      </c>
      <c r="T1072" t="str">
        <f>VLOOKUP(M1072,Product!$A$1:$D$14,4,FALSE)</f>
        <v>Decaf</v>
      </c>
    </row>
    <row r="1073" spans="1:20" x14ac:dyDescent="0.3">
      <c r="A1073">
        <v>111</v>
      </c>
      <c r="B1073">
        <v>152</v>
      </c>
      <c r="C1073">
        <v>256</v>
      </c>
      <c r="D1073">
        <v>86</v>
      </c>
      <c r="E1073">
        <v>41</v>
      </c>
      <c r="F1073">
        <v>29</v>
      </c>
      <c r="G1073">
        <v>952</v>
      </c>
      <c r="H1073">
        <v>120</v>
      </c>
      <c r="I1073">
        <v>60</v>
      </c>
      <c r="J1073">
        <v>150</v>
      </c>
      <c r="K1073">
        <v>260</v>
      </c>
      <c r="L1073">
        <v>720</v>
      </c>
      <c r="M1073">
        <v>1</v>
      </c>
      <c r="N1073" s="2">
        <v>42916</v>
      </c>
      <c r="O1073" t="str">
        <f>VLOOKUP(L1073,Location!$A$1:$D$157,2,FALSE)</f>
        <v>Colorado</v>
      </c>
      <c r="P1073" t="str">
        <f>VLOOKUP(L1073,Location!$A$1:$D$157,3,FALSE)</f>
        <v>Central</v>
      </c>
      <c r="Q1073" t="str">
        <f>VLOOKUP(L1073,Location!$A$1:$D$157,4,FALSE)</f>
        <v>Major Market</v>
      </c>
      <c r="R1073" t="str">
        <f>VLOOKUP(M1073,Product!$A$1:$D$14,2,FALSE)</f>
        <v>Amaretto</v>
      </c>
      <c r="S1073" t="str">
        <f>VLOOKUP(M1073,Product!$A$1:$D$14,3,FALSE)</f>
        <v>Coffee</v>
      </c>
      <c r="T1073" t="str">
        <f>VLOOKUP(M1073,Product!$A$1:$D$14,4,FALSE)</f>
        <v>Regular</v>
      </c>
    </row>
    <row r="1074" spans="1:20" x14ac:dyDescent="0.3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s="2">
        <v>42916</v>
      </c>
      <c r="O1074" t="str">
        <f>VLOOKUP(L1074,Location!$A$1:$D$157,2,FALSE)</f>
        <v>Colorado</v>
      </c>
      <c r="P1074" t="str">
        <f>VLOOKUP(L1074,Location!$A$1:$D$157,3,FALSE)</f>
        <v>Central</v>
      </c>
      <c r="Q1074" t="str">
        <f>VLOOKUP(L1074,Location!$A$1:$D$157,4,FALSE)</f>
        <v>Major Market</v>
      </c>
      <c r="R1074" t="str">
        <f>VLOOKUP(M1074,Product!$A$1:$D$14,2,FALSE)</f>
        <v>Columbian</v>
      </c>
      <c r="S1074" t="str">
        <f>VLOOKUP(M1074,Product!$A$1:$D$14,3,FALSE)</f>
        <v>Coffee</v>
      </c>
      <c r="T1074" t="str">
        <f>VLOOKUP(M1074,Product!$A$1:$D$14,4,FALSE)</f>
        <v>Regular</v>
      </c>
    </row>
    <row r="1075" spans="1:20" x14ac:dyDescent="0.3">
      <c r="A1075">
        <v>111</v>
      </c>
      <c r="B1075">
        <v>152</v>
      </c>
      <c r="C1075">
        <v>256</v>
      </c>
      <c r="D1075">
        <v>91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s="2">
        <v>42916</v>
      </c>
      <c r="O1075" t="str">
        <f>VLOOKUP(L1075,Location!$A$1:$D$157,2,FALSE)</f>
        <v>Illinois</v>
      </c>
      <c r="P1075" t="str">
        <f>VLOOKUP(L1075,Location!$A$1:$D$157,3,FALSE)</f>
        <v>Central</v>
      </c>
      <c r="Q1075" t="str">
        <f>VLOOKUP(L1075,Location!$A$1:$D$157,4,FALSE)</f>
        <v>Major Market</v>
      </c>
      <c r="R1075" t="str">
        <f>VLOOKUP(M1075,Product!$A$1:$D$14,2,FALSE)</f>
        <v>Chamomile</v>
      </c>
      <c r="S1075" t="str">
        <f>VLOOKUP(M1075,Product!$A$1:$D$14,3,FALSE)</f>
        <v>Herbal Tea</v>
      </c>
      <c r="T1075" t="str">
        <f>VLOOKUP(M1075,Product!$A$1:$D$14,4,FALSE)</f>
        <v>Decaf</v>
      </c>
    </row>
    <row r="1076" spans="1:20" x14ac:dyDescent="0.3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s="2">
        <v>42916</v>
      </c>
      <c r="O1076" t="str">
        <f>VLOOKUP(L1076,Location!$A$1:$D$157,2,FALSE)</f>
        <v>Illinois</v>
      </c>
      <c r="P1076" t="str">
        <f>VLOOKUP(L1076,Location!$A$1:$D$157,3,FALSE)</f>
        <v>Central</v>
      </c>
      <c r="Q1076" t="str">
        <f>VLOOKUP(L1076,Location!$A$1:$D$157,4,FALSE)</f>
        <v>Major Market</v>
      </c>
      <c r="R1076" t="str">
        <f>VLOOKUP(M1076,Product!$A$1:$D$14,2,FALSE)</f>
        <v>Lemon</v>
      </c>
      <c r="S1076" t="str">
        <f>VLOOKUP(M1076,Product!$A$1:$D$14,3,FALSE)</f>
        <v>Herbal Tea</v>
      </c>
      <c r="T1076" t="str">
        <f>VLOOKUP(M1076,Product!$A$1:$D$14,4,FALSE)</f>
        <v>Decaf</v>
      </c>
    </row>
    <row r="1077" spans="1:20" x14ac:dyDescent="0.3">
      <c r="A1077">
        <v>139</v>
      </c>
      <c r="B1077">
        <v>185</v>
      </c>
      <c r="C1077">
        <v>312</v>
      </c>
      <c r="D1077">
        <v>77</v>
      </c>
      <c r="E1077">
        <v>46</v>
      </c>
      <c r="F1077">
        <v>35</v>
      </c>
      <c r="G1077">
        <v>1007</v>
      </c>
      <c r="H1077">
        <v>150</v>
      </c>
      <c r="I1077">
        <v>88</v>
      </c>
      <c r="J1077">
        <v>170</v>
      </c>
      <c r="K1077">
        <v>270</v>
      </c>
      <c r="L1077">
        <v>815</v>
      </c>
      <c r="M1077">
        <v>10</v>
      </c>
      <c r="N1077" s="2">
        <v>42916</v>
      </c>
      <c r="O1077" t="str">
        <f>VLOOKUP(L1077,Location!$A$1:$D$157,2,FALSE)</f>
        <v>Illinois</v>
      </c>
      <c r="P1077" t="str">
        <f>VLOOKUP(L1077,Location!$A$1:$D$157,3,FALSE)</f>
        <v>Central</v>
      </c>
      <c r="Q1077" t="str">
        <f>VLOOKUP(L1077,Location!$A$1:$D$157,4,FALSE)</f>
        <v>Major Market</v>
      </c>
      <c r="R1077" t="str">
        <f>VLOOKUP(M1077,Product!$A$1:$D$14,2,FALSE)</f>
        <v>Mint</v>
      </c>
      <c r="S1077" t="str">
        <f>VLOOKUP(M1077,Product!$A$1:$D$14,3,FALSE)</f>
        <v>Herbal Tea</v>
      </c>
      <c r="T1077" t="str">
        <f>VLOOKUP(M1077,Product!$A$1:$D$14,4,FALSE)</f>
        <v>Decaf</v>
      </c>
    </row>
    <row r="1078" spans="1:20" x14ac:dyDescent="0.3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s="2">
        <v>42916</v>
      </c>
      <c r="O1078" t="str">
        <f>VLOOKUP(L1078,Location!$A$1:$D$157,2,FALSE)</f>
        <v>Illinois</v>
      </c>
      <c r="P1078" t="str">
        <f>VLOOKUP(L1078,Location!$A$1:$D$157,3,FALSE)</f>
        <v>Central</v>
      </c>
      <c r="Q1078" t="str">
        <f>VLOOKUP(L1078,Location!$A$1:$D$157,4,FALSE)</f>
        <v>Major Market</v>
      </c>
      <c r="R1078" t="str">
        <f>VLOOKUP(M1078,Product!$A$1:$D$14,2,FALSE)</f>
        <v>Darjeeling</v>
      </c>
      <c r="S1078" t="str">
        <f>VLOOKUP(M1078,Product!$A$1:$D$14,3,FALSE)</f>
        <v>Tea</v>
      </c>
      <c r="T1078" t="str">
        <f>VLOOKUP(M1078,Product!$A$1:$D$14,4,FALSE)</f>
        <v>Regular</v>
      </c>
    </row>
    <row r="1079" spans="1:20" x14ac:dyDescent="0.3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s="2">
        <v>42916</v>
      </c>
      <c r="O1079" t="str">
        <f>VLOOKUP(L1079,Location!$A$1:$D$157,2,FALSE)</f>
        <v>Illinois</v>
      </c>
      <c r="P1079" t="str">
        <f>VLOOKUP(L1079,Location!$A$1:$D$157,3,FALSE)</f>
        <v>Central</v>
      </c>
      <c r="Q1079" t="str">
        <f>VLOOKUP(L1079,Location!$A$1:$D$157,4,FALSE)</f>
        <v>Major Market</v>
      </c>
      <c r="R1079" t="str">
        <f>VLOOKUP(M1079,Product!$A$1:$D$14,2,FALSE)</f>
        <v>Earl Grey</v>
      </c>
      <c r="S1079" t="str">
        <f>VLOOKUP(M1079,Product!$A$1:$D$14,3,FALSE)</f>
        <v>Tea</v>
      </c>
      <c r="T1079" t="str">
        <f>VLOOKUP(M1079,Product!$A$1:$D$14,4,FALSE)</f>
        <v>Regular</v>
      </c>
    </row>
    <row r="1080" spans="1:20" x14ac:dyDescent="0.3">
      <c r="A1080">
        <v>259</v>
      </c>
      <c r="B1080">
        <v>387</v>
      </c>
      <c r="C1080">
        <v>678</v>
      </c>
      <c r="D1080">
        <v>276</v>
      </c>
      <c r="E1080">
        <v>128</v>
      </c>
      <c r="F1080">
        <v>96</v>
      </c>
      <c r="G1080">
        <v>1742</v>
      </c>
      <c r="H1080">
        <v>340</v>
      </c>
      <c r="I1080">
        <v>377</v>
      </c>
      <c r="J1080">
        <v>470</v>
      </c>
      <c r="K1080">
        <v>800</v>
      </c>
      <c r="L1080">
        <v>224</v>
      </c>
      <c r="M1080">
        <v>5</v>
      </c>
      <c r="N1080" s="2">
        <v>42916</v>
      </c>
      <c r="O1080" t="str">
        <f>VLOOKUP(L1080,Location!$A$1:$D$157,2,FALSE)</f>
        <v>Illinois</v>
      </c>
      <c r="P1080" t="str">
        <f>VLOOKUP(L1080,Location!$A$1:$D$157,3,FALSE)</f>
        <v>Central</v>
      </c>
      <c r="Q1080" t="str">
        <f>VLOOKUP(L1080,Location!$A$1:$D$157,4,FALSE)</f>
        <v>Major Market</v>
      </c>
      <c r="R1080" t="str">
        <f>VLOOKUP(M1080,Product!$A$1:$D$14,2,FALSE)</f>
        <v>Caffe Mocha</v>
      </c>
      <c r="S1080" t="str">
        <f>VLOOKUP(M1080,Product!$A$1:$D$14,3,FALSE)</f>
        <v>Espresso</v>
      </c>
      <c r="T1080" t="str">
        <f>VLOOKUP(M1080,Product!$A$1:$D$14,4,FALSE)</f>
        <v>Regular</v>
      </c>
    </row>
    <row r="1081" spans="1:20" x14ac:dyDescent="0.3">
      <c r="A1081">
        <v>168</v>
      </c>
      <c r="B1081">
        <v>266</v>
      </c>
      <c r="C1081">
        <v>532</v>
      </c>
      <c r="D1081">
        <v>192</v>
      </c>
      <c r="E1081">
        <v>98</v>
      </c>
      <c r="F1081">
        <v>74</v>
      </c>
      <c r="G1081">
        <v>1819</v>
      </c>
      <c r="H1081">
        <v>220</v>
      </c>
      <c r="I1081">
        <v>283</v>
      </c>
      <c r="J1081">
        <v>320</v>
      </c>
      <c r="K1081">
        <v>620</v>
      </c>
      <c r="L1081">
        <v>312</v>
      </c>
      <c r="M1081">
        <v>6</v>
      </c>
      <c r="N1081" s="2">
        <v>42916</v>
      </c>
      <c r="O1081" t="str">
        <f>VLOOKUP(L1081,Location!$A$1:$D$157,2,FALSE)</f>
        <v>Illinois</v>
      </c>
      <c r="P1081" t="str">
        <f>VLOOKUP(L1081,Location!$A$1:$D$157,3,FALSE)</f>
        <v>Central</v>
      </c>
      <c r="Q1081" t="str">
        <f>VLOOKUP(L1081,Location!$A$1:$D$157,4,FALSE)</f>
        <v>Major Market</v>
      </c>
      <c r="R1081" t="str">
        <f>VLOOKUP(M1081,Product!$A$1:$D$14,2,FALSE)</f>
        <v>Decaf Espresso</v>
      </c>
      <c r="S1081" t="str">
        <f>VLOOKUP(M1081,Product!$A$1:$D$14,3,FALSE)</f>
        <v>Espresso</v>
      </c>
      <c r="T1081" t="str">
        <f>VLOOKUP(M1081,Product!$A$1:$D$14,4,FALSE)</f>
        <v>Decaf</v>
      </c>
    </row>
    <row r="1082" spans="1:20" x14ac:dyDescent="0.3">
      <c r="A1082">
        <v>150</v>
      </c>
      <c r="B1082">
        <v>222</v>
      </c>
      <c r="C1082">
        <v>376</v>
      </c>
      <c r="D1082">
        <v>202</v>
      </c>
      <c r="E1082">
        <v>72</v>
      </c>
      <c r="F1082">
        <v>49</v>
      </c>
      <c r="G1082">
        <v>833</v>
      </c>
      <c r="H1082">
        <v>170</v>
      </c>
      <c r="I1082">
        <v>143</v>
      </c>
      <c r="J1082">
        <v>230</v>
      </c>
      <c r="K1082">
        <v>390</v>
      </c>
      <c r="L1082">
        <v>217</v>
      </c>
      <c r="M1082">
        <v>3</v>
      </c>
      <c r="N1082" s="2">
        <v>42916</v>
      </c>
      <c r="O1082" t="str">
        <f>VLOOKUP(L1082,Location!$A$1:$D$157,2,FALSE)</f>
        <v>Illinois</v>
      </c>
      <c r="P1082" t="str">
        <f>VLOOKUP(L1082,Location!$A$1:$D$157,3,FALSE)</f>
        <v>Central</v>
      </c>
      <c r="Q1082" t="str">
        <f>VLOOKUP(L1082,Location!$A$1:$D$157,4,FALSE)</f>
        <v>Major Market</v>
      </c>
      <c r="R1082" t="str">
        <f>VLOOKUP(M1082,Product!$A$1:$D$14,2,FALSE)</f>
        <v>Decaf Irish Cream</v>
      </c>
      <c r="S1082" t="str">
        <f>VLOOKUP(M1082,Product!$A$1:$D$14,3,FALSE)</f>
        <v>Coffee</v>
      </c>
      <c r="T1082" t="str">
        <f>VLOOKUP(M1082,Product!$A$1:$D$14,4,FALSE)</f>
        <v>Decaf</v>
      </c>
    </row>
    <row r="1083" spans="1:20" x14ac:dyDescent="0.3">
      <c r="A1083">
        <v>208</v>
      </c>
      <c r="B1083">
        <v>329</v>
      </c>
      <c r="C1083">
        <v>567</v>
      </c>
      <c r="D1083">
        <v>182</v>
      </c>
      <c r="E1083">
        <v>121</v>
      </c>
      <c r="F1083">
        <v>78</v>
      </c>
      <c r="G1083">
        <v>1190</v>
      </c>
      <c r="H1083">
        <v>230</v>
      </c>
      <c r="I1083">
        <v>282</v>
      </c>
      <c r="J1083">
        <v>340</v>
      </c>
      <c r="K1083">
        <v>590</v>
      </c>
      <c r="L1083">
        <v>312</v>
      </c>
      <c r="M1083">
        <v>2</v>
      </c>
      <c r="N1083" s="2">
        <v>42916</v>
      </c>
      <c r="O1083" t="str">
        <f>VLOOKUP(L1083,Location!$A$1:$D$157,2,FALSE)</f>
        <v>Illinois</v>
      </c>
      <c r="P1083" t="str">
        <f>VLOOKUP(L1083,Location!$A$1:$D$157,3,FALSE)</f>
        <v>Central</v>
      </c>
      <c r="Q1083" t="str">
        <f>VLOOKUP(L1083,Location!$A$1:$D$157,4,FALSE)</f>
        <v>Major Market</v>
      </c>
      <c r="R1083" t="str">
        <f>VLOOKUP(M1083,Product!$A$1:$D$14,2,FALSE)</f>
        <v>Columbian</v>
      </c>
      <c r="S1083" t="str">
        <f>VLOOKUP(M1083,Product!$A$1:$D$14,3,FALSE)</f>
        <v>Coffee</v>
      </c>
      <c r="T1083" t="str">
        <f>VLOOKUP(M1083,Product!$A$1:$D$14,4,FALSE)</f>
        <v>Regular</v>
      </c>
    </row>
    <row r="1084" spans="1:20" x14ac:dyDescent="0.3">
      <c r="A1084">
        <v>258</v>
      </c>
      <c r="B1084">
        <v>387</v>
      </c>
      <c r="C1084">
        <v>678</v>
      </c>
      <c r="D1084">
        <v>320</v>
      </c>
      <c r="E1084">
        <v>129</v>
      </c>
      <c r="F1084">
        <v>96</v>
      </c>
      <c r="G1084">
        <v>1742</v>
      </c>
      <c r="H1084">
        <v>240</v>
      </c>
      <c r="I1084">
        <v>237</v>
      </c>
      <c r="J1084">
        <v>340</v>
      </c>
      <c r="K1084">
        <v>590</v>
      </c>
      <c r="L1084">
        <v>319</v>
      </c>
      <c r="M1084">
        <v>8</v>
      </c>
      <c r="N1084" s="2">
        <v>42916</v>
      </c>
      <c r="O1084" t="str">
        <f>VLOOKUP(L1084,Location!$A$1:$D$157,2,FALSE)</f>
        <v>Iowa</v>
      </c>
      <c r="P1084" t="str">
        <f>VLOOKUP(L1084,Location!$A$1:$D$157,3,FALSE)</f>
        <v>Central</v>
      </c>
      <c r="Q1084" t="str">
        <f>VLOOKUP(L1084,Location!$A$1:$D$157,4,FALSE)</f>
        <v>Small Market</v>
      </c>
      <c r="R1084" t="str">
        <f>VLOOKUP(M1084,Product!$A$1:$D$14,2,FALSE)</f>
        <v>Chamomile</v>
      </c>
      <c r="S1084" t="str">
        <f>VLOOKUP(M1084,Product!$A$1:$D$14,3,FALSE)</f>
        <v>Herbal Tea</v>
      </c>
      <c r="T1084" t="str">
        <f>VLOOKUP(M1084,Product!$A$1:$D$14,4,FALSE)</f>
        <v>Decaf</v>
      </c>
    </row>
    <row r="1085" spans="1:20" x14ac:dyDescent="0.3">
      <c r="A1085">
        <v>150</v>
      </c>
      <c r="B1085">
        <v>222</v>
      </c>
      <c r="C1085">
        <v>376</v>
      </c>
      <c r="D1085">
        <v>174</v>
      </c>
      <c r="E1085">
        <v>72</v>
      </c>
      <c r="F1085">
        <v>49</v>
      </c>
      <c r="G1085">
        <v>833</v>
      </c>
      <c r="H1085">
        <v>150</v>
      </c>
      <c r="I1085">
        <v>124</v>
      </c>
      <c r="J1085">
        <v>200</v>
      </c>
      <c r="K1085">
        <v>330</v>
      </c>
      <c r="L1085">
        <v>319</v>
      </c>
      <c r="M1085">
        <v>9</v>
      </c>
      <c r="N1085" s="2">
        <v>42916</v>
      </c>
      <c r="O1085" t="str">
        <f>VLOOKUP(L1085,Location!$A$1:$D$157,2,FALSE)</f>
        <v>Iowa</v>
      </c>
      <c r="P1085" t="str">
        <f>VLOOKUP(L1085,Location!$A$1:$D$157,3,FALSE)</f>
        <v>Central</v>
      </c>
      <c r="Q1085" t="str">
        <f>VLOOKUP(L1085,Location!$A$1:$D$157,4,FALSE)</f>
        <v>Small Market</v>
      </c>
      <c r="R1085" t="str">
        <f>VLOOKUP(M1085,Product!$A$1:$D$14,2,FALSE)</f>
        <v>Lemon</v>
      </c>
      <c r="S1085" t="str">
        <f>VLOOKUP(M1085,Product!$A$1:$D$14,3,FALSE)</f>
        <v>Herbal Tea</v>
      </c>
      <c r="T1085" t="str">
        <f>VLOOKUP(M1085,Product!$A$1:$D$14,4,FALSE)</f>
        <v>Decaf</v>
      </c>
    </row>
    <row r="1086" spans="1:20" x14ac:dyDescent="0.3">
      <c r="A1086">
        <v>167</v>
      </c>
      <c r="B1086">
        <v>266</v>
      </c>
      <c r="C1086">
        <v>532</v>
      </c>
      <c r="D1086">
        <v>366</v>
      </c>
      <c r="E1086">
        <v>99</v>
      </c>
      <c r="F1086">
        <v>74</v>
      </c>
      <c r="G1086">
        <v>1819</v>
      </c>
      <c r="H1086">
        <v>150</v>
      </c>
      <c r="I1086">
        <v>201</v>
      </c>
      <c r="J1086">
        <v>240</v>
      </c>
      <c r="K1086">
        <v>460</v>
      </c>
      <c r="L1086">
        <v>515</v>
      </c>
      <c r="M1086">
        <v>11</v>
      </c>
      <c r="N1086" s="2">
        <v>42916</v>
      </c>
      <c r="O1086" t="str">
        <f>VLOOKUP(L1086,Location!$A$1:$D$157,2,FALSE)</f>
        <v>Iowa</v>
      </c>
      <c r="P1086" t="str">
        <f>VLOOKUP(L1086,Location!$A$1:$D$157,3,FALSE)</f>
        <v>Central</v>
      </c>
      <c r="Q1086" t="str">
        <f>VLOOKUP(L1086,Location!$A$1:$D$157,4,FALSE)</f>
        <v>Small Market</v>
      </c>
      <c r="R1086" t="str">
        <f>VLOOKUP(M1086,Product!$A$1:$D$14,2,FALSE)</f>
        <v>Darjeeling</v>
      </c>
      <c r="S1086" t="str">
        <f>VLOOKUP(M1086,Product!$A$1:$D$14,3,FALSE)</f>
        <v>Tea</v>
      </c>
      <c r="T1086" t="str">
        <f>VLOOKUP(M1086,Product!$A$1:$D$14,4,FALSE)</f>
        <v>Regular</v>
      </c>
    </row>
    <row r="1087" spans="1:20" x14ac:dyDescent="0.3">
      <c r="A1087">
        <v>197</v>
      </c>
      <c r="B1087">
        <v>332</v>
      </c>
      <c r="C1087">
        <v>602</v>
      </c>
      <c r="D1087">
        <v>327</v>
      </c>
      <c r="E1087">
        <v>135</v>
      </c>
      <c r="F1087">
        <v>102</v>
      </c>
      <c r="G1087">
        <v>1834</v>
      </c>
      <c r="H1087">
        <v>170</v>
      </c>
      <c r="I1087">
        <v>260</v>
      </c>
      <c r="J1087">
        <v>290</v>
      </c>
      <c r="K1087">
        <v>520</v>
      </c>
      <c r="L1087">
        <v>319</v>
      </c>
      <c r="M1087">
        <v>12</v>
      </c>
      <c r="N1087" s="2">
        <v>42916</v>
      </c>
      <c r="O1087" t="str">
        <f>VLOOKUP(L1087,Location!$A$1:$D$157,2,FALSE)</f>
        <v>Iowa</v>
      </c>
      <c r="P1087" t="str">
        <f>VLOOKUP(L1087,Location!$A$1:$D$157,3,FALSE)</f>
        <v>Central</v>
      </c>
      <c r="Q1087" t="str">
        <f>VLOOKUP(L1087,Location!$A$1:$D$157,4,FALSE)</f>
        <v>Small Market</v>
      </c>
      <c r="R1087" t="str">
        <f>VLOOKUP(M1087,Product!$A$1:$D$14,2,FALSE)</f>
        <v>Earl Grey</v>
      </c>
      <c r="S1087" t="str">
        <f>VLOOKUP(M1087,Product!$A$1:$D$14,3,FALSE)</f>
        <v>Tea</v>
      </c>
      <c r="T1087" t="str">
        <f>VLOOKUP(M1087,Product!$A$1:$D$14,4,FALSE)</f>
        <v>Regular</v>
      </c>
    </row>
    <row r="1088" spans="1:20" x14ac:dyDescent="0.3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s="2">
        <v>42916</v>
      </c>
      <c r="O1088" t="str">
        <f>VLOOKUP(L1088,Location!$A$1:$D$157,2,FALSE)</f>
        <v>Iowa</v>
      </c>
      <c r="P1088" t="str">
        <f>VLOOKUP(L1088,Location!$A$1:$D$157,3,FALSE)</f>
        <v>Central</v>
      </c>
      <c r="Q1088" t="str">
        <f>VLOOKUP(L1088,Location!$A$1:$D$157,4,FALSE)</f>
        <v>Small Market</v>
      </c>
      <c r="R1088" t="str">
        <f>VLOOKUP(M1088,Product!$A$1:$D$14,2,FALSE)</f>
        <v>Caffe Mocha</v>
      </c>
      <c r="S1088" t="str">
        <f>VLOOKUP(M1088,Product!$A$1:$D$14,3,FALSE)</f>
        <v>Espresso</v>
      </c>
      <c r="T1088" t="str">
        <f>VLOOKUP(M1088,Product!$A$1:$D$14,4,FALSE)</f>
        <v>Regular</v>
      </c>
    </row>
    <row r="1089" spans="1:20" x14ac:dyDescent="0.3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s="2">
        <v>42916</v>
      </c>
      <c r="O1089" t="str">
        <f>VLOOKUP(L1089,Location!$A$1:$D$157,2,FALSE)</f>
        <v>Iowa</v>
      </c>
      <c r="P1089" t="str">
        <f>VLOOKUP(L1089,Location!$A$1:$D$157,3,FALSE)</f>
        <v>Central</v>
      </c>
      <c r="Q1089" t="str">
        <f>VLOOKUP(L1089,Location!$A$1:$D$157,4,FALSE)</f>
        <v>Small Market</v>
      </c>
      <c r="R1089" t="str">
        <f>VLOOKUP(M1089,Product!$A$1:$D$14,2,FALSE)</f>
        <v>Decaf Espresso</v>
      </c>
      <c r="S1089" t="str">
        <f>VLOOKUP(M1089,Product!$A$1:$D$14,3,FALSE)</f>
        <v>Espresso</v>
      </c>
      <c r="T1089" t="str">
        <f>VLOOKUP(M1089,Product!$A$1:$D$14,4,FALSE)</f>
        <v>Decaf</v>
      </c>
    </row>
    <row r="1090" spans="1:20" x14ac:dyDescent="0.3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s="2">
        <v>42916</v>
      </c>
      <c r="O1090" t="str">
        <f>VLOOKUP(L1090,Location!$A$1:$D$157,2,FALSE)</f>
        <v>Iowa</v>
      </c>
      <c r="P1090" t="str">
        <f>VLOOKUP(L1090,Location!$A$1:$D$157,3,FALSE)</f>
        <v>Central</v>
      </c>
      <c r="Q1090" t="str">
        <f>VLOOKUP(L1090,Location!$A$1:$D$157,4,FALSE)</f>
        <v>Small Market</v>
      </c>
      <c r="R1090" t="str">
        <f>VLOOKUP(M1090,Product!$A$1:$D$14,2,FALSE)</f>
        <v>Decaf Irish Cream</v>
      </c>
      <c r="S1090" t="str">
        <f>VLOOKUP(M1090,Product!$A$1:$D$14,3,FALSE)</f>
        <v>Coffee</v>
      </c>
      <c r="T1090" t="str">
        <f>VLOOKUP(M1090,Product!$A$1:$D$14,4,FALSE)</f>
        <v>Decaf</v>
      </c>
    </row>
    <row r="1091" spans="1:20" x14ac:dyDescent="0.3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s="2">
        <v>42916</v>
      </c>
      <c r="O1091" t="str">
        <f>VLOOKUP(L1091,Location!$A$1:$D$157,2,FALSE)</f>
        <v>Iowa</v>
      </c>
      <c r="P1091" t="str">
        <f>VLOOKUP(L1091,Location!$A$1:$D$157,3,FALSE)</f>
        <v>Central</v>
      </c>
      <c r="Q1091" t="str">
        <f>VLOOKUP(L1091,Location!$A$1:$D$157,4,FALSE)</f>
        <v>Small Market</v>
      </c>
      <c r="R1091" t="str">
        <f>VLOOKUP(M1091,Product!$A$1:$D$14,2,FALSE)</f>
        <v>Amaretto</v>
      </c>
      <c r="S1091" t="str">
        <f>VLOOKUP(M1091,Product!$A$1:$D$14,3,FALSE)</f>
        <v>Coffee</v>
      </c>
      <c r="T1091" t="str">
        <f>VLOOKUP(M1091,Product!$A$1:$D$14,4,FALSE)</f>
        <v>Regular</v>
      </c>
    </row>
    <row r="1092" spans="1:20" x14ac:dyDescent="0.3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s="2">
        <v>42916</v>
      </c>
      <c r="O1092" t="str">
        <f>VLOOKUP(L1092,Location!$A$1:$D$157,2,FALSE)</f>
        <v>Iowa</v>
      </c>
      <c r="P1092" t="str">
        <f>VLOOKUP(L1092,Location!$A$1:$D$157,3,FALSE)</f>
        <v>Central</v>
      </c>
      <c r="Q1092" t="str">
        <f>VLOOKUP(L1092,Location!$A$1:$D$157,4,FALSE)</f>
        <v>Small Market</v>
      </c>
      <c r="R1092" t="str">
        <f>VLOOKUP(M1092,Product!$A$1:$D$14,2,FALSE)</f>
        <v>Columbian</v>
      </c>
      <c r="S1092" t="str">
        <f>VLOOKUP(M1092,Product!$A$1:$D$14,3,FALSE)</f>
        <v>Coffee</v>
      </c>
      <c r="T1092" t="str">
        <f>VLOOKUP(M1092,Product!$A$1:$D$14,4,FALSE)</f>
        <v>Regular</v>
      </c>
    </row>
    <row r="1093" spans="1:20" x14ac:dyDescent="0.3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2">
        <v>42916</v>
      </c>
      <c r="O1093" t="str">
        <f>VLOOKUP(L1093,Location!$A$1:$D$157,2,FALSE)</f>
        <v>Missouri</v>
      </c>
      <c r="P1093" t="str">
        <f>VLOOKUP(L1093,Location!$A$1:$D$157,3,FALSE)</f>
        <v>Central</v>
      </c>
      <c r="Q1093" t="str">
        <f>VLOOKUP(L1093,Location!$A$1:$D$157,4,FALSE)</f>
        <v>Small Market</v>
      </c>
      <c r="R1093" t="str">
        <f>VLOOKUP(M1093,Product!$A$1:$D$14,2,FALSE)</f>
        <v>Chamomile</v>
      </c>
      <c r="S1093" t="str">
        <f>VLOOKUP(M1093,Product!$A$1:$D$14,3,FALSE)</f>
        <v>Herbal Tea</v>
      </c>
      <c r="T1093" t="str">
        <f>VLOOKUP(M1093,Product!$A$1:$D$14,4,FALSE)</f>
        <v>Decaf</v>
      </c>
    </row>
    <row r="1094" spans="1:20" x14ac:dyDescent="0.3">
      <c r="A1094">
        <v>-12</v>
      </c>
      <c r="B1094">
        <v>49</v>
      </c>
      <c r="C1094">
        <v>169</v>
      </c>
      <c r="D1094">
        <v>91</v>
      </c>
      <c r="E1094">
        <v>61</v>
      </c>
      <c r="F1094">
        <v>37</v>
      </c>
      <c r="G1094">
        <v>1334</v>
      </c>
      <c r="H1094">
        <v>0</v>
      </c>
      <c r="I1094">
        <v>160</v>
      </c>
      <c r="J1094">
        <v>40</v>
      </c>
      <c r="K1094">
        <v>140</v>
      </c>
      <c r="L1094">
        <v>417</v>
      </c>
      <c r="M1094">
        <v>9</v>
      </c>
      <c r="N1094" s="2">
        <v>42916</v>
      </c>
      <c r="O1094" t="str">
        <f>VLOOKUP(L1094,Location!$A$1:$D$157,2,FALSE)</f>
        <v>Missouri</v>
      </c>
      <c r="P1094" t="str">
        <f>VLOOKUP(L1094,Location!$A$1:$D$157,3,FALSE)</f>
        <v>Central</v>
      </c>
      <c r="Q1094" t="str">
        <f>VLOOKUP(L1094,Location!$A$1:$D$157,4,FALSE)</f>
        <v>Small Market</v>
      </c>
      <c r="R1094" t="str">
        <f>VLOOKUP(M1094,Product!$A$1:$D$14,2,FALSE)</f>
        <v>Lemon</v>
      </c>
      <c r="S1094" t="str">
        <f>VLOOKUP(M1094,Product!$A$1:$D$14,3,FALSE)</f>
        <v>Herbal Tea</v>
      </c>
      <c r="T1094" t="str">
        <f>VLOOKUP(M1094,Product!$A$1:$D$14,4,FALSE)</f>
        <v>Decaf</v>
      </c>
    </row>
    <row r="1095" spans="1:20" x14ac:dyDescent="0.3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s="2">
        <v>42916</v>
      </c>
      <c r="O1095" t="str">
        <f>VLOOKUP(L1095,Location!$A$1:$D$157,2,FALSE)</f>
        <v>Missouri</v>
      </c>
      <c r="P1095" t="str">
        <f>VLOOKUP(L1095,Location!$A$1:$D$157,3,FALSE)</f>
        <v>Central</v>
      </c>
      <c r="Q1095" t="str">
        <f>VLOOKUP(L1095,Location!$A$1:$D$157,4,FALSE)</f>
        <v>Small Market</v>
      </c>
      <c r="R1095" t="str">
        <f>VLOOKUP(M1095,Product!$A$1:$D$14,2,FALSE)</f>
        <v>Darjeeling</v>
      </c>
      <c r="S1095" t="str">
        <f>VLOOKUP(M1095,Product!$A$1:$D$14,3,FALSE)</f>
        <v>Tea</v>
      </c>
      <c r="T1095" t="str">
        <f>VLOOKUP(M1095,Product!$A$1:$D$14,4,FALSE)</f>
        <v>Regular</v>
      </c>
    </row>
    <row r="1096" spans="1:20" x14ac:dyDescent="0.3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2">
        <v>42916</v>
      </c>
      <c r="O1096" t="str">
        <f>VLOOKUP(L1096,Location!$A$1:$D$157,2,FALSE)</f>
        <v>Missouri</v>
      </c>
      <c r="P1096" t="str">
        <f>VLOOKUP(L1096,Location!$A$1:$D$157,3,FALSE)</f>
        <v>Central</v>
      </c>
      <c r="Q1096" t="str">
        <f>VLOOKUP(L1096,Location!$A$1:$D$157,4,FALSE)</f>
        <v>Small Market</v>
      </c>
      <c r="R1096" t="str">
        <f>VLOOKUP(M1096,Product!$A$1:$D$14,2,FALSE)</f>
        <v>Earl Grey</v>
      </c>
      <c r="S1096" t="str">
        <f>VLOOKUP(M1096,Product!$A$1:$D$14,3,FALSE)</f>
        <v>Tea</v>
      </c>
      <c r="T1096" t="str">
        <f>VLOOKUP(M1096,Product!$A$1:$D$14,4,FALSE)</f>
        <v>Regular</v>
      </c>
    </row>
    <row r="1097" spans="1:20" x14ac:dyDescent="0.3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s="2">
        <v>42916</v>
      </c>
      <c r="O1097" t="str">
        <f>VLOOKUP(L1097,Location!$A$1:$D$157,2,FALSE)</f>
        <v>Missouri</v>
      </c>
      <c r="P1097" t="str">
        <f>VLOOKUP(L1097,Location!$A$1:$D$157,3,FALSE)</f>
        <v>Central</v>
      </c>
      <c r="Q1097" t="str">
        <f>VLOOKUP(L1097,Location!$A$1:$D$157,4,FALSE)</f>
        <v>Small Market</v>
      </c>
      <c r="R1097" t="str">
        <f>VLOOKUP(M1097,Product!$A$1:$D$14,2,FALSE)</f>
        <v>Green Tea</v>
      </c>
      <c r="S1097" t="str">
        <f>VLOOKUP(M1097,Product!$A$1:$D$14,3,FALSE)</f>
        <v>Tea</v>
      </c>
      <c r="T1097" t="str">
        <f>VLOOKUP(M1097,Product!$A$1:$D$14,4,FALSE)</f>
        <v>Regular</v>
      </c>
    </row>
    <row r="1098" spans="1:20" x14ac:dyDescent="0.3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s="2">
        <v>42916</v>
      </c>
      <c r="O1098" t="str">
        <f>VLOOKUP(L1098,Location!$A$1:$D$157,2,FALSE)</f>
        <v>Missouri</v>
      </c>
      <c r="P1098" t="str">
        <f>VLOOKUP(L1098,Location!$A$1:$D$157,3,FALSE)</f>
        <v>Central</v>
      </c>
      <c r="Q1098" t="str">
        <f>VLOOKUP(L1098,Location!$A$1:$D$157,4,FALSE)</f>
        <v>Small Market</v>
      </c>
      <c r="R1098" t="str">
        <f>VLOOKUP(M1098,Product!$A$1:$D$14,2,FALSE)</f>
        <v>Caffe Mocha</v>
      </c>
      <c r="S1098" t="str">
        <f>VLOOKUP(M1098,Product!$A$1:$D$14,3,FALSE)</f>
        <v>Espresso</v>
      </c>
      <c r="T1098" t="str">
        <f>VLOOKUP(M1098,Product!$A$1:$D$14,4,FALSE)</f>
        <v>Regular</v>
      </c>
    </row>
    <row r="1099" spans="1:20" x14ac:dyDescent="0.3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s="2">
        <v>42916</v>
      </c>
      <c r="O1099" t="str">
        <f>VLOOKUP(L1099,Location!$A$1:$D$157,2,FALSE)</f>
        <v>Missouri</v>
      </c>
      <c r="P1099" t="str">
        <f>VLOOKUP(L1099,Location!$A$1:$D$157,3,FALSE)</f>
        <v>Central</v>
      </c>
      <c r="Q1099" t="str">
        <f>VLOOKUP(L1099,Location!$A$1:$D$157,4,FALSE)</f>
        <v>Small Market</v>
      </c>
      <c r="R1099" t="str">
        <f>VLOOKUP(M1099,Product!$A$1:$D$14,2,FALSE)</f>
        <v>Decaf Espresso</v>
      </c>
      <c r="S1099" t="str">
        <f>VLOOKUP(M1099,Product!$A$1:$D$14,3,FALSE)</f>
        <v>Espresso</v>
      </c>
      <c r="T1099" t="str">
        <f>VLOOKUP(M1099,Product!$A$1:$D$14,4,FALSE)</f>
        <v>Decaf</v>
      </c>
    </row>
    <row r="1100" spans="1:20" x14ac:dyDescent="0.3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s="2">
        <v>42916</v>
      </c>
      <c r="O1100" t="str">
        <f>VLOOKUP(L1100,Location!$A$1:$D$157,2,FALSE)</f>
        <v>Missouri</v>
      </c>
      <c r="P1100" t="str">
        <f>VLOOKUP(L1100,Location!$A$1:$D$157,3,FALSE)</f>
        <v>Central</v>
      </c>
      <c r="Q1100" t="str">
        <f>VLOOKUP(L1100,Location!$A$1:$D$157,4,FALSE)</f>
        <v>Small Market</v>
      </c>
      <c r="R1100" t="str">
        <f>VLOOKUP(M1100,Product!$A$1:$D$14,2,FALSE)</f>
        <v>Decaf Irish Cream</v>
      </c>
      <c r="S1100" t="str">
        <f>VLOOKUP(M1100,Product!$A$1:$D$14,3,FALSE)</f>
        <v>Coffee</v>
      </c>
      <c r="T1100" t="str">
        <f>VLOOKUP(M1100,Product!$A$1:$D$14,4,FALSE)</f>
        <v>Decaf</v>
      </c>
    </row>
    <row r="1101" spans="1:20" x14ac:dyDescent="0.3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s="2">
        <v>42916</v>
      </c>
      <c r="O1101" t="str">
        <f>VLOOKUP(L1101,Location!$A$1:$D$157,2,FALSE)</f>
        <v>Missouri</v>
      </c>
      <c r="P1101" t="str">
        <f>VLOOKUP(L1101,Location!$A$1:$D$157,3,FALSE)</f>
        <v>Central</v>
      </c>
      <c r="Q1101" t="str">
        <f>VLOOKUP(L1101,Location!$A$1:$D$157,4,FALSE)</f>
        <v>Small Market</v>
      </c>
      <c r="R1101" t="str">
        <f>VLOOKUP(M1101,Product!$A$1:$D$14,2,FALSE)</f>
        <v>Columbian</v>
      </c>
      <c r="S1101" t="str">
        <f>VLOOKUP(M1101,Product!$A$1:$D$14,3,FALSE)</f>
        <v>Coffee</v>
      </c>
      <c r="T1101" t="str">
        <f>VLOOKUP(M1101,Product!$A$1:$D$14,4,FALSE)</f>
        <v>Regular</v>
      </c>
    </row>
    <row r="1102" spans="1:20" x14ac:dyDescent="0.3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2">
        <v>42916</v>
      </c>
      <c r="O1102" t="str">
        <f>VLOOKUP(L1102,Location!$A$1:$D$157,2,FALSE)</f>
        <v>Ohio</v>
      </c>
      <c r="P1102" t="str">
        <f>VLOOKUP(L1102,Location!$A$1:$D$157,3,FALSE)</f>
        <v>Central</v>
      </c>
      <c r="Q1102" t="str">
        <f>VLOOKUP(L1102,Location!$A$1:$D$157,4,FALSE)</f>
        <v>Major Market</v>
      </c>
      <c r="R1102" t="str">
        <f>VLOOKUP(M1102,Product!$A$1:$D$14,2,FALSE)</f>
        <v>Chamomile</v>
      </c>
      <c r="S1102" t="str">
        <f>VLOOKUP(M1102,Product!$A$1:$D$14,3,FALSE)</f>
        <v>Herbal Tea</v>
      </c>
      <c r="T1102" t="str">
        <f>VLOOKUP(M1102,Product!$A$1:$D$14,4,FALSE)</f>
        <v>Decaf</v>
      </c>
    </row>
    <row r="1103" spans="1:20" x14ac:dyDescent="0.3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s="2">
        <v>42916</v>
      </c>
      <c r="O1103" t="str">
        <f>VLOOKUP(L1103,Location!$A$1:$D$157,2,FALSE)</f>
        <v>Ohio</v>
      </c>
      <c r="P1103" t="str">
        <f>VLOOKUP(L1103,Location!$A$1:$D$157,3,FALSE)</f>
        <v>Central</v>
      </c>
      <c r="Q1103" t="str">
        <f>VLOOKUP(L1103,Location!$A$1:$D$157,4,FALSE)</f>
        <v>Major Market</v>
      </c>
      <c r="R1103" t="str">
        <f>VLOOKUP(M1103,Product!$A$1:$D$14,2,FALSE)</f>
        <v>Lemon</v>
      </c>
      <c r="S1103" t="str">
        <f>VLOOKUP(M1103,Product!$A$1:$D$14,3,FALSE)</f>
        <v>Herbal Tea</v>
      </c>
      <c r="T1103" t="str">
        <f>VLOOKUP(M1103,Product!$A$1:$D$14,4,FALSE)</f>
        <v>Decaf</v>
      </c>
    </row>
    <row r="1104" spans="1:20" x14ac:dyDescent="0.3">
      <c r="A1104">
        <v>104</v>
      </c>
      <c r="B1104">
        <v>172</v>
      </c>
      <c r="C1104">
        <v>286</v>
      </c>
      <c r="D1104">
        <v>93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2">
        <v>42916</v>
      </c>
      <c r="O1104" t="str">
        <f>VLOOKUP(L1104,Location!$A$1:$D$157,2,FALSE)</f>
        <v>Ohio</v>
      </c>
      <c r="P1104" t="str">
        <f>VLOOKUP(L1104,Location!$A$1:$D$157,3,FALSE)</f>
        <v>Central</v>
      </c>
      <c r="Q1104" t="str">
        <f>VLOOKUP(L1104,Location!$A$1:$D$157,4,FALSE)</f>
        <v>Major Market</v>
      </c>
      <c r="R1104" t="str">
        <f>VLOOKUP(M1104,Product!$A$1:$D$14,2,FALSE)</f>
        <v>Darjeeling</v>
      </c>
      <c r="S1104" t="str">
        <f>VLOOKUP(M1104,Product!$A$1:$D$14,3,FALSE)</f>
        <v>Tea</v>
      </c>
      <c r="T1104" t="str">
        <f>VLOOKUP(M1104,Product!$A$1:$D$14,4,FALSE)</f>
        <v>Regular</v>
      </c>
    </row>
    <row r="1105" spans="1:20" x14ac:dyDescent="0.3">
      <c r="A1105">
        <v>128</v>
      </c>
      <c r="B1105">
        <v>195</v>
      </c>
      <c r="C1105">
        <v>336</v>
      </c>
      <c r="D1105">
        <v>100</v>
      </c>
      <c r="E1105">
        <v>67</v>
      </c>
      <c r="F1105">
        <v>43</v>
      </c>
      <c r="G1105">
        <v>692</v>
      </c>
      <c r="H1105">
        <v>110</v>
      </c>
      <c r="I1105">
        <v>65</v>
      </c>
      <c r="J1105">
        <v>170</v>
      </c>
      <c r="K1105">
        <v>290</v>
      </c>
      <c r="L1105">
        <v>513</v>
      </c>
      <c r="M1105">
        <v>12</v>
      </c>
      <c r="N1105" s="2">
        <v>42916</v>
      </c>
      <c r="O1105" t="str">
        <f>VLOOKUP(L1105,Location!$A$1:$D$157,2,FALSE)</f>
        <v>Ohio</v>
      </c>
      <c r="P1105" t="str">
        <f>VLOOKUP(L1105,Location!$A$1:$D$157,3,FALSE)</f>
        <v>Central</v>
      </c>
      <c r="Q1105" t="str">
        <f>VLOOKUP(L1105,Location!$A$1:$D$157,4,FALSE)</f>
        <v>Major Market</v>
      </c>
      <c r="R1105" t="str">
        <f>VLOOKUP(M1105,Product!$A$1:$D$14,2,FALSE)</f>
        <v>Earl Grey</v>
      </c>
      <c r="S1105" t="str">
        <f>VLOOKUP(M1105,Product!$A$1:$D$14,3,FALSE)</f>
        <v>Tea</v>
      </c>
      <c r="T1105" t="str">
        <f>VLOOKUP(M1105,Product!$A$1:$D$14,4,FALSE)</f>
        <v>Regular</v>
      </c>
    </row>
    <row r="1106" spans="1:20" x14ac:dyDescent="0.3">
      <c r="A1106">
        <v>81</v>
      </c>
      <c r="B1106">
        <v>146</v>
      </c>
      <c r="C1106">
        <v>291</v>
      </c>
      <c r="D1106">
        <v>175</v>
      </c>
      <c r="E1106">
        <v>65</v>
      </c>
      <c r="F1106">
        <v>40</v>
      </c>
      <c r="G1106">
        <v>1304</v>
      </c>
      <c r="H1106">
        <v>120</v>
      </c>
      <c r="I1106">
        <v>156</v>
      </c>
      <c r="J1106">
        <v>180</v>
      </c>
      <c r="K1106">
        <v>340</v>
      </c>
      <c r="L1106">
        <v>216</v>
      </c>
      <c r="M1106">
        <v>5</v>
      </c>
      <c r="N1106" s="2">
        <v>42916</v>
      </c>
      <c r="O1106" t="str">
        <f>VLOOKUP(L1106,Location!$A$1:$D$157,2,FALSE)</f>
        <v>Ohio</v>
      </c>
      <c r="P1106" t="str">
        <f>VLOOKUP(L1106,Location!$A$1:$D$157,3,FALSE)</f>
        <v>Central</v>
      </c>
      <c r="Q1106" t="str">
        <f>VLOOKUP(L1106,Location!$A$1:$D$157,4,FALSE)</f>
        <v>Major Market</v>
      </c>
      <c r="R1106" t="str">
        <f>VLOOKUP(M1106,Product!$A$1:$D$14,2,FALSE)</f>
        <v>Caffe Mocha</v>
      </c>
      <c r="S1106" t="str">
        <f>VLOOKUP(M1106,Product!$A$1:$D$14,3,FALSE)</f>
        <v>Espresso</v>
      </c>
      <c r="T1106" t="str">
        <f>VLOOKUP(M1106,Product!$A$1:$D$14,4,FALSE)</f>
        <v>Regular</v>
      </c>
    </row>
    <row r="1107" spans="1:20" x14ac:dyDescent="0.3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s="2">
        <v>42916</v>
      </c>
      <c r="O1107" t="str">
        <f>VLOOKUP(L1107,Location!$A$1:$D$157,2,FALSE)</f>
        <v>Ohio</v>
      </c>
      <c r="P1107" t="str">
        <f>VLOOKUP(L1107,Location!$A$1:$D$157,3,FALSE)</f>
        <v>Central</v>
      </c>
      <c r="Q1107" t="str">
        <f>VLOOKUP(L1107,Location!$A$1:$D$157,4,FALSE)</f>
        <v>Major Market</v>
      </c>
      <c r="R1107" t="str">
        <f>VLOOKUP(M1107,Product!$A$1:$D$14,2,FALSE)</f>
        <v>Decaf Espresso</v>
      </c>
      <c r="S1107" t="str">
        <f>VLOOKUP(M1107,Product!$A$1:$D$14,3,FALSE)</f>
        <v>Espresso</v>
      </c>
      <c r="T1107" t="str">
        <f>VLOOKUP(M1107,Product!$A$1:$D$14,4,FALSE)</f>
        <v>Decaf</v>
      </c>
    </row>
    <row r="1108" spans="1:20" x14ac:dyDescent="0.3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s="2">
        <v>42916</v>
      </c>
      <c r="O1108" t="str">
        <f>VLOOKUP(L1108,Location!$A$1:$D$157,2,FALSE)</f>
        <v>Ohio</v>
      </c>
      <c r="P1108" t="str">
        <f>VLOOKUP(L1108,Location!$A$1:$D$157,3,FALSE)</f>
        <v>Central</v>
      </c>
      <c r="Q1108" t="str">
        <f>VLOOKUP(L1108,Location!$A$1:$D$157,4,FALSE)</f>
        <v>Major Market</v>
      </c>
      <c r="R1108" t="str">
        <f>VLOOKUP(M1108,Product!$A$1:$D$14,2,FALSE)</f>
        <v>Amaretto</v>
      </c>
      <c r="S1108" t="str">
        <f>VLOOKUP(M1108,Product!$A$1:$D$14,3,FALSE)</f>
        <v>Coffee</v>
      </c>
      <c r="T1108" t="str">
        <f>VLOOKUP(M1108,Product!$A$1:$D$14,4,FALSE)</f>
        <v>Regular</v>
      </c>
    </row>
    <row r="1109" spans="1:20" x14ac:dyDescent="0.3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s="2">
        <v>42916</v>
      </c>
      <c r="O1109" t="str">
        <f>VLOOKUP(L1109,Location!$A$1:$D$157,2,FALSE)</f>
        <v>Ohio</v>
      </c>
      <c r="P1109" t="str">
        <f>VLOOKUP(L1109,Location!$A$1:$D$157,3,FALSE)</f>
        <v>Central</v>
      </c>
      <c r="Q1109" t="str">
        <f>VLOOKUP(L1109,Location!$A$1:$D$157,4,FALSE)</f>
        <v>Major Market</v>
      </c>
      <c r="R1109" t="str">
        <f>VLOOKUP(M1109,Product!$A$1:$D$14,2,FALSE)</f>
        <v>Columbian</v>
      </c>
      <c r="S1109" t="str">
        <f>VLOOKUP(M1109,Product!$A$1:$D$14,3,FALSE)</f>
        <v>Coffee</v>
      </c>
      <c r="T1109" t="str">
        <f>VLOOKUP(M1109,Product!$A$1:$D$14,4,FALSE)</f>
        <v>Regular</v>
      </c>
    </row>
    <row r="1110" spans="1:20" x14ac:dyDescent="0.3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s="2">
        <v>42916</v>
      </c>
      <c r="O1110" t="str">
        <f>VLOOKUP(L1110,Location!$A$1:$D$157,2,FALSE)</f>
        <v>Ohio</v>
      </c>
      <c r="P1110" t="str">
        <f>VLOOKUP(L1110,Location!$A$1:$D$157,3,FALSE)</f>
        <v>Central</v>
      </c>
      <c r="Q1110" t="str">
        <f>VLOOKUP(L1110,Location!$A$1:$D$157,4,FALSE)</f>
        <v>Major Market</v>
      </c>
      <c r="R1110" t="str">
        <f>VLOOKUP(M1110,Product!$A$1:$D$14,2,FALSE)</f>
        <v>Decaf Irish Cream</v>
      </c>
      <c r="S1110" t="str">
        <f>VLOOKUP(M1110,Product!$A$1:$D$14,3,FALSE)</f>
        <v>Coffee</v>
      </c>
      <c r="T1110" t="str">
        <f>VLOOKUP(M1110,Product!$A$1:$D$14,4,FALSE)</f>
        <v>Decaf</v>
      </c>
    </row>
    <row r="1111" spans="1:20" x14ac:dyDescent="0.3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s="2">
        <v>42916</v>
      </c>
      <c r="O1111" t="str">
        <f>VLOOKUP(L1111,Location!$A$1:$D$157,2,FALSE)</f>
        <v>Wisconsin</v>
      </c>
      <c r="P1111" t="str">
        <f>VLOOKUP(L1111,Location!$A$1:$D$157,3,FALSE)</f>
        <v>Central</v>
      </c>
      <c r="Q1111" t="str">
        <f>VLOOKUP(L1111,Location!$A$1:$D$157,4,FALSE)</f>
        <v>Small Market</v>
      </c>
      <c r="R1111" t="str">
        <f>VLOOKUP(M1111,Product!$A$1:$D$14,2,FALSE)</f>
        <v>Chamomile</v>
      </c>
      <c r="S1111" t="str">
        <f>VLOOKUP(M1111,Product!$A$1:$D$14,3,FALSE)</f>
        <v>Herbal Tea</v>
      </c>
      <c r="T1111" t="str">
        <f>VLOOKUP(M1111,Product!$A$1:$D$14,4,FALSE)</f>
        <v>Decaf</v>
      </c>
    </row>
    <row r="1112" spans="1:20" x14ac:dyDescent="0.3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s="2">
        <v>42916</v>
      </c>
      <c r="O1112" t="str">
        <f>VLOOKUP(L1112,Location!$A$1:$D$157,2,FALSE)</f>
        <v>Wisconsin</v>
      </c>
      <c r="P1112" t="str">
        <f>VLOOKUP(L1112,Location!$A$1:$D$157,3,FALSE)</f>
        <v>Central</v>
      </c>
      <c r="Q1112" t="str">
        <f>VLOOKUP(L1112,Location!$A$1:$D$157,4,FALSE)</f>
        <v>Small Market</v>
      </c>
      <c r="R1112" t="str">
        <f>VLOOKUP(M1112,Product!$A$1:$D$14,2,FALSE)</f>
        <v>Lemon</v>
      </c>
      <c r="S1112" t="str">
        <f>VLOOKUP(M1112,Product!$A$1:$D$14,3,FALSE)</f>
        <v>Herbal Tea</v>
      </c>
      <c r="T1112" t="str">
        <f>VLOOKUP(M1112,Product!$A$1:$D$14,4,FALSE)</f>
        <v>Decaf</v>
      </c>
    </row>
    <row r="1113" spans="1:20" x14ac:dyDescent="0.3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s="2">
        <v>42916</v>
      </c>
      <c r="O1113" t="str">
        <f>VLOOKUP(L1113,Location!$A$1:$D$157,2,FALSE)</f>
        <v>Wisconsin</v>
      </c>
      <c r="P1113" t="str">
        <f>VLOOKUP(L1113,Location!$A$1:$D$157,3,FALSE)</f>
        <v>Central</v>
      </c>
      <c r="Q1113" t="str">
        <f>VLOOKUP(L1113,Location!$A$1:$D$157,4,FALSE)</f>
        <v>Small Market</v>
      </c>
      <c r="R1113" t="str">
        <f>VLOOKUP(M1113,Product!$A$1:$D$14,2,FALSE)</f>
        <v>Darjeeling</v>
      </c>
      <c r="S1113" t="str">
        <f>VLOOKUP(M1113,Product!$A$1:$D$14,3,FALSE)</f>
        <v>Tea</v>
      </c>
      <c r="T1113" t="str">
        <f>VLOOKUP(M1113,Product!$A$1:$D$14,4,FALSE)</f>
        <v>Regular</v>
      </c>
    </row>
    <row r="1114" spans="1:20" x14ac:dyDescent="0.3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s="2">
        <v>42916</v>
      </c>
      <c r="O1114" t="str">
        <f>VLOOKUP(L1114,Location!$A$1:$D$157,2,FALSE)</f>
        <v>Wisconsin</v>
      </c>
      <c r="P1114" t="str">
        <f>VLOOKUP(L1114,Location!$A$1:$D$157,3,FALSE)</f>
        <v>Central</v>
      </c>
      <c r="Q1114" t="str">
        <f>VLOOKUP(L1114,Location!$A$1:$D$157,4,FALSE)</f>
        <v>Small Market</v>
      </c>
      <c r="R1114" t="str">
        <f>VLOOKUP(M1114,Product!$A$1:$D$14,2,FALSE)</f>
        <v>Earl Grey</v>
      </c>
      <c r="S1114" t="str">
        <f>VLOOKUP(M1114,Product!$A$1:$D$14,3,FALSE)</f>
        <v>Tea</v>
      </c>
      <c r="T1114" t="str">
        <f>VLOOKUP(M1114,Product!$A$1:$D$14,4,FALSE)</f>
        <v>Regular</v>
      </c>
    </row>
    <row r="1115" spans="1:20" x14ac:dyDescent="0.3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s="2">
        <v>42916</v>
      </c>
      <c r="O1115" t="str">
        <f>VLOOKUP(L1115,Location!$A$1:$D$157,2,FALSE)</f>
        <v>Wisconsin</v>
      </c>
      <c r="P1115" t="str">
        <f>VLOOKUP(L1115,Location!$A$1:$D$157,3,FALSE)</f>
        <v>Central</v>
      </c>
      <c r="Q1115" t="str">
        <f>VLOOKUP(L1115,Location!$A$1:$D$157,4,FALSE)</f>
        <v>Small Market</v>
      </c>
      <c r="R1115" t="str">
        <f>VLOOKUP(M1115,Product!$A$1:$D$14,2,FALSE)</f>
        <v>Caffe Mocha</v>
      </c>
      <c r="S1115" t="str">
        <f>VLOOKUP(M1115,Product!$A$1:$D$14,3,FALSE)</f>
        <v>Espresso</v>
      </c>
      <c r="T1115" t="str">
        <f>VLOOKUP(M1115,Product!$A$1:$D$14,4,FALSE)</f>
        <v>Regular</v>
      </c>
    </row>
    <row r="1116" spans="1:20" x14ac:dyDescent="0.3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s="2">
        <v>42916</v>
      </c>
      <c r="O1116" t="str">
        <f>VLOOKUP(L1116,Location!$A$1:$D$157,2,FALSE)</f>
        <v>Wisconsin</v>
      </c>
      <c r="P1116" t="str">
        <f>VLOOKUP(L1116,Location!$A$1:$D$157,3,FALSE)</f>
        <v>Central</v>
      </c>
      <c r="Q1116" t="str">
        <f>VLOOKUP(L1116,Location!$A$1:$D$157,4,FALSE)</f>
        <v>Small Market</v>
      </c>
      <c r="R1116" t="str">
        <f>VLOOKUP(M1116,Product!$A$1:$D$14,2,FALSE)</f>
        <v>Decaf Espresso</v>
      </c>
      <c r="S1116" t="str">
        <f>VLOOKUP(M1116,Product!$A$1:$D$14,3,FALSE)</f>
        <v>Espresso</v>
      </c>
      <c r="T1116" t="str">
        <f>VLOOKUP(M1116,Product!$A$1:$D$14,4,FALSE)</f>
        <v>Decaf</v>
      </c>
    </row>
    <row r="1117" spans="1:20" x14ac:dyDescent="0.3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s="2">
        <v>42916</v>
      </c>
      <c r="O1117" t="str">
        <f>VLOOKUP(L1117,Location!$A$1:$D$157,2,FALSE)</f>
        <v>Wisconsin</v>
      </c>
      <c r="P1117" t="str">
        <f>VLOOKUP(L1117,Location!$A$1:$D$157,3,FALSE)</f>
        <v>Central</v>
      </c>
      <c r="Q1117" t="str">
        <f>VLOOKUP(L1117,Location!$A$1:$D$157,4,FALSE)</f>
        <v>Small Market</v>
      </c>
      <c r="R1117" t="str">
        <f>VLOOKUP(M1117,Product!$A$1:$D$14,2,FALSE)</f>
        <v>Amaretto</v>
      </c>
      <c r="S1117" t="str">
        <f>VLOOKUP(M1117,Product!$A$1:$D$14,3,FALSE)</f>
        <v>Coffee</v>
      </c>
      <c r="T1117" t="str">
        <f>VLOOKUP(M1117,Product!$A$1:$D$14,4,FALSE)</f>
        <v>Regular</v>
      </c>
    </row>
    <row r="1118" spans="1:20" x14ac:dyDescent="0.3">
      <c r="A1118">
        <v>32</v>
      </c>
      <c r="B1118">
        <v>173</v>
      </c>
      <c r="C1118">
        <v>297</v>
      </c>
      <c r="D1118">
        <v>68</v>
      </c>
      <c r="E1118">
        <v>141</v>
      </c>
      <c r="F1118">
        <v>112</v>
      </c>
      <c r="G1118">
        <v>717</v>
      </c>
      <c r="H1118">
        <v>60</v>
      </c>
      <c r="I1118">
        <v>198</v>
      </c>
      <c r="J1118">
        <v>180</v>
      </c>
      <c r="K1118">
        <v>310</v>
      </c>
      <c r="L1118">
        <v>262</v>
      </c>
      <c r="M1118">
        <v>2</v>
      </c>
      <c r="N1118" s="2">
        <v>42916</v>
      </c>
      <c r="O1118" t="str">
        <f>VLOOKUP(L1118,Location!$A$1:$D$157,2,FALSE)</f>
        <v>Wisconsin</v>
      </c>
      <c r="P1118" t="str">
        <f>VLOOKUP(L1118,Location!$A$1:$D$157,3,FALSE)</f>
        <v>Central</v>
      </c>
      <c r="Q1118" t="str">
        <f>VLOOKUP(L1118,Location!$A$1:$D$157,4,FALSE)</f>
        <v>Small Market</v>
      </c>
      <c r="R1118" t="str">
        <f>VLOOKUP(M1118,Product!$A$1:$D$14,2,FALSE)</f>
        <v>Columbian</v>
      </c>
      <c r="S1118" t="str">
        <f>VLOOKUP(M1118,Product!$A$1:$D$14,3,FALSE)</f>
        <v>Coffee</v>
      </c>
      <c r="T1118" t="str">
        <f>VLOOKUP(M1118,Product!$A$1:$D$14,4,FALSE)</f>
        <v>Regular</v>
      </c>
    </row>
    <row r="1119" spans="1:20" x14ac:dyDescent="0.3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150</v>
      </c>
      <c r="J1119">
        <v>130</v>
      </c>
      <c r="K1119">
        <v>230</v>
      </c>
      <c r="L1119">
        <v>920</v>
      </c>
      <c r="M1119">
        <v>3</v>
      </c>
      <c r="N1119" s="2">
        <v>42916</v>
      </c>
      <c r="O1119" t="str">
        <f>VLOOKUP(L1119,Location!$A$1:$D$157,2,FALSE)</f>
        <v>Wisconsin</v>
      </c>
      <c r="P1119" t="str">
        <f>VLOOKUP(L1119,Location!$A$1:$D$157,3,FALSE)</f>
        <v>Central</v>
      </c>
      <c r="Q1119" t="str">
        <f>VLOOKUP(L1119,Location!$A$1:$D$157,4,FALSE)</f>
        <v>Small Market</v>
      </c>
      <c r="R1119" t="str">
        <f>VLOOKUP(M1119,Product!$A$1:$D$14,2,FALSE)</f>
        <v>Decaf Irish Cream</v>
      </c>
      <c r="S1119" t="str">
        <f>VLOOKUP(M1119,Product!$A$1:$D$14,3,FALSE)</f>
        <v>Coffee</v>
      </c>
      <c r="T1119" t="str">
        <f>VLOOKUP(M1119,Product!$A$1:$D$14,4,FALSE)</f>
        <v>Decaf</v>
      </c>
    </row>
    <row r="1120" spans="1:20" x14ac:dyDescent="0.3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s="2">
        <v>42916</v>
      </c>
      <c r="O1120" t="str">
        <f>VLOOKUP(L1120,Location!$A$1:$D$157,2,FALSE)</f>
        <v>Connecticut</v>
      </c>
      <c r="P1120" t="str">
        <f>VLOOKUP(L1120,Location!$A$1:$D$157,3,FALSE)</f>
        <v>East</v>
      </c>
      <c r="Q1120" t="str">
        <f>VLOOKUP(L1120,Location!$A$1:$D$157,4,FALSE)</f>
        <v>Small Market</v>
      </c>
      <c r="R1120" t="str">
        <f>VLOOKUP(M1120,Product!$A$1:$D$14,2,FALSE)</f>
        <v>Darjeeling</v>
      </c>
      <c r="S1120" t="str">
        <f>VLOOKUP(M1120,Product!$A$1:$D$14,3,FALSE)</f>
        <v>Tea</v>
      </c>
      <c r="T1120" t="str">
        <f>VLOOKUP(M1120,Product!$A$1:$D$14,4,FALSE)</f>
        <v>Regular</v>
      </c>
    </row>
    <row r="1121" spans="1:20" x14ac:dyDescent="0.3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s="2">
        <v>42916</v>
      </c>
      <c r="O1121" t="str">
        <f>VLOOKUP(L1121,Location!$A$1:$D$157,2,FALSE)</f>
        <v>Connecticut</v>
      </c>
      <c r="P1121" t="str">
        <f>VLOOKUP(L1121,Location!$A$1:$D$157,3,FALSE)</f>
        <v>East</v>
      </c>
      <c r="Q1121" t="str">
        <f>VLOOKUP(L1121,Location!$A$1:$D$157,4,FALSE)</f>
        <v>Small Market</v>
      </c>
      <c r="R1121" t="str">
        <f>VLOOKUP(M1121,Product!$A$1:$D$14,2,FALSE)</f>
        <v>Green Tea</v>
      </c>
      <c r="S1121" t="str">
        <f>VLOOKUP(M1121,Product!$A$1:$D$14,3,FALSE)</f>
        <v>Tea</v>
      </c>
      <c r="T1121" t="str">
        <f>VLOOKUP(M1121,Product!$A$1:$D$14,4,FALSE)</f>
        <v>Regular</v>
      </c>
    </row>
    <row r="1122" spans="1:20" x14ac:dyDescent="0.3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s="2">
        <v>42916</v>
      </c>
      <c r="O1122" t="str">
        <f>VLOOKUP(L1122,Location!$A$1:$D$157,2,FALSE)</f>
        <v>Connecticut</v>
      </c>
      <c r="P1122" t="str">
        <f>VLOOKUP(L1122,Location!$A$1:$D$157,3,FALSE)</f>
        <v>East</v>
      </c>
      <c r="Q1122" t="str">
        <f>VLOOKUP(L1122,Location!$A$1:$D$157,4,FALSE)</f>
        <v>Small Market</v>
      </c>
      <c r="R1122" t="str">
        <f>VLOOKUP(M1122,Product!$A$1:$D$14,2,FALSE)</f>
        <v>Lemon</v>
      </c>
      <c r="S1122" t="str">
        <f>VLOOKUP(M1122,Product!$A$1:$D$14,3,FALSE)</f>
        <v>Herbal Tea</v>
      </c>
      <c r="T1122" t="str">
        <f>VLOOKUP(M1122,Product!$A$1:$D$14,4,FALSE)</f>
        <v>Decaf</v>
      </c>
    </row>
    <row r="1123" spans="1:20" x14ac:dyDescent="0.3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s="2">
        <v>42916</v>
      </c>
      <c r="O1123" t="str">
        <f>VLOOKUP(L1123,Location!$A$1:$D$157,2,FALSE)</f>
        <v>Connecticut</v>
      </c>
      <c r="P1123" t="str">
        <f>VLOOKUP(L1123,Location!$A$1:$D$157,3,FALSE)</f>
        <v>East</v>
      </c>
      <c r="Q1123" t="str">
        <f>VLOOKUP(L1123,Location!$A$1:$D$157,4,FALSE)</f>
        <v>Small Market</v>
      </c>
      <c r="R1123" t="str">
        <f>VLOOKUP(M1123,Product!$A$1:$D$14,2,FALSE)</f>
        <v>Mint</v>
      </c>
      <c r="S1123" t="str">
        <f>VLOOKUP(M1123,Product!$A$1:$D$14,3,FALSE)</f>
        <v>Herbal Tea</v>
      </c>
      <c r="T1123" t="str">
        <f>VLOOKUP(M1123,Product!$A$1:$D$14,4,FALSE)</f>
        <v>Decaf</v>
      </c>
    </row>
    <row r="1124" spans="1:20" x14ac:dyDescent="0.3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s="2">
        <v>42916</v>
      </c>
      <c r="O1124" t="str">
        <f>VLOOKUP(L1124,Location!$A$1:$D$157,2,FALSE)</f>
        <v>Connecticut</v>
      </c>
      <c r="P1124" t="str">
        <f>VLOOKUP(L1124,Location!$A$1:$D$157,3,FALSE)</f>
        <v>East</v>
      </c>
      <c r="Q1124" t="str">
        <f>VLOOKUP(L1124,Location!$A$1:$D$157,4,FALSE)</f>
        <v>Small Market</v>
      </c>
      <c r="R1124" t="str">
        <f>VLOOKUP(M1124,Product!$A$1:$D$14,2,FALSE)</f>
        <v>Caffe Mocha</v>
      </c>
      <c r="S1124" t="str">
        <f>VLOOKUP(M1124,Product!$A$1:$D$14,3,FALSE)</f>
        <v>Espresso</v>
      </c>
      <c r="T1124" t="str">
        <f>VLOOKUP(M1124,Product!$A$1:$D$14,4,FALSE)</f>
        <v>Regular</v>
      </c>
    </row>
    <row r="1125" spans="1:20" x14ac:dyDescent="0.3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s="2">
        <v>42916</v>
      </c>
      <c r="O1125" t="str">
        <f>VLOOKUP(L1125,Location!$A$1:$D$157,2,FALSE)</f>
        <v>Connecticut</v>
      </c>
      <c r="P1125" t="str">
        <f>VLOOKUP(L1125,Location!$A$1:$D$157,3,FALSE)</f>
        <v>East</v>
      </c>
      <c r="Q1125" t="str">
        <f>VLOOKUP(L1125,Location!$A$1:$D$157,4,FALSE)</f>
        <v>Small Market</v>
      </c>
      <c r="R1125" t="str">
        <f>VLOOKUP(M1125,Product!$A$1:$D$14,2,FALSE)</f>
        <v>Decaf Espresso</v>
      </c>
      <c r="S1125" t="str">
        <f>VLOOKUP(M1125,Product!$A$1:$D$14,3,FALSE)</f>
        <v>Espresso</v>
      </c>
      <c r="T1125" t="str">
        <f>VLOOKUP(M1125,Product!$A$1:$D$14,4,FALSE)</f>
        <v>Decaf</v>
      </c>
    </row>
    <row r="1126" spans="1:20" x14ac:dyDescent="0.3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s="2">
        <v>42916</v>
      </c>
      <c r="O1126" t="str">
        <f>VLOOKUP(L1126,Location!$A$1:$D$157,2,FALSE)</f>
        <v>Connecticut</v>
      </c>
      <c r="P1126" t="str">
        <f>VLOOKUP(L1126,Location!$A$1:$D$157,3,FALSE)</f>
        <v>East</v>
      </c>
      <c r="Q1126" t="str">
        <f>VLOOKUP(L1126,Location!$A$1:$D$157,4,FALSE)</f>
        <v>Small Market</v>
      </c>
      <c r="R1126" t="str">
        <f>VLOOKUP(M1126,Product!$A$1:$D$14,2,FALSE)</f>
        <v>Columbian</v>
      </c>
      <c r="S1126" t="str">
        <f>VLOOKUP(M1126,Product!$A$1:$D$14,3,FALSE)</f>
        <v>Coffee</v>
      </c>
      <c r="T1126" t="str">
        <f>VLOOKUP(M1126,Product!$A$1:$D$14,4,FALSE)</f>
        <v>Regular</v>
      </c>
    </row>
    <row r="1127" spans="1:20" x14ac:dyDescent="0.3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s="2">
        <v>42916</v>
      </c>
      <c r="O1127" t="str">
        <f>VLOOKUP(L1127,Location!$A$1:$D$157,2,FALSE)</f>
        <v>Florida</v>
      </c>
      <c r="P1127" t="str">
        <f>VLOOKUP(L1127,Location!$A$1:$D$157,3,FALSE)</f>
        <v>East</v>
      </c>
      <c r="Q1127" t="str">
        <f>VLOOKUP(L1127,Location!$A$1:$D$157,4,FALSE)</f>
        <v>Major Market</v>
      </c>
      <c r="R1127" t="str">
        <f>VLOOKUP(M1127,Product!$A$1:$D$14,2,FALSE)</f>
        <v>Darjeeling</v>
      </c>
      <c r="S1127" t="str">
        <f>VLOOKUP(M1127,Product!$A$1:$D$14,3,FALSE)</f>
        <v>Tea</v>
      </c>
      <c r="T1127" t="str">
        <f>VLOOKUP(M1127,Product!$A$1:$D$14,4,FALSE)</f>
        <v>Regular</v>
      </c>
    </row>
    <row r="1128" spans="1:20" x14ac:dyDescent="0.3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s="2">
        <v>42916</v>
      </c>
      <c r="O1128" t="str">
        <f>VLOOKUP(L1128,Location!$A$1:$D$157,2,FALSE)</f>
        <v>Florida</v>
      </c>
      <c r="P1128" t="str">
        <f>VLOOKUP(L1128,Location!$A$1:$D$157,3,FALSE)</f>
        <v>East</v>
      </c>
      <c r="Q1128" t="str">
        <f>VLOOKUP(L1128,Location!$A$1:$D$157,4,FALSE)</f>
        <v>Major Market</v>
      </c>
      <c r="R1128" t="str">
        <f>VLOOKUP(M1128,Product!$A$1:$D$14,2,FALSE)</f>
        <v>Green Tea</v>
      </c>
      <c r="S1128" t="str">
        <f>VLOOKUP(M1128,Product!$A$1:$D$14,3,FALSE)</f>
        <v>Tea</v>
      </c>
      <c r="T1128" t="str">
        <f>VLOOKUP(M1128,Product!$A$1:$D$14,4,FALSE)</f>
        <v>Regular</v>
      </c>
    </row>
    <row r="1129" spans="1:20" x14ac:dyDescent="0.3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s="2">
        <v>42916</v>
      </c>
      <c r="O1129" t="str">
        <f>VLOOKUP(L1129,Location!$A$1:$D$157,2,FALSE)</f>
        <v>Florida</v>
      </c>
      <c r="P1129" t="str">
        <f>VLOOKUP(L1129,Location!$A$1:$D$157,3,FALSE)</f>
        <v>East</v>
      </c>
      <c r="Q1129" t="str">
        <f>VLOOKUP(L1129,Location!$A$1:$D$157,4,FALSE)</f>
        <v>Major Market</v>
      </c>
      <c r="R1129" t="str">
        <f>VLOOKUP(M1129,Product!$A$1:$D$14,2,FALSE)</f>
        <v>Chamomile</v>
      </c>
      <c r="S1129" t="str">
        <f>VLOOKUP(M1129,Product!$A$1:$D$14,3,FALSE)</f>
        <v>Herbal Tea</v>
      </c>
      <c r="T1129" t="str">
        <f>VLOOKUP(M1129,Product!$A$1:$D$14,4,FALSE)</f>
        <v>Decaf</v>
      </c>
    </row>
    <row r="1130" spans="1:20" x14ac:dyDescent="0.3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2">
        <v>42916</v>
      </c>
      <c r="O1130" t="str">
        <f>VLOOKUP(L1130,Location!$A$1:$D$157,2,FALSE)</f>
        <v>Florida</v>
      </c>
      <c r="P1130" t="str">
        <f>VLOOKUP(L1130,Location!$A$1:$D$157,3,FALSE)</f>
        <v>East</v>
      </c>
      <c r="Q1130" t="str">
        <f>VLOOKUP(L1130,Location!$A$1:$D$157,4,FALSE)</f>
        <v>Major Market</v>
      </c>
      <c r="R1130" t="str">
        <f>VLOOKUP(M1130,Product!$A$1:$D$14,2,FALSE)</f>
        <v>Lemon</v>
      </c>
      <c r="S1130" t="str">
        <f>VLOOKUP(M1130,Product!$A$1:$D$14,3,FALSE)</f>
        <v>Herbal Tea</v>
      </c>
      <c r="T1130" t="str">
        <f>VLOOKUP(M1130,Product!$A$1:$D$14,4,FALSE)</f>
        <v>Decaf</v>
      </c>
    </row>
    <row r="1131" spans="1:20" x14ac:dyDescent="0.3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s="2">
        <v>42916</v>
      </c>
      <c r="O1131" t="str">
        <f>VLOOKUP(L1131,Location!$A$1:$D$157,2,FALSE)</f>
        <v>Florida</v>
      </c>
      <c r="P1131" t="str">
        <f>VLOOKUP(L1131,Location!$A$1:$D$157,3,FALSE)</f>
        <v>East</v>
      </c>
      <c r="Q1131" t="str">
        <f>VLOOKUP(L1131,Location!$A$1:$D$157,4,FALSE)</f>
        <v>Major Market</v>
      </c>
      <c r="R1131" t="str">
        <f>VLOOKUP(M1131,Product!$A$1:$D$14,2,FALSE)</f>
        <v>Mint</v>
      </c>
      <c r="S1131" t="str">
        <f>VLOOKUP(M1131,Product!$A$1:$D$14,3,FALSE)</f>
        <v>Herbal Tea</v>
      </c>
      <c r="T1131" t="str">
        <f>VLOOKUP(M1131,Product!$A$1:$D$14,4,FALSE)</f>
        <v>Decaf</v>
      </c>
    </row>
    <row r="1132" spans="1:20" x14ac:dyDescent="0.3">
      <c r="A1132">
        <v>32</v>
      </c>
      <c r="B1132">
        <v>173</v>
      </c>
      <c r="C1132">
        <v>297</v>
      </c>
      <c r="D1132">
        <v>92</v>
      </c>
      <c r="E1132">
        <v>141</v>
      </c>
      <c r="F1132">
        <v>112</v>
      </c>
      <c r="G1132">
        <v>717</v>
      </c>
      <c r="H1132">
        <v>60</v>
      </c>
      <c r="I1132">
        <v>127</v>
      </c>
      <c r="J1132">
        <v>180</v>
      </c>
      <c r="K1132">
        <v>290</v>
      </c>
      <c r="L1132">
        <v>386</v>
      </c>
      <c r="M1132">
        <v>5</v>
      </c>
      <c r="N1132" s="2">
        <v>42916</v>
      </c>
      <c r="O1132" t="str">
        <f>VLOOKUP(L1132,Location!$A$1:$D$157,2,FALSE)</f>
        <v>Florida</v>
      </c>
      <c r="P1132" t="str">
        <f>VLOOKUP(L1132,Location!$A$1:$D$157,3,FALSE)</f>
        <v>East</v>
      </c>
      <c r="Q1132" t="str">
        <f>VLOOKUP(L1132,Location!$A$1:$D$157,4,FALSE)</f>
        <v>Major Market</v>
      </c>
      <c r="R1132" t="str">
        <f>VLOOKUP(M1132,Product!$A$1:$D$14,2,FALSE)</f>
        <v>Caffe Mocha</v>
      </c>
      <c r="S1132" t="str">
        <f>VLOOKUP(M1132,Product!$A$1:$D$14,3,FALSE)</f>
        <v>Espresso</v>
      </c>
      <c r="T1132" t="str">
        <f>VLOOKUP(M1132,Product!$A$1:$D$14,4,FALSE)</f>
        <v>Regular</v>
      </c>
    </row>
    <row r="1133" spans="1:20" x14ac:dyDescent="0.3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s="2">
        <v>42916</v>
      </c>
      <c r="O1133" t="str">
        <f>VLOOKUP(L1133,Location!$A$1:$D$157,2,FALSE)</f>
        <v>Florida</v>
      </c>
      <c r="P1133" t="str">
        <f>VLOOKUP(L1133,Location!$A$1:$D$157,3,FALSE)</f>
        <v>East</v>
      </c>
      <c r="Q1133" t="str">
        <f>VLOOKUP(L1133,Location!$A$1:$D$157,4,FALSE)</f>
        <v>Major Market</v>
      </c>
      <c r="R1133" t="str">
        <f>VLOOKUP(M1133,Product!$A$1:$D$14,2,FALSE)</f>
        <v>Decaf Espresso</v>
      </c>
      <c r="S1133" t="str">
        <f>VLOOKUP(M1133,Product!$A$1:$D$14,3,FALSE)</f>
        <v>Espresso</v>
      </c>
      <c r="T1133" t="str">
        <f>VLOOKUP(M1133,Product!$A$1:$D$14,4,FALSE)</f>
        <v>Decaf</v>
      </c>
    </row>
    <row r="1134" spans="1:20" x14ac:dyDescent="0.3">
      <c r="A1134">
        <v>104</v>
      </c>
      <c r="B1134">
        <v>172</v>
      </c>
      <c r="C1134">
        <v>286</v>
      </c>
      <c r="D1134">
        <v>102</v>
      </c>
      <c r="E1134">
        <v>68</v>
      </c>
      <c r="F1134">
        <v>37</v>
      </c>
      <c r="G1134">
        <v>822</v>
      </c>
      <c r="H1134">
        <v>120</v>
      </c>
      <c r="I1134">
        <v>88</v>
      </c>
      <c r="J1134">
        <v>170</v>
      </c>
      <c r="K1134">
        <v>270</v>
      </c>
      <c r="L1134">
        <v>904</v>
      </c>
      <c r="M1134">
        <v>2</v>
      </c>
      <c r="N1134" s="2">
        <v>42916</v>
      </c>
      <c r="O1134" t="str">
        <f>VLOOKUP(L1134,Location!$A$1:$D$157,2,FALSE)</f>
        <v>Florida</v>
      </c>
      <c r="P1134" t="str">
        <f>VLOOKUP(L1134,Location!$A$1:$D$157,3,FALSE)</f>
        <v>East</v>
      </c>
      <c r="Q1134" t="str">
        <f>VLOOKUP(L1134,Location!$A$1:$D$157,4,FALSE)</f>
        <v>Major Market</v>
      </c>
      <c r="R1134" t="str">
        <f>VLOOKUP(M1134,Product!$A$1:$D$14,2,FALSE)</f>
        <v>Columbian</v>
      </c>
      <c r="S1134" t="str">
        <f>VLOOKUP(M1134,Product!$A$1:$D$14,3,FALSE)</f>
        <v>Coffee</v>
      </c>
      <c r="T1134" t="str">
        <f>VLOOKUP(M1134,Product!$A$1:$D$14,4,FALSE)</f>
        <v>Regular</v>
      </c>
    </row>
    <row r="1135" spans="1:20" x14ac:dyDescent="0.3">
      <c r="A1135">
        <v>129</v>
      </c>
      <c r="B1135">
        <v>195</v>
      </c>
      <c r="C1135">
        <v>336</v>
      </c>
      <c r="D1135">
        <v>181</v>
      </c>
      <c r="E1135">
        <v>66</v>
      </c>
      <c r="F1135">
        <v>43</v>
      </c>
      <c r="G1135">
        <v>692</v>
      </c>
      <c r="H1135">
        <v>130</v>
      </c>
      <c r="I1135">
        <v>70</v>
      </c>
      <c r="J1135">
        <v>180</v>
      </c>
      <c r="K1135">
        <v>310</v>
      </c>
      <c r="L1135">
        <v>727</v>
      </c>
      <c r="M1135">
        <v>3</v>
      </c>
      <c r="N1135" s="2">
        <v>42916</v>
      </c>
      <c r="O1135" t="str">
        <f>VLOOKUP(L1135,Location!$A$1:$D$157,2,FALSE)</f>
        <v>Florida</v>
      </c>
      <c r="P1135" t="str">
        <f>VLOOKUP(L1135,Location!$A$1:$D$157,3,FALSE)</f>
        <v>East</v>
      </c>
      <c r="Q1135" t="str">
        <f>VLOOKUP(L1135,Location!$A$1:$D$157,4,FALSE)</f>
        <v>Major Market</v>
      </c>
      <c r="R1135" t="str">
        <f>VLOOKUP(M1135,Product!$A$1:$D$14,2,FALSE)</f>
        <v>Decaf Irish Cream</v>
      </c>
      <c r="S1135" t="str">
        <f>VLOOKUP(M1135,Product!$A$1:$D$14,3,FALSE)</f>
        <v>Coffee</v>
      </c>
      <c r="T1135" t="str">
        <f>VLOOKUP(M1135,Product!$A$1:$D$14,4,FALSE)</f>
        <v>Decaf</v>
      </c>
    </row>
    <row r="1136" spans="1:20" x14ac:dyDescent="0.3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s="2">
        <v>42916</v>
      </c>
      <c r="O1136" t="str">
        <f>VLOOKUP(L1136,Location!$A$1:$D$157,2,FALSE)</f>
        <v>Massachusetts</v>
      </c>
      <c r="P1136" t="str">
        <f>VLOOKUP(L1136,Location!$A$1:$D$157,3,FALSE)</f>
        <v>East</v>
      </c>
      <c r="Q1136" t="str">
        <f>VLOOKUP(L1136,Location!$A$1:$D$157,4,FALSE)</f>
        <v>Major Market</v>
      </c>
      <c r="R1136" t="str">
        <f>VLOOKUP(M1136,Product!$A$1:$D$14,2,FALSE)</f>
        <v>Darjeeling</v>
      </c>
      <c r="S1136" t="str">
        <f>VLOOKUP(M1136,Product!$A$1:$D$14,3,FALSE)</f>
        <v>Tea</v>
      </c>
      <c r="T1136" t="str">
        <f>VLOOKUP(M1136,Product!$A$1:$D$14,4,FALSE)</f>
        <v>Regular</v>
      </c>
    </row>
    <row r="1137" spans="1:20" x14ac:dyDescent="0.3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s="2">
        <v>42916</v>
      </c>
      <c r="O1137" t="str">
        <f>VLOOKUP(L1137,Location!$A$1:$D$157,2,FALSE)</f>
        <v>Massachusetts</v>
      </c>
      <c r="P1137" t="str">
        <f>VLOOKUP(L1137,Location!$A$1:$D$157,3,FALSE)</f>
        <v>East</v>
      </c>
      <c r="Q1137" t="str">
        <f>VLOOKUP(L1137,Location!$A$1:$D$157,4,FALSE)</f>
        <v>Major Market</v>
      </c>
      <c r="R1137" t="str">
        <f>VLOOKUP(M1137,Product!$A$1:$D$14,2,FALSE)</f>
        <v>Green Tea</v>
      </c>
      <c r="S1137" t="str">
        <f>VLOOKUP(M1137,Product!$A$1:$D$14,3,FALSE)</f>
        <v>Tea</v>
      </c>
      <c r="T1137" t="str">
        <f>VLOOKUP(M1137,Product!$A$1:$D$14,4,FALSE)</f>
        <v>Regular</v>
      </c>
    </row>
    <row r="1138" spans="1:20" x14ac:dyDescent="0.3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s="2">
        <v>42916</v>
      </c>
      <c r="O1138" t="str">
        <f>VLOOKUP(L1138,Location!$A$1:$D$157,2,FALSE)</f>
        <v>Massachusetts</v>
      </c>
      <c r="P1138" t="str">
        <f>VLOOKUP(L1138,Location!$A$1:$D$157,3,FALSE)</f>
        <v>East</v>
      </c>
      <c r="Q1138" t="str">
        <f>VLOOKUP(L1138,Location!$A$1:$D$157,4,FALSE)</f>
        <v>Major Market</v>
      </c>
      <c r="R1138" t="str">
        <f>VLOOKUP(M1138,Product!$A$1:$D$14,2,FALSE)</f>
        <v>Lemon</v>
      </c>
      <c r="S1138" t="str">
        <f>VLOOKUP(M1138,Product!$A$1:$D$14,3,FALSE)</f>
        <v>Herbal Tea</v>
      </c>
      <c r="T1138" t="str">
        <f>VLOOKUP(M1138,Product!$A$1:$D$14,4,FALSE)</f>
        <v>Decaf</v>
      </c>
    </row>
    <row r="1139" spans="1:20" x14ac:dyDescent="0.3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s="2">
        <v>42916</v>
      </c>
      <c r="O1139" t="str">
        <f>VLOOKUP(L1139,Location!$A$1:$D$157,2,FALSE)</f>
        <v>Massachusetts</v>
      </c>
      <c r="P1139" t="str">
        <f>VLOOKUP(L1139,Location!$A$1:$D$157,3,FALSE)</f>
        <v>East</v>
      </c>
      <c r="Q1139" t="str">
        <f>VLOOKUP(L1139,Location!$A$1:$D$157,4,FALSE)</f>
        <v>Major Market</v>
      </c>
      <c r="R1139" t="str">
        <f>VLOOKUP(M1139,Product!$A$1:$D$14,2,FALSE)</f>
        <v>Caffe Mocha</v>
      </c>
      <c r="S1139" t="str">
        <f>VLOOKUP(M1139,Product!$A$1:$D$14,3,FALSE)</f>
        <v>Espresso</v>
      </c>
      <c r="T1139" t="str">
        <f>VLOOKUP(M1139,Product!$A$1:$D$14,4,FALSE)</f>
        <v>Regular</v>
      </c>
    </row>
    <row r="1140" spans="1:20" x14ac:dyDescent="0.3">
      <c r="A1140">
        <v>81</v>
      </c>
      <c r="B1140">
        <v>146</v>
      </c>
      <c r="C1140">
        <v>291</v>
      </c>
      <c r="D1140">
        <v>110</v>
      </c>
      <c r="E1140">
        <v>65</v>
      </c>
      <c r="F1140">
        <v>40</v>
      </c>
      <c r="G1140">
        <v>1304</v>
      </c>
      <c r="H1140">
        <v>100</v>
      </c>
      <c r="I1140">
        <v>91</v>
      </c>
      <c r="J1140">
        <v>150</v>
      </c>
      <c r="K1140">
        <v>280</v>
      </c>
      <c r="L1140">
        <v>617</v>
      </c>
      <c r="M1140">
        <v>7</v>
      </c>
      <c r="N1140" s="2">
        <v>42916</v>
      </c>
      <c r="O1140" t="str">
        <f>VLOOKUP(L1140,Location!$A$1:$D$157,2,FALSE)</f>
        <v>Massachusetts</v>
      </c>
      <c r="P1140" t="str">
        <f>VLOOKUP(L1140,Location!$A$1:$D$157,3,FALSE)</f>
        <v>East</v>
      </c>
      <c r="Q1140" t="str">
        <f>VLOOKUP(L1140,Location!$A$1:$D$157,4,FALSE)</f>
        <v>Major Market</v>
      </c>
      <c r="R1140" t="str">
        <f>VLOOKUP(M1140,Product!$A$1:$D$14,2,FALSE)</f>
        <v>Regular Espresso</v>
      </c>
      <c r="S1140" t="str">
        <f>VLOOKUP(M1140,Product!$A$1:$D$14,3,FALSE)</f>
        <v>Espresso</v>
      </c>
      <c r="T1140" t="str">
        <f>VLOOKUP(M1140,Product!$A$1:$D$14,4,FALSE)</f>
        <v>Regular</v>
      </c>
    </row>
    <row r="1141" spans="1:20" x14ac:dyDescent="0.3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s="2">
        <v>42916</v>
      </c>
      <c r="O1141" t="str">
        <f>VLOOKUP(L1141,Location!$A$1:$D$157,2,FALSE)</f>
        <v>Massachusetts</v>
      </c>
      <c r="P1141" t="str">
        <f>VLOOKUP(L1141,Location!$A$1:$D$157,3,FALSE)</f>
        <v>East</v>
      </c>
      <c r="Q1141" t="str">
        <f>VLOOKUP(L1141,Location!$A$1:$D$157,4,FALSE)</f>
        <v>Major Market</v>
      </c>
      <c r="R1141" t="str">
        <f>VLOOKUP(M1141,Product!$A$1:$D$14,2,FALSE)</f>
        <v>Columbian</v>
      </c>
      <c r="S1141" t="str">
        <f>VLOOKUP(M1141,Product!$A$1:$D$14,3,FALSE)</f>
        <v>Coffee</v>
      </c>
      <c r="T1141" t="str">
        <f>VLOOKUP(M1141,Product!$A$1:$D$14,4,FALSE)</f>
        <v>Regular</v>
      </c>
    </row>
    <row r="1142" spans="1:20" x14ac:dyDescent="0.3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2">
        <v>42916</v>
      </c>
      <c r="O1142" t="str">
        <f>VLOOKUP(L1142,Location!$A$1:$D$157,2,FALSE)</f>
        <v>New Hampshire</v>
      </c>
      <c r="P1142" t="str">
        <f>VLOOKUP(L1142,Location!$A$1:$D$157,3,FALSE)</f>
        <v>East</v>
      </c>
      <c r="Q1142" t="str">
        <f>VLOOKUP(L1142,Location!$A$1:$D$157,4,FALSE)</f>
        <v>Small Market</v>
      </c>
      <c r="R1142" t="str">
        <f>VLOOKUP(M1142,Product!$A$1:$D$14,2,FALSE)</f>
        <v>Darjeeling</v>
      </c>
      <c r="S1142" t="str">
        <f>VLOOKUP(M1142,Product!$A$1:$D$14,3,FALSE)</f>
        <v>Tea</v>
      </c>
      <c r="T1142" t="str">
        <f>VLOOKUP(M1142,Product!$A$1:$D$14,4,FALSE)</f>
        <v>Regular</v>
      </c>
    </row>
    <row r="1143" spans="1:20" x14ac:dyDescent="0.3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s="2">
        <v>42916</v>
      </c>
      <c r="O1143" t="str">
        <f>VLOOKUP(L1143,Location!$A$1:$D$157,2,FALSE)</f>
        <v>New Hampshire</v>
      </c>
      <c r="P1143" t="str">
        <f>VLOOKUP(L1143,Location!$A$1:$D$157,3,FALSE)</f>
        <v>East</v>
      </c>
      <c r="Q1143" t="str">
        <f>VLOOKUP(L1143,Location!$A$1:$D$157,4,FALSE)</f>
        <v>Small Market</v>
      </c>
      <c r="R1143" t="str">
        <f>VLOOKUP(M1143,Product!$A$1:$D$14,2,FALSE)</f>
        <v>Green Tea</v>
      </c>
      <c r="S1143" t="str">
        <f>VLOOKUP(M1143,Product!$A$1:$D$14,3,FALSE)</f>
        <v>Tea</v>
      </c>
      <c r="T1143" t="str">
        <f>VLOOKUP(M1143,Product!$A$1:$D$14,4,FALSE)</f>
        <v>Regular</v>
      </c>
    </row>
    <row r="1144" spans="1:20" x14ac:dyDescent="0.3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2">
        <v>42916</v>
      </c>
      <c r="O1144" t="str">
        <f>VLOOKUP(L1144,Location!$A$1:$D$157,2,FALSE)</f>
        <v>New Hampshire</v>
      </c>
      <c r="P1144" t="str">
        <f>VLOOKUP(L1144,Location!$A$1:$D$157,3,FALSE)</f>
        <v>East</v>
      </c>
      <c r="Q1144" t="str">
        <f>VLOOKUP(L1144,Location!$A$1:$D$157,4,FALSE)</f>
        <v>Small Market</v>
      </c>
      <c r="R1144" t="str">
        <f>VLOOKUP(M1144,Product!$A$1:$D$14,2,FALSE)</f>
        <v>Lemon</v>
      </c>
      <c r="S1144" t="str">
        <f>VLOOKUP(M1144,Product!$A$1:$D$14,3,FALSE)</f>
        <v>Herbal Tea</v>
      </c>
      <c r="T1144" t="str">
        <f>VLOOKUP(M1144,Product!$A$1:$D$14,4,FALSE)</f>
        <v>Decaf</v>
      </c>
    </row>
    <row r="1145" spans="1:20" x14ac:dyDescent="0.3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s="2">
        <v>42916</v>
      </c>
      <c r="O1145" t="str">
        <f>VLOOKUP(L1145,Location!$A$1:$D$157,2,FALSE)</f>
        <v>New Hampshire</v>
      </c>
      <c r="P1145" t="str">
        <f>VLOOKUP(L1145,Location!$A$1:$D$157,3,FALSE)</f>
        <v>East</v>
      </c>
      <c r="Q1145" t="str">
        <f>VLOOKUP(L1145,Location!$A$1:$D$157,4,FALSE)</f>
        <v>Small Market</v>
      </c>
      <c r="R1145" t="str">
        <f>VLOOKUP(M1145,Product!$A$1:$D$14,2,FALSE)</f>
        <v>Caffe Mocha</v>
      </c>
      <c r="S1145" t="str">
        <f>VLOOKUP(M1145,Product!$A$1:$D$14,3,FALSE)</f>
        <v>Espresso</v>
      </c>
      <c r="T1145" t="str">
        <f>VLOOKUP(M1145,Product!$A$1:$D$14,4,FALSE)</f>
        <v>Regular</v>
      </c>
    </row>
    <row r="1146" spans="1:20" x14ac:dyDescent="0.3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s="2">
        <v>42916</v>
      </c>
      <c r="O1146" t="str">
        <f>VLOOKUP(L1146,Location!$A$1:$D$157,2,FALSE)</f>
        <v>New Hampshire</v>
      </c>
      <c r="P1146" t="str">
        <f>VLOOKUP(L1146,Location!$A$1:$D$157,3,FALSE)</f>
        <v>East</v>
      </c>
      <c r="Q1146" t="str">
        <f>VLOOKUP(L1146,Location!$A$1:$D$157,4,FALSE)</f>
        <v>Small Market</v>
      </c>
      <c r="R1146" t="str">
        <f>VLOOKUP(M1146,Product!$A$1:$D$14,2,FALSE)</f>
        <v>Regular Espresso</v>
      </c>
      <c r="S1146" t="str">
        <f>VLOOKUP(M1146,Product!$A$1:$D$14,3,FALSE)</f>
        <v>Espresso</v>
      </c>
      <c r="T1146" t="str">
        <f>VLOOKUP(M1146,Product!$A$1:$D$14,4,FALSE)</f>
        <v>Regular</v>
      </c>
    </row>
    <row r="1147" spans="1:20" x14ac:dyDescent="0.3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s="2">
        <v>42916</v>
      </c>
      <c r="O1147" t="str">
        <f>VLOOKUP(L1147,Location!$A$1:$D$157,2,FALSE)</f>
        <v>New Hampshire</v>
      </c>
      <c r="P1147" t="str">
        <f>VLOOKUP(L1147,Location!$A$1:$D$157,3,FALSE)</f>
        <v>East</v>
      </c>
      <c r="Q1147" t="str">
        <f>VLOOKUP(L1147,Location!$A$1:$D$157,4,FALSE)</f>
        <v>Small Market</v>
      </c>
      <c r="R1147" t="str">
        <f>VLOOKUP(M1147,Product!$A$1:$D$14,2,FALSE)</f>
        <v>Amaretto</v>
      </c>
      <c r="S1147" t="str">
        <f>VLOOKUP(M1147,Product!$A$1:$D$14,3,FALSE)</f>
        <v>Coffee</v>
      </c>
      <c r="T1147" t="str">
        <f>VLOOKUP(M1147,Product!$A$1:$D$14,4,FALSE)</f>
        <v>Regular</v>
      </c>
    </row>
    <row r="1148" spans="1:20" x14ac:dyDescent="0.3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s="2">
        <v>42916</v>
      </c>
      <c r="O1148" t="str">
        <f>VLOOKUP(L1148,Location!$A$1:$D$157,2,FALSE)</f>
        <v>New Hampshire</v>
      </c>
      <c r="P1148" t="str">
        <f>VLOOKUP(L1148,Location!$A$1:$D$157,3,FALSE)</f>
        <v>East</v>
      </c>
      <c r="Q1148" t="str">
        <f>VLOOKUP(L1148,Location!$A$1:$D$157,4,FALSE)</f>
        <v>Small Market</v>
      </c>
      <c r="R1148" t="str">
        <f>VLOOKUP(M1148,Product!$A$1:$D$14,2,FALSE)</f>
        <v>Columbian</v>
      </c>
      <c r="S1148" t="str">
        <f>VLOOKUP(M1148,Product!$A$1:$D$14,3,FALSE)</f>
        <v>Coffee</v>
      </c>
      <c r="T1148" t="str">
        <f>VLOOKUP(M1148,Product!$A$1:$D$14,4,FALSE)</f>
        <v>Regular</v>
      </c>
    </row>
    <row r="1149" spans="1:20" x14ac:dyDescent="0.3">
      <c r="A1149">
        <v>138</v>
      </c>
      <c r="B1149">
        <v>185</v>
      </c>
      <c r="C1149">
        <v>312</v>
      </c>
      <c r="D1149">
        <v>82</v>
      </c>
      <c r="E1149">
        <v>47</v>
      </c>
      <c r="F1149">
        <v>35</v>
      </c>
      <c r="G1149">
        <v>1007</v>
      </c>
      <c r="H1149">
        <v>160</v>
      </c>
      <c r="I1149">
        <v>226</v>
      </c>
      <c r="J1149">
        <v>200</v>
      </c>
      <c r="K1149">
        <v>330</v>
      </c>
      <c r="L1149">
        <v>212</v>
      </c>
      <c r="M1149">
        <v>11</v>
      </c>
      <c r="N1149" s="2">
        <v>42916</v>
      </c>
      <c r="O1149" t="str">
        <f>VLOOKUP(L1149,Location!$A$1:$D$157,2,FALSE)</f>
        <v>New York</v>
      </c>
      <c r="P1149" t="str">
        <f>VLOOKUP(L1149,Location!$A$1:$D$157,3,FALSE)</f>
        <v>East</v>
      </c>
      <c r="Q1149" t="str">
        <f>VLOOKUP(L1149,Location!$A$1:$D$157,4,FALSE)</f>
        <v>Major Market</v>
      </c>
      <c r="R1149" t="str">
        <f>VLOOKUP(M1149,Product!$A$1:$D$14,2,FALSE)</f>
        <v>Darjeeling</v>
      </c>
      <c r="S1149" t="str">
        <f>VLOOKUP(M1149,Product!$A$1:$D$14,3,FALSE)</f>
        <v>Tea</v>
      </c>
      <c r="T1149" t="str">
        <f>VLOOKUP(M1149,Product!$A$1:$D$14,4,FALSE)</f>
        <v>Regular</v>
      </c>
    </row>
    <row r="1150" spans="1:20" x14ac:dyDescent="0.3">
      <c r="A1150">
        <v>111</v>
      </c>
      <c r="B1150">
        <v>152</v>
      </c>
      <c r="C1150">
        <v>256</v>
      </c>
      <c r="D1150">
        <v>95</v>
      </c>
      <c r="E1150">
        <v>41</v>
      </c>
      <c r="F1150">
        <v>29</v>
      </c>
      <c r="G1150">
        <v>952</v>
      </c>
      <c r="H1150">
        <v>120</v>
      </c>
      <c r="I1150">
        <v>91</v>
      </c>
      <c r="J1150">
        <v>160</v>
      </c>
      <c r="K1150">
        <v>270</v>
      </c>
      <c r="L1150">
        <v>518</v>
      </c>
      <c r="M1150">
        <v>12</v>
      </c>
      <c r="N1150" s="2">
        <v>42916</v>
      </c>
      <c r="O1150" t="str">
        <f>VLOOKUP(L1150,Location!$A$1:$D$157,2,FALSE)</f>
        <v>New York</v>
      </c>
      <c r="P1150" t="str">
        <f>VLOOKUP(L1150,Location!$A$1:$D$157,3,FALSE)</f>
        <v>East</v>
      </c>
      <c r="Q1150" t="str">
        <f>VLOOKUP(L1150,Location!$A$1:$D$157,4,FALSE)</f>
        <v>Major Market</v>
      </c>
      <c r="R1150" t="str">
        <f>VLOOKUP(M1150,Product!$A$1:$D$14,2,FALSE)</f>
        <v>Earl Grey</v>
      </c>
      <c r="S1150" t="str">
        <f>VLOOKUP(M1150,Product!$A$1:$D$14,3,FALSE)</f>
        <v>Tea</v>
      </c>
      <c r="T1150" t="str">
        <f>VLOOKUP(M1150,Product!$A$1:$D$14,4,FALSE)</f>
        <v>Regular</v>
      </c>
    </row>
    <row r="1151" spans="1:20" x14ac:dyDescent="0.3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s="2">
        <v>42916</v>
      </c>
      <c r="O1151" t="str">
        <f>VLOOKUP(L1151,Location!$A$1:$D$157,2,FALSE)</f>
        <v>New York</v>
      </c>
      <c r="P1151" t="str">
        <f>VLOOKUP(L1151,Location!$A$1:$D$157,3,FALSE)</f>
        <v>East</v>
      </c>
      <c r="Q1151" t="str">
        <f>VLOOKUP(L1151,Location!$A$1:$D$157,4,FALSE)</f>
        <v>Major Market</v>
      </c>
      <c r="R1151" t="str">
        <f>VLOOKUP(M1151,Product!$A$1:$D$14,2,FALSE)</f>
        <v>Green Tea</v>
      </c>
      <c r="S1151" t="str">
        <f>VLOOKUP(M1151,Product!$A$1:$D$14,3,FALSE)</f>
        <v>Tea</v>
      </c>
      <c r="T1151" t="str">
        <f>VLOOKUP(M1151,Product!$A$1:$D$14,4,FALSE)</f>
        <v>Regular</v>
      </c>
    </row>
    <row r="1152" spans="1:20" x14ac:dyDescent="0.3">
      <c r="A1152">
        <v>388</v>
      </c>
      <c r="B1152">
        <v>523</v>
      </c>
      <c r="C1152">
        <v>793</v>
      </c>
      <c r="D1152">
        <v>316</v>
      </c>
      <c r="E1152">
        <v>135</v>
      </c>
      <c r="F1152">
        <v>102</v>
      </c>
      <c r="G1152">
        <v>1781</v>
      </c>
      <c r="H1152">
        <v>310</v>
      </c>
      <c r="I1152">
        <v>133</v>
      </c>
      <c r="J1152">
        <v>410</v>
      </c>
      <c r="K1152">
        <v>610</v>
      </c>
      <c r="L1152">
        <v>516</v>
      </c>
      <c r="M1152">
        <v>9</v>
      </c>
      <c r="N1152" s="2">
        <v>42916</v>
      </c>
      <c r="O1152" t="str">
        <f>VLOOKUP(L1152,Location!$A$1:$D$157,2,FALSE)</f>
        <v>New York</v>
      </c>
      <c r="P1152" t="str">
        <f>VLOOKUP(L1152,Location!$A$1:$D$157,3,FALSE)</f>
        <v>East</v>
      </c>
      <c r="Q1152" t="str">
        <f>VLOOKUP(L1152,Location!$A$1:$D$157,4,FALSE)</f>
        <v>Major Market</v>
      </c>
      <c r="R1152" t="str">
        <f>VLOOKUP(M1152,Product!$A$1:$D$14,2,FALSE)</f>
        <v>Lemon</v>
      </c>
      <c r="S1152" t="str">
        <f>VLOOKUP(M1152,Product!$A$1:$D$14,3,FALSE)</f>
        <v>Herbal Tea</v>
      </c>
      <c r="T1152" t="str">
        <f>VLOOKUP(M1152,Product!$A$1:$D$14,4,FALSE)</f>
        <v>Decaf</v>
      </c>
    </row>
    <row r="1153" spans="1:20" x14ac:dyDescent="0.3">
      <c r="A1153">
        <v>-164</v>
      </c>
      <c r="B1153">
        <v>-62</v>
      </c>
      <c r="C1153">
        <v>198</v>
      </c>
      <c r="D1153">
        <v>284</v>
      </c>
      <c r="E1153">
        <v>102</v>
      </c>
      <c r="F1153">
        <v>80</v>
      </c>
      <c r="G1153">
        <v>3076</v>
      </c>
      <c r="H1153">
        <v>-110</v>
      </c>
      <c r="I1153">
        <v>195</v>
      </c>
      <c r="J1153">
        <v>-40</v>
      </c>
      <c r="K1153">
        <v>150</v>
      </c>
      <c r="L1153">
        <v>716</v>
      </c>
      <c r="M1153">
        <v>10</v>
      </c>
      <c r="N1153" s="2">
        <v>42916</v>
      </c>
      <c r="O1153" t="str">
        <f>VLOOKUP(L1153,Location!$A$1:$D$157,2,FALSE)</f>
        <v>New York</v>
      </c>
      <c r="P1153" t="str">
        <f>VLOOKUP(L1153,Location!$A$1:$D$157,3,FALSE)</f>
        <v>East</v>
      </c>
      <c r="Q1153" t="str">
        <f>VLOOKUP(L1153,Location!$A$1:$D$157,4,FALSE)</f>
        <v>Major Market</v>
      </c>
      <c r="R1153" t="str">
        <f>VLOOKUP(M1153,Product!$A$1:$D$14,2,FALSE)</f>
        <v>Mint</v>
      </c>
      <c r="S1153" t="str">
        <f>VLOOKUP(M1153,Product!$A$1:$D$14,3,FALSE)</f>
        <v>Herbal Tea</v>
      </c>
      <c r="T1153" t="str">
        <f>VLOOKUP(M1153,Product!$A$1:$D$14,4,FALSE)</f>
        <v>Decaf</v>
      </c>
    </row>
    <row r="1154" spans="1:20" x14ac:dyDescent="0.3">
      <c r="A1154">
        <v>182</v>
      </c>
      <c r="B1154">
        <v>280</v>
      </c>
      <c r="C1154">
        <v>546</v>
      </c>
      <c r="D1154">
        <v>272</v>
      </c>
      <c r="E1154">
        <v>98</v>
      </c>
      <c r="F1154">
        <v>74</v>
      </c>
      <c r="G1154">
        <v>1355</v>
      </c>
      <c r="H1154">
        <v>190</v>
      </c>
      <c r="I1154">
        <v>259</v>
      </c>
      <c r="J1154">
        <v>280</v>
      </c>
      <c r="K1154">
        <v>530</v>
      </c>
      <c r="L1154">
        <v>585</v>
      </c>
      <c r="M1154">
        <v>7</v>
      </c>
      <c r="N1154" s="2">
        <v>42916</v>
      </c>
      <c r="O1154" t="str">
        <f>VLOOKUP(L1154,Location!$A$1:$D$157,2,FALSE)</f>
        <v>New York</v>
      </c>
      <c r="P1154" t="str">
        <f>VLOOKUP(L1154,Location!$A$1:$D$157,3,FALSE)</f>
        <v>East</v>
      </c>
      <c r="Q1154" t="str">
        <f>VLOOKUP(L1154,Location!$A$1:$D$157,4,FALSE)</f>
        <v>Major Market</v>
      </c>
      <c r="R1154" t="str">
        <f>VLOOKUP(M1154,Product!$A$1:$D$14,2,FALSE)</f>
        <v>Regular Espresso</v>
      </c>
      <c r="S1154" t="str">
        <f>VLOOKUP(M1154,Product!$A$1:$D$14,3,FALSE)</f>
        <v>Espresso</v>
      </c>
      <c r="T1154" t="str">
        <f>VLOOKUP(M1154,Product!$A$1:$D$14,4,FALSE)</f>
        <v>Regular</v>
      </c>
    </row>
    <row r="1155" spans="1:20" x14ac:dyDescent="0.3">
      <c r="A1155">
        <v>-266</v>
      </c>
      <c r="B1155">
        <v>-85</v>
      </c>
      <c r="C1155">
        <v>77</v>
      </c>
      <c r="D1155">
        <v>202</v>
      </c>
      <c r="E1155">
        <v>181</v>
      </c>
      <c r="F1155">
        <v>147</v>
      </c>
      <c r="G1155">
        <v>2321</v>
      </c>
      <c r="H1155">
        <v>-240</v>
      </c>
      <c r="I1155">
        <v>188</v>
      </c>
      <c r="J1155">
        <v>-80</v>
      </c>
      <c r="K1155">
        <v>70</v>
      </c>
      <c r="L1155">
        <v>347</v>
      </c>
      <c r="M1155">
        <v>5</v>
      </c>
      <c r="N1155" s="2">
        <v>42916</v>
      </c>
      <c r="O1155" t="str">
        <f>VLOOKUP(L1155,Location!$A$1:$D$157,2,FALSE)</f>
        <v>New York</v>
      </c>
      <c r="P1155" t="str">
        <f>VLOOKUP(L1155,Location!$A$1:$D$157,3,FALSE)</f>
        <v>East</v>
      </c>
      <c r="Q1155" t="str">
        <f>VLOOKUP(L1155,Location!$A$1:$D$157,4,FALSE)</f>
        <v>Major Market</v>
      </c>
      <c r="R1155" t="str">
        <f>VLOOKUP(M1155,Product!$A$1:$D$14,2,FALSE)</f>
        <v>Caffe Mocha</v>
      </c>
      <c r="S1155" t="str">
        <f>VLOOKUP(M1155,Product!$A$1:$D$14,3,FALSE)</f>
        <v>Espresso</v>
      </c>
      <c r="T1155" t="str">
        <f>VLOOKUP(M1155,Product!$A$1:$D$14,4,FALSE)</f>
        <v>Regular</v>
      </c>
    </row>
    <row r="1156" spans="1:20" x14ac:dyDescent="0.3">
      <c r="A1156">
        <v>370</v>
      </c>
      <c r="B1156">
        <v>548</v>
      </c>
      <c r="C1156">
        <v>912</v>
      </c>
      <c r="D1156">
        <v>343</v>
      </c>
      <c r="E1156">
        <v>178</v>
      </c>
      <c r="F1156">
        <v>127</v>
      </c>
      <c r="G1156">
        <v>2654</v>
      </c>
      <c r="H1156">
        <v>370</v>
      </c>
      <c r="I1156">
        <v>331</v>
      </c>
      <c r="J1156">
        <v>520</v>
      </c>
      <c r="K1156">
        <v>860</v>
      </c>
      <c r="L1156">
        <v>845</v>
      </c>
      <c r="M1156">
        <v>2</v>
      </c>
      <c r="N1156" s="2">
        <v>42916</v>
      </c>
      <c r="O1156" t="str">
        <f>VLOOKUP(L1156,Location!$A$1:$D$157,2,FALSE)</f>
        <v>New York</v>
      </c>
      <c r="P1156" t="str">
        <f>VLOOKUP(L1156,Location!$A$1:$D$157,3,FALSE)</f>
        <v>East</v>
      </c>
      <c r="Q1156" t="str">
        <f>VLOOKUP(L1156,Location!$A$1:$D$157,4,FALSE)</f>
        <v>Major Market</v>
      </c>
      <c r="R1156" t="str">
        <f>VLOOKUP(M1156,Product!$A$1:$D$14,2,FALSE)</f>
        <v>Columbian</v>
      </c>
      <c r="S1156" t="str">
        <f>VLOOKUP(M1156,Product!$A$1:$D$14,3,FALSE)</f>
        <v>Coffee</v>
      </c>
      <c r="T1156" t="str">
        <f>VLOOKUP(M1156,Product!$A$1:$D$14,4,FALSE)</f>
        <v>Regular</v>
      </c>
    </row>
    <row r="1157" spans="1:20" x14ac:dyDescent="0.3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2">
        <v>42916</v>
      </c>
      <c r="O1157" t="str">
        <f>VLOOKUP(L1157,Location!$A$1:$D$157,2,FALSE)</f>
        <v>Louisiana</v>
      </c>
      <c r="P1157" t="str">
        <f>VLOOKUP(L1157,Location!$A$1:$D$157,3,FALSE)</f>
        <v>South</v>
      </c>
      <c r="Q1157" t="str">
        <f>VLOOKUP(L1157,Location!$A$1:$D$157,4,FALSE)</f>
        <v>Small Market</v>
      </c>
      <c r="R1157" t="str">
        <f>VLOOKUP(M1157,Product!$A$1:$D$14,2,FALSE)</f>
        <v>Decaf Irish Cream</v>
      </c>
      <c r="S1157" t="str">
        <f>VLOOKUP(M1157,Product!$A$1:$D$14,3,FALSE)</f>
        <v>Coffee</v>
      </c>
      <c r="T1157" t="str">
        <f>VLOOKUP(M1157,Product!$A$1:$D$14,4,FALSE)</f>
        <v>Decaf</v>
      </c>
    </row>
    <row r="1158" spans="1:20" x14ac:dyDescent="0.3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s="2">
        <v>42916</v>
      </c>
      <c r="O1158" t="str">
        <f>VLOOKUP(L1158,Location!$A$1:$D$157,2,FALSE)</f>
        <v>Louisiana</v>
      </c>
      <c r="P1158" t="str">
        <f>VLOOKUP(L1158,Location!$A$1:$D$157,3,FALSE)</f>
        <v>South</v>
      </c>
      <c r="Q1158" t="str">
        <f>VLOOKUP(L1158,Location!$A$1:$D$157,4,FALSE)</f>
        <v>Small Market</v>
      </c>
      <c r="R1158" t="str">
        <f>VLOOKUP(M1158,Product!$A$1:$D$14,2,FALSE)</f>
        <v>Columbian</v>
      </c>
      <c r="S1158" t="str">
        <f>VLOOKUP(M1158,Product!$A$1:$D$14,3,FALSE)</f>
        <v>Coffee</v>
      </c>
      <c r="T1158" t="str">
        <f>VLOOKUP(M1158,Product!$A$1:$D$14,4,FALSE)</f>
        <v>Regular</v>
      </c>
    </row>
    <row r="1159" spans="1:20" x14ac:dyDescent="0.3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s="2">
        <v>42916</v>
      </c>
      <c r="O1159" t="str">
        <f>VLOOKUP(L1159,Location!$A$1:$D$157,2,FALSE)</f>
        <v>Louisiana</v>
      </c>
      <c r="P1159" t="str">
        <f>VLOOKUP(L1159,Location!$A$1:$D$157,3,FALSE)</f>
        <v>South</v>
      </c>
      <c r="Q1159" t="str">
        <f>VLOOKUP(L1159,Location!$A$1:$D$157,4,FALSE)</f>
        <v>Small Market</v>
      </c>
      <c r="R1159" t="str">
        <f>VLOOKUP(M1159,Product!$A$1:$D$14,2,FALSE)</f>
        <v>Chamomile</v>
      </c>
      <c r="S1159" t="str">
        <f>VLOOKUP(M1159,Product!$A$1:$D$14,3,FALSE)</f>
        <v>Herbal Tea</v>
      </c>
      <c r="T1159" t="str">
        <f>VLOOKUP(M1159,Product!$A$1:$D$14,4,FALSE)</f>
        <v>Decaf</v>
      </c>
    </row>
    <row r="1160" spans="1:20" x14ac:dyDescent="0.3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s="2">
        <v>42916</v>
      </c>
      <c r="O1160" t="str">
        <f>VLOOKUP(L1160,Location!$A$1:$D$157,2,FALSE)</f>
        <v>Louisiana</v>
      </c>
      <c r="P1160" t="str">
        <f>VLOOKUP(L1160,Location!$A$1:$D$157,3,FALSE)</f>
        <v>South</v>
      </c>
      <c r="Q1160" t="str">
        <f>VLOOKUP(L1160,Location!$A$1:$D$157,4,FALSE)</f>
        <v>Small Market</v>
      </c>
      <c r="R1160" t="str">
        <f>VLOOKUP(M1160,Product!$A$1:$D$14,2,FALSE)</f>
        <v>Lemon</v>
      </c>
      <c r="S1160" t="str">
        <f>VLOOKUP(M1160,Product!$A$1:$D$14,3,FALSE)</f>
        <v>Herbal Tea</v>
      </c>
      <c r="T1160" t="str">
        <f>VLOOKUP(M1160,Product!$A$1:$D$14,4,FALSE)</f>
        <v>Decaf</v>
      </c>
    </row>
    <row r="1161" spans="1:20" x14ac:dyDescent="0.3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s="2">
        <v>42916</v>
      </c>
      <c r="O1161" t="str">
        <f>VLOOKUP(L1161,Location!$A$1:$D$157,2,FALSE)</f>
        <v>Louisiana</v>
      </c>
      <c r="P1161" t="str">
        <f>VLOOKUP(L1161,Location!$A$1:$D$157,3,FALSE)</f>
        <v>South</v>
      </c>
      <c r="Q1161" t="str">
        <f>VLOOKUP(L1161,Location!$A$1:$D$157,4,FALSE)</f>
        <v>Small Market</v>
      </c>
      <c r="R1161" t="str">
        <f>VLOOKUP(M1161,Product!$A$1:$D$14,2,FALSE)</f>
        <v>Caffe Latte</v>
      </c>
      <c r="S1161" t="str">
        <f>VLOOKUP(M1161,Product!$A$1:$D$14,3,FALSE)</f>
        <v>Espresso</v>
      </c>
      <c r="T1161" t="str">
        <f>VLOOKUP(M1161,Product!$A$1:$D$14,4,FALSE)</f>
        <v>Regular</v>
      </c>
    </row>
    <row r="1162" spans="1:20" x14ac:dyDescent="0.3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s="2">
        <v>42916</v>
      </c>
      <c r="O1162" t="str">
        <f>VLOOKUP(L1162,Location!$A$1:$D$157,2,FALSE)</f>
        <v>Louisiana</v>
      </c>
      <c r="P1162" t="str">
        <f>VLOOKUP(L1162,Location!$A$1:$D$157,3,FALSE)</f>
        <v>South</v>
      </c>
      <c r="Q1162" t="str">
        <f>VLOOKUP(L1162,Location!$A$1:$D$157,4,FALSE)</f>
        <v>Small Market</v>
      </c>
      <c r="R1162" t="str">
        <f>VLOOKUP(M1162,Product!$A$1:$D$14,2,FALSE)</f>
        <v>Caffe Mocha</v>
      </c>
      <c r="S1162" t="str">
        <f>VLOOKUP(M1162,Product!$A$1:$D$14,3,FALSE)</f>
        <v>Espresso</v>
      </c>
      <c r="T1162" t="str">
        <f>VLOOKUP(M1162,Product!$A$1:$D$14,4,FALSE)</f>
        <v>Regular</v>
      </c>
    </row>
    <row r="1163" spans="1:20" x14ac:dyDescent="0.3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s="2">
        <v>42916</v>
      </c>
      <c r="O1163" t="str">
        <f>VLOOKUP(L1163,Location!$A$1:$D$157,2,FALSE)</f>
        <v>Louisiana</v>
      </c>
      <c r="P1163" t="str">
        <f>VLOOKUP(L1163,Location!$A$1:$D$157,3,FALSE)</f>
        <v>South</v>
      </c>
      <c r="Q1163" t="str">
        <f>VLOOKUP(L1163,Location!$A$1:$D$157,4,FALSE)</f>
        <v>Small Market</v>
      </c>
      <c r="R1163" t="str">
        <f>VLOOKUP(M1163,Product!$A$1:$D$14,2,FALSE)</f>
        <v>Decaf Espresso</v>
      </c>
      <c r="S1163" t="str">
        <f>VLOOKUP(M1163,Product!$A$1:$D$14,3,FALSE)</f>
        <v>Espresso</v>
      </c>
      <c r="T1163" t="str">
        <f>VLOOKUP(M1163,Product!$A$1:$D$14,4,FALSE)</f>
        <v>Decaf</v>
      </c>
    </row>
    <row r="1164" spans="1:20" x14ac:dyDescent="0.3">
      <c r="A1164">
        <v>-11</v>
      </c>
      <c r="B1164">
        <v>49</v>
      </c>
      <c r="C1164">
        <v>169</v>
      </c>
      <c r="D1164">
        <v>86</v>
      </c>
      <c r="E1164">
        <v>60</v>
      </c>
      <c r="F1164">
        <v>37</v>
      </c>
      <c r="G1164">
        <v>1334</v>
      </c>
      <c r="H1164">
        <v>10</v>
      </c>
      <c r="I1164">
        <v>72</v>
      </c>
      <c r="J1164">
        <v>60</v>
      </c>
      <c r="K1164">
        <v>210</v>
      </c>
      <c r="L1164">
        <v>505</v>
      </c>
      <c r="M1164">
        <v>3</v>
      </c>
      <c r="N1164" s="2">
        <v>42916</v>
      </c>
      <c r="O1164" t="str">
        <f>VLOOKUP(L1164,Location!$A$1:$D$157,2,FALSE)</f>
        <v>New Mexico</v>
      </c>
      <c r="P1164" t="str">
        <f>VLOOKUP(L1164,Location!$A$1:$D$157,3,FALSE)</f>
        <v>South</v>
      </c>
      <c r="Q1164" t="str">
        <f>VLOOKUP(L1164,Location!$A$1:$D$157,4,FALSE)</f>
        <v>Small Market</v>
      </c>
      <c r="R1164" t="str">
        <f>VLOOKUP(M1164,Product!$A$1:$D$14,2,FALSE)</f>
        <v>Decaf Irish Cream</v>
      </c>
      <c r="S1164" t="str">
        <f>VLOOKUP(M1164,Product!$A$1:$D$14,3,FALSE)</f>
        <v>Coffee</v>
      </c>
      <c r="T1164" t="str">
        <f>VLOOKUP(M1164,Product!$A$1:$D$14,4,FALSE)</f>
        <v>Decaf</v>
      </c>
    </row>
    <row r="1165" spans="1:20" x14ac:dyDescent="0.3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s="2">
        <v>42916</v>
      </c>
      <c r="O1165" t="str">
        <f>VLOOKUP(L1165,Location!$A$1:$D$157,2,FALSE)</f>
        <v>New Mexico</v>
      </c>
      <c r="P1165" t="str">
        <f>VLOOKUP(L1165,Location!$A$1:$D$157,3,FALSE)</f>
        <v>South</v>
      </c>
      <c r="Q1165" t="str">
        <f>VLOOKUP(L1165,Location!$A$1:$D$157,4,FALSE)</f>
        <v>Small Market</v>
      </c>
      <c r="R1165" t="str">
        <f>VLOOKUP(M1165,Product!$A$1:$D$14,2,FALSE)</f>
        <v>Columbian</v>
      </c>
      <c r="S1165" t="str">
        <f>VLOOKUP(M1165,Product!$A$1:$D$14,3,FALSE)</f>
        <v>Coffee</v>
      </c>
      <c r="T1165" t="str">
        <f>VLOOKUP(M1165,Product!$A$1:$D$14,4,FALSE)</f>
        <v>Regular</v>
      </c>
    </row>
    <row r="1166" spans="1:20" x14ac:dyDescent="0.3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s="2">
        <v>42916</v>
      </c>
      <c r="O1166" t="str">
        <f>VLOOKUP(L1166,Location!$A$1:$D$157,2,FALSE)</f>
        <v>New Mexico</v>
      </c>
      <c r="P1166" t="str">
        <f>VLOOKUP(L1166,Location!$A$1:$D$157,3,FALSE)</f>
        <v>South</v>
      </c>
      <c r="Q1166" t="str">
        <f>VLOOKUP(L1166,Location!$A$1:$D$157,4,FALSE)</f>
        <v>Small Market</v>
      </c>
      <c r="R1166" t="str">
        <f>VLOOKUP(M1166,Product!$A$1:$D$14,2,FALSE)</f>
        <v>Chamomile</v>
      </c>
      <c r="S1166" t="str">
        <f>VLOOKUP(M1166,Product!$A$1:$D$14,3,FALSE)</f>
        <v>Herbal Tea</v>
      </c>
      <c r="T1166" t="str">
        <f>VLOOKUP(M1166,Product!$A$1:$D$14,4,FALSE)</f>
        <v>Decaf</v>
      </c>
    </row>
    <row r="1167" spans="1:20" x14ac:dyDescent="0.3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s="2">
        <v>42916</v>
      </c>
      <c r="O1167" t="str">
        <f>VLOOKUP(L1167,Location!$A$1:$D$157,2,FALSE)</f>
        <v>New Mexico</v>
      </c>
      <c r="P1167" t="str">
        <f>VLOOKUP(L1167,Location!$A$1:$D$157,3,FALSE)</f>
        <v>South</v>
      </c>
      <c r="Q1167" t="str">
        <f>VLOOKUP(L1167,Location!$A$1:$D$157,4,FALSE)</f>
        <v>Small Market</v>
      </c>
      <c r="R1167" t="str">
        <f>VLOOKUP(M1167,Product!$A$1:$D$14,2,FALSE)</f>
        <v>Lemon</v>
      </c>
      <c r="S1167" t="str">
        <f>VLOOKUP(M1167,Product!$A$1:$D$14,3,FALSE)</f>
        <v>Herbal Tea</v>
      </c>
      <c r="T1167" t="str">
        <f>VLOOKUP(M1167,Product!$A$1:$D$14,4,FALSE)</f>
        <v>Decaf</v>
      </c>
    </row>
    <row r="1168" spans="1:20" x14ac:dyDescent="0.3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s="2">
        <v>42916</v>
      </c>
      <c r="O1168" t="str">
        <f>VLOOKUP(L1168,Location!$A$1:$D$157,2,FALSE)</f>
        <v>New Mexico</v>
      </c>
      <c r="P1168" t="str">
        <f>VLOOKUP(L1168,Location!$A$1:$D$157,3,FALSE)</f>
        <v>South</v>
      </c>
      <c r="Q1168" t="str">
        <f>VLOOKUP(L1168,Location!$A$1:$D$157,4,FALSE)</f>
        <v>Small Market</v>
      </c>
      <c r="R1168" t="str">
        <f>VLOOKUP(M1168,Product!$A$1:$D$14,2,FALSE)</f>
        <v>Caffe Latte</v>
      </c>
      <c r="S1168" t="str">
        <f>VLOOKUP(M1168,Product!$A$1:$D$14,3,FALSE)</f>
        <v>Espresso</v>
      </c>
      <c r="T1168" t="str">
        <f>VLOOKUP(M1168,Product!$A$1:$D$14,4,FALSE)</f>
        <v>Regular</v>
      </c>
    </row>
    <row r="1169" spans="1:20" x14ac:dyDescent="0.3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s="2">
        <v>42916</v>
      </c>
      <c r="O1169" t="str">
        <f>VLOOKUP(L1169,Location!$A$1:$D$157,2,FALSE)</f>
        <v>New Mexico</v>
      </c>
      <c r="P1169" t="str">
        <f>VLOOKUP(L1169,Location!$A$1:$D$157,3,FALSE)</f>
        <v>South</v>
      </c>
      <c r="Q1169" t="str">
        <f>VLOOKUP(L1169,Location!$A$1:$D$157,4,FALSE)</f>
        <v>Small Market</v>
      </c>
      <c r="R1169" t="str">
        <f>VLOOKUP(M1169,Product!$A$1:$D$14,2,FALSE)</f>
        <v>Caffe Mocha</v>
      </c>
      <c r="S1169" t="str">
        <f>VLOOKUP(M1169,Product!$A$1:$D$14,3,FALSE)</f>
        <v>Espresso</v>
      </c>
      <c r="T1169" t="str">
        <f>VLOOKUP(M1169,Product!$A$1:$D$14,4,FALSE)</f>
        <v>Regular</v>
      </c>
    </row>
    <row r="1170" spans="1:20" x14ac:dyDescent="0.3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2">
        <v>42916</v>
      </c>
      <c r="O1170" t="str">
        <f>VLOOKUP(L1170,Location!$A$1:$D$157,2,FALSE)</f>
        <v>New Mexico</v>
      </c>
      <c r="P1170" t="str">
        <f>VLOOKUP(L1170,Location!$A$1:$D$157,3,FALSE)</f>
        <v>South</v>
      </c>
      <c r="Q1170" t="str">
        <f>VLOOKUP(L1170,Location!$A$1:$D$157,4,FALSE)</f>
        <v>Small Market</v>
      </c>
      <c r="R1170" t="str">
        <f>VLOOKUP(M1170,Product!$A$1:$D$14,2,FALSE)</f>
        <v>Decaf Espresso</v>
      </c>
      <c r="S1170" t="str">
        <f>VLOOKUP(M1170,Product!$A$1:$D$14,3,FALSE)</f>
        <v>Espresso</v>
      </c>
      <c r="T1170" t="str">
        <f>VLOOKUP(M1170,Product!$A$1:$D$14,4,FALSE)</f>
        <v>Decaf</v>
      </c>
    </row>
    <row r="1171" spans="1:20" x14ac:dyDescent="0.3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s="2">
        <v>42916</v>
      </c>
      <c r="O1171" t="str">
        <f>VLOOKUP(L1171,Location!$A$1:$D$157,2,FALSE)</f>
        <v>Oklahoma</v>
      </c>
      <c r="P1171" t="str">
        <f>VLOOKUP(L1171,Location!$A$1:$D$157,3,FALSE)</f>
        <v>South</v>
      </c>
      <c r="Q1171" t="str">
        <f>VLOOKUP(L1171,Location!$A$1:$D$157,4,FALSE)</f>
        <v>Small Market</v>
      </c>
      <c r="R1171" t="str">
        <f>VLOOKUP(M1171,Product!$A$1:$D$14,2,FALSE)</f>
        <v>Decaf Irish Cream</v>
      </c>
      <c r="S1171" t="str">
        <f>VLOOKUP(M1171,Product!$A$1:$D$14,3,FALSE)</f>
        <v>Coffee</v>
      </c>
      <c r="T1171" t="str">
        <f>VLOOKUP(M1171,Product!$A$1:$D$14,4,FALSE)</f>
        <v>Decaf</v>
      </c>
    </row>
    <row r="1172" spans="1:20" x14ac:dyDescent="0.3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s="2">
        <v>42916</v>
      </c>
      <c r="O1172" t="str">
        <f>VLOOKUP(L1172,Location!$A$1:$D$157,2,FALSE)</f>
        <v>Oklahoma</v>
      </c>
      <c r="P1172" t="str">
        <f>VLOOKUP(L1172,Location!$A$1:$D$157,3,FALSE)</f>
        <v>South</v>
      </c>
      <c r="Q1172" t="str">
        <f>VLOOKUP(L1172,Location!$A$1:$D$157,4,FALSE)</f>
        <v>Small Market</v>
      </c>
      <c r="R1172" t="str">
        <f>VLOOKUP(M1172,Product!$A$1:$D$14,2,FALSE)</f>
        <v>Columbian</v>
      </c>
      <c r="S1172" t="str">
        <f>VLOOKUP(M1172,Product!$A$1:$D$14,3,FALSE)</f>
        <v>Coffee</v>
      </c>
      <c r="T1172" t="str">
        <f>VLOOKUP(M1172,Product!$A$1:$D$14,4,FALSE)</f>
        <v>Regular</v>
      </c>
    </row>
    <row r="1173" spans="1:20" x14ac:dyDescent="0.3">
      <c r="A1173">
        <v>32</v>
      </c>
      <c r="B1173">
        <v>173</v>
      </c>
      <c r="C1173">
        <v>297</v>
      </c>
      <c r="D1173">
        <v>80</v>
      </c>
      <c r="E1173">
        <v>141</v>
      </c>
      <c r="F1173">
        <v>112</v>
      </c>
      <c r="G1173">
        <v>717</v>
      </c>
      <c r="H1173">
        <v>60</v>
      </c>
      <c r="I1173">
        <v>135</v>
      </c>
      <c r="J1173">
        <v>180</v>
      </c>
      <c r="K1173">
        <v>290</v>
      </c>
      <c r="L1173">
        <v>405</v>
      </c>
      <c r="M1173">
        <v>9</v>
      </c>
      <c r="N1173" s="2">
        <v>42916</v>
      </c>
      <c r="O1173" t="str">
        <f>VLOOKUP(L1173,Location!$A$1:$D$157,2,FALSE)</f>
        <v>Oklahoma</v>
      </c>
      <c r="P1173" t="str">
        <f>VLOOKUP(L1173,Location!$A$1:$D$157,3,FALSE)</f>
        <v>South</v>
      </c>
      <c r="Q1173" t="str">
        <f>VLOOKUP(L1173,Location!$A$1:$D$157,4,FALSE)</f>
        <v>Small Market</v>
      </c>
      <c r="R1173" t="str">
        <f>VLOOKUP(M1173,Product!$A$1:$D$14,2,FALSE)</f>
        <v>Lemon</v>
      </c>
      <c r="S1173" t="str">
        <f>VLOOKUP(M1173,Product!$A$1:$D$14,3,FALSE)</f>
        <v>Herbal Tea</v>
      </c>
      <c r="T1173" t="str">
        <f>VLOOKUP(M1173,Product!$A$1:$D$14,4,FALSE)</f>
        <v>Decaf</v>
      </c>
    </row>
    <row r="1174" spans="1:20" x14ac:dyDescent="0.3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s="2">
        <v>42916</v>
      </c>
      <c r="O1174" t="str">
        <f>VLOOKUP(L1174,Location!$A$1:$D$157,2,FALSE)</f>
        <v>Oklahoma</v>
      </c>
      <c r="P1174" t="str">
        <f>VLOOKUP(L1174,Location!$A$1:$D$157,3,FALSE)</f>
        <v>South</v>
      </c>
      <c r="Q1174" t="str">
        <f>VLOOKUP(L1174,Location!$A$1:$D$157,4,FALSE)</f>
        <v>Small Market</v>
      </c>
      <c r="R1174" t="str">
        <f>VLOOKUP(M1174,Product!$A$1:$D$14,2,FALSE)</f>
        <v>Chamomile</v>
      </c>
      <c r="S1174" t="str">
        <f>VLOOKUP(M1174,Product!$A$1:$D$14,3,FALSE)</f>
        <v>Herbal Tea</v>
      </c>
      <c r="T1174" t="str">
        <f>VLOOKUP(M1174,Product!$A$1:$D$14,4,FALSE)</f>
        <v>Decaf</v>
      </c>
    </row>
    <row r="1175" spans="1:20" x14ac:dyDescent="0.3">
      <c r="A1175">
        <v>128</v>
      </c>
      <c r="B1175">
        <v>195</v>
      </c>
      <c r="C1175">
        <v>336</v>
      </c>
      <c r="D1175">
        <v>69</v>
      </c>
      <c r="E1175">
        <v>67</v>
      </c>
      <c r="F1175">
        <v>43</v>
      </c>
      <c r="G1175">
        <v>-942</v>
      </c>
      <c r="H1175">
        <v>110</v>
      </c>
      <c r="I1175">
        <v>159</v>
      </c>
      <c r="J1175">
        <v>160</v>
      </c>
      <c r="K1175">
        <v>280</v>
      </c>
      <c r="L1175">
        <v>580</v>
      </c>
      <c r="M1175">
        <v>4</v>
      </c>
      <c r="N1175" s="2">
        <v>42916</v>
      </c>
      <c r="O1175" t="str">
        <f>VLOOKUP(L1175,Location!$A$1:$D$157,2,FALSE)</f>
        <v>Oklahoma</v>
      </c>
      <c r="P1175" t="str">
        <f>VLOOKUP(L1175,Location!$A$1:$D$157,3,FALSE)</f>
        <v>South</v>
      </c>
      <c r="Q1175" t="str">
        <f>VLOOKUP(L1175,Location!$A$1:$D$157,4,FALSE)</f>
        <v>Small Market</v>
      </c>
      <c r="R1175" t="str">
        <f>VLOOKUP(M1175,Product!$A$1:$D$14,2,FALSE)</f>
        <v>Caffe Latte</v>
      </c>
      <c r="S1175" t="str">
        <f>VLOOKUP(M1175,Product!$A$1:$D$14,3,FALSE)</f>
        <v>Espresso</v>
      </c>
      <c r="T1175" t="str">
        <f>VLOOKUP(M1175,Product!$A$1:$D$14,4,FALSE)</f>
        <v>Regular</v>
      </c>
    </row>
    <row r="1176" spans="1:20" x14ac:dyDescent="0.3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2">
        <v>42916</v>
      </c>
      <c r="O1176" t="str">
        <f>VLOOKUP(L1176,Location!$A$1:$D$157,2,FALSE)</f>
        <v>Oklahoma</v>
      </c>
      <c r="P1176" t="str">
        <f>VLOOKUP(L1176,Location!$A$1:$D$157,3,FALSE)</f>
        <v>South</v>
      </c>
      <c r="Q1176" t="str">
        <f>VLOOKUP(L1176,Location!$A$1:$D$157,4,FALSE)</f>
        <v>Small Market</v>
      </c>
      <c r="R1176" t="str">
        <f>VLOOKUP(M1176,Product!$A$1:$D$14,2,FALSE)</f>
        <v>Caffe Mocha</v>
      </c>
      <c r="S1176" t="str">
        <f>VLOOKUP(M1176,Product!$A$1:$D$14,3,FALSE)</f>
        <v>Espresso</v>
      </c>
      <c r="T1176" t="str">
        <f>VLOOKUP(M1176,Product!$A$1:$D$14,4,FALSE)</f>
        <v>Regular</v>
      </c>
    </row>
    <row r="1177" spans="1:20" x14ac:dyDescent="0.3">
      <c r="A1177">
        <v>103</v>
      </c>
      <c r="B1177">
        <v>172</v>
      </c>
      <c r="C1177">
        <v>286</v>
      </c>
      <c r="D1177">
        <v>79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s="2">
        <v>42916</v>
      </c>
      <c r="O1177" t="str">
        <f>VLOOKUP(L1177,Location!$A$1:$D$157,2,FALSE)</f>
        <v>Oklahoma</v>
      </c>
      <c r="P1177" t="str">
        <f>VLOOKUP(L1177,Location!$A$1:$D$157,3,FALSE)</f>
        <v>South</v>
      </c>
      <c r="Q1177" t="str">
        <f>VLOOKUP(L1177,Location!$A$1:$D$157,4,FALSE)</f>
        <v>Small Market</v>
      </c>
      <c r="R1177" t="str">
        <f>VLOOKUP(M1177,Product!$A$1:$D$14,2,FALSE)</f>
        <v>Decaf Espresso</v>
      </c>
      <c r="S1177" t="str">
        <f>VLOOKUP(M1177,Product!$A$1:$D$14,3,FALSE)</f>
        <v>Espresso</v>
      </c>
      <c r="T1177" t="str">
        <f>VLOOKUP(M1177,Product!$A$1:$D$14,4,FALSE)</f>
        <v>Decaf</v>
      </c>
    </row>
    <row r="1178" spans="1:20" x14ac:dyDescent="0.3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121</v>
      </c>
      <c r="J1178">
        <v>140</v>
      </c>
      <c r="K1178">
        <v>240</v>
      </c>
      <c r="L1178">
        <v>325</v>
      </c>
      <c r="M1178">
        <v>3</v>
      </c>
      <c r="N1178" s="2">
        <v>42916</v>
      </c>
      <c r="O1178" t="str">
        <f>VLOOKUP(L1178,Location!$A$1:$D$157,2,FALSE)</f>
        <v>Texas</v>
      </c>
      <c r="P1178" t="str">
        <f>VLOOKUP(L1178,Location!$A$1:$D$157,3,FALSE)</f>
        <v>South</v>
      </c>
      <c r="Q1178" t="str">
        <f>VLOOKUP(L1178,Location!$A$1:$D$157,4,FALSE)</f>
        <v>Major Market</v>
      </c>
      <c r="R1178" t="str">
        <f>VLOOKUP(M1178,Product!$A$1:$D$14,2,FALSE)</f>
        <v>Decaf Irish Cream</v>
      </c>
      <c r="S1178" t="str">
        <f>VLOOKUP(M1178,Product!$A$1:$D$14,3,FALSE)</f>
        <v>Coffee</v>
      </c>
      <c r="T1178" t="str">
        <f>VLOOKUP(M1178,Product!$A$1:$D$14,4,FALSE)</f>
        <v>Decaf</v>
      </c>
    </row>
    <row r="1179" spans="1:20" x14ac:dyDescent="0.3">
      <c r="A1179">
        <v>206</v>
      </c>
      <c r="B1179">
        <v>307</v>
      </c>
      <c r="C1179">
        <v>567</v>
      </c>
      <c r="D1179">
        <v>226</v>
      </c>
      <c r="E1179">
        <v>101</v>
      </c>
      <c r="F1179">
        <v>80</v>
      </c>
      <c r="G1179">
        <v>1319</v>
      </c>
      <c r="H1179">
        <v>290</v>
      </c>
      <c r="I1179">
        <v>305</v>
      </c>
      <c r="J1179">
        <v>380</v>
      </c>
      <c r="K1179">
        <v>700</v>
      </c>
      <c r="L1179">
        <v>430</v>
      </c>
      <c r="M1179">
        <v>2</v>
      </c>
      <c r="N1179" s="2">
        <v>42916</v>
      </c>
      <c r="O1179" t="str">
        <f>VLOOKUP(L1179,Location!$A$1:$D$157,2,FALSE)</f>
        <v>Texas</v>
      </c>
      <c r="P1179" t="str">
        <f>VLOOKUP(L1179,Location!$A$1:$D$157,3,FALSE)</f>
        <v>South</v>
      </c>
      <c r="Q1179" t="str">
        <f>VLOOKUP(L1179,Location!$A$1:$D$157,4,FALSE)</f>
        <v>Major Market</v>
      </c>
      <c r="R1179" t="str">
        <f>VLOOKUP(M1179,Product!$A$1:$D$14,2,FALSE)</f>
        <v>Columbian</v>
      </c>
      <c r="S1179" t="str">
        <f>VLOOKUP(M1179,Product!$A$1:$D$14,3,FALSE)</f>
        <v>Coffee</v>
      </c>
      <c r="T1179" t="str">
        <f>VLOOKUP(M1179,Product!$A$1:$D$14,4,FALSE)</f>
        <v>Regular</v>
      </c>
    </row>
    <row r="1180" spans="1:20" x14ac:dyDescent="0.3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s="2">
        <v>42916</v>
      </c>
      <c r="O1180" t="str">
        <f>VLOOKUP(L1180,Location!$A$1:$D$157,2,FALSE)</f>
        <v>Texas</v>
      </c>
      <c r="P1180" t="str">
        <f>VLOOKUP(L1180,Location!$A$1:$D$157,3,FALSE)</f>
        <v>South</v>
      </c>
      <c r="Q1180" t="str">
        <f>VLOOKUP(L1180,Location!$A$1:$D$157,4,FALSE)</f>
        <v>Major Market</v>
      </c>
      <c r="R1180" t="str">
        <f>VLOOKUP(M1180,Product!$A$1:$D$14,2,FALSE)</f>
        <v>Lemon</v>
      </c>
      <c r="S1180" t="str">
        <f>VLOOKUP(M1180,Product!$A$1:$D$14,3,FALSE)</f>
        <v>Herbal Tea</v>
      </c>
      <c r="T1180" t="str">
        <f>VLOOKUP(M1180,Product!$A$1:$D$14,4,FALSE)</f>
        <v>Decaf</v>
      </c>
    </row>
    <row r="1181" spans="1:20" x14ac:dyDescent="0.3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s="2">
        <v>42916</v>
      </c>
      <c r="O1181" t="str">
        <f>VLOOKUP(L1181,Location!$A$1:$D$157,2,FALSE)</f>
        <v>Texas</v>
      </c>
      <c r="P1181" t="str">
        <f>VLOOKUP(L1181,Location!$A$1:$D$157,3,FALSE)</f>
        <v>South</v>
      </c>
      <c r="Q1181" t="str">
        <f>VLOOKUP(L1181,Location!$A$1:$D$157,4,FALSE)</f>
        <v>Major Market</v>
      </c>
      <c r="R1181" t="str">
        <f>VLOOKUP(M1181,Product!$A$1:$D$14,2,FALSE)</f>
        <v>Chamomile</v>
      </c>
      <c r="S1181" t="str">
        <f>VLOOKUP(M1181,Product!$A$1:$D$14,3,FALSE)</f>
        <v>Herbal Tea</v>
      </c>
      <c r="T1181" t="str">
        <f>VLOOKUP(M1181,Product!$A$1:$D$14,4,FALSE)</f>
        <v>Decaf</v>
      </c>
    </row>
    <row r="1182" spans="1:20" x14ac:dyDescent="0.3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s="2">
        <v>42916</v>
      </c>
      <c r="O1182" t="str">
        <f>VLOOKUP(L1182,Location!$A$1:$D$157,2,FALSE)</f>
        <v>Texas</v>
      </c>
      <c r="P1182" t="str">
        <f>VLOOKUP(L1182,Location!$A$1:$D$157,3,FALSE)</f>
        <v>South</v>
      </c>
      <c r="Q1182" t="str">
        <f>VLOOKUP(L1182,Location!$A$1:$D$157,4,FALSE)</f>
        <v>Major Market</v>
      </c>
      <c r="R1182" t="str">
        <f>VLOOKUP(M1182,Product!$A$1:$D$14,2,FALSE)</f>
        <v>Caffe Latte</v>
      </c>
      <c r="S1182" t="str">
        <f>VLOOKUP(M1182,Product!$A$1:$D$14,3,FALSE)</f>
        <v>Espresso</v>
      </c>
      <c r="T1182" t="str">
        <f>VLOOKUP(M1182,Product!$A$1:$D$14,4,FALSE)</f>
        <v>Regular</v>
      </c>
    </row>
    <row r="1183" spans="1:20" x14ac:dyDescent="0.3">
      <c r="A1183">
        <v>112</v>
      </c>
      <c r="B1183">
        <v>152</v>
      </c>
      <c r="C1183">
        <v>256</v>
      </c>
      <c r="D1183">
        <v>62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s="2">
        <v>42916</v>
      </c>
      <c r="O1183" t="str">
        <f>VLOOKUP(L1183,Location!$A$1:$D$157,2,FALSE)</f>
        <v>Texas</v>
      </c>
      <c r="P1183" t="str">
        <f>VLOOKUP(L1183,Location!$A$1:$D$157,3,FALSE)</f>
        <v>South</v>
      </c>
      <c r="Q1183" t="str">
        <f>VLOOKUP(L1183,Location!$A$1:$D$157,4,FALSE)</f>
        <v>Major Market</v>
      </c>
      <c r="R1183" t="str">
        <f>VLOOKUP(M1183,Product!$A$1:$D$14,2,FALSE)</f>
        <v>Caffe Mocha</v>
      </c>
      <c r="S1183" t="str">
        <f>VLOOKUP(M1183,Product!$A$1:$D$14,3,FALSE)</f>
        <v>Espresso</v>
      </c>
      <c r="T1183" t="str">
        <f>VLOOKUP(M1183,Product!$A$1:$D$14,4,FALSE)</f>
        <v>Regular</v>
      </c>
    </row>
    <row r="1184" spans="1:20" x14ac:dyDescent="0.3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s="2">
        <v>42916</v>
      </c>
      <c r="O1184" t="str">
        <f>VLOOKUP(L1184,Location!$A$1:$D$157,2,FALSE)</f>
        <v>Texas</v>
      </c>
      <c r="P1184" t="str">
        <f>VLOOKUP(L1184,Location!$A$1:$D$157,3,FALSE)</f>
        <v>South</v>
      </c>
      <c r="Q1184" t="str">
        <f>VLOOKUP(L1184,Location!$A$1:$D$157,4,FALSE)</f>
        <v>Major Market</v>
      </c>
      <c r="R1184" t="str">
        <f>VLOOKUP(M1184,Product!$A$1:$D$14,2,FALSE)</f>
        <v>Decaf Espresso</v>
      </c>
      <c r="S1184" t="str">
        <f>VLOOKUP(M1184,Product!$A$1:$D$14,3,FALSE)</f>
        <v>Espresso</v>
      </c>
      <c r="T1184" t="str">
        <f>VLOOKUP(M1184,Product!$A$1:$D$14,4,FALSE)</f>
        <v>Decaf</v>
      </c>
    </row>
    <row r="1185" spans="1:20" x14ac:dyDescent="0.3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2">
        <v>42916</v>
      </c>
      <c r="O1185" t="str">
        <f>VLOOKUP(L1185,Location!$A$1:$D$157,2,FALSE)</f>
        <v>Utah</v>
      </c>
      <c r="P1185" t="str">
        <f>VLOOKUP(L1185,Location!$A$1:$D$157,3,FALSE)</f>
        <v>West</v>
      </c>
      <c r="Q1185" t="str">
        <f>VLOOKUP(L1185,Location!$A$1:$D$157,4,FALSE)</f>
        <v>Small Market</v>
      </c>
      <c r="R1185" t="str">
        <f>VLOOKUP(M1185,Product!$A$1:$D$14,2,FALSE)</f>
        <v>Amaretto</v>
      </c>
      <c r="S1185" t="str">
        <f>VLOOKUP(M1185,Product!$A$1:$D$14,3,FALSE)</f>
        <v>Coffee</v>
      </c>
      <c r="T1185" t="str">
        <f>VLOOKUP(M1185,Product!$A$1:$D$14,4,FALSE)</f>
        <v>Regular</v>
      </c>
    </row>
    <row r="1186" spans="1:20" x14ac:dyDescent="0.3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s="2">
        <v>42916</v>
      </c>
      <c r="O1186" t="str">
        <f>VLOOKUP(L1186,Location!$A$1:$D$157,2,FALSE)</f>
        <v>Utah</v>
      </c>
      <c r="P1186" t="str">
        <f>VLOOKUP(L1186,Location!$A$1:$D$157,3,FALSE)</f>
        <v>West</v>
      </c>
      <c r="Q1186" t="str">
        <f>VLOOKUP(L1186,Location!$A$1:$D$157,4,FALSE)</f>
        <v>Small Market</v>
      </c>
      <c r="R1186" t="str">
        <f>VLOOKUP(M1186,Product!$A$1:$D$14,2,FALSE)</f>
        <v>Columbian</v>
      </c>
      <c r="S1186" t="str">
        <f>VLOOKUP(M1186,Product!$A$1:$D$14,3,FALSE)</f>
        <v>Coffee</v>
      </c>
      <c r="T1186" t="str">
        <f>VLOOKUP(M1186,Product!$A$1:$D$14,4,FALSE)</f>
        <v>Regular</v>
      </c>
    </row>
    <row r="1187" spans="1:20" x14ac:dyDescent="0.3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s="2">
        <v>42916</v>
      </c>
      <c r="O1187" t="str">
        <f>VLOOKUP(L1187,Location!$A$1:$D$157,2,FALSE)</f>
        <v>Utah</v>
      </c>
      <c r="P1187" t="str">
        <f>VLOOKUP(L1187,Location!$A$1:$D$157,3,FALSE)</f>
        <v>West</v>
      </c>
      <c r="Q1187" t="str">
        <f>VLOOKUP(L1187,Location!$A$1:$D$157,4,FALSE)</f>
        <v>Small Market</v>
      </c>
      <c r="R1187" t="str">
        <f>VLOOKUP(M1187,Product!$A$1:$D$14,2,FALSE)</f>
        <v>Chamomile</v>
      </c>
      <c r="S1187" t="str">
        <f>VLOOKUP(M1187,Product!$A$1:$D$14,3,FALSE)</f>
        <v>Herbal Tea</v>
      </c>
      <c r="T1187" t="str">
        <f>VLOOKUP(M1187,Product!$A$1:$D$14,4,FALSE)</f>
        <v>Decaf</v>
      </c>
    </row>
    <row r="1188" spans="1:20" x14ac:dyDescent="0.3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s="2">
        <v>42916</v>
      </c>
      <c r="O1188" t="str">
        <f>VLOOKUP(L1188,Location!$A$1:$D$157,2,FALSE)</f>
        <v>Utah</v>
      </c>
      <c r="P1188" t="str">
        <f>VLOOKUP(L1188,Location!$A$1:$D$157,3,FALSE)</f>
        <v>West</v>
      </c>
      <c r="Q1188" t="str">
        <f>VLOOKUP(L1188,Location!$A$1:$D$157,4,FALSE)</f>
        <v>Small Market</v>
      </c>
      <c r="R1188" t="str">
        <f>VLOOKUP(M1188,Product!$A$1:$D$14,2,FALSE)</f>
        <v>Lemon</v>
      </c>
      <c r="S1188" t="str">
        <f>VLOOKUP(M1188,Product!$A$1:$D$14,3,FALSE)</f>
        <v>Herbal Tea</v>
      </c>
      <c r="T1188" t="str">
        <f>VLOOKUP(M1188,Product!$A$1:$D$14,4,FALSE)</f>
        <v>Decaf</v>
      </c>
    </row>
    <row r="1189" spans="1:20" x14ac:dyDescent="0.3">
      <c r="A1189">
        <v>-12</v>
      </c>
      <c r="B1189">
        <v>49</v>
      </c>
      <c r="C1189">
        <v>169</v>
      </c>
      <c r="D1189">
        <v>81</v>
      </c>
      <c r="E1189">
        <v>61</v>
      </c>
      <c r="F1189">
        <v>37</v>
      </c>
      <c r="G1189">
        <v>1334</v>
      </c>
      <c r="H1189">
        <v>-10</v>
      </c>
      <c r="I1189">
        <v>81</v>
      </c>
      <c r="J1189">
        <v>40</v>
      </c>
      <c r="K1189">
        <v>140</v>
      </c>
      <c r="L1189">
        <v>801</v>
      </c>
      <c r="M1189">
        <v>10</v>
      </c>
      <c r="N1189" s="2">
        <v>42916</v>
      </c>
      <c r="O1189" t="str">
        <f>VLOOKUP(L1189,Location!$A$1:$D$157,2,FALSE)</f>
        <v>Utah</v>
      </c>
      <c r="P1189" t="str">
        <f>VLOOKUP(L1189,Location!$A$1:$D$157,3,FALSE)</f>
        <v>West</v>
      </c>
      <c r="Q1189" t="str">
        <f>VLOOKUP(L1189,Location!$A$1:$D$157,4,FALSE)</f>
        <v>Small Market</v>
      </c>
      <c r="R1189" t="str">
        <f>VLOOKUP(M1189,Product!$A$1:$D$14,2,FALSE)</f>
        <v>Mint</v>
      </c>
      <c r="S1189" t="str">
        <f>VLOOKUP(M1189,Product!$A$1:$D$14,3,FALSE)</f>
        <v>Herbal Tea</v>
      </c>
      <c r="T1189" t="str">
        <f>VLOOKUP(M1189,Product!$A$1:$D$14,4,FALSE)</f>
        <v>Decaf</v>
      </c>
    </row>
    <row r="1190" spans="1:20" x14ac:dyDescent="0.3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s="2">
        <v>42916</v>
      </c>
      <c r="O1190" t="str">
        <f>VLOOKUP(L1190,Location!$A$1:$D$157,2,FALSE)</f>
        <v>Utah</v>
      </c>
      <c r="P1190" t="str">
        <f>VLOOKUP(L1190,Location!$A$1:$D$157,3,FALSE)</f>
        <v>West</v>
      </c>
      <c r="Q1190" t="str">
        <f>VLOOKUP(L1190,Location!$A$1:$D$157,4,FALSE)</f>
        <v>Small Market</v>
      </c>
      <c r="R1190" t="str">
        <f>VLOOKUP(M1190,Product!$A$1:$D$14,2,FALSE)</f>
        <v>Darjeeling</v>
      </c>
      <c r="S1190" t="str">
        <f>VLOOKUP(M1190,Product!$A$1:$D$14,3,FALSE)</f>
        <v>Tea</v>
      </c>
      <c r="T1190" t="str">
        <f>VLOOKUP(M1190,Product!$A$1:$D$14,4,FALSE)</f>
        <v>Regular</v>
      </c>
    </row>
    <row r="1191" spans="1:20" x14ac:dyDescent="0.3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s="2">
        <v>42916</v>
      </c>
      <c r="O1191" t="str">
        <f>VLOOKUP(L1191,Location!$A$1:$D$157,2,FALSE)</f>
        <v>Utah</v>
      </c>
      <c r="P1191" t="str">
        <f>VLOOKUP(L1191,Location!$A$1:$D$157,3,FALSE)</f>
        <v>West</v>
      </c>
      <c r="Q1191" t="str">
        <f>VLOOKUP(L1191,Location!$A$1:$D$157,4,FALSE)</f>
        <v>Small Market</v>
      </c>
      <c r="R1191" t="str">
        <f>VLOOKUP(M1191,Product!$A$1:$D$14,2,FALSE)</f>
        <v>Earl Grey</v>
      </c>
      <c r="S1191" t="str">
        <f>VLOOKUP(M1191,Product!$A$1:$D$14,3,FALSE)</f>
        <v>Tea</v>
      </c>
      <c r="T1191" t="str">
        <f>VLOOKUP(M1191,Product!$A$1:$D$14,4,FALSE)</f>
        <v>Regular</v>
      </c>
    </row>
    <row r="1192" spans="1:20" x14ac:dyDescent="0.3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s="2">
        <v>42916</v>
      </c>
      <c r="O1192" t="str">
        <f>VLOOKUP(L1192,Location!$A$1:$D$157,2,FALSE)</f>
        <v>Utah</v>
      </c>
      <c r="P1192" t="str">
        <f>VLOOKUP(L1192,Location!$A$1:$D$157,3,FALSE)</f>
        <v>West</v>
      </c>
      <c r="Q1192" t="str">
        <f>VLOOKUP(L1192,Location!$A$1:$D$157,4,FALSE)</f>
        <v>Small Market</v>
      </c>
      <c r="R1192" t="str">
        <f>VLOOKUP(M1192,Product!$A$1:$D$14,2,FALSE)</f>
        <v>Green Tea</v>
      </c>
      <c r="S1192" t="str">
        <f>VLOOKUP(M1192,Product!$A$1:$D$14,3,FALSE)</f>
        <v>Tea</v>
      </c>
      <c r="T1192" t="str">
        <f>VLOOKUP(M1192,Product!$A$1:$D$14,4,FALSE)</f>
        <v>Regular</v>
      </c>
    </row>
    <row r="1193" spans="1:20" x14ac:dyDescent="0.3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s="2">
        <v>42916</v>
      </c>
      <c r="O1193" t="str">
        <f>VLOOKUP(L1193,Location!$A$1:$D$157,2,FALSE)</f>
        <v>Utah</v>
      </c>
      <c r="P1193" t="str">
        <f>VLOOKUP(L1193,Location!$A$1:$D$157,3,FALSE)</f>
        <v>West</v>
      </c>
      <c r="Q1193" t="str">
        <f>VLOOKUP(L1193,Location!$A$1:$D$157,4,FALSE)</f>
        <v>Small Market</v>
      </c>
      <c r="R1193" t="str">
        <f>VLOOKUP(M1193,Product!$A$1:$D$14,2,FALSE)</f>
        <v>Decaf Irish Cream</v>
      </c>
      <c r="S1193" t="str">
        <f>VLOOKUP(M1193,Product!$A$1:$D$14,3,FALSE)</f>
        <v>Coffee</v>
      </c>
      <c r="T1193" t="str">
        <f>VLOOKUP(M1193,Product!$A$1:$D$14,4,FALSE)</f>
        <v>Decaf</v>
      </c>
    </row>
    <row r="1194" spans="1:20" x14ac:dyDescent="0.3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s="2">
        <v>42916</v>
      </c>
      <c r="O1194" t="str">
        <f>VLOOKUP(L1194,Location!$A$1:$D$157,2,FALSE)</f>
        <v>Utah</v>
      </c>
      <c r="P1194" t="str">
        <f>VLOOKUP(L1194,Location!$A$1:$D$157,3,FALSE)</f>
        <v>West</v>
      </c>
      <c r="Q1194" t="str">
        <f>VLOOKUP(L1194,Location!$A$1:$D$157,4,FALSE)</f>
        <v>Small Market</v>
      </c>
      <c r="R1194" t="str">
        <f>VLOOKUP(M1194,Product!$A$1:$D$14,2,FALSE)</f>
        <v>Caffe Latte</v>
      </c>
      <c r="S1194" t="str">
        <f>VLOOKUP(M1194,Product!$A$1:$D$14,3,FALSE)</f>
        <v>Espresso</v>
      </c>
      <c r="T1194" t="str">
        <f>VLOOKUP(M1194,Product!$A$1:$D$14,4,FALSE)</f>
        <v>Regular</v>
      </c>
    </row>
    <row r="1195" spans="1:20" x14ac:dyDescent="0.3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s="2">
        <v>42916</v>
      </c>
      <c r="O1195" t="str">
        <f>VLOOKUP(L1195,Location!$A$1:$D$157,2,FALSE)</f>
        <v>Utah</v>
      </c>
      <c r="P1195" t="str">
        <f>VLOOKUP(L1195,Location!$A$1:$D$157,3,FALSE)</f>
        <v>West</v>
      </c>
      <c r="Q1195" t="str">
        <f>VLOOKUP(L1195,Location!$A$1:$D$157,4,FALSE)</f>
        <v>Small Market</v>
      </c>
      <c r="R1195" t="str">
        <f>VLOOKUP(M1195,Product!$A$1:$D$14,2,FALSE)</f>
        <v>Caffe Mocha</v>
      </c>
      <c r="S1195" t="str">
        <f>VLOOKUP(M1195,Product!$A$1:$D$14,3,FALSE)</f>
        <v>Espresso</v>
      </c>
      <c r="T1195" t="str">
        <f>VLOOKUP(M1195,Product!$A$1:$D$14,4,FALSE)</f>
        <v>Regular</v>
      </c>
    </row>
    <row r="1196" spans="1:20" x14ac:dyDescent="0.3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s="2">
        <v>42916</v>
      </c>
      <c r="O1196" t="str">
        <f>VLOOKUP(L1196,Location!$A$1:$D$157,2,FALSE)</f>
        <v>Utah</v>
      </c>
      <c r="P1196" t="str">
        <f>VLOOKUP(L1196,Location!$A$1:$D$157,3,FALSE)</f>
        <v>West</v>
      </c>
      <c r="Q1196" t="str">
        <f>VLOOKUP(L1196,Location!$A$1:$D$157,4,FALSE)</f>
        <v>Small Market</v>
      </c>
      <c r="R1196" t="str">
        <f>VLOOKUP(M1196,Product!$A$1:$D$14,2,FALSE)</f>
        <v>Decaf Espresso</v>
      </c>
      <c r="S1196" t="str">
        <f>VLOOKUP(M1196,Product!$A$1:$D$14,3,FALSE)</f>
        <v>Espresso</v>
      </c>
      <c r="T1196" t="str">
        <f>VLOOKUP(M1196,Product!$A$1:$D$14,4,FALSE)</f>
        <v>Decaf</v>
      </c>
    </row>
    <row r="1197" spans="1:20" x14ac:dyDescent="0.3">
      <c r="A1197">
        <v>-138</v>
      </c>
      <c r="B1197">
        <v>-67</v>
      </c>
      <c r="C1197">
        <v>87</v>
      </c>
      <c r="D1197">
        <v>128</v>
      </c>
      <c r="E1197">
        <v>71</v>
      </c>
      <c r="F1197">
        <v>49</v>
      </c>
      <c r="G1197">
        <v>1832</v>
      </c>
      <c r="H1197">
        <v>-150</v>
      </c>
      <c r="I1197">
        <v>254</v>
      </c>
      <c r="J1197">
        <v>-90</v>
      </c>
      <c r="K1197">
        <v>100</v>
      </c>
      <c r="L1197">
        <v>209</v>
      </c>
      <c r="M1197">
        <v>1</v>
      </c>
      <c r="N1197" s="2">
        <v>42916</v>
      </c>
      <c r="O1197" t="str">
        <f>VLOOKUP(L1197,Location!$A$1:$D$157,2,FALSE)</f>
        <v>California</v>
      </c>
      <c r="P1197" t="str">
        <f>VLOOKUP(L1197,Location!$A$1:$D$157,3,FALSE)</f>
        <v>West</v>
      </c>
      <c r="Q1197" t="str">
        <f>VLOOKUP(L1197,Location!$A$1:$D$157,4,FALSE)</f>
        <v>Major Market</v>
      </c>
      <c r="R1197" t="str">
        <f>VLOOKUP(M1197,Product!$A$1:$D$14,2,FALSE)</f>
        <v>Amaretto</v>
      </c>
      <c r="S1197" t="str">
        <f>VLOOKUP(M1197,Product!$A$1:$D$14,3,FALSE)</f>
        <v>Coffee</v>
      </c>
      <c r="T1197" t="str">
        <f>VLOOKUP(M1197,Product!$A$1:$D$14,4,FALSE)</f>
        <v>Regular</v>
      </c>
    </row>
    <row r="1198" spans="1:20" x14ac:dyDescent="0.3">
      <c r="A1198">
        <v>370</v>
      </c>
      <c r="B1198">
        <v>548</v>
      </c>
      <c r="C1198">
        <v>912</v>
      </c>
      <c r="D1198">
        <v>311</v>
      </c>
      <c r="E1198">
        <v>178</v>
      </c>
      <c r="F1198">
        <v>127</v>
      </c>
      <c r="G1198">
        <v>2654</v>
      </c>
      <c r="H1198">
        <v>530</v>
      </c>
      <c r="I1198">
        <v>485</v>
      </c>
      <c r="J1198">
        <v>690</v>
      </c>
      <c r="K1198">
        <v>1140</v>
      </c>
      <c r="L1198">
        <v>707</v>
      </c>
      <c r="M1198">
        <v>2</v>
      </c>
      <c r="N1198" s="2">
        <v>42916</v>
      </c>
      <c r="O1198" t="str">
        <f>VLOOKUP(L1198,Location!$A$1:$D$157,2,FALSE)</f>
        <v>California</v>
      </c>
      <c r="P1198" t="str">
        <f>VLOOKUP(L1198,Location!$A$1:$D$157,3,FALSE)</f>
        <v>West</v>
      </c>
      <c r="Q1198" t="str">
        <f>VLOOKUP(L1198,Location!$A$1:$D$157,4,FALSE)</f>
        <v>Major Market</v>
      </c>
      <c r="R1198" t="str">
        <f>VLOOKUP(M1198,Product!$A$1:$D$14,2,FALSE)</f>
        <v>Columbian</v>
      </c>
      <c r="S1198" t="str">
        <f>VLOOKUP(M1198,Product!$A$1:$D$14,3,FALSE)</f>
        <v>Coffee</v>
      </c>
      <c r="T1198" t="str">
        <f>VLOOKUP(M1198,Product!$A$1:$D$14,4,FALSE)</f>
        <v>Regular</v>
      </c>
    </row>
    <row r="1199" spans="1:20" x14ac:dyDescent="0.3">
      <c r="A1199">
        <v>139</v>
      </c>
      <c r="B1199">
        <v>185</v>
      </c>
      <c r="C1199">
        <v>312</v>
      </c>
      <c r="D1199">
        <v>116</v>
      </c>
      <c r="E1199">
        <v>46</v>
      </c>
      <c r="F1199">
        <v>35</v>
      </c>
      <c r="G1199">
        <v>1007</v>
      </c>
      <c r="H1199">
        <v>150</v>
      </c>
      <c r="I1199">
        <v>89</v>
      </c>
      <c r="J1199">
        <v>170</v>
      </c>
      <c r="K1199">
        <v>270</v>
      </c>
      <c r="L1199">
        <v>805</v>
      </c>
      <c r="M1199">
        <v>8</v>
      </c>
      <c r="N1199" s="2">
        <v>42916</v>
      </c>
      <c r="O1199" t="str">
        <f>VLOOKUP(L1199,Location!$A$1:$D$157,2,FALSE)</f>
        <v>California</v>
      </c>
      <c r="P1199" t="str">
        <f>VLOOKUP(L1199,Location!$A$1:$D$157,3,FALSE)</f>
        <v>West</v>
      </c>
      <c r="Q1199" t="str">
        <f>VLOOKUP(L1199,Location!$A$1:$D$157,4,FALSE)</f>
        <v>Major Market</v>
      </c>
      <c r="R1199" t="str">
        <f>VLOOKUP(M1199,Product!$A$1:$D$14,2,FALSE)</f>
        <v>Chamomile</v>
      </c>
      <c r="S1199" t="str">
        <f>VLOOKUP(M1199,Product!$A$1:$D$14,3,FALSE)</f>
        <v>Herbal Tea</v>
      </c>
      <c r="T1199" t="str">
        <f>VLOOKUP(M1199,Product!$A$1:$D$14,4,FALSE)</f>
        <v>Decaf</v>
      </c>
    </row>
    <row r="1200" spans="1:20" x14ac:dyDescent="0.3">
      <c r="A1200">
        <v>205</v>
      </c>
      <c r="B1200">
        <v>307</v>
      </c>
      <c r="C1200">
        <v>567</v>
      </c>
      <c r="D1200">
        <v>268</v>
      </c>
      <c r="E1200">
        <v>102</v>
      </c>
      <c r="F1200">
        <v>80</v>
      </c>
      <c r="G1200">
        <v>1319</v>
      </c>
      <c r="H1200">
        <v>200</v>
      </c>
      <c r="I1200">
        <v>266</v>
      </c>
      <c r="J1200">
        <v>270</v>
      </c>
      <c r="K1200">
        <v>490</v>
      </c>
      <c r="L1200">
        <v>650</v>
      </c>
      <c r="M1200">
        <v>9</v>
      </c>
      <c r="N1200" s="2">
        <v>42916</v>
      </c>
      <c r="O1200" t="str">
        <f>VLOOKUP(L1200,Location!$A$1:$D$157,2,FALSE)</f>
        <v>California</v>
      </c>
      <c r="P1200" t="str">
        <f>VLOOKUP(L1200,Location!$A$1:$D$157,3,FALSE)</f>
        <v>West</v>
      </c>
      <c r="Q1200" t="str">
        <f>VLOOKUP(L1200,Location!$A$1:$D$157,4,FALSE)</f>
        <v>Major Market</v>
      </c>
      <c r="R1200" t="str">
        <f>VLOOKUP(M1200,Product!$A$1:$D$14,2,FALSE)</f>
        <v>Lemon</v>
      </c>
      <c r="S1200" t="str">
        <f>VLOOKUP(M1200,Product!$A$1:$D$14,3,FALSE)</f>
        <v>Herbal Tea</v>
      </c>
      <c r="T1200" t="str">
        <f>VLOOKUP(M1200,Product!$A$1:$D$14,4,FALSE)</f>
        <v>Decaf</v>
      </c>
    </row>
    <row r="1201" spans="1:20" x14ac:dyDescent="0.3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s="2">
        <v>42916</v>
      </c>
      <c r="O1201" t="str">
        <f>VLOOKUP(L1201,Location!$A$1:$D$157,2,FALSE)</f>
        <v>California</v>
      </c>
      <c r="P1201" t="str">
        <f>VLOOKUP(L1201,Location!$A$1:$D$157,3,FALSE)</f>
        <v>West</v>
      </c>
      <c r="Q1201" t="str">
        <f>VLOOKUP(L1201,Location!$A$1:$D$157,4,FALSE)</f>
        <v>Major Market</v>
      </c>
      <c r="R1201" t="str">
        <f>VLOOKUP(M1201,Product!$A$1:$D$14,2,FALSE)</f>
        <v>Mint</v>
      </c>
      <c r="S1201" t="str">
        <f>VLOOKUP(M1201,Product!$A$1:$D$14,3,FALSE)</f>
        <v>Herbal Tea</v>
      </c>
      <c r="T1201" t="str">
        <f>VLOOKUP(M1201,Product!$A$1:$D$14,4,FALSE)</f>
        <v>Decaf</v>
      </c>
    </row>
    <row r="1202" spans="1:20" x14ac:dyDescent="0.3">
      <c r="A1202">
        <v>112</v>
      </c>
      <c r="B1202">
        <v>152</v>
      </c>
      <c r="C1202">
        <v>256</v>
      </c>
      <c r="D1202">
        <v>95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s="2">
        <v>42916</v>
      </c>
      <c r="O1202" t="str">
        <f>VLOOKUP(L1202,Location!$A$1:$D$157,2,FALSE)</f>
        <v>California</v>
      </c>
      <c r="P1202" t="str">
        <f>VLOOKUP(L1202,Location!$A$1:$D$157,3,FALSE)</f>
        <v>West</v>
      </c>
      <c r="Q1202" t="str">
        <f>VLOOKUP(L1202,Location!$A$1:$D$157,4,FALSE)</f>
        <v>Major Market</v>
      </c>
      <c r="R1202" t="str">
        <f>VLOOKUP(M1202,Product!$A$1:$D$14,2,FALSE)</f>
        <v>Darjeeling</v>
      </c>
      <c r="S1202" t="str">
        <f>VLOOKUP(M1202,Product!$A$1:$D$14,3,FALSE)</f>
        <v>Tea</v>
      </c>
      <c r="T1202" t="str">
        <f>VLOOKUP(M1202,Product!$A$1:$D$14,4,FALSE)</f>
        <v>Regular</v>
      </c>
    </row>
    <row r="1203" spans="1:20" x14ac:dyDescent="0.3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s="2">
        <v>42916</v>
      </c>
      <c r="O1203" t="str">
        <f>VLOOKUP(L1203,Location!$A$1:$D$157,2,FALSE)</f>
        <v>California</v>
      </c>
      <c r="P1203" t="str">
        <f>VLOOKUP(L1203,Location!$A$1:$D$157,3,FALSE)</f>
        <v>West</v>
      </c>
      <c r="Q1203" t="str">
        <f>VLOOKUP(L1203,Location!$A$1:$D$157,4,FALSE)</f>
        <v>Major Market</v>
      </c>
      <c r="R1203" t="str">
        <f>VLOOKUP(M1203,Product!$A$1:$D$14,2,FALSE)</f>
        <v>Earl Grey</v>
      </c>
      <c r="S1203" t="str">
        <f>VLOOKUP(M1203,Product!$A$1:$D$14,3,FALSE)</f>
        <v>Tea</v>
      </c>
      <c r="T1203" t="str">
        <f>VLOOKUP(M1203,Product!$A$1:$D$14,4,FALSE)</f>
        <v>Regular</v>
      </c>
    </row>
    <row r="1204" spans="1:20" x14ac:dyDescent="0.3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s="2">
        <v>42916</v>
      </c>
      <c r="O1204" t="str">
        <f>VLOOKUP(L1204,Location!$A$1:$D$157,2,FALSE)</f>
        <v>California</v>
      </c>
      <c r="P1204" t="str">
        <f>VLOOKUP(L1204,Location!$A$1:$D$157,3,FALSE)</f>
        <v>West</v>
      </c>
      <c r="Q1204" t="str">
        <f>VLOOKUP(L1204,Location!$A$1:$D$157,4,FALSE)</f>
        <v>Major Market</v>
      </c>
      <c r="R1204" t="str">
        <f>VLOOKUP(M1204,Product!$A$1:$D$14,2,FALSE)</f>
        <v>Green Tea</v>
      </c>
      <c r="S1204" t="str">
        <f>VLOOKUP(M1204,Product!$A$1:$D$14,3,FALSE)</f>
        <v>Tea</v>
      </c>
      <c r="T1204" t="str">
        <f>VLOOKUP(M1204,Product!$A$1:$D$14,4,FALSE)</f>
        <v>Regular</v>
      </c>
    </row>
    <row r="1205" spans="1:20" x14ac:dyDescent="0.3">
      <c r="A1205">
        <v>-157</v>
      </c>
      <c r="B1205">
        <v>-36</v>
      </c>
      <c r="C1205">
        <v>202</v>
      </c>
      <c r="D1205">
        <v>266</v>
      </c>
      <c r="E1205">
        <v>121</v>
      </c>
      <c r="F1205">
        <v>78</v>
      </c>
      <c r="G1205">
        <v>2797</v>
      </c>
      <c r="H1205">
        <v>-150</v>
      </c>
      <c r="I1205">
        <v>284</v>
      </c>
      <c r="J1205">
        <v>-40</v>
      </c>
      <c r="K1205">
        <v>250</v>
      </c>
      <c r="L1205">
        <v>707</v>
      </c>
      <c r="M1205">
        <v>3</v>
      </c>
      <c r="N1205" s="2">
        <v>42916</v>
      </c>
      <c r="O1205" t="str">
        <f>VLOOKUP(L1205,Location!$A$1:$D$157,2,FALSE)</f>
        <v>California</v>
      </c>
      <c r="P1205" t="str">
        <f>VLOOKUP(L1205,Location!$A$1:$D$157,3,FALSE)</f>
        <v>West</v>
      </c>
      <c r="Q1205" t="str">
        <f>VLOOKUP(L1205,Location!$A$1:$D$157,4,FALSE)</f>
        <v>Major Market</v>
      </c>
      <c r="R1205" t="str">
        <f>VLOOKUP(M1205,Product!$A$1:$D$14,2,FALSE)</f>
        <v>Decaf Irish Cream</v>
      </c>
      <c r="S1205" t="str">
        <f>VLOOKUP(M1205,Product!$A$1:$D$14,3,FALSE)</f>
        <v>Coffee</v>
      </c>
      <c r="T1205" t="str">
        <f>VLOOKUP(M1205,Product!$A$1:$D$14,4,FALSE)</f>
        <v>Decaf</v>
      </c>
    </row>
    <row r="1206" spans="1:20" x14ac:dyDescent="0.3">
      <c r="A1206">
        <v>167</v>
      </c>
      <c r="B1206">
        <v>266</v>
      </c>
      <c r="C1206">
        <v>532</v>
      </c>
      <c r="D1206">
        <v>268</v>
      </c>
      <c r="E1206">
        <v>99</v>
      </c>
      <c r="F1206">
        <v>74</v>
      </c>
      <c r="G1206">
        <v>1819</v>
      </c>
      <c r="H1206">
        <v>170</v>
      </c>
      <c r="I1206">
        <v>188</v>
      </c>
      <c r="J1206">
        <v>260</v>
      </c>
      <c r="K1206">
        <v>510</v>
      </c>
      <c r="L1206">
        <v>818</v>
      </c>
      <c r="M1206">
        <v>4</v>
      </c>
      <c r="N1206" s="2">
        <v>42916</v>
      </c>
      <c r="O1206" t="str">
        <f>VLOOKUP(L1206,Location!$A$1:$D$157,2,FALSE)</f>
        <v>California</v>
      </c>
      <c r="P1206" t="str">
        <f>VLOOKUP(L1206,Location!$A$1:$D$157,3,FALSE)</f>
        <v>West</v>
      </c>
      <c r="Q1206" t="str">
        <f>VLOOKUP(L1206,Location!$A$1:$D$157,4,FALSE)</f>
        <v>Major Market</v>
      </c>
      <c r="R1206" t="str">
        <f>VLOOKUP(M1206,Product!$A$1:$D$14,2,FALSE)</f>
        <v>Caffe Latte</v>
      </c>
      <c r="S1206" t="str">
        <f>VLOOKUP(M1206,Product!$A$1:$D$14,3,FALSE)</f>
        <v>Espresso</v>
      </c>
      <c r="T1206" t="str">
        <f>VLOOKUP(M1206,Product!$A$1:$D$14,4,FALSE)</f>
        <v>Regular</v>
      </c>
    </row>
    <row r="1207" spans="1:20" x14ac:dyDescent="0.3">
      <c r="A1207">
        <v>45</v>
      </c>
      <c r="B1207">
        <v>225</v>
      </c>
      <c r="C1207">
        <v>387</v>
      </c>
      <c r="D1207">
        <v>183</v>
      </c>
      <c r="E1207">
        <v>180</v>
      </c>
      <c r="F1207">
        <v>147</v>
      </c>
      <c r="G1207">
        <v>943</v>
      </c>
      <c r="H1207">
        <v>60</v>
      </c>
      <c r="I1207">
        <v>188</v>
      </c>
      <c r="J1207">
        <v>220</v>
      </c>
      <c r="K1207">
        <v>370</v>
      </c>
      <c r="L1207">
        <v>562</v>
      </c>
      <c r="M1207">
        <v>5</v>
      </c>
      <c r="N1207" s="2">
        <v>42916</v>
      </c>
      <c r="O1207" t="str">
        <f>VLOOKUP(L1207,Location!$A$1:$D$157,2,FALSE)</f>
        <v>California</v>
      </c>
      <c r="P1207" t="str">
        <f>VLOOKUP(L1207,Location!$A$1:$D$157,3,FALSE)</f>
        <v>West</v>
      </c>
      <c r="Q1207" t="str">
        <f>VLOOKUP(L1207,Location!$A$1:$D$157,4,FALSE)</f>
        <v>Major Market</v>
      </c>
      <c r="R1207" t="str">
        <f>VLOOKUP(M1207,Product!$A$1:$D$14,2,FALSE)</f>
        <v>Caffe Mocha</v>
      </c>
      <c r="S1207" t="str">
        <f>VLOOKUP(M1207,Product!$A$1:$D$14,3,FALSE)</f>
        <v>Espresso</v>
      </c>
      <c r="T1207" t="str">
        <f>VLOOKUP(M1207,Product!$A$1:$D$14,4,FALSE)</f>
        <v>Regular</v>
      </c>
    </row>
    <row r="1208" spans="1:20" x14ac:dyDescent="0.3">
      <c r="A1208">
        <v>259</v>
      </c>
      <c r="B1208">
        <v>387</v>
      </c>
      <c r="C1208">
        <v>678</v>
      </c>
      <c r="D1208">
        <v>311</v>
      </c>
      <c r="E1208">
        <v>128</v>
      </c>
      <c r="F1208">
        <v>96</v>
      </c>
      <c r="G1208">
        <v>1742</v>
      </c>
      <c r="H1208">
        <v>260</v>
      </c>
      <c r="I1208">
        <v>339</v>
      </c>
      <c r="J1208">
        <v>380</v>
      </c>
      <c r="K1208">
        <v>650</v>
      </c>
      <c r="L1208">
        <v>650</v>
      </c>
      <c r="M1208">
        <v>6</v>
      </c>
      <c r="N1208" s="2">
        <v>42916</v>
      </c>
      <c r="O1208" t="str">
        <f>VLOOKUP(L1208,Location!$A$1:$D$157,2,FALSE)</f>
        <v>California</v>
      </c>
      <c r="P1208" t="str">
        <f>VLOOKUP(L1208,Location!$A$1:$D$157,3,FALSE)</f>
        <v>West</v>
      </c>
      <c r="Q1208" t="str">
        <f>VLOOKUP(L1208,Location!$A$1:$D$157,4,FALSE)</f>
        <v>Major Market</v>
      </c>
      <c r="R1208" t="str">
        <f>VLOOKUP(M1208,Product!$A$1:$D$14,2,FALSE)</f>
        <v>Decaf Espresso</v>
      </c>
      <c r="S1208" t="str">
        <f>VLOOKUP(M1208,Product!$A$1:$D$14,3,FALSE)</f>
        <v>Espresso</v>
      </c>
      <c r="T1208" t="str">
        <f>VLOOKUP(M1208,Product!$A$1:$D$14,4,FALSE)</f>
        <v>Decaf</v>
      </c>
    </row>
    <row r="1209" spans="1:20" x14ac:dyDescent="0.3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s="2">
        <v>42916</v>
      </c>
      <c r="O1209" t="str">
        <f>VLOOKUP(L1209,Location!$A$1:$D$157,2,FALSE)</f>
        <v>Nevada</v>
      </c>
      <c r="P1209" t="str">
        <f>VLOOKUP(L1209,Location!$A$1:$D$157,3,FALSE)</f>
        <v>West</v>
      </c>
      <c r="Q1209" t="str">
        <f>VLOOKUP(L1209,Location!$A$1:$D$157,4,FALSE)</f>
        <v>Small Market</v>
      </c>
      <c r="R1209" t="str">
        <f>VLOOKUP(M1209,Product!$A$1:$D$14,2,FALSE)</f>
        <v>Columbian</v>
      </c>
      <c r="S1209" t="str">
        <f>VLOOKUP(M1209,Product!$A$1:$D$14,3,FALSE)</f>
        <v>Coffee</v>
      </c>
      <c r="T1209" t="str">
        <f>VLOOKUP(M1209,Product!$A$1:$D$14,4,FALSE)</f>
        <v>Regular</v>
      </c>
    </row>
    <row r="1210" spans="1:20" x14ac:dyDescent="0.3">
      <c r="A1210">
        <v>45</v>
      </c>
      <c r="B1210">
        <v>225</v>
      </c>
      <c r="C1210">
        <v>387</v>
      </c>
      <c r="D1210">
        <v>150</v>
      </c>
      <c r="E1210">
        <v>180</v>
      </c>
      <c r="F1210">
        <v>147</v>
      </c>
      <c r="G1210">
        <v>943</v>
      </c>
      <c r="H1210">
        <v>70</v>
      </c>
      <c r="I1210">
        <v>78</v>
      </c>
      <c r="J1210">
        <v>210</v>
      </c>
      <c r="K1210">
        <v>340</v>
      </c>
      <c r="L1210">
        <v>775</v>
      </c>
      <c r="M1210">
        <v>8</v>
      </c>
      <c r="N1210" s="2">
        <v>42916</v>
      </c>
      <c r="O1210" t="str">
        <f>VLOOKUP(L1210,Location!$A$1:$D$157,2,FALSE)</f>
        <v>Nevada</v>
      </c>
      <c r="P1210" t="str">
        <f>VLOOKUP(L1210,Location!$A$1:$D$157,3,FALSE)</f>
        <v>West</v>
      </c>
      <c r="Q1210" t="str">
        <f>VLOOKUP(L1210,Location!$A$1:$D$157,4,FALSE)</f>
        <v>Small Market</v>
      </c>
      <c r="R1210" t="str">
        <f>VLOOKUP(M1210,Product!$A$1:$D$14,2,FALSE)</f>
        <v>Chamomile</v>
      </c>
      <c r="S1210" t="str">
        <f>VLOOKUP(M1210,Product!$A$1:$D$14,3,FALSE)</f>
        <v>Herbal Tea</v>
      </c>
      <c r="T1210" t="str">
        <f>VLOOKUP(M1210,Product!$A$1:$D$14,4,FALSE)</f>
        <v>Decaf</v>
      </c>
    </row>
    <row r="1211" spans="1:20" x14ac:dyDescent="0.3">
      <c r="A1211">
        <v>208</v>
      </c>
      <c r="B1211">
        <v>329</v>
      </c>
      <c r="C1211">
        <v>567</v>
      </c>
      <c r="D1211">
        <v>293</v>
      </c>
      <c r="E1211">
        <v>121</v>
      </c>
      <c r="F1211">
        <v>78</v>
      </c>
      <c r="G1211">
        <v>1190</v>
      </c>
      <c r="H1211">
        <v>200</v>
      </c>
      <c r="I1211">
        <v>102</v>
      </c>
      <c r="J1211">
        <v>290</v>
      </c>
      <c r="K1211">
        <v>490</v>
      </c>
      <c r="L1211">
        <v>775</v>
      </c>
      <c r="M1211">
        <v>9</v>
      </c>
      <c r="N1211" s="2">
        <v>42916</v>
      </c>
      <c r="O1211" t="str">
        <f>VLOOKUP(L1211,Location!$A$1:$D$157,2,FALSE)</f>
        <v>Nevada</v>
      </c>
      <c r="P1211" t="str">
        <f>VLOOKUP(L1211,Location!$A$1:$D$157,3,FALSE)</f>
        <v>West</v>
      </c>
      <c r="Q1211" t="str">
        <f>VLOOKUP(L1211,Location!$A$1:$D$157,4,FALSE)</f>
        <v>Small Market</v>
      </c>
      <c r="R1211" t="str">
        <f>VLOOKUP(M1211,Product!$A$1:$D$14,2,FALSE)</f>
        <v>Lemon</v>
      </c>
      <c r="S1211" t="str">
        <f>VLOOKUP(M1211,Product!$A$1:$D$14,3,FALSE)</f>
        <v>Herbal Tea</v>
      </c>
      <c r="T1211" t="str">
        <f>VLOOKUP(M1211,Product!$A$1:$D$14,4,FALSE)</f>
        <v>Decaf</v>
      </c>
    </row>
    <row r="1212" spans="1:20" x14ac:dyDescent="0.3">
      <c r="A1212">
        <v>150</v>
      </c>
      <c r="B1212">
        <v>222</v>
      </c>
      <c r="C1212">
        <v>376</v>
      </c>
      <c r="D1212">
        <v>190</v>
      </c>
      <c r="E1212">
        <v>72</v>
      </c>
      <c r="F1212">
        <v>49</v>
      </c>
      <c r="G1212">
        <v>833</v>
      </c>
      <c r="H1212">
        <v>150</v>
      </c>
      <c r="I1212">
        <v>153</v>
      </c>
      <c r="J1212">
        <v>200</v>
      </c>
      <c r="K1212">
        <v>330</v>
      </c>
      <c r="L1212">
        <v>775</v>
      </c>
      <c r="M1212">
        <v>10</v>
      </c>
      <c r="N1212" s="2">
        <v>42916</v>
      </c>
      <c r="O1212" t="str">
        <f>VLOOKUP(L1212,Location!$A$1:$D$157,2,FALSE)</f>
        <v>Nevada</v>
      </c>
      <c r="P1212" t="str">
        <f>VLOOKUP(L1212,Location!$A$1:$D$157,3,FALSE)</f>
        <v>West</v>
      </c>
      <c r="Q1212" t="str">
        <f>VLOOKUP(L1212,Location!$A$1:$D$157,4,FALSE)</f>
        <v>Small Market</v>
      </c>
      <c r="R1212" t="str">
        <f>VLOOKUP(M1212,Product!$A$1:$D$14,2,FALSE)</f>
        <v>Mint</v>
      </c>
      <c r="S1212" t="str">
        <f>VLOOKUP(M1212,Product!$A$1:$D$14,3,FALSE)</f>
        <v>Herbal Tea</v>
      </c>
      <c r="T1212" t="str">
        <f>VLOOKUP(M1212,Product!$A$1:$D$14,4,FALSE)</f>
        <v>Decaf</v>
      </c>
    </row>
    <row r="1213" spans="1:20" x14ac:dyDescent="0.3">
      <c r="A1213">
        <v>258</v>
      </c>
      <c r="B1213">
        <v>387</v>
      </c>
      <c r="C1213">
        <v>678</v>
      </c>
      <c r="D1213">
        <v>252</v>
      </c>
      <c r="E1213">
        <v>129</v>
      </c>
      <c r="F1213">
        <v>96</v>
      </c>
      <c r="G1213">
        <v>1742</v>
      </c>
      <c r="H1213">
        <v>190</v>
      </c>
      <c r="I1213">
        <v>182</v>
      </c>
      <c r="J1213">
        <v>270</v>
      </c>
      <c r="K1213">
        <v>460</v>
      </c>
      <c r="L1213">
        <v>702</v>
      </c>
      <c r="M1213">
        <v>11</v>
      </c>
      <c r="N1213" s="2">
        <v>42916</v>
      </c>
      <c r="O1213" t="str">
        <f>VLOOKUP(L1213,Location!$A$1:$D$157,2,FALSE)</f>
        <v>Nevada</v>
      </c>
      <c r="P1213" t="str">
        <f>VLOOKUP(L1213,Location!$A$1:$D$157,3,FALSE)</f>
        <v>West</v>
      </c>
      <c r="Q1213" t="str">
        <f>VLOOKUP(L1213,Location!$A$1:$D$157,4,FALSE)</f>
        <v>Small Market</v>
      </c>
      <c r="R1213" t="str">
        <f>VLOOKUP(M1213,Product!$A$1:$D$14,2,FALSE)</f>
        <v>Darjeeling</v>
      </c>
      <c r="S1213" t="str">
        <f>VLOOKUP(M1213,Product!$A$1:$D$14,3,FALSE)</f>
        <v>Tea</v>
      </c>
      <c r="T1213" t="str">
        <f>VLOOKUP(M1213,Product!$A$1:$D$14,4,FALSE)</f>
        <v>Regular</v>
      </c>
    </row>
    <row r="1214" spans="1:20" x14ac:dyDescent="0.3">
      <c r="A1214">
        <v>168</v>
      </c>
      <c r="B1214">
        <v>266</v>
      </c>
      <c r="C1214">
        <v>532</v>
      </c>
      <c r="D1214">
        <v>233</v>
      </c>
      <c r="E1214">
        <v>98</v>
      </c>
      <c r="F1214">
        <v>74</v>
      </c>
      <c r="G1214">
        <v>1819</v>
      </c>
      <c r="H1214">
        <v>130</v>
      </c>
      <c r="I1214">
        <v>201</v>
      </c>
      <c r="J1214">
        <v>190</v>
      </c>
      <c r="K1214">
        <v>360</v>
      </c>
      <c r="L1214">
        <v>775</v>
      </c>
      <c r="M1214">
        <v>12</v>
      </c>
      <c r="N1214" s="2">
        <v>42916</v>
      </c>
      <c r="O1214" t="str">
        <f>VLOOKUP(L1214,Location!$A$1:$D$157,2,FALSE)</f>
        <v>Nevada</v>
      </c>
      <c r="P1214" t="str">
        <f>VLOOKUP(L1214,Location!$A$1:$D$157,3,FALSE)</f>
        <v>West</v>
      </c>
      <c r="Q1214" t="str">
        <f>VLOOKUP(L1214,Location!$A$1:$D$157,4,FALSE)</f>
        <v>Small Market</v>
      </c>
      <c r="R1214" t="str">
        <f>VLOOKUP(M1214,Product!$A$1:$D$14,2,FALSE)</f>
        <v>Earl Grey</v>
      </c>
      <c r="S1214" t="str">
        <f>VLOOKUP(M1214,Product!$A$1:$D$14,3,FALSE)</f>
        <v>Tea</v>
      </c>
      <c r="T1214" t="str">
        <f>VLOOKUP(M1214,Product!$A$1:$D$14,4,FALSE)</f>
        <v>Regular</v>
      </c>
    </row>
    <row r="1215" spans="1:20" x14ac:dyDescent="0.3">
      <c r="A1215">
        <v>-378</v>
      </c>
      <c r="B1215">
        <v>-270</v>
      </c>
      <c r="C1215">
        <v>27</v>
      </c>
      <c r="D1215">
        <v>329</v>
      </c>
      <c r="E1215">
        <v>135</v>
      </c>
      <c r="F1215">
        <v>102</v>
      </c>
      <c r="G1215">
        <v>5230</v>
      </c>
      <c r="H1215">
        <v>-250</v>
      </c>
      <c r="I1215">
        <v>162</v>
      </c>
      <c r="J1215">
        <v>-170</v>
      </c>
      <c r="K1215">
        <v>0</v>
      </c>
      <c r="L1215">
        <v>702</v>
      </c>
      <c r="M1215">
        <v>13</v>
      </c>
      <c r="N1215" s="2">
        <v>42916</v>
      </c>
      <c r="O1215" t="str">
        <f>VLOOKUP(L1215,Location!$A$1:$D$157,2,FALSE)</f>
        <v>Nevada</v>
      </c>
      <c r="P1215" t="str">
        <f>VLOOKUP(L1215,Location!$A$1:$D$157,3,FALSE)</f>
        <v>West</v>
      </c>
      <c r="Q1215" t="str">
        <f>VLOOKUP(L1215,Location!$A$1:$D$157,4,FALSE)</f>
        <v>Small Market</v>
      </c>
      <c r="R1215" t="str">
        <f>VLOOKUP(M1215,Product!$A$1:$D$14,2,FALSE)</f>
        <v>Green Tea</v>
      </c>
      <c r="S1215" t="str">
        <f>VLOOKUP(M1215,Product!$A$1:$D$14,3,FALSE)</f>
        <v>Tea</v>
      </c>
      <c r="T1215" t="str">
        <f>VLOOKUP(M1215,Product!$A$1:$D$14,4,FALSE)</f>
        <v>Regular</v>
      </c>
    </row>
    <row r="1216" spans="1:20" x14ac:dyDescent="0.3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s="2">
        <v>42916</v>
      </c>
      <c r="O1216" t="str">
        <f>VLOOKUP(L1216,Location!$A$1:$D$157,2,FALSE)</f>
        <v>Nevada</v>
      </c>
      <c r="P1216" t="str">
        <f>VLOOKUP(L1216,Location!$A$1:$D$157,3,FALSE)</f>
        <v>West</v>
      </c>
      <c r="Q1216" t="str">
        <f>VLOOKUP(L1216,Location!$A$1:$D$157,4,FALSE)</f>
        <v>Small Market</v>
      </c>
      <c r="R1216" t="str">
        <f>VLOOKUP(M1216,Product!$A$1:$D$14,2,FALSE)</f>
        <v>Decaf Irish Cream</v>
      </c>
      <c r="S1216" t="str">
        <f>VLOOKUP(M1216,Product!$A$1:$D$14,3,FALSE)</f>
        <v>Coffee</v>
      </c>
      <c r="T1216" t="str">
        <f>VLOOKUP(M1216,Product!$A$1:$D$14,4,FALSE)</f>
        <v>Decaf</v>
      </c>
    </row>
    <row r="1217" spans="1:20" x14ac:dyDescent="0.3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s="2">
        <v>42916</v>
      </c>
      <c r="O1217" t="str">
        <f>VLOOKUP(L1217,Location!$A$1:$D$157,2,FALSE)</f>
        <v>Nevada</v>
      </c>
      <c r="P1217" t="str">
        <f>VLOOKUP(L1217,Location!$A$1:$D$157,3,FALSE)</f>
        <v>West</v>
      </c>
      <c r="Q1217" t="str">
        <f>VLOOKUP(L1217,Location!$A$1:$D$157,4,FALSE)</f>
        <v>Small Market</v>
      </c>
      <c r="R1217" t="str">
        <f>VLOOKUP(M1217,Product!$A$1:$D$14,2,FALSE)</f>
        <v>Caffe Latte</v>
      </c>
      <c r="S1217" t="str">
        <f>VLOOKUP(M1217,Product!$A$1:$D$14,3,FALSE)</f>
        <v>Espresso</v>
      </c>
      <c r="T1217" t="str">
        <f>VLOOKUP(M1217,Product!$A$1:$D$14,4,FALSE)</f>
        <v>Regular</v>
      </c>
    </row>
    <row r="1218" spans="1:20" x14ac:dyDescent="0.3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2">
        <v>42916</v>
      </c>
      <c r="O1218" t="str">
        <f>VLOOKUP(L1218,Location!$A$1:$D$157,2,FALSE)</f>
        <v>Nevada</v>
      </c>
      <c r="P1218" t="str">
        <f>VLOOKUP(L1218,Location!$A$1:$D$157,3,FALSE)</f>
        <v>West</v>
      </c>
      <c r="Q1218" t="str">
        <f>VLOOKUP(L1218,Location!$A$1:$D$157,4,FALSE)</f>
        <v>Small Market</v>
      </c>
      <c r="R1218" t="str">
        <f>VLOOKUP(M1218,Product!$A$1:$D$14,2,FALSE)</f>
        <v>Caffe Mocha</v>
      </c>
      <c r="S1218" t="str">
        <f>VLOOKUP(M1218,Product!$A$1:$D$14,3,FALSE)</f>
        <v>Espresso</v>
      </c>
      <c r="T1218" t="str">
        <f>VLOOKUP(M1218,Product!$A$1:$D$14,4,FALSE)</f>
        <v>Regular</v>
      </c>
    </row>
    <row r="1219" spans="1:20" x14ac:dyDescent="0.3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2">
        <v>42916</v>
      </c>
      <c r="O1219" t="str">
        <f>VLOOKUP(L1219,Location!$A$1:$D$157,2,FALSE)</f>
        <v>Nevada</v>
      </c>
      <c r="P1219" t="str">
        <f>VLOOKUP(L1219,Location!$A$1:$D$157,3,FALSE)</f>
        <v>West</v>
      </c>
      <c r="Q1219" t="str">
        <f>VLOOKUP(L1219,Location!$A$1:$D$157,4,FALSE)</f>
        <v>Small Market</v>
      </c>
      <c r="R1219" t="str">
        <f>VLOOKUP(M1219,Product!$A$1:$D$14,2,FALSE)</f>
        <v>Decaf Espresso</v>
      </c>
      <c r="S1219" t="str">
        <f>VLOOKUP(M1219,Product!$A$1:$D$14,3,FALSE)</f>
        <v>Espresso</v>
      </c>
      <c r="T1219" t="str">
        <f>VLOOKUP(M1219,Product!$A$1:$D$14,4,FALSE)</f>
        <v>Decaf</v>
      </c>
    </row>
    <row r="1220" spans="1:20" x14ac:dyDescent="0.3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s="2">
        <v>42916</v>
      </c>
      <c r="O1220" t="str">
        <f>VLOOKUP(L1220,Location!$A$1:$D$157,2,FALSE)</f>
        <v>Oregon</v>
      </c>
      <c r="P1220" t="str">
        <f>VLOOKUP(L1220,Location!$A$1:$D$157,3,FALSE)</f>
        <v>West</v>
      </c>
      <c r="Q1220" t="str">
        <f>VLOOKUP(L1220,Location!$A$1:$D$157,4,FALSE)</f>
        <v>Small Market</v>
      </c>
      <c r="R1220" t="str">
        <f>VLOOKUP(M1220,Product!$A$1:$D$14,2,FALSE)</f>
        <v>Amaretto</v>
      </c>
      <c r="S1220" t="str">
        <f>VLOOKUP(M1220,Product!$A$1:$D$14,3,FALSE)</f>
        <v>Coffee</v>
      </c>
      <c r="T1220" t="str">
        <f>VLOOKUP(M1220,Product!$A$1:$D$14,4,FALSE)</f>
        <v>Regular</v>
      </c>
    </row>
    <row r="1221" spans="1:20" x14ac:dyDescent="0.3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s="2">
        <v>42916</v>
      </c>
      <c r="O1221" t="str">
        <f>VLOOKUP(L1221,Location!$A$1:$D$157,2,FALSE)</f>
        <v>Oregon</v>
      </c>
      <c r="P1221" t="str">
        <f>VLOOKUP(L1221,Location!$A$1:$D$157,3,FALSE)</f>
        <v>West</v>
      </c>
      <c r="Q1221" t="str">
        <f>VLOOKUP(L1221,Location!$A$1:$D$157,4,FALSE)</f>
        <v>Small Market</v>
      </c>
      <c r="R1221" t="str">
        <f>VLOOKUP(M1221,Product!$A$1:$D$14,2,FALSE)</f>
        <v>Columbian</v>
      </c>
      <c r="S1221" t="str">
        <f>VLOOKUP(M1221,Product!$A$1:$D$14,3,FALSE)</f>
        <v>Coffee</v>
      </c>
      <c r="T1221" t="str">
        <f>VLOOKUP(M1221,Product!$A$1:$D$14,4,FALSE)</f>
        <v>Regular</v>
      </c>
    </row>
    <row r="1222" spans="1:20" x14ac:dyDescent="0.3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s="2">
        <v>42916</v>
      </c>
      <c r="O1222" t="str">
        <f>VLOOKUP(L1222,Location!$A$1:$D$157,2,FALSE)</f>
        <v>Oregon</v>
      </c>
      <c r="P1222" t="str">
        <f>VLOOKUP(L1222,Location!$A$1:$D$157,3,FALSE)</f>
        <v>West</v>
      </c>
      <c r="Q1222" t="str">
        <f>VLOOKUP(L1222,Location!$A$1:$D$157,4,FALSE)</f>
        <v>Small Market</v>
      </c>
      <c r="R1222" t="str">
        <f>VLOOKUP(M1222,Product!$A$1:$D$14,2,FALSE)</f>
        <v>Chamomile</v>
      </c>
      <c r="S1222" t="str">
        <f>VLOOKUP(M1222,Product!$A$1:$D$14,3,FALSE)</f>
        <v>Herbal Tea</v>
      </c>
      <c r="T1222" t="str">
        <f>VLOOKUP(M1222,Product!$A$1:$D$14,4,FALSE)</f>
        <v>Decaf</v>
      </c>
    </row>
    <row r="1223" spans="1:20" x14ac:dyDescent="0.3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s="2">
        <v>42916</v>
      </c>
      <c r="O1223" t="str">
        <f>VLOOKUP(L1223,Location!$A$1:$D$157,2,FALSE)</f>
        <v>Oregon</v>
      </c>
      <c r="P1223" t="str">
        <f>VLOOKUP(L1223,Location!$A$1:$D$157,3,FALSE)</f>
        <v>West</v>
      </c>
      <c r="Q1223" t="str">
        <f>VLOOKUP(L1223,Location!$A$1:$D$157,4,FALSE)</f>
        <v>Small Market</v>
      </c>
      <c r="R1223" t="str">
        <f>VLOOKUP(M1223,Product!$A$1:$D$14,2,FALSE)</f>
        <v>Lemon</v>
      </c>
      <c r="S1223" t="str">
        <f>VLOOKUP(M1223,Product!$A$1:$D$14,3,FALSE)</f>
        <v>Herbal Tea</v>
      </c>
      <c r="T1223" t="str">
        <f>VLOOKUP(M1223,Product!$A$1:$D$14,4,FALSE)</f>
        <v>Decaf</v>
      </c>
    </row>
    <row r="1224" spans="1:20" x14ac:dyDescent="0.3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s="2">
        <v>42916</v>
      </c>
      <c r="O1224" t="str">
        <f>VLOOKUP(L1224,Location!$A$1:$D$157,2,FALSE)</f>
        <v>Oregon</v>
      </c>
      <c r="P1224" t="str">
        <f>VLOOKUP(L1224,Location!$A$1:$D$157,3,FALSE)</f>
        <v>West</v>
      </c>
      <c r="Q1224" t="str">
        <f>VLOOKUP(L1224,Location!$A$1:$D$157,4,FALSE)</f>
        <v>Small Market</v>
      </c>
      <c r="R1224" t="str">
        <f>VLOOKUP(M1224,Product!$A$1:$D$14,2,FALSE)</f>
        <v>Darjeeling</v>
      </c>
      <c r="S1224" t="str">
        <f>VLOOKUP(M1224,Product!$A$1:$D$14,3,FALSE)</f>
        <v>Tea</v>
      </c>
      <c r="T1224" t="str">
        <f>VLOOKUP(M1224,Product!$A$1:$D$14,4,FALSE)</f>
        <v>Regular</v>
      </c>
    </row>
    <row r="1225" spans="1:20" x14ac:dyDescent="0.3">
      <c r="A1225">
        <v>104</v>
      </c>
      <c r="B1225">
        <v>172</v>
      </c>
      <c r="C1225">
        <v>286</v>
      </c>
      <c r="D1225">
        <v>121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2">
        <v>42916</v>
      </c>
      <c r="O1225" t="str">
        <f>VLOOKUP(L1225,Location!$A$1:$D$157,2,FALSE)</f>
        <v>Oregon</v>
      </c>
      <c r="P1225" t="str">
        <f>VLOOKUP(L1225,Location!$A$1:$D$157,3,FALSE)</f>
        <v>West</v>
      </c>
      <c r="Q1225" t="str">
        <f>VLOOKUP(L1225,Location!$A$1:$D$157,4,FALSE)</f>
        <v>Small Market</v>
      </c>
      <c r="R1225" t="str">
        <f>VLOOKUP(M1225,Product!$A$1:$D$14,2,FALSE)</f>
        <v>Earl Grey</v>
      </c>
      <c r="S1225" t="str">
        <f>VLOOKUP(M1225,Product!$A$1:$D$14,3,FALSE)</f>
        <v>Tea</v>
      </c>
      <c r="T1225" t="str">
        <f>VLOOKUP(M1225,Product!$A$1:$D$14,4,FALSE)</f>
        <v>Regular</v>
      </c>
    </row>
    <row r="1226" spans="1:20" x14ac:dyDescent="0.3">
      <c r="A1226">
        <v>129</v>
      </c>
      <c r="B1226">
        <v>195</v>
      </c>
      <c r="C1226">
        <v>336</v>
      </c>
      <c r="D1226">
        <v>133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s="2">
        <v>42916</v>
      </c>
      <c r="O1226" t="str">
        <f>VLOOKUP(L1226,Location!$A$1:$D$157,2,FALSE)</f>
        <v>Oregon</v>
      </c>
      <c r="P1226" t="str">
        <f>VLOOKUP(L1226,Location!$A$1:$D$157,3,FALSE)</f>
        <v>West</v>
      </c>
      <c r="Q1226" t="str">
        <f>VLOOKUP(L1226,Location!$A$1:$D$157,4,FALSE)</f>
        <v>Small Market</v>
      </c>
      <c r="R1226" t="str">
        <f>VLOOKUP(M1226,Product!$A$1:$D$14,2,FALSE)</f>
        <v>Green Tea</v>
      </c>
      <c r="S1226" t="str">
        <f>VLOOKUP(M1226,Product!$A$1:$D$14,3,FALSE)</f>
        <v>Tea</v>
      </c>
      <c r="T1226" t="str">
        <f>VLOOKUP(M1226,Product!$A$1:$D$14,4,FALSE)</f>
        <v>Regular</v>
      </c>
    </row>
    <row r="1227" spans="1:20" x14ac:dyDescent="0.3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s="2">
        <v>42916</v>
      </c>
      <c r="O1227" t="str">
        <f>VLOOKUP(L1227,Location!$A$1:$D$157,2,FALSE)</f>
        <v>Oregon</v>
      </c>
      <c r="P1227" t="str">
        <f>VLOOKUP(L1227,Location!$A$1:$D$157,3,FALSE)</f>
        <v>West</v>
      </c>
      <c r="Q1227" t="str">
        <f>VLOOKUP(L1227,Location!$A$1:$D$157,4,FALSE)</f>
        <v>Small Market</v>
      </c>
      <c r="R1227" t="str">
        <f>VLOOKUP(M1227,Product!$A$1:$D$14,2,FALSE)</f>
        <v>Decaf Irish Cream</v>
      </c>
      <c r="S1227" t="str">
        <f>VLOOKUP(M1227,Product!$A$1:$D$14,3,FALSE)</f>
        <v>Coffee</v>
      </c>
      <c r="T1227" t="str">
        <f>VLOOKUP(M1227,Product!$A$1:$D$14,4,FALSE)</f>
        <v>Decaf</v>
      </c>
    </row>
    <row r="1228" spans="1:20" x14ac:dyDescent="0.3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s="2">
        <v>42916</v>
      </c>
      <c r="O1228" t="str">
        <f>VLOOKUP(L1228,Location!$A$1:$D$157,2,FALSE)</f>
        <v>Oregon</v>
      </c>
      <c r="P1228" t="str">
        <f>VLOOKUP(L1228,Location!$A$1:$D$157,3,FALSE)</f>
        <v>West</v>
      </c>
      <c r="Q1228" t="str">
        <f>VLOOKUP(L1228,Location!$A$1:$D$157,4,FALSE)</f>
        <v>Small Market</v>
      </c>
      <c r="R1228" t="str">
        <f>VLOOKUP(M1228,Product!$A$1:$D$14,2,FALSE)</f>
        <v>Caffe Latte</v>
      </c>
      <c r="S1228" t="str">
        <f>VLOOKUP(M1228,Product!$A$1:$D$14,3,FALSE)</f>
        <v>Espresso</v>
      </c>
      <c r="T1228" t="str">
        <f>VLOOKUP(M1228,Product!$A$1:$D$14,4,FALSE)</f>
        <v>Regular</v>
      </c>
    </row>
    <row r="1229" spans="1:20" x14ac:dyDescent="0.3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s="2">
        <v>42916</v>
      </c>
      <c r="O1229" t="str">
        <f>VLOOKUP(L1229,Location!$A$1:$D$157,2,FALSE)</f>
        <v>Oregon</v>
      </c>
      <c r="P1229" t="str">
        <f>VLOOKUP(L1229,Location!$A$1:$D$157,3,FALSE)</f>
        <v>West</v>
      </c>
      <c r="Q1229" t="str">
        <f>VLOOKUP(L1229,Location!$A$1:$D$157,4,FALSE)</f>
        <v>Small Market</v>
      </c>
      <c r="R1229" t="str">
        <f>VLOOKUP(M1229,Product!$A$1:$D$14,2,FALSE)</f>
        <v>Caffe Mocha</v>
      </c>
      <c r="S1229" t="str">
        <f>VLOOKUP(M1229,Product!$A$1:$D$14,3,FALSE)</f>
        <v>Espresso</v>
      </c>
      <c r="T1229" t="str">
        <f>VLOOKUP(M1229,Product!$A$1:$D$14,4,FALSE)</f>
        <v>Regular</v>
      </c>
    </row>
    <row r="1230" spans="1:20" x14ac:dyDescent="0.3">
      <c r="A1230">
        <v>81</v>
      </c>
      <c r="B1230">
        <v>146</v>
      </c>
      <c r="C1230">
        <v>291</v>
      </c>
      <c r="D1230">
        <v>159</v>
      </c>
      <c r="E1230">
        <v>65</v>
      </c>
      <c r="F1230">
        <v>40</v>
      </c>
      <c r="G1230">
        <v>1304</v>
      </c>
      <c r="H1230">
        <v>90</v>
      </c>
      <c r="I1230">
        <v>177</v>
      </c>
      <c r="J1230">
        <v>140</v>
      </c>
      <c r="K1230">
        <v>270</v>
      </c>
      <c r="L1230">
        <v>541</v>
      </c>
      <c r="M1230">
        <v>6</v>
      </c>
      <c r="N1230" s="2">
        <v>42916</v>
      </c>
      <c r="O1230" t="str">
        <f>VLOOKUP(L1230,Location!$A$1:$D$157,2,FALSE)</f>
        <v>Oregon</v>
      </c>
      <c r="P1230" t="str">
        <f>VLOOKUP(L1230,Location!$A$1:$D$157,3,FALSE)</f>
        <v>West</v>
      </c>
      <c r="Q1230" t="str">
        <f>VLOOKUP(L1230,Location!$A$1:$D$157,4,FALSE)</f>
        <v>Small Market</v>
      </c>
      <c r="R1230" t="str">
        <f>VLOOKUP(M1230,Product!$A$1:$D$14,2,FALSE)</f>
        <v>Decaf Espresso</v>
      </c>
      <c r="S1230" t="str">
        <f>VLOOKUP(M1230,Product!$A$1:$D$14,3,FALSE)</f>
        <v>Espresso</v>
      </c>
      <c r="T1230" t="str">
        <f>VLOOKUP(M1230,Product!$A$1:$D$14,4,FALSE)</f>
        <v>Decaf</v>
      </c>
    </row>
    <row r="1231" spans="1:20" x14ac:dyDescent="0.3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s="2">
        <v>42916</v>
      </c>
      <c r="O1231" t="str">
        <f>VLOOKUP(L1231,Location!$A$1:$D$157,2,FALSE)</f>
        <v>Washington</v>
      </c>
      <c r="P1231" t="str">
        <f>VLOOKUP(L1231,Location!$A$1:$D$157,3,FALSE)</f>
        <v>West</v>
      </c>
      <c r="Q1231" t="str">
        <f>VLOOKUP(L1231,Location!$A$1:$D$157,4,FALSE)</f>
        <v>Small Market</v>
      </c>
      <c r="R1231" t="str">
        <f>VLOOKUP(M1231,Product!$A$1:$D$14,2,FALSE)</f>
        <v>Chamomile</v>
      </c>
      <c r="S1231" t="str">
        <f>VLOOKUP(M1231,Product!$A$1:$D$14,3,FALSE)</f>
        <v>Herbal Tea</v>
      </c>
      <c r="T1231" t="str">
        <f>VLOOKUP(M1231,Product!$A$1:$D$14,4,FALSE)</f>
        <v>Decaf</v>
      </c>
    </row>
    <row r="1232" spans="1:20" x14ac:dyDescent="0.3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s="2">
        <v>42916</v>
      </c>
      <c r="O1232" t="str">
        <f>VLOOKUP(L1232,Location!$A$1:$D$157,2,FALSE)</f>
        <v>Washington</v>
      </c>
      <c r="P1232" t="str">
        <f>VLOOKUP(L1232,Location!$A$1:$D$157,3,FALSE)</f>
        <v>West</v>
      </c>
      <c r="Q1232" t="str">
        <f>VLOOKUP(L1232,Location!$A$1:$D$157,4,FALSE)</f>
        <v>Small Market</v>
      </c>
      <c r="R1232" t="str">
        <f>VLOOKUP(M1232,Product!$A$1:$D$14,2,FALSE)</f>
        <v>Lemon</v>
      </c>
      <c r="S1232" t="str">
        <f>VLOOKUP(M1232,Product!$A$1:$D$14,3,FALSE)</f>
        <v>Herbal Tea</v>
      </c>
      <c r="T1232" t="str">
        <f>VLOOKUP(M1232,Product!$A$1:$D$14,4,FALSE)</f>
        <v>Decaf</v>
      </c>
    </row>
    <row r="1233" spans="1:20" x14ac:dyDescent="0.3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s="2">
        <v>42916</v>
      </c>
      <c r="O1233" t="str">
        <f>VLOOKUP(L1233,Location!$A$1:$D$157,2,FALSE)</f>
        <v>Washington</v>
      </c>
      <c r="P1233" t="str">
        <f>VLOOKUP(L1233,Location!$A$1:$D$157,3,FALSE)</f>
        <v>West</v>
      </c>
      <c r="Q1233" t="str">
        <f>VLOOKUP(L1233,Location!$A$1:$D$157,4,FALSE)</f>
        <v>Small Market</v>
      </c>
      <c r="R1233" t="str">
        <f>VLOOKUP(M1233,Product!$A$1:$D$14,2,FALSE)</f>
        <v>Darjeeling</v>
      </c>
      <c r="S1233" t="str">
        <f>VLOOKUP(M1233,Product!$A$1:$D$14,3,FALSE)</f>
        <v>Tea</v>
      </c>
      <c r="T1233" t="str">
        <f>VLOOKUP(M1233,Product!$A$1:$D$14,4,FALSE)</f>
        <v>Regular</v>
      </c>
    </row>
    <row r="1234" spans="1:20" x14ac:dyDescent="0.3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s="2">
        <v>42916</v>
      </c>
      <c r="O1234" t="str">
        <f>VLOOKUP(L1234,Location!$A$1:$D$157,2,FALSE)</f>
        <v>Washington</v>
      </c>
      <c r="P1234" t="str">
        <f>VLOOKUP(L1234,Location!$A$1:$D$157,3,FALSE)</f>
        <v>West</v>
      </c>
      <c r="Q1234" t="str">
        <f>VLOOKUP(L1234,Location!$A$1:$D$157,4,FALSE)</f>
        <v>Small Market</v>
      </c>
      <c r="R1234" t="str">
        <f>VLOOKUP(M1234,Product!$A$1:$D$14,2,FALSE)</f>
        <v>Earl Grey</v>
      </c>
      <c r="S1234" t="str">
        <f>VLOOKUP(M1234,Product!$A$1:$D$14,3,FALSE)</f>
        <v>Tea</v>
      </c>
      <c r="T1234" t="str">
        <f>VLOOKUP(M1234,Product!$A$1:$D$14,4,FALSE)</f>
        <v>Regular</v>
      </c>
    </row>
    <row r="1235" spans="1:20" x14ac:dyDescent="0.3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s="2">
        <v>42916</v>
      </c>
      <c r="O1235" t="str">
        <f>VLOOKUP(L1235,Location!$A$1:$D$157,2,FALSE)</f>
        <v>Washington</v>
      </c>
      <c r="P1235" t="str">
        <f>VLOOKUP(L1235,Location!$A$1:$D$157,3,FALSE)</f>
        <v>West</v>
      </c>
      <c r="Q1235" t="str">
        <f>VLOOKUP(L1235,Location!$A$1:$D$157,4,FALSE)</f>
        <v>Small Market</v>
      </c>
      <c r="R1235" t="str">
        <f>VLOOKUP(M1235,Product!$A$1:$D$14,2,FALSE)</f>
        <v>Green Tea</v>
      </c>
      <c r="S1235" t="str">
        <f>VLOOKUP(M1235,Product!$A$1:$D$14,3,FALSE)</f>
        <v>Tea</v>
      </c>
      <c r="T1235" t="str">
        <f>VLOOKUP(M1235,Product!$A$1:$D$14,4,FALSE)</f>
        <v>Regular</v>
      </c>
    </row>
    <row r="1236" spans="1:20" x14ac:dyDescent="0.3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66</v>
      </c>
      <c r="J1236">
        <v>160</v>
      </c>
      <c r="K1236">
        <v>260</v>
      </c>
      <c r="L1236">
        <v>425</v>
      </c>
      <c r="M1236">
        <v>2</v>
      </c>
      <c r="N1236" s="2">
        <v>42916</v>
      </c>
      <c r="O1236" t="str">
        <f>VLOOKUP(L1236,Location!$A$1:$D$157,2,FALSE)</f>
        <v>Washington</v>
      </c>
      <c r="P1236" t="str">
        <f>VLOOKUP(L1236,Location!$A$1:$D$157,3,FALSE)</f>
        <v>West</v>
      </c>
      <c r="Q1236" t="str">
        <f>VLOOKUP(L1236,Location!$A$1:$D$157,4,FALSE)</f>
        <v>Small Market</v>
      </c>
      <c r="R1236" t="str">
        <f>VLOOKUP(M1236,Product!$A$1:$D$14,2,FALSE)</f>
        <v>Columbian</v>
      </c>
      <c r="S1236" t="str">
        <f>VLOOKUP(M1236,Product!$A$1:$D$14,3,FALSE)</f>
        <v>Coffee</v>
      </c>
      <c r="T1236" t="str">
        <f>VLOOKUP(M1236,Product!$A$1:$D$14,4,FALSE)</f>
        <v>Regular</v>
      </c>
    </row>
    <row r="1237" spans="1:20" x14ac:dyDescent="0.3">
      <c r="A1237">
        <v>31</v>
      </c>
      <c r="B1237">
        <v>173</v>
      </c>
      <c r="C1237">
        <v>297</v>
      </c>
      <c r="D1237">
        <v>174</v>
      </c>
      <c r="E1237">
        <v>142</v>
      </c>
      <c r="F1237">
        <v>112</v>
      </c>
      <c r="G1237">
        <v>717</v>
      </c>
      <c r="H1237">
        <v>100</v>
      </c>
      <c r="I1237">
        <v>182</v>
      </c>
      <c r="J1237">
        <v>220</v>
      </c>
      <c r="K1237">
        <v>370</v>
      </c>
      <c r="L1237">
        <v>360</v>
      </c>
      <c r="M1237">
        <v>3</v>
      </c>
      <c r="N1237" s="2">
        <v>42916</v>
      </c>
      <c r="O1237" t="str">
        <f>VLOOKUP(L1237,Location!$A$1:$D$157,2,FALSE)</f>
        <v>Washington</v>
      </c>
      <c r="P1237" t="str">
        <f>VLOOKUP(L1237,Location!$A$1:$D$157,3,FALSE)</f>
        <v>West</v>
      </c>
      <c r="Q1237" t="str">
        <f>VLOOKUP(L1237,Location!$A$1:$D$157,4,FALSE)</f>
        <v>Small Market</v>
      </c>
      <c r="R1237" t="str">
        <f>VLOOKUP(M1237,Product!$A$1:$D$14,2,FALSE)</f>
        <v>Decaf Irish Cream</v>
      </c>
      <c r="S1237" t="str">
        <f>VLOOKUP(M1237,Product!$A$1:$D$14,3,FALSE)</f>
        <v>Coffee</v>
      </c>
      <c r="T1237" t="str">
        <f>VLOOKUP(M1237,Product!$A$1:$D$14,4,FALSE)</f>
        <v>Decaf</v>
      </c>
    </row>
    <row r="1238" spans="1:20" x14ac:dyDescent="0.3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2">
        <v>42916</v>
      </c>
      <c r="O1238" t="str">
        <f>VLOOKUP(L1238,Location!$A$1:$D$157,2,FALSE)</f>
        <v>Washington</v>
      </c>
      <c r="P1238" t="str">
        <f>VLOOKUP(L1238,Location!$A$1:$D$157,3,FALSE)</f>
        <v>West</v>
      </c>
      <c r="Q1238" t="str">
        <f>VLOOKUP(L1238,Location!$A$1:$D$157,4,FALSE)</f>
        <v>Small Market</v>
      </c>
      <c r="R1238" t="str">
        <f>VLOOKUP(M1238,Product!$A$1:$D$14,2,FALSE)</f>
        <v>Caffe Latte</v>
      </c>
      <c r="S1238" t="str">
        <f>VLOOKUP(M1238,Product!$A$1:$D$14,3,FALSE)</f>
        <v>Espresso</v>
      </c>
      <c r="T1238" t="str">
        <f>VLOOKUP(M1238,Product!$A$1:$D$14,4,FALSE)</f>
        <v>Regular</v>
      </c>
    </row>
    <row r="1239" spans="1:20" x14ac:dyDescent="0.3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s="2">
        <v>42916</v>
      </c>
      <c r="O1239" t="str">
        <f>VLOOKUP(L1239,Location!$A$1:$D$157,2,FALSE)</f>
        <v>Washington</v>
      </c>
      <c r="P1239" t="str">
        <f>VLOOKUP(L1239,Location!$A$1:$D$157,3,FALSE)</f>
        <v>West</v>
      </c>
      <c r="Q1239" t="str">
        <f>VLOOKUP(L1239,Location!$A$1:$D$157,4,FALSE)</f>
        <v>Small Market</v>
      </c>
      <c r="R1239" t="str">
        <f>VLOOKUP(M1239,Product!$A$1:$D$14,2,FALSE)</f>
        <v>Caffe Mocha</v>
      </c>
      <c r="S1239" t="str">
        <f>VLOOKUP(M1239,Product!$A$1:$D$14,3,FALSE)</f>
        <v>Espresso</v>
      </c>
      <c r="T1239" t="str">
        <f>VLOOKUP(M1239,Product!$A$1:$D$14,4,FALSE)</f>
        <v>Regular</v>
      </c>
    </row>
    <row r="1240" spans="1:20" x14ac:dyDescent="0.3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2">
        <v>42916</v>
      </c>
      <c r="O1240" t="str">
        <f>VLOOKUP(L1240,Location!$A$1:$D$157,2,FALSE)</f>
        <v>Washington</v>
      </c>
      <c r="P1240" t="str">
        <f>VLOOKUP(L1240,Location!$A$1:$D$157,3,FALSE)</f>
        <v>West</v>
      </c>
      <c r="Q1240" t="str">
        <f>VLOOKUP(L1240,Location!$A$1:$D$157,4,FALSE)</f>
        <v>Small Market</v>
      </c>
      <c r="R1240" t="str">
        <f>VLOOKUP(M1240,Product!$A$1:$D$14,2,FALSE)</f>
        <v>Decaf Espresso</v>
      </c>
      <c r="S1240" t="str">
        <f>VLOOKUP(M1240,Product!$A$1:$D$14,3,FALSE)</f>
        <v>Espresso</v>
      </c>
      <c r="T1240" t="str">
        <f>VLOOKUP(M1240,Product!$A$1:$D$14,4,FALSE)</f>
        <v>Decaf</v>
      </c>
    </row>
    <row r="1241" spans="1:20" x14ac:dyDescent="0.3">
      <c r="A1241">
        <v>82</v>
      </c>
      <c r="B1241">
        <v>146</v>
      </c>
      <c r="C1241">
        <v>291</v>
      </c>
      <c r="D1241">
        <v>179</v>
      </c>
      <c r="E1241">
        <v>64</v>
      </c>
      <c r="F1241">
        <v>40</v>
      </c>
      <c r="G1241">
        <v>1292</v>
      </c>
      <c r="H1241">
        <v>80</v>
      </c>
      <c r="I1241">
        <v>128</v>
      </c>
      <c r="J1241">
        <v>130</v>
      </c>
      <c r="K1241">
        <v>250</v>
      </c>
      <c r="L1241">
        <v>303</v>
      </c>
      <c r="M1241">
        <v>8</v>
      </c>
      <c r="N1241" s="2">
        <v>42947</v>
      </c>
      <c r="O1241" t="str">
        <f>VLOOKUP(L1241,Location!$A$1:$D$157,2,FALSE)</f>
        <v>Colorado</v>
      </c>
      <c r="P1241" t="str">
        <f>VLOOKUP(L1241,Location!$A$1:$D$157,3,FALSE)</f>
        <v>Central</v>
      </c>
      <c r="Q1241" t="str">
        <f>VLOOKUP(L1241,Location!$A$1:$D$157,4,FALSE)</f>
        <v>Major Market</v>
      </c>
      <c r="R1241" t="str">
        <f>VLOOKUP(M1241,Product!$A$1:$D$14,2,FALSE)</f>
        <v>Chamomile</v>
      </c>
      <c r="S1241" t="str">
        <f>VLOOKUP(M1241,Product!$A$1:$D$14,3,FALSE)</f>
        <v>Herbal Tea</v>
      </c>
      <c r="T1241" t="str">
        <f>VLOOKUP(M1241,Product!$A$1:$D$14,4,FALSE)</f>
        <v>Decaf</v>
      </c>
    </row>
    <row r="1242" spans="1:20" x14ac:dyDescent="0.3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s="2">
        <v>42947</v>
      </c>
      <c r="O1242" t="str">
        <f>VLOOKUP(L1242,Location!$A$1:$D$157,2,FALSE)</f>
        <v>Colorado</v>
      </c>
      <c r="P1242" t="str">
        <f>VLOOKUP(L1242,Location!$A$1:$D$157,3,FALSE)</f>
        <v>Central</v>
      </c>
      <c r="Q1242" t="str">
        <f>VLOOKUP(L1242,Location!$A$1:$D$157,4,FALSE)</f>
        <v>Major Market</v>
      </c>
      <c r="R1242" t="str">
        <f>VLOOKUP(M1242,Product!$A$1:$D$14,2,FALSE)</f>
        <v>Lemon</v>
      </c>
      <c r="S1242" t="str">
        <f>VLOOKUP(M1242,Product!$A$1:$D$14,3,FALSE)</f>
        <v>Herbal Tea</v>
      </c>
      <c r="T1242" t="str">
        <f>VLOOKUP(M1242,Product!$A$1:$D$14,4,FALSE)</f>
        <v>Decaf</v>
      </c>
    </row>
    <row r="1243" spans="1:20" x14ac:dyDescent="0.3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s="2">
        <v>42947</v>
      </c>
      <c r="O1243" t="str">
        <f>VLOOKUP(L1243,Location!$A$1:$D$157,2,FALSE)</f>
        <v>Colorado</v>
      </c>
      <c r="P1243" t="str">
        <f>VLOOKUP(L1243,Location!$A$1:$D$157,3,FALSE)</f>
        <v>Central</v>
      </c>
      <c r="Q1243" t="str">
        <f>VLOOKUP(L1243,Location!$A$1:$D$157,4,FALSE)</f>
        <v>Major Market</v>
      </c>
      <c r="R1243" t="str">
        <f>VLOOKUP(M1243,Product!$A$1:$D$14,2,FALSE)</f>
        <v>Mint</v>
      </c>
      <c r="S1243" t="str">
        <f>VLOOKUP(M1243,Product!$A$1:$D$14,3,FALSE)</f>
        <v>Herbal Tea</v>
      </c>
      <c r="T1243" t="str">
        <f>VLOOKUP(M1243,Product!$A$1:$D$14,4,FALSE)</f>
        <v>Decaf</v>
      </c>
    </row>
    <row r="1244" spans="1:20" x14ac:dyDescent="0.3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s="2">
        <v>42947</v>
      </c>
      <c r="O1244" t="str">
        <f>VLOOKUP(L1244,Location!$A$1:$D$157,2,FALSE)</f>
        <v>Colorado</v>
      </c>
      <c r="P1244" t="str">
        <f>VLOOKUP(L1244,Location!$A$1:$D$157,3,FALSE)</f>
        <v>Central</v>
      </c>
      <c r="Q1244" t="str">
        <f>VLOOKUP(L1244,Location!$A$1:$D$157,4,FALSE)</f>
        <v>Major Market</v>
      </c>
      <c r="R1244" t="str">
        <f>VLOOKUP(M1244,Product!$A$1:$D$14,2,FALSE)</f>
        <v>Darjeeling</v>
      </c>
      <c r="S1244" t="str">
        <f>VLOOKUP(M1244,Product!$A$1:$D$14,3,FALSE)</f>
        <v>Tea</v>
      </c>
      <c r="T1244" t="str">
        <f>VLOOKUP(M1244,Product!$A$1:$D$14,4,FALSE)</f>
        <v>Regular</v>
      </c>
    </row>
    <row r="1245" spans="1:20" x14ac:dyDescent="0.3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2">
        <v>42947</v>
      </c>
      <c r="O1245" t="str">
        <f>VLOOKUP(L1245,Location!$A$1:$D$157,2,FALSE)</f>
        <v>Colorado</v>
      </c>
      <c r="P1245" t="str">
        <f>VLOOKUP(L1245,Location!$A$1:$D$157,3,FALSE)</f>
        <v>Central</v>
      </c>
      <c r="Q1245" t="str">
        <f>VLOOKUP(L1245,Location!$A$1:$D$157,4,FALSE)</f>
        <v>Major Market</v>
      </c>
      <c r="R1245" t="str">
        <f>VLOOKUP(M1245,Product!$A$1:$D$14,2,FALSE)</f>
        <v>Earl Grey</v>
      </c>
      <c r="S1245" t="str">
        <f>VLOOKUP(M1245,Product!$A$1:$D$14,3,FALSE)</f>
        <v>Tea</v>
      </c>
      <c r="T1245" t="str">
        <f>VLOOKUP(M1245,Product!$A$1:$D$14,4,FALSE)</f>
        <v>Regular</v>
      </c>
    </row>
    <row r="1246" spans="1:20" x14ac:dyDescent="0.3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s="2">
        <v>42947</v>
      </c>
      <c r="O1246" t="str">
        <f>VLOOKUP(L1246,Location!$A$1:$D$157,2,FALSE)</f>
        <v>Colorado</v>
      </c>
      <c r="P1246" t="str">
        <f>VLOOKUP(L1246,Location!$A$1:$D$157,3,FALSE)</f>
        <v>Central</v>
      </c>
      <c r="Q1246" t="str">
        <f>VLOOKUP(L1246,Location!$A$1:$D$157,4,FALSE)</f>
        <v>Major Market</v>
      </c>
      <c r="R1246" t="str">
        <f>VLOOKUP(M1246,Product!$A$1:$D$14,2,FALSE)</f>
        <v>Green Tea</v>
      </c>
      <c r="S1246" t="str">
        <f>VLOOKUP(M1246,Product!$A$1:$D$14,3,FALSE)</f>
        <v>Tea</v>
      </c>
      <c r="T1246" t="str">
        <f>VLOOKUP(M1246,Product!$A$1:$D$14,4,FALSE)</f>
        <v>Regular</v>
      </c>
    </row>
    <row r="1247" spans="1:20" x14ac:dyDescent="0.3">
      <c r="A1247">
        <v>105</v>
      </c>
      <c r="B1247">
        <v>145</v>
      </c>
      <c r="C1247">
        <v>245</v>
      </c>
      <c r="D1247">
        <v>155</v>
      </c>
      <c r="E1247">
        <v>40</v>
      </c>
      <c r="F1247">
        <v>28</v>
      </c>
      <c r="G1247">
        <v>598</v>
      </c>
      <c r="H1247">
        <v>130</v>
      </c>
      <c r="I1247">
        <v>98</v>
      </c>
      <c r="J1247">
        <v>170</v>
      </c>
      <c r="K1247">
        <v>280</v>
      </c>
      <c r="L1247">
        <v>720</v>
      </c>
      <c r="M1247">
        <v>5</v>
      </c>
      <c r="N1247" s="2">
        <v>42947</v>
      </c>
      <c r="O1247" t="str">
        <f>VLOOKUP(L1247,Location!$A$1:$D$157,2,FALSE)</f>
        <v>Colorado</v>
      </c>
      <c r="P1247" t="str">
        <f>VLOOKUP(L1247,Location!$A$1:$D$157,3,FALSE)</f>
        <v>Central</v>
      </c>
      <c r="Q1247" t="str">
        <f>VLOOKUP(L1247,Location!$A$1:$D$157,4,FALSE)</f>
        <v>Major Market</v>
      </c>
      <c r="R1247" t="str">
        <f>VLOOKUP(M1247,Product!$A$1:$D$14,2,FALSE)</f>
        <v>Caffe Mocha</v>
      </c>
      <c r="S1247" t="str">
        <f>VLOOKUP(M1247,Product!$A$1:$D$14,3,FALSE)</f>
        <v>Espresso</v>
      </c>
      <c r="T1247" t="str">
        <f>VLOOKUP(M1247,Product!$A$1:$D$14,4,FALSE)</f>
        <v>Regular</v>
      </c>
    </row>
    <row r="1248" spans="1:20" x14ac:dyDescent="0.3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s="2">
        <v>42947</v>
      </c>
      <c r="O1248" t="str">
        <f>VLOOKUP(L1248,Location!$A$1:$D$157,2,FALSE)</f>
        <v>Colorado</v>
      </c>
      <c r="P1248" t="str">
        <f>VLOOKUP(L1248,Location!$A$1:$D$157,3,FALSE)</f>
        <v>Central</v>
      </c>
      <c r="Q1248" t="str">
        <f>VLOOKUP(L1248,Location!$A$1:$D$157,4,FALSE)</f>
        <v>Major Market</v>
      </c>
      <c r="R1248" t="str">
        <f>VLOOKUP(M1248,Product!$A$1:$D$14,2,FALSE)</f>
        <v>Decaf Espresso</v>
      </c>
      <c r="S1248" t="str">
        <f>VLOOKUP(M1248,Product!$A$1:$D$14,3,FALSE)</f>
        <v>Espresso</v>
      </c>
      <c r="T1248" t="str">
        <f>VLOOKUP(M1248,Product!$A$1:$D$14,4,FALSE)</f>
        <v>Decaf</v>
      </c>
    </row>
    <row r="1249" spans="1:20" x14ac:dyDescent="0.3">
      <c r="A1249">
        <v>144</v>
      </c>
      <c r="B1249">
        <v>191</v>
      </c>
      <c r="C1249">
        <v>323</v>
      </c>
      <c r="D1249">
        <v>68</v>
      </c>
      <c r="E1249">
        <v>47</v>
      </c>
      <c r="F1249">
        <v>36</v>
      </c>
      <c r="G1249">
        <v>994</v>
      </c>
      <c r="H1249">
        <v>160</v>
      </c>
      <c r="I1249">
        <v>123</v>
      </c>
      <c r="J1249">
        <v>200</v>
      </c>
      <c r="K1249">
        <v>330</v>
      </c>
      <c r="L1249">
        <v>719</v>
      </c>
      <c r="M1249">
        <v>3</v>
      </c>
      <c r="N1249" s="2">
        <v>42947</v>
      </c>
      <c r="O1249" t="str">
        <f>VLOOKUP(L1249,Location!$A$1:$D$157,2,FALSE)</f>
        <v>Colorado</v>
      </c>
      <c r="P1249" t="str">
        <f>VLOOKUP(L1249,Location!$A$1:$D$157,3,FALSE)</f>
        <v>Central</v>
      </c>
      <c r="Q1249" t="str">
        <f>VLOOKUP(L1249,Location!$A$1:$D$157,4,FALSE)</f>
        <v>Major Market</v>
      </c>
      <c r="R1249" t="str">
        <f>VLOOKUP(M1249,Product!$A$1:$D$14,2,FALSE)</f>
        <v>Decaf Irish Cream</v>
      </c>
      <c r="S1249" t="str">
        <f>VLOOKUP(M1249,Product!$A$1:$D$14,3,FALSE)</f>
        <v>Coffee</v>
      </c>
      <c r="T1249" t="str">
        <f>VLOOKUP(M1249,Product!$A$1:$D$14,4,FALSE)</f>
        <v>Decaf</v>
      </c>
    </row>
    <row r="1250" spans="1:20" x14ac:dyDescent="0.3">
      <c r="A1250">
        <v>133</v>
      </c>
      <c r="B1250">
        <v>178</v>
      </c>
      <c r="C1250">
        <v>301</v>
      </c>
      <c r="D1250">
        <v>156</v>
      </c>
      <c r="E1250">
        <v>45</v>
      </c>
      <c r="F1250">
        <v>34</v>
      </c>
      <c r="G1250">
        <v>941</v>
      </c>
      <c r="H1250">
        <v>140</v>
      </c>
      <c r="I1250">
        <v>79</v>
      </c>
      <c r="J1250">
        <v>180</v>
      </c>
      <c r="K1250">
        <v>310</v>
      </c>
      <c r="L1250">
        <v>720</v>
      </c>
      <c r="M1250">
        <v>1</v>
      </c>
      <c r="N1250" s="2">
        <v>42947</v>
      </c>
      <c r="O1250" t="str">
        <f>VLOOKUP(L1250,Location!$A$1:$D$157,2,FALSE)</f>
        <v>Colorado</v>
      </c>
      <c r="P1250" t="str">
        <f>VLOOKUP(L1250,Location!$A$1:$D$157,3,FALSE)</f>
        <v>Central</v>
      </c>
      <c r="Q1250" t="str">
        <f>VLOOKUP(L1250,Location!$A$1:$D$157,4,FALSE)</f>
        <v>Major Market</v>
      </c>
      <c r="R1250" t="str">
        <f>VLOOKUP(M1250,Product!$A$1:$D$14,2,FALSE)</f>
        <v>Amaretto</v>
      </c>
      <c r="S1250" t="str">
        <f>VLOOKUP(M1250,Product!$A$1:$D$14,3,FALSE)</f>
        <v>Coffee</v>
      </c>
      <c r="T1250" t="str">
        <f>VLOOKUP(M1250,Product!$A$1:$D$14,4,FALSE)</f>
        <v>Regular</v>
      </c>
    </row>
    <row r="1251" spans="1:20" x14ac:dyDescent="0.3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s="2">
        <v>42947</v>
      </c>
      <c r="O1251" t="str">
        <f>VLOOKUP(L1251,Location!$A$1:$D$157,2,FALSE)</f>
        <v>Colorado</v>
      </c>
      <c r="P1251" t="str">
        <f>VLOOKUP(L1251,Location!$A$1:$D$157,3,FALSE)</f>
        <v>Central</v>
      </c>
      <c r="Q1251" t="str">
        <f>VLOOKUP(L1251,Location!$A$1:$D$157,4,FALSE)</f>
        <v>Major Market</v>
      </c>
      <c r="R1251" t="str">
        <f>VLOOKUP(M1251,Product!$A$1:$D$14,2,FALSE)</f>
        <v>Columbian</v>
      </c>
      <c r="S1251" t="str">
        <f>VLOOKUP(M1251,Product!$A$1:$D$14,3,FALSE)</f>
        <v>Coffee</v>
      </c>
      <c r="T1251" t="str">
        <f>VLOOKUP(M1251,Product!$A$1:$D$14,4,FALSE)</f>
        <v>Regular</v>
      </c>
    </row>
    <row r="1252" spans="1:20" x14ac:dyDescent="0.3">
      <c r="A1252">
        <v>132</v>
      </c>
      <c r="B1252">
        <v>178</v>
      </c>
      <c r="C1252">
        <v>301</v>
      </c>
      <c r="D1252">
        <v>160</v>
      </c>
      <c r="E1252">
        <v>46</v>
      </c>
      <c r="F1252">
        <v>34</v>
      </c>
      <c r="G1252">
        <v>941</v>
      </c>
      <c r="H1252">
        <v>140</v>
      </c>
      <c r="I1252">
        <v>171</v>
      </c>
      <c r="J1252">
        <v>160</v>
      </c>
      <c r="K1252">
        <v>260</v>
      </c>
      <c r="L1252">
        <v>630</v>
      </c>
      <c r="M1252">
        <v>8</v>
      </c>
      <c r="N1252" s="2">
        <v>42947</v>
      </c>
      <c r="O1252" t="str">
        <f>VLOOKUP(L1252,Location!$A$1:$D$157,2,FALSE)</f>
        <v>Illinois</v>
      </c>
      <c r="P1252" t="str">
        <f>VLOOKUP(L1252,Location!$A$1:$D$157,3,FALSE)</f>
        <v>Central</v>
      </c>
      <c r="Q1252" t="str">
        <f>VLOOKUP(L1252,Location!$A$1:$D$157,4,FALSE)</f>
        <v>Major Market</v>
      </c>
      <c r="R1252" t="str">
        <f>VLOOKUP(M1252,Product!$A$1:$D$14,2,FALSE)</f>
        <v>Chamomile</v>
      </c>
      <c r="S1252" t="str">
        <f>VLOOKUP(M1252,Product!$A$1:$D$14,3,FALSE)</f>
        <v>Herbal Tea</v>
      </c>
      <c r="T1252" t="str">
        <f>VLOOKUP(M1252,Product!$A$1:$D$14,4,FALSE)</f>
        <v>Decaf</v>
      </c>
    </row>
    <row r="1253" spans="1:20" x14ac:dyDescent="0.3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s="2">
        <v>42947</v>
      </c>
      <c r="O1253" t="str">
        <f>VLOOKUP(L1253,Location!$A$1:$D$157,2,FALSE)</f>
        <v>Illinois</v>
      </c>
      <c r="P1253" t="str">
        <f>VLOOKUP(L1253,Location!$A$1:$D$157,3,FALSE)</f>
        <v>Central</v>
      </c>
      <c r="Q1253" t="str">
        <f>VLOOKUP(L1253,Location!$A$1:$D$157,4,FALSE)</f>
        <v>Major Market</v>
      </c>
      <c r="R1253" t="str">
        <f>VLOOKUP(M1253,Product!$A$1:$D$14,2,FALSE)</f>
        <v>Lemon</v>
      </c>
      <c r="S1253" t="str">
        <f>VLOOKUP(M1253,Product!$A$1:$D$14,3,FALSE)</f>
        <v>Herbal Tea</v>
      </c>
      <c r="T1253" t="str">
        <f>VLOOKUP(M1253,Product!$A$1:$D$14,4,FALSE)</f>
        <v>Decaf</v>
      </c>
    </row>
    <row r="1254" spans="1:20" x14ac:dyDescent="0.3">
      <c r="A1254">
        <v>143</v>
      </c>
      <c r="B1254">
        <v>191</v>
      </c>
      <c r="C1254">
        <v>323</v>
      </c>
      <c r="D1254">
        <v>113</v>
      </c>
      <c r="E1254">
        <v>48</v>
      </c>
      <c r="F1254">
        <v>36</v>
      </c>
      <c r="G1254">
        <v>994</v>
      </c>
      <c r="H1254">
        <v>140</v>
      </c>
      <c r="I1254">
        <v>92</v>
      </c>
      <c r="J1254">
        <v>170</v>
      </c>
      <c r="K1254">
        <v>280</v>
      </c>
      <c r="L1254">
        <v>309</v>
      </c>
      <c r="M1254">
        <v>10</v>
      </c>
      <c r="N1254" s="2">
        <v>42947</v>
      </c>
      <c r="O1254" t="str">
        <f>VLOOKUP(L1254,Location!$A$1:$D$157,2,FALSE)</f>
        <v>Illinois</v>
      </c>
      <c r="P1254" t="str">
        <f>VLOOKUP(L1254,Location!$A$1:$D$157,3,FALSE)</f>
        <v>Central</v>
      </c>
      <c r="Q1254" t="str">
        <f>VLOOKUP(L1254,Location!$A$1:$D$157,4,FALSE)</f>
        <v>Major Market</v>
      </c>
      <c r="R1254" t="str">
        <f>VLOOKUP(M1254,Product!$A$1:$D$14,2,FALSE)</f>
        <v>Mint</v>
      </c>
      <c r="S1254" t="str">
        <f>VLOOKUP(M1254,Product!$A$1:$D$14,3,FALSE)</f>
        <v>Herbal Tea</v>
      </c>
      <c r="T1254" t="str">
        <f>VLOOKUP(M1254,Product!$A$1:$D$14,4,FALSE)</f>
        <v>Decaf</v>
      </c>
    </row>
    <row r="1255" spans="1:20" x14ac:dyDescent="0.3">
      <c r="A1255">
        <v>105</v>
      </c>
      <c r="B1255">
        <v>145</v>
      </c>
      <c r="C1255">
        <v>245</v>
      </c>
      <c r="D1255">
        <v>139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s="2">
        <v>42947</v>
      </c>
      <c r="O1255" t="str">
        <f>VLOOKUP(L1255,Location!$A$1:$D$157,2,FALSE)</f>
        <v>Illinois</v>
      </c>
      <c r="P1255" t="str">
        <f>VLOOKUP(L1255,Location!$A$1:$D$157,3,FALSE)</f>
        <v>Central</v>
      </c>
      <c r="Q1255" t="str">
        <f>VLOOKUP(L1255,Location!$A$1:$D$157,4,FALSE)</f>
        <v>Major Market</v>
      </c>
      <c r="R1255" t="str">
        <f>VLOOKUP(M1255,Product!$A$1:$D$14,2,FALSE)</f>
        <v>Darjeeling</v>
      </c>
      <c r="S1255" t="str">
        <f>VLOOKUP(M1255,Product!$A$1:$D$14,3,FALSE)</f>
        <v>Tea</v>
      </c>
      <c r="T1255" t="str">
        <f>VLOOKUP(M1255,Product!$A$1:$D$14,4,FALSE)</f>
        <v>Regular</v>
      </c>
    </row>
    <row r="1256" spans="1:20" x14ac:dyDescent="0.3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s="2">
        <v>42947</v>
      </c>
      <c r="O1256" t="str">
        <f>VLOOKUP(L1256,Location!$A$1:$D$157,2,FALSE)</f>
        <v>Illinois</v>
      </c>
      <c r="P1256" t="str">
        <f>VLOOKUP(L1256,Location!$A$1:$D$157,3,FALSE)</f>
        <v>Central</v>
      </c>
      <c r="Q1256" t="str">
        <f>VLOOKUP(L1256,Location!$A$1:$D$157,4,FALSE)</f>
        <v>Major Market</v>
      </c>
      <c r="R1256" t="str">
        <f>VLOOKUP(M1256,Product!$A$1:$D$14,2,FALSE)</f>
        <v>Earl Grey</v>
      </c>
      <c r="S1256" t="str">
        <f>VLOOKUP(M1256,Product!$A$1:$D$14,3,FALSE)</f>
        <v>Tea</v>
      </c>
      <c r="T1256" t="str">
        <f>VLOOKUP(M1256,Product!$A$1:$D$14,4,FALSE)</f>
        <v>Regular</v>
      </c>
    </row>
    <row r="1257" spans="1:20" x14ac:dyDescent="0.3">
      <c r="A1257">
        <v>262</v>
      </c>
      <c r="B1257">
        <v>392</v>
      </c>
      <c r="C1257">
        <v>687</v>
      </c>
      <c r="D1257">
        <v>358</v>
      </c>
      <c r="E1257">
        <v>130</v>
      </c>
      <c r="F1257">
        <v>97</v>
      </c>
      <c r="G1257">
        <v>1714</v>
      </c>
      <c r="H1257">
        <v>340</v>
      </c>
      <c r="I1257">
        <v>345</v>
      </c>
      <c r="J1257">
        <v>470</v>
      </c>
      <c r="K1257">
        <v>810</v>
      </c>
      <c r="L1257">
        <v>630</v>
      </c>
      <c r="M1257">
        <v>5</v>
      </c>
      <c r="N1257" s="2">
        <v>42947</v>
      </c>
      <c r="O1257" t="str">
        <f>VLOOKUP(L1257,Location!$A$1:$D$157,2,FALSE)</f>
        <v>Illinois</v>
      </c>
      <c r="P1257" t="str">
        <f>VLOOKUP(L1257,Location!$A$1:$D$157,3,FALSE)</f>
        <v>Central</v>
      </c>
      <c r="Q1257" t="str">
        <f>VLOOKUP(L1257,Location!$A$1:$D$157,4,FALSE)</f>
        <v>Major Market</v>
      </c>
      <c r="R1257" t="str">
        <f>VLOOKUP(M1257,Product!$A$1:$D$14,2,FALSE)</f>
        <v>Caffe Mocha</v>
      </c>
      <c r="S1257" t="str">
        <f>VLOOKUP(M1257,Product!$A$1:$D$14,3,FALSE)</f>
        <v>Espresso</v>
      </c>
      <c r="T1257" t="str">
        <f>VLOOKUP(M1257,Product!$A$1:$D$14,4,FALSE)</f>
        <v>Regular</v>
      </c>
    </row>
    <row r="1258" spans="1:20" x14ac:dyDescent="0.3">
      <c r="A1258">
        <v>167</v>
      </c>
      <c r="B1258">
        <v>266</v>
      </c>
      <c r="C1258">
        <v>532</v>
      </c>
      <c r="D1258">
        <v>292</v>
      </c>
      <c r="E1258">
        <v>99</v>
      </c>
      <c r="F1258">
        <v>74</v>
      </c>
      <c r="G1258">
        <v>1797</v>
      </c>
      <c r="H1258">
        <v>220</v>
      </c>
      <c r="I1258">
        <v>308</v>
      </c>
      <c r="J1258">
        <v>320</v>
      </c>
      <c r="K1258">
        <v>620</v>
      </c>
      <c r="L1258">
        <v>847</v>
      </c>
      <c r="M1258">
        <v>6</v>
      </c>
      <c r="N1258" s="2">
        <v>42947</v>
      </c>
      <c r="O1258" t="str">
        <f>VLOOKUP(L1258,Location!$A$1:$D$157,2,FALSE)</f>
        <v>Illinois</v>
      </c>
      <c r="P1258" t="str">
        <f>VLOOKUP(L1258,Location!$A$1:$D$157,3,FALSE)</f>
        <v>Central</v>
      </c>
      <c r="Q1258" t="str">
        <f>VLOOKUP(L1258,Location!$A$1:$D$157,4,FALSE)</f>
        <v>Major Market</v>
      </c>
      <c r="R1258" t="str">
        <f>VLOOKUP(M1258,Product!$A$1:$D$14,2,FALSE)</f>
        <v>Decaf Espresso</v>
      </c>
      <c r="S1258" t="str">
        <f>VLOOKUP(M1258,Product!$A$1:$D$14,3,FALSE)</f>
        <v>Espresso</v>
      </c>
      <c r="T1258" t="str">
        <f>VLOOKUP(M1258,Product!$A$1:$D$14,4,FALSE)</f>
        <v>Decaf</v>
      </c>
    </row>
    <row r="1259" spans="1:20" x14ac:dyDescent="0.3">
      <c r="A1259">
        <v>150</v>
      </c>
      <c r="B1259">
        <v>222</v>
      </c>
      <c r="C1259">
        <v>376</v>
      </c>
      <c r="D1259">
        <v>165</v>
      </c>
      <c r="E1259">
        <v>72</v>
      </c>
      <c r="F1259">
        <v>49</v>
      </c>
      <c r="G1259">
        <v>817</v>
      </c>
      <c r="H1259">
        <v>170</v>
      </c>
      <c r="I1259">
        <v>142</v>
      </c>
      <c r="J1259">
        <v>230</v>
      </c>
      <c r="K1259">
        <v>390</v>
      </c>
      <c r="L1259">
        <v>630</v>
      </c>
      <c r="M1259">
        <v>3</v>
      </c>
      <c r="N1259" s="2">
        <v>42947</v>
      </c>
      <c r="O1259" t="str">
        <f>VLOOKUP(L1259,Location!$A$1:$D$157,2,FALSE)</f>
        <v>Illinois</v>
      </c>
      <c r="P1259" t="str">
        <f>VLOOKUP(L1259,Location!$A$1:$D$157,3,FALSE)</f>
        <v>Central</v>
      </c>
      <c r="Q1259" t="str">
        <f>VLOOKUP(L1259,Location!$A$1:$D$157,4,FALSE)</f>
        <v>Major Market</v>
      </c>
      <c r="R1259" t="str">
        <f>VLOOKUP(M1259,Product!$A$1:$D$14,2,FALSE)</f>
        <v>Decaf Irish Cream</v>
      </c>
      <c r="S1259" t="str">
        <f>VLOOKUP(M1259,Product!$A$1:$D$14,3,FALSE)</f>
        <v>Coffee</v>
      </c>
      <c r="T1259" t="str">
        <f>VLOOKUP(M1259,Product!$A$1:$D$14,4,FALSE)</f>
        <v>Decaf</v>
      </c>
    </row>
    <row r="1260" spans="1:20" x14ac:dyDescent="0.3">
      <c r="A1260">
        <v>163</v>
      </c>
      <c r="B1260">
        <v>271</v>
      </c>
      <c r="C1260">
        <v>467</v>
      </c>
      <c r="D1260">
        <v>199</v>
      </c>
      <c r="E1260">
        <v>108</v>
      </c>
      <c r="F1260">
        <v>64</v>
      </c>
      <c r="G1260">
        <v>1167</v>
      </c>
      <c r="H1260">
        <v>190</v>
      </c>
      <c r="I1260">
        <v>248</v>
      </c>
      <c r="J1260">
        <v>290</v>
      </c>
      <c r="K1260">
        <v>490</v>
      </c>
      <c r="L1260">
        <v>847</v>
      </c>
      <c r="M1260">
        <v>2</v>
      </c>
      <c r="N1260" s="2">
        <v>42947</v>
      </c>
      <c r="O1260" t="str">
        <f>VLOOKUP(L1260,Location!$A$1:$D$157,2,FALSE)</f>
        <v>Illinois</v>
      </c>
      <c r="P1260" t="str">
        <f>VLOOKUP(L1260,Location!$A$1:$D$157,3,FALSE)</f>
        <v>Central</v>
      </c>
      <c r="Q1260" t="str">
        <f>VLOOKUP(L1260,Location!$A$1:$D$157,4,FALSE)</f>
        <v>Major Market</v>
      </c>
      <c r="R1260" t="str">
        <f>VLOOKUP(M1260,Product!$A$1:$D$14,2,FALSE)</f>
        <v>Columbian</v>
      </c>
      <c r="S1260" t="str">
        <f>VLOOKUP(M1260,Product!$A$1:$D$14,3,FALSE)</f>
        <v>Coffee</v>
      </c>
      <c r="T1260" t="str">
        <f>VLOOKUP(M1260,Product!$A$1:$D$14,4,FALSE)</f>
        <v>Regular</v>
      </c>
    </row>
    <row r="1261" spans="1:20" x14ac:dyDescent="0.3">
      <c r="A1261">
        <v>262</v>
      </c>
      <c r="B1261">
        <v>392</v>
      </c>
      <c r="C1261">
        <v>687</v>
      </c>
      <c r="D1261">
        <v>277</v>
      </c>
      <c r="E1261">
        <v>130</v>
      </c>
      <c r="F1261">
        <v>97</v>
      </c>
      <c r="G1261">
        <v>1714</v>
      </c>
      <c r="H1261">
        <v>250</v>
      </c>
      <c r="I1261">
        <v>246</v>
      </c>
      <c r="J1261">
        <v>350</v>
      </c>
      <c r="K1261">
        <v>600</v>
      </c>
      <c r="L1261">
        <v>712</v>
      </c>
      <c r="M1261">
        <v>8</v>
      </c>
      <c r="N1261" s="2">
        <v>42947</v>
      </c>
      <c r="O1261" t="str">
        <f>VLOOKUP(L1261,Location!$A$1:$D$157,2,FALSE)</f>
        <v>Iowa</v>
      </c>
      <c r="P1261" t="str">
        <f>VLOOKUP(L1261,Location!$A$1:$D$157,3,FALSE)</f>
        <v>Central</v>
      </c>
      <c r="Q1261" t="str">
        <f>VLOOKUP(L1261,Location!$A$1:$D$157,4,FALSE)</f>
        <v>Small Market</v>
      </c>
      <c r="R1261" t="str">
        <f>VLOOKUP(M1261,Product!$A$1:$D$14,2,FALSE)</f>
        <v>Chamomile</v>
      </c>
      <c r="S1261" t="str">
        <f>VLOOKUP(M1261,Product!$A$1:$D$14,3,FALSE)</f>
        <v>Herbal Tea</v>
      </c>
      <c r="T1261" t="str">
        <f>VLOOKUP(M1261,Product!$A$1:$D$14,4,FALSE)</f>
        <v>Decaf</v>
      </c>
    </row>
    <row r="1262" spans="1:20" x14ac:dyDescent="0.3">
      <c r="A1262">
        <v>151</v>
      </c>
      <c r="B1262">
        <v>222</v>
      </c>
      <c r="C1262">
        <v>376</v>
      </c>
      <c r="D1262">
        <v>131</v>
      </c>
      <c r="E1262">
        <v>71</v>
      </c>
      <c r="F1262">
        <v>49</v>
      </c>
      <c r="G1262">
        <v>817</v>
      </c>
      <c r="H1262">
        <v>150</v>
      </c>
      <c r="I1262">
        <v>177</v>
      </c>
      <c r="J1262">
        <v>200</v>
      </c>
      <c r="K1262">
        <v>330</v>
      </c>
      <c r="L1262">
        <v>712</v>
      </c>
      <c r="M1262">
        <v>9</v>
      </c>
      <c r="N1262" s="2">
        <v>42947</v>
      </c>
      <c r="O1262" t="str">
        <f>VLOOKUP(L1262,Location!$A$1:$D$157,2,FALSE)</f>
        <v>Iowa</v>
      </c>
      <c r="P1262" t="str">
        <f>VLOOKUP(L1262,Location!$A$1:$D$157,3,FALSE)</f>
        <v>Central</v>
      </c>
      <c r="Q1262" t="str">
        <f>VLOOKUP(L1262,Location!$A$1:$D$157,4,FALSE)</f>
        <v>Small Market</v>
      </c>
      <c r="R1262" t="str">
        <f>VLOOKUP(M1262,Product!$A$1:$D$14,2,FALSE)</f>
        <v>Lemon</v>
      </c>
      <c r="S1262" t="str">
        <f>VLOOKUP(M1262,Product!$A$1:$D$14,3,FALSE)</f>
        <v>Herbal Tea</v>
      </c>
      <c r="T1262" t="str">
        <f>VLOOKUP(M1262,Product!$A$1:$D$14,4,FALSE)</f>
        <v>Decaf</v>
      </c>
    </row>
    <row r="1263" spans="1:20" x14ac:dyDescent="0.3">
      <c r="A1263">
        <v>167</v>
      </c>
      <c r="B1263">
        <v>266</v>
      </c>
      <c r="C1263">
        <v>532</v>
      </c>
      <c r="D1263">
        <v>241</v>
      </c>
      <c r="E1263">
        <v>99</v>
      </c>
      <c r="F1263">
        <v>74</v>
      </c>
      <c r="G1263">
        <v>1797</v>
      </c>
      <c r="H1263">
        <v>150</v>
      </c>
      <c r="I1263">
        <v>229</v>
      </c>
      <c r="J1263">
        <v>240</v>
      </c>
      <c r="K1263">
        <v>460</v>
      </c>
      <c r="L1263">
        <v>515</v>
      </c>
      <c r="M1263">
        <v>11</v>
      </c>
      <c r="N1263" s="2">
        <v>42947</v>
      </c>
      <c r="O1263" t="str">
        <f>VLOOKUP(L1263,Location!$A$1:$D$157,2,FALSE)</f>
        <v>Iowa</v>
      </c>
      <c r="P1263" t="str">
        <f>VLOOKUP(L1263,Location!$A$1:$D$157,3,FALSE)</f>
        <v>Central</v>
      </c>
      <c r="Q1263" t="str">
        <f>VLOOKUP(L1263,Location!$A$1:$D$157,4,FALSE)</f>
        <v>Small Market</v>
      </c>
      <c r="R1263" t="str">
        <f>VLOOKUP(M1263,Product!$A$1:$D$14,2,FALSE)</f>
        <v>Darjeeling</v>
      </c>
      <c r="S1263" t="str">
        <f>VLOOKUP(M1263,Product!$A$1:$D$14,3,FALSE)</f>
        <v>Tea</v>
      </c>
      <c r="T1263" t="str">
        <f>VLOOKUP(M1263,Product!$A$1:$D$14,4,FALSE)</f>
        <v>Regular</v>
      </c>
    </row>
    <row r="1264" spans="1:20" x14ac:dyDescent="0.3">
      <c r="A1264">
        <v>207</v>
      </c>
      <c r="B1264">
        <v>348</v>
      </c>
      <c r="C1264">
        <v>632</v>
      </c>
      <c r="D1264">
        <v>305</v>
      </c>
      <c r="E1264">
        <v>141</v>
      </c>
      <c r="F1264">
        <v>107</v>
      </c>
      <c r="G1264">
        <v>1809</v>
      </c>
      <c r="H1264">
        <v>180</v>
      </c>
      <c r="I1264">
        <v>291</v>
      </c>
      <c r="J1264">
        <v>310</v>
      </c>
      <c r="K1264">
        <v>550</v>
      </c>
      <c r="L1264">
        <v>515</v>
      </c>
      <c r="M1264">
        <v>12</v>
      </c>
      <c r="N1264" s="2">
        <v>42947</v>
      </c>
      <c r="O1264" t="str">
        <f>VLOOKUP(L1264,Location!$A$1:$D$157,2,FALSE)</f>
        <v>Iowa</v>
      </c>
      <c r="P1264" t="str">
        <f>VLOOKUP(L1264,Location!$A$1:$D$157,3,FALSE)</f>
        <v>Central</v>
      </c>
      <c r="Q1264" t="str">
        <f>VLOOKUP(L1264,Location!$A$1:$D$157,4,FALSE)</f>
        <v>Small Market</v>
      </c>
      <c r="R1264" t="str">
        <f>VLOOKUP(M1264,Product!$A$1:$D$14,2,FALSE)</f>
        <v>Earl Grey</v>
      </c>
      <c r="S1264" t="str">
        <f>VLOOKUP(M1264,Product!$A$1:$D$14,3,FALSE)</f>
        <v>Tea</v>
      </c>
      <c r="T1264" t="str">
        <f>VLOOKUP(M1264,Product!$A$1:$D$14,4,FALSE)</f>
        <v>Regular</v>
      </c>
    </row>
    <row r="1265" spans="1:20" x14ac:dyDescent="0.3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s="2">
        <v>42947</v>
      </c>
      <c r="O1265" t="str">
        <f>VLOOKUP(L1265,Location!$A$1:$D$157,2,FALSE)</f>
        <v>Iowa</v>
      </c>
      <c r="P1265" t="str">
        <f>VLOOKUP(L1265,Location!$A$1:$D$157,3,FALSE)</f>
        <v>Central</v>
      </c>
      <c r="Q1265" t="str">
        <f>VLOOKUP(L1265,Location!$A$1:$D$157,4,FALSE)</f>
        <v>Small Market</v>
      </c>
      <c r="R1265" t="str">
        <f>VLOOKUP(M1265,Product!$A$1:$D$14,2,FALSE)</f>
        <v>Caffe Mocha</v>
      </c>
      <c r="S1265" t="str">
        <f>VLOOKUP(M1265,Product!$A$1:$D$14,3,FALSE)</f>
        <v>Espresso</v>
      </c>
      <c r="T1265" t="str">
        <f>VLOOKUP(M1265,Product!$A$1:$D$14,4,FALSE)</f>
        <v>Regular</v>
      </c>
    </row>
    <row r="1266" spans="1:20" x14ac:dyDescent="0.3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2">
        <v>42947</v>
      </c>
      <c r="O1266" t="str">
        <f>VLOOKUP(L1266,Location!$A$1:$D$157,2,FALSE)</f>
        <v>Iowa</v>
      </c>
      <c r="P1266" t="str">
        <f>VLOOKUP(L1266,Location!$A$1:$D$157,3,FALSE)</f>
        <v>Central</v>
      </c>
      <c r="Q1266" t="str">
        <f>VLOOKUP(L1266,Location!$A$1:$D$157,4,FALSE)</f>
        <v>Small Market</v>
      </c>
      <c r="R1266" t="str">
        <f>VLOOKUP(M1266,Product!$A$1:$D$14,2,FALSE)</f>
        <v>Decaf Espresso</v>
      </c>
      <c r="S1266" t="str">
        <f>VLOOKUP(M1266,Product!$A$1:$D$14,3,FALSE)</f>
        <v>Espresso</v>
      </c>
      <c r="T1266" t="str">
        <f>VLOOKUP(M1266,Product!$A$1:$D$14,4,FALSE)</f>
        <v>Decaf</v>
      </c>
    </row>
    <row r="1267" spans="1:20" x14ac:dyDescent="0.3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2">
        <v>42947</v>
      </c>
      <c r="O1267" t="str">
        <f>VLOOKUP(L1267,Location!$A$1:$D$157,2,FALSE)</f>
        <v>Iowa</v>
      </c>
      <c r="P1267" t="str">
        <f>VLOOKUP(L1267,Location!$A$1:$D$157,3,FALSE)</f>
        <v>Central</v>
      </c>
      <c r="Q1267" t="str">
        <f>VLOOKUP(L1267,Location!$A$1:$D$157,4,FALSE)</f>
        <v>Small Market</v>
      </c>
      <c r="R1267" t="str">
        <f>VLOOKUP(M1267,Product!$A$1:$D$14,2,FALSE)</f>
        <v>Columbian</v>
      </c>
      <c r="S1267" t="str">
        <f>VLOOKUP(M1267,Product!$A$1:$D$14,3,FALSE)</f>
        <v>Coffee</v>
      </c>
      <c r="T1267" t="str">
        <f>VLOOKUP(M1267,Product!$A$1:$D$14,4,FALSE)</f>
        <v>Regular</v>
      </c>
    </row>
    <row r="1268" spans="1:20" x14ac:dyDescent="0.3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s="2">
        <v>42947</v>
      </c>
      <c r="O1268" t="str">
        <f>VLOOKUP(L1268,Location!$A$1:$D$157,2,FALSE)</f>
        <v>Iowa</v>
      </c>
      <c r="P1268" t="str">
        <f>VLOOKUP(L1268,Location!$A$1:$D$157,3,FALSE)</f>
        <v>Central</v>
      </c>
      <c r="Q1268" t="str">
        <f>VLOOKUP(L1268,Location!$A$1:$D$157,4,FALSE)</f>
        <v>Small Market</v>
      </c>
      <c r="R1268" t="str">
        <f>VLOOKUP(M1268,Product!$A$1:$D$14,2,FALSE)</f>
        <v>Decaf Irish Cream</v>
      </c>
      <c r="S1268" t="str">
        <f>VLOOKUP(M1268,Product!$A$1:$D$14,3,FALSE)</f>
        <v>Coffee</v>
      </c>
      <c r="T1268" t="str">
        <f>VLOOKUP(M1268,Product!$A$1:$D$14,4,FALSE)</f>
        <v>Decaf</v>
      </c>
    </row>
    <row r="1269" spans="1:20" x14ac:dyDescent="0.3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2">
        <v>42947</v>
      </c>
      <c r="O1269" t="str">
        <f>VLOOKUP(L1269,Location!$A$1:$D$157,2,FALSE)</f>
        <v>Iowa</v>
      </c>
      <c r="P1269" t="str">
        <f>VLOOKUP(L1269,Location!$A$1:$D$157,3,FALSE)</f>
        <v>Central</v>
      </c>
      <c r="Q1269" t="str">
        <f>VLOOKUP(L1269,Location!$A$1:$D$157,4,FALSE)</f>
        <v>Small Market</v>
      </c>
      <c r="R1269" t="str">
        <f>VLOOKUP(M1269,Product!$A$1:$D$14,2,FALSE)</f>
        <v>Amaretto</v>
      </c>
      <c r="S1269" t="str">
        <f>VLOOKUP(M1269,Product!$A$1:$D$14,3,FALSE)</f>
        <v>Coffee</v>
      </c>
      <c r="T1269" t="str">
        <f>VLOOKUP(M1269,Product!$A$1:$D$14,4,FALSE)</f>
        <v>Regular</v>
      </c>
    </row>
    <row r="1270" spans="1:20" x14ac:dyDescent="0.3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2">
        <v>42947</v>
      </c>
      <c r="O1270" t="str">
        <f>VLOOKUP(L1270,Location!$A$1:$D$157,2,FALSE)</f>
        <v>Missouri</v>
      </c>
      <c r="P1270" t="str">
        <f>VLOOKUP(L1270,Location!$A$1:$D$157,3,FALSE)</f>
        <v>Central</v>
      </c>
      <c r="Q1270" t="str">
        <f>VLOOKUP(L1270,Location!$A$1:$D$157,4,FALSE)</f>
        <v>Small Market</v>
      </c>
      <c r="R1270" t="str">
        <f>VLOOKUP(M1270,Product!$A$1:$D$14,2,FALSE)</f>
        <v>Chamomile</v>
      </c>
      <c r="S1270" t="str">
        <f>VLOOKUP(M1270,Product!$A$1:$D$14,3,FALSE)</f>
        <v>Herbal Tea</v>
      </c>
      <c r="T1270" t="str">
        <f>VLOOKUP(M1270,Product!$A$1:$D$14,4,FALSE)</f>
        <v>Decaf</v>
      </c>
    </row>
    <row r="1271" spans="1:20" x14ac:dyDescent="0.3">
      <c r="A1271">
        <v>-41</v>
      </c>
      <c r="B1271">
        <v>19</v>
      </c>
      <c r="C1271">
        <v>139</v>
      </c>
      <c r="D1271">
        <v>59</v>
      </c>
      <c r="E1271">
        <v>60</v>
      </c>
      <c r="F1271">
        <v>37</v>
      </c>
      <c r="G1271">
        <v>1439</v>
      </c>
      <c r="H1271">
        <v>-20</v>
      </c>
      <c r="I1271">
        <v>89</v>
      </c>
      <c r="J1271">
        <v>20</v>
      </c>
      <c r="K1271">
        <v>120</v>
      </c>
      <c r="L1271">
        <v>573</v>
      </c>
      <c r="M1271">
        <v>9</v>
      </c>
      <c r="N1271" s="2">
        <v>42947</v>
      </c>
      <c r="O1271" t="str">
        <f>VLOOKUP(L1271,Location!$A$1:$D$157,2,FALSE)</f>
        <v>Missouri</v>
      </c>
      <c r="P1271" t="str">
        <f>VLOOKUP(L1271,Location!$A$1:$D$157,3,FALSE)</f>
        <v>Central</v>
      </c>
      <c r="Q1271" t="str">
        <f>VLOOKUP(L1271,Location!$A$1:$D$157,4,FALSE)</f>
        <v>Small Market</v>
      </c>
      <c r="R1271" t="str">
        <f>VLOOKUP(M1271,Product!$A$1:$D$14,2,FALSE)</f>
        <v>Lemon</v>
      </c>
      <c r="S1271" t="str">
        <f>VLOOKUP(M1271,Product!$A$1:$D$14,3,FALSE)</f>
        <v>Herbal Tea</v>
      </c>
      <c r="T1271" t="str">
        <f>VLOOKUP(M1271,Product!$A$1:$D$14,4,FALSE)</f>
        <v>Decaf</v>
      </c>
    </row>
    <row r="1272" spans="1:20" x14ac:dyDescent="0.3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s="2">
        <v>42947</v>
      </c>
      <c r="O1272" t="str">
        <f>VLOOKUP(L1272,Location!$A$1:$D$157,2,FALSE)</f>
        <v>Missouri</v>
      </c>
      <c r="P1272" t="str">
        <f>VLOOKUP(L1272,Location!$A$1:$D$157,3,FALSE)</f>
        <v>Central</v>
      </c>
      <c r="Q1272" t="str">
        <f>VLOOKUP(L1272,Location!$A$1:$D$157,4,FALSE)</f>
        <v>Small Market</v>
      </c>
      <c r="R1272" t="str">
        <f>VLOOKUP(M1272,Product!$A$1:$D$14,2,FALSE)</f>
        <v>Darjeeling</v>
      </c>
      <c r="S1272" t="str">
        <f>VLOOKUP(M1272,Product!$A$1:$D$14,3,FALSE)</f>
        <v>Tea</v>
      </c>
      <c r="T1272" t="str">
        <f>VLOOKUP(M1272,Product!$A$1:$D$14,4,FALSE)</f>
        <v>Regular</v>
      </c>
    </row>
    <row r="1273" spans="1:20" x14ac:dyDescent="0.3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s="2">
        <v>42947</v>
      </c>
      <c r="O1273" t="str">
        <f>VLOOKUP(L1273,Location!$A$1:$D$157,2,FALSE)</f>
        <v>Missouri</v>
      </c>
      <c r="P1273" t="str">
        <f>VLOOKUP(L1273,Location!$A$1:$D$157,3,FALSE)</f>
        <v>Central</v>
      </c>
      <c r="Q1273" t="str">
        <f>VLOOKUP(L1273,Location!$A$1:$D$157,4,FALSE)</f>
        <v>Small Market</v>
      </c>
      <c r="R1273" t="str">
        <f>VLOOKUP(M1273,Product!$A$1:$D$14,2,FALSE)</f>
        <v>Earl Grey</v>
      </c>
      <c r="S1273" t="str">
        <f>VLOOKUP(M1273,Product!$A$1:$D$14,3,FALSE)</f>
        <v>Tea</v>
      </c>
      <c r="T1273" t="str">
        <f>VLOOKUP(M1273,Product!$A$1:$D$14,4,FALSE)</f>
        <v>Regular</v>
      </c>
    </row>
    <row r="1274" spans="1:20" x14ac:dyDescent="0.3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s="2">
        <v>42947</v>
      </c>
      <c r="O1274" t="str">
        <f>VLOOKUP(L1274,Location!$A$1:$D$157,2,FALSE)</f>
        <v>Missouri</v>
      </c>
      <c r="P1274" t="str">
        <f>VLOOKUP(L1274,Location!$A$1:$D$157,3,FALSE)</f>
        <v>Central</v>
      </c>
      <c r="Q1274" t="str">
        <f>VLOOKUP(L1274,Location!$A$1:$D$157,4,FALSE)</f>
        <v>Small Market</v>
      </c>
      <c r="R1274" t="str">
        <f>VLOOKUP(M1274,Product!$A$1:$D$14,2,FALSE)</f>
        <v>Green Tea</v>
      </c>
      <c r="S1274" t="str">
        <f>VLOOKUP(M1274,Product!$A$1:$D$14,3,FALSE)</f>
        <v>Tea</v>
      </c>
      <c r="T1274" t="str">
        <f>VLOOKUP(M1274,Product!$A$1:$D$14,4,FALSE)</f>
        <v>Regular</v>
      </c>
    </row>
    <row r="1275" spans="1:20" x14ac:dyDescent="0.3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s="2">
        <v>42947</v>
      </c>
      <c r="O1275" t="str">
        <f>VLOOKUP(L1275,Location!$A$1:$D$157,2,FALSE)</f>
        <v>Missouri</v>
      </c>
      <c r="P1275" t="str">
        <f>VLOOKUP(L1275,Location!$A$1:$D$157,3,FALSE)</f>
        <v>Central</v>
      </c>
      <c r="Q1275" t="str">
        <f>VLOOKUP(L1275,Location!$A$1:$D$157,4,FALSE)</f>
        <v>Small Market</v>
      </c>
      <c r="R1275" t="str">
        <f>VLOOKUP(M1275,Product!$A$1:$D$14,2,FALSE)</f>
        <v>Caffe Mocha</v>
      </c>
      <c r="S1275" t="str">
        <f>VLOOKUP(M1275,Product!$A$1:$D$14,3,FALSE)</f>
        <v>Espresso</v>
      </c>
      <c r="T1275" t="str">
        <f>VLOOKUP(M1275,Product!$A$1:$D$14,4,FALSE)</f>
        <v>Regular</v>
      </c>
    </row>
    <row r="1276" spans="1:20" x14ac:dyDescent="0.3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2">
        <v>42947</v>
      </c>
      <c r="O1276" t="str">
        <f>VLOOKUP(L1276,Location!$A$1:$D$157,2,FALSE)</f>
        <v>Missouri</v>
      </c>
      <c r="P1276" t="str">
        <f>VLOOKUP(L1276,Location!$A$1:$D$157,3,FALSE)</f>
        <v>Central</v>
      </c>
      <c r="Q1276" t="str">
        <f>VLOOKUP(L1276,Location!$A$1:$D$157,4,FALSE)</f>
        <v>Small Market</v>
      </c>
      <c r="R1276" t="str">
        <f>VLOOKUP(M1276,Product!$A$1:$D$14,2,FALSE)</f>
        <v>Decaf Espresso</v>
      </c>
      <c r="S1276" t="str">
        <f>VLOOKUP(M1276,Product!$A$1:$D$14,3,FALSE)</f>
        <v>Espresso</v>
      </c>
      <c r="T1276" t="str">
        <f>VLOOKUP(M1276,Product!$A$1:$D$14,4,FALSE)</f>
        <v>Decaf</v>
      </c>
    </row>
    <row r="1277" spans="1:20" x14ac:dyDescent="0.3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s="2">
        <v>42947</v>
      </c>
      <c r="O1277" t="str">
        <f>VLOOKUP(L1277,Location!$A$1:$D$157,2,FALSE)</f>
        <v>Missouri</v>
      </c>
      <c r="P1277" t="str">
        <f>VLOOKUP(L1277,Location!$A$1:$D$157,3,FALSE)</f>
        <v>Central</v>
      </c>
      <c r="Q1277" t="str">
        <f>VLOOKUP(L1277,Location!$A$1:$D$157,4,FALSE)</f>
        <v>Small Market</v>
      </c>
      <c r="R1277" t="str">
        <f>VLOOKUP(M1277,Product!$A$1:$D$14,2,FALSE)</f>
        <v>Columbian</v>
      </c>
      <c r="S1277" t="str">
        <f>VLOOKUP(M1277,Product!$A$1:$D$14,3,FALSE)</f>
        <v>Coffee</v>
      </c>
      <c r="T1277" t="str">
        <f>VLOOKUP(M1277,Product!$A$1:$D$14,4,FALSE)</f>
        <v>Regular</v>
      </c>
    </row>
    <row r="1278" spans="1:20" x14ac:dyDescent="0.3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s="2">
        <v>42947</v>
      </c>
      <c r="O1278" t="str">
        <f>VLOOKUP(L1278,Location!$A$1:$D$157,2,FALSE)</f>
        <v>Missouri</v>
      </c>
      <c r="P1278" t="str">
        <f>VLOOKUP(L1278,Location!$A$1:$D$157,3,FALSE)</f>
        <v>Central</v>
      </c>
      <c r="Q1278" t="str">
        <f>VLOOKUP(L1278,Location!$A$1:$D$157,4,FALSE)</f>
        <v>Small Market</v>
      </c>
      <c r="R1278" t="str">
        <f>VLOOKUP(M1278,Product!$A$1:$D$14,2,FALSE)</f>
        <v>Decaf Irish Cream</v>
      </c>
      <c r="S1278" t="str">
        <f>VLOOKUP(M1278,Product!$A$1:$D$14,3,FALSE)</f>
        <v>Coffee</v>
      </c>
      <c r="T1278" t="str">
        <f>VLOOKUP(M1278,Product!$A$1:$D$14,4,FALSE)</f>
        <v>Decaf</v>
      </c>
    </row>
    <row r="1279" spans="1:20" x14ac:dyDescent="0.3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s="2">
        <v>42947</v>
      </c>
      <c r="O1279" t="str">
        <f>VLOOKUP(L1279,Location!$A$1:$D$157,2,FALSE)</f>
        <v>Ohio</v>
      </c>
      <c r="P1279" t="str">
        <f>VLOOKUP(L1279,Location!$A$1:$D$157,3,FALSE)</f>
        <v>Central</v>
      </c>
      <c r="Q1279" t="str">
        <f>VLOOKUP(L1279,Location!$A$1:$D$157,4,FALSE)</f>
        <v>Major Market</v>
      </c>
      <c r="R1279" t="str">
        <f>VLOOKUP(M1279,Product!$A$1:$D$14,2,FALSE)</f>
        <v>Chamomile</v>
      </c>
      <c r="S1279" t="str">
        <f>VLOOKUP(M1279,Product!$A$1:$D$14,3,FALSE)</f>
        <v>Herbal Tea</v>
      </c>
      <c r="T1279" t="str">
        <f>VLOOKUP(M1279,Product!$A$1:$D$14,4,FALSE)</f>
        <v>Decaf</v>
      </c>
    </row>
    <row r="1280" spans="1:20" x14ac:dyDescent="0.3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2">
        <v>42947</v>
      </c>
      <c r="O1280" t="str">
        <f>VLOOKUP(L1280,Location!$A$1:$D$157,2,FALSE)</f>
        <v>Ohio</v>
      </c>
      <c r="P1280" t="str">
        <f>VLOOKUP(L1280,Location!$A$1:$D$157,3,FALSE)</f>
        <v>Central</v>
      </c>
      <c r="Q1280" t="str">
        <f>VLOOKUP(L1280,Location!$A$1:$D$157,4,FALSE)</f>
        <v>Major Market</v>
      </c>
      <c r="R1280" t="str">
        <f>VLOOKUP(M1280,Product!$A$1:$D$14,2,FALSE)</f>
        <v>Lemon</v>
      </c>
      <c r="S1280" t="str">
        <f>VLOOKUP(M1280,Product!$A$1:$D$14,3,FALSE)</f>
        <v>Herbal Tea</v>
      </c>
      <c r="T1280" t="str">
        <f>VLOOKUP(M1280,Product!$A$1:$D$14,4,FALSE)</f>
        <v>Decaf</v>
      </c>
    </row>
    <row r="1281" spans="1:20" x14ac:dyDescent="0.3">
      <c r="A1281">
        <v>103</v>
      </c>
      <c r="B1281">
        <v>172</v>
      </c>
      <c r="C1281">
        <v>286</v>
      </c>
      <c r="D1281">
        <v>153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s="2">
        <v>42947</v>
      </c>
      <c r="O1281" t="str">
        <f>VLOOKUP(L1281,Location!$A$1:$D$157,2,FALSE)</f>
        <v>Ohio</v>
      </c>
      <c r="P1281" t="str">
        <f>VLOOKUP(L1281,Location!$A$1:$D$157,3,FALSE)</f>
        <v>Central</v>
      </c>
      <c r="Q1281" t="str">
        <f>VLOOKUP(L1281,Location!$A$1:$D$157,4,FALSE)</f>
        <v>Major Market</v>
      </c>
      <c r="R1281" t="str">
        <f>VLOOKUP(M1281,Product!$A$1:$D$14,2,FALSE)</f>
        <v>Darjeeling</v>
      </c>
      <c r="S1281" t="str">
        <f>VLOOKUP(M1281,Product!$A$1:$D$14,3,FALSE)</f>
        <v>Tea</v>
      </c>
      <c r="T1281" t="str">
        <f>VLOOKUP(M1281,Product!$A$1:$D$14,4,FALSE)</f>
        <v>Regular</v>
      </c>
    </row>
    <row r="1282" spans="1:20" x14ac:dyDescent="0.3">
      <c r="A1282">
        <v>103</v>
      </c>
      <c r="B1282">
        <v>161</v>
      </c>
      <c r="C1282">
        <v>277</v>
      </c>
      <c r="D1282">
        <v>85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s="2">
        <v>42947</v>
      </c>
      <c r="O1282" t="str">
        <f>VLOOKUP(L1282,Location!$A$1:$D$157,2,FALSE)</f>
        <v>Ohio</v>
      </c>
      <c r="P1282" t="str">
        <f>VLOOKUP(L1282,Location!$A$1:$D$157,3,FALSE)</f>
        <v>Central</v>
      </c>
      <c r="Q1282" t="str">
        <f>VLOOKUP(L1282,Location!$A$1:$D$157,4,FALSE)</f>
        <v>Major Market</v>
      </c>
      <c r="R1282" t="str">
        <f>VLOOKUP(M1282,Product!$A$1:$D$14,2,FALSE)</f>
        <v>Earl Grey</v>
      </c>
      <c r="S1282" t="str">
        <f>VLOOKUP(M1282,Product!$A$1:$D$14,3,FALSE)</f>
        <v>Tea</v>
      </c>
      <c r="T1282" t="str">
        <f>VLOOKUP(M1282,Product!$A$1:$D$14,4,FALSE)</f>
        <v>Regular</v>
      </c>
    </row>
    <row r="1283" spans="1:20" x14ac:dyDescent="0.3">
      <c r="A1283">
        <v>81</v>
      </c>
      <c r="B1283">
        <v>146</v>
      </c>
      <c r="C1283">
        <v>291</v>
      </c>
      <c r="D1283">
        <v>95</v>
      </c>
      <c r="E1283">
        <v>65</v>
      </c>
      <c r="F1283">
        <v>40</v>
      </c>
      <c r="G1283">
        <v>1292</v>
      </c>
      <c r="H1283">
        <v>120</v>
      </c>
      <c r="I1283">
        <v>167</v>
      </c>
      <c r="J1283">
        <v>180</v>
      </c>
      <c r="K1283">
        <v>340</v>
      </c>
      <c r="L1283">
        <v>513</v>
      </c>
      <c r="M1283">
        <v>5</v>
      </c>
      <c r="N1283" s="2">
        <v>42947</v>
      </c>
      <c r="O1283" t="str">
        <f>VLOOKUP(L1283,Location!$A$1:$D$157,2,FALSE)</f>
        <v>Ohio</v>
      </c>
      <c r="P1283" t="str">
        <f>VLOOKUP(L1283,Location!$A$1:$D$157,3,FALSE)</f>
        <v>Central</v>
      </c>
      <c r="Q1283" t="str">
        <f>VLOOKUP(L1283,Location!$A$1:$D$157,4,FALSE)</f>
        <v>Major Market</v>
      </c>
      <c r="R1283" t="str">
        <f>VLOOKUP(M1283,Product!$A$1:$D$14,2,FALSE)</f>
        <v>Caffe Mocha</v>
      </c>
      <c r="S1283" t="str">
        <f>VLOOKUP(M1283,Product!$A$1:$D$14,3,FALSE)</f>
        <v>Espresso</v>
      </c>
      <c r="T1283" t="str">
        <f>VLOOKUP(M1283,Product!$A$1:$D$14,4,FALSE)</f>
        <v>Regular</v>
      </c>
    </row>
    <row r="1284" spans="1:20" x14ac:dyDescent="0.3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s="2">
        <v>42947</v>
      </c>
      <c r="O1284" t="str">
        <f>VLOOKUP(L1284,Location!$A$1:$D$157,2,FALSE)</f>
        <v>Ohio</v>
      </c>
      <c r="P1284" t="str">
        <f>VLOOKUP(L1284,Location!$A$1:$D$157,3,FALSE)</f>
        <v>Central</v>
      </c>
      <c r="Q1284" t="str">
        <f>VLOOKUP(L1284,Location!$A$1:$D$157,4,FALSE)</f>
        <v>Major Market</v>
      </c>
      <c r="R1284" t="str">
        <f>VLOOKUP(M1284,Product!$A$1:$D$14,2,FALSE)</f>
        <v>Decaf Espresso</v>
      </c>
      <c r="S1284" t="str">
        <f>VLOOKUP(M1284,Product!$A$1:$D$14,3,FALSE)</f>
        <v>Espresso</v>
      </c>
      <c r="T1284" t="str">
        <f>VLOOKUP(M1284,Product!$A$1:$D$14,4,FALSE)</f>
        <v>Decaf</v>
      </c>
    </row>
    <row r="1285" spans="1:20" x14ac:dyDescent="0.3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s="2">
        <v>42947</v>
      </c>
      <c r="O1285" t="str">
        <f>VLOOKUP(L1285,Location!$A$1:$D$157,2,FALSE)</f>
        <v>Ohio</v>
      </c>
      <c r="P1285" t="str">
        <f>VLOOKUP(L1285,Location!$A$1:$D$157,3,FALSE)</f>
        <v>Central</v>
      </c>
      <c r="Q1285" t="str">
        <f>VLOOKUP(L1285,Location!$A$1:$D$157,4,FALSE)</f>
        <v>Major Market</v>
      </c>
      <c r="R1285" t="str">
        <f>VLOOKUP(M1285,Product!$A$1:$D$14,2,FALSE)</f>
        <v>Amaretto</v>
      </c>
      <c r="S1285" t="str">
        <f>VLOOKUP(M1285,Product!$A$1:$D$14,3,FALSE)</f>
        <v>Coffee</v>
      </c>
      <c r="T1285" t="str">
        <f>VLOOKUP(M1285,Product!$A$1:$D$14,4,FALSE)</f>
        <v>Regular</v>
      </c>
    </row>
    <row r="1286" spans="1:20" x14ac:dyDescent="0.3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s="2">
        <v>42947</v>
      </c>
      <c r="O1286" t="str">
        <f>VLOOKUP(L1286,Location!$A$1:$D$157,2,FALSE)</f>
        <v>Ohio</v>
      </c>
      <c r="P1286" t="str">
        <f>VLOOKUP(L1286,Location!$A$1:$D$157,3,FALSE)</f>
        <v>Central</v>
      </c>
      <c r="Q1286" t="str">
        <f>VLOOKUP(L1286,Location!$A$1:$D$157,4,FALSE)</f>
        <v>Major Market</v>
      </c>
      <c r="R1286" t="str">
        <f>VLOOKUP(M1286,Product!$A$1:$D$14,2,FALSE)</f>
        <v>Columbian</v>
      </c>
      <c r="S1286" t="str">
        <f>VLOOKUP(M1286,Product!$A$1:$D$14,3,FALSE)</f>
        <v>Coffee</v>
      </c>
      <c r="T1286" t="str">
        <f>VLOOKUP(M1286,Product!$A$1:$D$14,4,FALSE)</f>
        <v>Regular</v>
      </c>
    </row>
    <row r="1287" spans="1:20" x14ac:dyDescent="0.3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s="2">
        <v>42947</v>
      </c>
      <c r="O1287" t="str">
        <f>VLOOKUP(L1287,Location!$A$1:$D$157,2,FALSE)</f>
        <v>Ohio</v>
      </c>
      <c r="P1287" t="str">
        <f>VLOOKUP(L1287,Location!$A$1:$D$157,3,FALSE)</f>
        <v>Central</v>
      </c>
      <c r="Q1287" t="str">
        <f>VLOOKUP(L1287,Location!$A$1:$D$157,4,FALSE)</f>
        <v>Major Market</v>
      </c>
      <c r="R1287" t="str">
        <f>VLOOKUP(M1287,Product!$A$1:$D$14,2,FALSE)</f>
        <v>Decaf Irish Cream</v>
      </c>
      <c r="S1287" t="str">
        <f>VLOOKUP(M1287,Product!$A$1:$D$14,3,FALSE)</f>
        <v>Coffee</v>
      </c>
      <c r="T1287" t="str">
        <f>VLOOKUP(M1287,Product!$A$1:$D$14,4,FALSE)</f>
        <v>Decaf</v>
      </c>
    </row>
    <row r="1288" spans="1:20" x14ac:dyDescent="0.3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s="2">
        <v>42947</v>
      </c>
      <c r="O1288" t="str">
        <f>VLOOKUP(L1288,Location!$A$1:$D$157,2,FALSE)</f>
        <v>Wisconsin</v>
      </c>
      <c r="P1288" t="str">
        <f>VLOOKUP(L1288,Location!$A$1:$D$157,3,FALSE)</f>
        <v>Central</v>
      </c>
      <c r="Q1288" t="str">
        <f>VLOOKUP(L1288,Location!$A$1:$D$157,4,FALSE)</f>
        <v>Small Market</v>
      </c>
      <c r="R1288" t="str">
        <f>VLOOKUP(M1288,Product!$A$1:$D$14,2,FALSE)</f>
        <v>Chamomile</v>
      </c>
      <c r="S1288" t="str">
        <f>VLOOKUP(M1288,Product!$A$1:$D$14,3,FALSE)</f>
        <v>Herbal Tea</v>
      </c>
      <c r="T1288" t="str">
        <f>VLOOKUP(M1288,Product!$A$1:$D$14,4,FALSE)</f>
        <v>Decaf</v>
      </c>
    </row>
    <row r="1289" spans="1:20" x14ac:dyDescent="0.3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s="2">
        <v>42947</v>
      </c>
      <c r="O1289" t="str">
        <f>VLOOKUP(L1289,Location!$A$1:$D$157,2,FALSE)</f>
        <v>Wisconsin</v>
      </c>
      <c r="P1289" t="str">
        <f>VLOOKUP(L1289,Location!$A$1:$D$157,3,FALSE)</f>
        <v>Central</v>
      </c>
      <c r="Q1289" t="str">
        <f>VLOOKUP(L1289,Location!$A$1:$D$157,4,FALSE)</f>
        <v>Small Market</v>
      </c>
      <c r="R1289" t="str">
        <f>VLOOKUP(M1289,Product!$A$1:$D$14,2,FALSE)</f>
        <v>Lemon</v>
      </c>
      <c r="S1289" t="str">
        <f>VLOOKUP(M1289,Product!$A$1:$D$14,3,FALSE)</f>
        <v>Herbal Tea</v>
      </c>
      <c r="T1289" t="str">
        <f>VLOOKUP(M1289,Product!$A$1:$D$14,4,FALSE)</f>
        <v>Decaf</v>
      </c>
    </row>
    <row r="1290" spans="1:20" x14ac:dyDescent="0.3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s="2">
        <v>42947</v>
      </c>
      <c r="O1290" t="str">
        <f>VLOOKUP(L1290,Location!$A$1:$D$157,2,FALSE)</f>
        <v>Wisconsin</v>
      </c>
      <c r="P1290" t="str">
        <f>VLOOKUP(L1290,Location!$A$1:$D$157,3,FALSE)</f>
        <v>Central</v>
      </c>
      <c r="Q1290" t="str">
        <f>VLOOKUP(L1290,Location!$A$1:$D$157,4,FALSE)</f>
        <v>Small Market</v>
      </c>
      <c r="R1290" t="str">
        <f>VLOOKUP(M1290,Product!$A$1:$D$14,2,FALSE)</f>
        <v>Darjeeling</v>
      </c>
      <c r="S1290" t="str">
        <f>VLOOKUP(M1290,Product!$A$1:$D$14,3,FALSE)</f>
        <v>Tea</v>
      </c>
      <c r="T1290" t="str">
        <f>VLOOKUP(M1290,Product!$A$1:$D$14,4,FALSE)</f>
        <v>Regular</v>
      </c>
    </row>
    <row r="1291" spans="1:20" x14ac:dyDescent="0.3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s="2">
        <v>42947</v>
      </c>
      <c r="O1291" t="str">
        <f>VLOOKUP(L1291,Location!$A$1:$D$157,2,FALSE)</f>
        <v>Wisconsin</v>
      </c>
      <c r="P1291" t="str">
        <f>VLOOKUP(L1291,Location!$A$1:$D$157,3,FALSE)</f>
        <v>Central</v>
      </c>
      <c r="Q1291" t="str">
        <f>VLOOKUP(L1291,Location!$A$1:$D$157,4,FALSE)</f>
        <v>Small Market</v>
      </c>
      <c r="R1291" t="str">
        <f>VLOOKUP(M1291,Product!$A$1:$D$14,2,FALSE)</f>
        <v>Earl Grey</v>
      </c>
      <c r="S1291" t="str">
        <f>VLOOKUP(M1291,Product!$A$1:$D$14,3,FALSE)</f>
        <v>Tea</v>
      </c>
      <c r="T1291" t="str">
        <f>VLOOKUP(M1291,Product!$A$1:$D$14,4,FALSE)</f>
        <v>Regular</v>
      </c>
    </row>
    <row r="1292" spans="1:20" x14ac:dyDescent="0.3">
      <c r="A1292">
        <v>70</v>
      </c>
      <c r="B1292">
        <v>123</v>
      </c>
      <c r="C1292">
        <v>226</v>
      </c>
      <c r="D1292">
        <v>87</v>
      </c>
      <c r="E1292">
        <v>53</v>
      </c>
      <c r="F1292">
        <v>31</v>
      </c>
      <c r="G1292">
        <v>1073</v>
      </c>
      <c r="H1292">
        <v>100</v>
      </c>
      <c r="I1292">
        <v>94</v>
      </c>
      <c r="J1292">
        <v>150</v>
      </c>
      <c r="K1292">
        <v>260</v>
      </c>
      <c r="L1292">
        <v>920</v>
      </c>
      <c r="M1292">
        <v>5</v>
      </c>
      <c r="N1292" s="2">
        <v>42947</v>
      </c>
      <c r="O1292" t="str">
        <f>VLOOKUP(L1292,Location!$A$1:$D$157,2,FALSE)</f>
        <v>Wisconsin</v>
      </c>
      <c r="P1292" t="str">
        <f>VLOOKUP(L1292,Location!$A$1:$D$157,3,FALSE)</f>
        <v>Central</v>
      </c>
      <c r="Q1292" t="str">
        <f>VLOOKUP(L1292,Location!$A$1:$D$157,4,FALSE)</f>
        <v>Small Market</v>
      </c>
      <c r="R1292" t="str">
        <f>VLOOKUP(M1292,Product!$A$1:$D$14,2,FALSE)</f>
        <v>Caffe Mocha</v>
      </c>
      <c r="S1292" t="str">
        <f>VLOOKUP(M1292,Product!$A$1:$D$14,3,FALSE)</f>
        <v>Espresso</v>
      </c>
      <c r="T1292" t="str">
        <f>VLOOKUP(M1292,Product!$A$1:$D$14,4,FALSE)</f>
        <v>Regular</v>
      </c>
    </row>
    <row r="1293" spans="1:20" x14ac:dyDescent="0.3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s="2">
        <v>42947</v>
      </c>
      <c r="O1293" t="str">
        <f>VLOOKUP(L1293,Location!$A$1:$D$157,2,FALSE)</f>
        <v>Wisconsin</v>
      </c>
      <c r="P1293" t="str">
        <f>VLOOKUP(L1293,Location!$A$1:$D$157,3,FALSE)</f>
        <v>Central</v>
      </c>
      <c r="Q1293" t="str">
        <f>VLOOKUP(L1293,Location!$A$1:$D$157,4,FALSE)</f>
        <v>Small Market</v>
      </c>
      <c r="R1293" t="str">
        <f>VLOOKUP(M1293,Product!$A$1:$D$14,2,FALSE)</f>
        <v>Decaf Espresso</v>
      </c>
      <c r="S1293" t="str">
        <f>VLOOKUP(M1293,Product!$A$1:$D$14,3,FALSE)</f>
        <v>Espresso</v>
      </c>
      <c r="T1293" t="str">
        <f>VLOOKUP(M1293,Product!$A$1:$D$14,4,FALSE)</f>
        <v>Decaf</v>
      </c>
    </row>
    <row r="1294" spans="1:20" x14ac:dyDescent="0.3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s="2">
        <v>42947</v>
      </c>
      <c r="O1294" t="str">
        <f>VLOOKUP(L1294,Location!$A$1:$D$157,2,FALSE)</f>
        <v>Wisconsin</v>
      </c>
      <c r="P1294" t="str">
        <f>VLOOKUP(L1294,Location!$A$1:$D$157,3,FALSE)</f>
        <v>Central</v>
      </c>
      <c r="Q1294" t="str">
        <f>VLOOKUP(L1294,Location!$A$1:$D$157,4,FALSE)</f>
        <v>Small Market</v>
      </c>
      <c r="R1294" t="str">
        <f>VLOOKUP(M1294,Product!$A$1:$D$14,2,FALSE)</f>
        <v>Amaretto</v>
      </c>
      <c r="S1294" t="str">
        <f>VLOOKUP(M1294,Product!$A$1:$D$14,3,FALSE)</f>
        <v>Coffee</v>
      </c>
      <c r="T1294" t="str">
        <f>VLOOKUP(M1294,Product!$A$1:$D$14,4,FALSE)</f>
        <v>Regular</v>
      </c>
    </row>
    <row r="1295" spans="1:20" x14ac:dyDescent="0.3">
      <c r="A1295">
        <v>35</v>
      </c>
      <c r="B1295">
        <v>184</v>
      </c>
      <c r="C1295">
        <v>317</v>
      </c>
      <c r="D1295">
        <v>146</v>
      </c>
      <c r="E1295">
        <v>149</v>
      </c>
      <c r="F1295">
        <v>120</v>
      </c>
      <c r="G1295">
        <v>705</v>
      </c>
      <c r="H1295">
        <v>60</v>
      </c>
      <c r="I1295">
        <v>99</v>
      </c>
      <c r="J1295">
        <v>190</v>
      </c>
      <c r="K1295">
        <v>330</v>
      </c>
      <c r="L1295">
        <v>608</v>
      </c>
      <c r="M1295">
        <v>2</v>
      </c>
      <c r="N1295" s="2">
        <v>42947</v>
      </c>
      <c r="O1295" t="str">
        <f>VLOOKUP(L1295,Location!$A$1:$D$157,2,FALSE)</f>
        <v>Wisconsin</v>
      </c>
      <c r="P1295" t="str">
        <f>VLOOKUP(L1295,Location!$A$1:$D$157,3,FALSE)</f>
        <v>Central</v>
      </c>
      <c r="Q1295" t="str">
        <f>VLOOKUP(L1295,Location!$A$1:$D$157,4,FALSE)</f>
        <v>Small Market</v>
      </c>
      <c r="R1295" t="str">
        <f>VLOOKUP(M1295,Product!$A$1:$D$14,2,FALSE)</f>
        <v>Columbian</v>
      </c>
      <c r="S1295" t="str">
        <f>VLOOKUP(M1295,Product!$A$1:$D$14,3,FALSE)</f>
        <v>Coffee</v>
      </c>
      <c r="T1295" t="str">
        <f>VLOOKUP(M1295,Product!$A$1:$D$14,4,FALSE)</f>
        <v>Regular</v>
      </c>
    </row>
    <row r="1296" spans="1:20" x14ac:dyDescent="0.3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67</v>
      </c>
      <c r="J1296">
        <v>140</v>
      </c>
      <c r="K1296">
        <v>240</v>
      </c>
      <c r="L1296">
        <v>414</v>
      </c>
      <c r="M1296">
        <v>3</v>
      </c>
      <c r="N1296" s="2">
        <v>42947</v>
      </c>
      <c r="O1296" t="str">
        <f>VLOOKUP(L1296,Location!$A$1:$D$157,2,FALSE)</f>
        <v>Wisconsin</v>
      </c>
      <c r="P1296" t="str">
        <f>VLOOKUP(L1296,Location!$A$1:$D$157,3,FALSE)</f>
        <v>Central</v>
      </c>
      <c r="Q1296" t="str">
        <f>VLOOKUP(L1296,Location!$A$1:$D$157,4,FALSE)</f>
        <v>Small Market</v>
      </c>
      <c r="R1296" t="str">
        <f>VLOOKUP(M1296,Product!$A$1:$D$14,2,FALSE)</f>
        <v>Decaf Irish Cream</v>
      </c>
      <c r="S1296" t="str">
        <f>VLOOKUP(M1296,Product!$A$1:$D$14,3,FALSE)</f>
        <v>Coffee</v>
      </c>
      <c r="T1296" t="str">
        <f>VLOOKUP(M1296,Product!$A$1:$D$14,4,FALSE)</f>
        <v>Decaf</v>
      </c>
    </row>
    <row r="1297" spans="1:20" x14ac:dyDescent="0.3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2">
        <v>42947</v>
      </c>
      <c r="O1297" t="str">
        <f>VLOOKUP(L1297,Location!$A$1:$D$157,2,FALSE)</f>
        <v>Connecticut</v>
      </c>
      <c r="P1297" t="str">
        <f>VLOOKUP(L1297,Location!$A$1:$D$157,3,FALSE)</f>
        <v>East</v>
      </c>
      <c r="Q1297" t="str">
        <f>VLOOKUP(L1297,Location!$A$1:$D$157,4,FALSE)</f>
        <v>Small Market</v>
      </c>
      <c r="R1297" t="str">
        <f>VLOOKUP(M1297,Product!$A$1:$D$14,2,FALSE)</f>
        <v>Darjeeling</v>
      </c>
      <c r="S1297" t="str">
        <f>VLOOKUP(M1297,Product!$A$1:$D$14,3,FALSE)</f>
        <v>Tea</v>
      </c>
      <c r="T1297" t="str">
        <f>VLOOKUP(M1297,Product!$A$1:$D$14,4,FALSE)</f>
        <v>Regular</v>
      </c>
    </row>
    <row r="1298" spans="1:20" x14ac:dyDescent="0.3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s="2">
        <v>42947</v>
      </c>
      <c r="O1298" t="str">
        <f>VLOOKUP(L1298,Location!$A$1:$D$157,2,FALSE)</f>
        <v>Connecticut</v>
      </c>
      <c r="P1298" t="str">
        <f>VLOOKUP(L1298,Location!$A$1:$D$157,3,FALSE)</f>
        <v>East</v>
      </c>
      <c r="Q1298" t="str">
        <f>VLOOKUP(L1298,Location!$A$1:$D$157,4,FALSE)</f>
        <v>Small Market</v>
      </c>
      <c r="R1298" t="str">
        <f>VLOOKUP(M1298,Product!$A$1:$D$14,2,FALSE)</f>
        <v>Green Tea</v>
      </c>
      <c r="S1298" t="str">
        <f>VLOOKUP(M1298,Product!$A$1:$D$14,3,FALSE)</f>
        <v>Tea</v>
      </c>
      <c r="T1298" t="str">
        <f>VLOOKUP(M1298,Product!$A$1:$D$14,4,FALSE)</f>
        <v>Regular</v>
      </c>
    </row>
    <row r="1299" spans="1:20" x14ac:dyDescent="0.3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s="2">
        <v>42947</v>
      </c>
      <c r="O1299" t="str">
        <f>VLOOKUP(L1299,Location!$A$1:$D$157,2,FALSE)</f>
        <v>Connecticut</v>
      </c>
      <c r="P1299" t="str">
        <f>VLOOKUP(L1299,Location!$A$1:$D$157,3,FALSE)</f>
        <v>East</v>
      </c>
      <c r="Q1299" t="str">
        <f>VLOOKUP(L1299,Location!$A$1:$D$157,4,FALSE)</f>
        <v>Small Market</v>
      </c>
      <c r="R1299" t="str">
        <f>VLOOKUP(M1299,Product!$A$1:$D$14,2,FALSE)</f>
        <v>Lemon</v>
      </c>
      <c r="S1299" t="str">
        <f>VLOOKUP(M1299,Product!$A$1:$D$14,3,FALSE)</f>
        <v>Herbal Tea</v>
      </c>
      <c r="T1299" t="str">
        <f>VLOOKUP(M1299,Product!$A$1:$D$14,4,FALSE)</f>
        <v>Decaf</v>
      </c>
    </row>
    <row r="1300" spans="1:20" x14ac:dyDescent="0.3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s="2">
        <v>42947</v>
      </c>
      <c r="O1300" t="str">
        <f>VLOOKUP(L1300,Location!$A$1:$D$157,2,FALSE)</f>
        <v>Connecticut</v>
      </c>
      <c r="P1300" t="str">
        <f>VLOOKUP(L1300,Location!$A$1:$D$157,3,FALSE)</f>
        <v>East</v>
      </c>
      <c r="Q1300" t="str">
        <f>VLOOKUP(L1300,Location!$A$1:$D$157,4,FALSE)</f>
        <v>Small Market</v>
      </c>
      <c r="R1300" t="str">
        <f>VLOOKUP(M1300,Product!$A$1:$D$14,2,FALSE)</f>
        <v>Mint</v>
      </c>
      <c r="S1300" t="str">
        <f>VLOOKUP(M1300,Product!$A$1:$D$14,3,FALSE)</f>
        <v>Herbal Tea</v>
      </c>
      <c r="T1300" t="str">
        <f>VLOOKUP(M1300,Product!$A$1:$D$14,4,FALSE)</f>
        <v>Decaf</v>
      </c>
    </row>
    <row r="1301" spans="1:20" x14ac:dyDescent="0.3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s="2">
        <v>42947</v>
      </c>
      <c r="O1301" t="str">
        <f>VLOOKUP(L1301,Location!$A$1:$D$157,2,FALSE)</f>
        <v>Connecticut</v>
      </c>
      <c r="P1301" t="str">
        <f>VLOOKUP(L1301,Location!$A$1:$D$157,3,FALSE)</f>
        <v>East</v>
      </c>
      <c r="Q1301" t="str">
        <f>VLOOKUP(L1301,Location!$A$1:$D$157,4,FALSE)</f>
        <v>Small Market</v>
      </c>
      <c r="R1301" t="str">
        <f>VLOOKUP(M1301,Product!$A$1:$D$14,2,FALSE)</f>
        <v>Caffe Mocha</v>
      </c>
      <c r="S1301" t="str">
        <f>VLOOKUP(M1301,Product!$A$1:$D$14,3,FALSE)</f>
        <v>Espresso</v>
      </c>
      <c r="T1301" t="str">
        <f>VLOOKUP(M1301,Product!$A$1:$D$14,4,FALSE)</f>
        <v>Regular</v>
      </c>
    </row>
    <row r="1302" spans="1:20" x14ac:dyDescent="0.3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2">
        <v>42947</v>
      </c>
      <c r="O1302" t="str">
        <f>VLOOKUP(L1302,Location!$A$1:$D$157,2,FALSE)</f>
        <v>Connecticut</v>
      </c>
      <c r="P1302" t="str">
        <f>VLOOKUP(L1302,Location!$A$1:$D$157,3,FALSE)</f>
        <v>East</v>
      </c>
      <c r="Q1302" t="str">
        <f>VLOOKUP(L1302,Location!$A$1:$D$157,4,FALSE)</f>
        <v>Small Market</v>
      </c>
      <c r="R1302" t="str">
        <f>VLOOKUP(M1302,Product!$A$1:$D$14,2,FALSE)</f>
        <v>Decaf Espresso</v>
      </c>
      <c r="S1302" t="str">
        <f>VLOOKUP(M1302,Product!$A$1:$D$14,3,FALSE)</f>
        <v>Espresso</v>
      </c>
      <c r="T1302" t="str">
        <f>VLOOKUP(M1302,Product!$A$1:$D$14,4,FALSE)</f>
        <v>Decaf</v>
      </c>
    </row>
    <row r="1303" spans="1:20" x14ac:dyDescent="0.3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s="2">
        <v>42947</v>
      </c>
      <c r="O1303" t="str">
        <f>VLOOKUP(L1303,Location!$A$1:$D$157,2,FALSE)</f>
        <v>Connecticut</v>
      </c>
      <c r="P1303" t="str">
        <f>VLOOKUP(L1303,Location!$A$1:$D$157,3,FALSE)</f>
        <v>East</v>
      </c>
      <c r="Q1303" t="str">
        <f>VLOOKUP(L1303,Location!$A$1:$D$157,4,FALSE)</f>
        <v>Small Market</v>
      </c>
      <c r="R1303" t="str">
        <f>VLOOKUP(M1303,Product!$A$1:$D$14,2,FALSE)</f>
        <v>Columbian</v>
      </c>
      <c r="S1303" t="str">
        <f>VLOOKUP(M1303,Product!$A$1:$D$14,3,FALSE)</f>
        <v>Coffee</v>
      </c>
      <c r="T1303" t="str">
        <f>VLOOKUP(M1303,Product!$A$1:$D$14,4,FALSE)</f>
        <v>Regular</v>
      </c>
    </row>
    <row r="1304" spans="1:20" x14ac:dyDescent="0.3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s="2">
        <v>42947</v>
      </c>
      <c r="O1304" t="str">
        <f>VLOOKUP(L1304,Location!$A$1:$D$157,2,FALSE)</f>
        <v>Florida</v>
      </c>
      <c r="P1304" t="str">
        <f>VLOOKUP(L1304,Location!$A$1:$D$157,3,FALSE)</f>
        <v>East</v>
      </c>
      <c r="Q1304" t="str">
        <f>VLOOKUP(L1304,Location!$A$1:$D$157,4,FALSE)</f>
        <v>Major Market</v>
      </c>
      <c r="R1304" t="str">
        <f>VLOOKUP(M1304,Product!$A$1:$D$14,2,FALSE)</f>
        <v>Darjeeling</v>
      </c>
      <c r="S1304" t="str">
        <f>VLOOKUP(M1304,Product!$A$1:$D$14,3,FALSE)</f>
        <v>Tea</v>
      </c>
      <c r="T1304" t="str">
        <f>VLOOKUP(M1304,Product!$A$1:$D$14,4,FALSE)</f>
        <v>Regular</v>
      </c>
    </row>
    <row r="1305" spans="1:20" x14ac:dyDescent="0.3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s="2">
        <v>42947</v>
      </c>
      <c r="O1305" t="str">
        <f>VLOOKUP(L1305,Location!$A$1:$D$157,2,FALSE)</f>
        <v>Florida</v>
      </c>
      <c r="P1305" t="str">
        <f>VLOOKUP(L1305,Location!$A$1:$D$157,3,FALSE)</f>
        <v>East</v>
      </c>
      <c r="Q1305" t="str">
        <f>VLOOKUP(L1305,Location!$A$1:$D$157,4,FALSE)</f>
        <v>Major Market</v>
      </c>
      <c r="R1305" t="str">
        <f>VLOOKUP(M1305,Product!$A$1:$D$14,2,FALSE)</f>
        <v>Green Tea</v>
      </c>
      <c r="S1305" t="str">
        <f>VLOOKUP(M1305,Product!$A$1:$D$14,3,FALSE)</f>
        <v>Tea</v>
      </c>
      <c r="T1305" t="str">
        <f>VLOOKUP(M1305,Product!$A$1:$D$14,4,FALSE)</f>
        <v>Regular</v>
      </c>
    </row>
    <row r="1306" spans="1:20" x14ac:dyDescent="0.3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2">
        <v>42947</v>
      </c>
      <c r="O1306" t="str">
        <f>VLOOKUP(L1306,Location!$A$1:$D$157,2,FALSE)</f>
        <v>Florida</v>
      </c>
      <c r="P1306" t="str">
        <f>VLOOKUP(L1306,Location!$A$1:$D$157,3,FALSE)</f>
        <v>East</v>
      </c>
      <c r="Q1306" t="str">
        <f>VLOOKUP(L1306,Location!$A$1:$D$157,4,FALSE)</f>
        <v>Major Market</v>
      </c>
      <c r="R1306" t="str">
        <f>VLOOKUP(M1306,Product!$A$1:$D$14,2,FALSE)</f>
        <v>Chamomile</v>
      </c>
      <c r="S1306" t="str">
        <f>VLOOKUP(M1306,Product!$A$1:$D$14,3,FALSE)</f>
        <v>Herbal Tea</v>
      </c>
      <c r="T1306" t="str">
        <f>VLOOKUP(M1306,Product!$A$1:$D$14,4,FALSE)</f>
        <v>Decaf</v>
      </c>
    </row>
    <row r="1307" spans="1:20" x14ac:dyDescent="0.3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s="2">
        <v>42947</v>
      </c>
      <c r="O1307" t="str">
        <f>VLOOKUP(L1307,Location!$A$1:$D$157,2,FALSE)</f>
        <v>Florida</v>
      </c>
      <c r="P1307" t="str">
        <f>VLOOKUP(L1307,Location!$A$1:$D$157,3,FALSE)</f>
        <v>East</v>
      </c>
      <c r="Q1307" t="str">
        <f>VLOOKUP(L1307,Location!$A$1:$D$157,4,FALSE)</f>
        <v>Major Market</v>
      </c>
      <c r="R1307" t="str">
        <f>VLOOKUP(M1307,Product!$A$1:$D$14,2,FALSE)</f>
        <v>Lemon</v>
      </c>
      <c r="S1307" t="str">
        <f>VLOOKUP(M1307,Product!$A$1:$D$14,3,FALSE)</f>
        <v>Herbal Tea</v>
      </c>
      <c r="T1307" t="str">
        <f>VLOOKUP(M1307,Product!$A$1:$D$14,4,FALSE)</f>
        <v>Decaf</v>
      </c>
    </row>
    <row r="1308" spans="1:20" x14ac:dyDescent="0.3">
      <c r="A1308">
        <v>70</v>
      </c>
      <c r="B1308">
        <v>123</v>
      </c>
      <c r="C1308">
        <v>226</v>
      </c>
      <c r="D1308">
        <v>88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s="2">
        <v>42947</v>
      </c>
      <c r="O1308" t="str">
        <f>VLOOKUP(L1308,Location!$A$1:$D$157,2,FALSE)</f>
        <v>Florida</v>
      </c>
      <c r="P1308" t="str">
        <f>VLOOKUP(L1308,Location!$A$1:$D$157,3,FALSE)</f>
        <v>East</v>
      </c>
      <c r="Q1308" t="str">
        <f>VLOOKUP(L1308,Location!$A$1:$D$157,4,FALSE)</f>
        <v>Major Market</v>
      </c>
      <c r="R1308" t="str">
        <f>VLOOKUP(M1308,Product!$A$1:$D$14,2,FALSE)</f>
        <v>Mint</v>
      </c>
      <c r="S1308" t="str">
        <f>VLOOKUP(M1308,Product!$A$1:$D$14,3,FALSE)</f>
        <v>Herbal Tea</v>
      </c>
      <c r="T1308" t="str">
        <f>VLOOKUP(M1308,Product!$A$1:$D$14,4,FALSE)</f>
        <v>Decaf</v>
      </c>
    </row>
    <row r="1309" spans="1:20" x14ac:dyDescent="0.3">
      <c r="A1309">
        <v>35</v>
      </c>
      <c r="B1309">
        <v>184</v>
      </c>
      <c r="C1309">
        <v>317</v>
      </c>
      <c r="D1309">
        <v>151</v>
      </c>
      <c r="E1309">
        <v>149</v>
      </c>
      <c r="F1309">
        <v>120</v>
      </c>
      <c r="G1309">
        <v>705</v>
      </c>
      <c r="H1309">
        <v>60</v>
      </c>
      <c r="I1309">
        <v>140</v>
      </c>
      <c r="J1309">
        <v>190</v>
      </c>
      <c r="K1309">
        <v>310</v>
      </c>
      <c r="L1309">
        <v>941</v>
      </c>
      <c r="M1309">
        <v>5</v>
      </c>
      <c r="N1309" s="2">
        <v>42947</v>
      </c>
      <c r="O1309" t="str">
        <f>VLOOKUP(L1309,Location!$A$1:$D$157,2,FALSE)</f>
        <v>Florida</v>
      </c>
      <c r="P1309" t="str">
        <f>VLOOKUP(L1309,Location!$A$1:$D$157,3,FALSE)</f>
        <v>East</v>
      </c>
      <c r="Q1309" t="str">
        <f>VLOOKUP(L1309,Location!$A$1:$D$157,4,FALSE)</f>
        <v>Major Market</v>
      </c>
      <c r="R1309" t="str">
        <f>VLOOKUP(M1309,Product!$A$1:$D$14,2,FALSE)</f>
        <v>Caffe Mocha</v>
      </c>
      <c r="S1309" t="str">
        <f>VLOOKUP(M1309,Product!$A$1:$D$14,3,FALSE)</f>
        <v>Espresso</v>
      </c>
      <c r="T1309" t="str">
        <f>VLOOKUP(M1309,Product!$A$1:$D$14,4,FALSE)</f>
        <v>Regular</v>
      </c>
    </row>
    <row r="1310" spans="1:20" x14ac:dyDescent="0.3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s="2">
        <v>42947</v>
      </c>
      <c r="O1310" t="str">
        <f>VLOOKUP(L1310,Location!$A$1:$D$157,2,FALSE)</f>
        <v>Florida</v>
      </c>
      <c r="P1310" t="str">
        <f>VLOOKUP(L1310,Location!$A$1:$D$157,3,FALSE)</f>
        <v>East</v>
      </c>
      <c r="Q1310" t="str">
        <f>VLOOKUP(L1310,Location!$A$1:$D$157,4,FALSE)</f>
        <v>Major Market</v>
      </c>
      <c r="R1310" t="str">
        <f>VLOOKUP(M1310,Product!$A$1:$D$14,2,FALSE)</f>
        <v>Decaf Espresso</v>
      </c>
      <c r="S1310" t="str">
        <f>VLOOKUP(M1310,Product!$A$1:$D$14,3,FALSE)</f>
        <v>Espresso</v>
      </c>
      <c r="T1310" t="str">
        <f>VLOOKUP(M1310,Product!$A$1:$D$14,4,FALSE)</f>
        <v>Decaf</v>
      </c>
    </row>
    <row r="1311" spans="1:20" x14ac:dyDescent="0.3">
      <c r="A1311">
        <v>104</v>
      </c>
      <c r="B1311">
        <v>172</v>
      </c>
      <c r="C1311">
        <v>286</v>
      </c>
      <c r="D1311">
        <v>87</v>
      </c>
      <c r="E1311">
        <v>68</v>
      </c>
      <c r="F1311">
        <v>37</v>
      </c>
      <c r="G1311">
        <v>810</v>
      </c>
      <c r="H1311">
        <v>120</v>
      </c>
      <c r="I1311">
        <v>99</v>
      </c>
      <c r="J1311">
        <v>170</v>
      </c>
      <c r="K1311">
        <v>270</v>
      </c>
      <c r="L1311">
        <v>850</v>
      </c>
      <c r="M1311">
        <v>2</v>
      </c>
      <c r="N1311" s="2">
        <v>42947</v>
      </c>
      <c r="O1311" t="str">
        <f>VLOOKUP(L1311,Location!$A$1:$D$157,2,FALSE)</f>
        <v>Florida</v>
      </c>
      <c r="P1311" t="str">
        <f>VLOOKUP(L1311,Location!$A$1:$D$157,3,FALSE)</f>
        <v>East</v>
      </c>
      <c r="Q1311" t="str">
        <f>VLOOKUP(L1311,Location!$A$1:$D$157,4,FALSE)</f>
        <v>Major Market</v>
      </c>
      <c r="R1311" t="str">
        <f>VLOOKUP(M1311,Product!$A$1:$D$14,2,FALSE)</f>
        <v>Columbian</v>
      </c>
      <c r="S1311" t="str">
        <f>VLOOKUP(M1311,Product!$A$1:$D$14,3,FALSE)</f>
        <v>Coffee</v>
      </c>
      <c r="T1311" t="str">
        <f>VLOOKUP(M1311,Product!$A$1:$D$14,4,FALSE)</f>
        <v>Regular</v>
      </c>
    </row>
    <row r="1312" spans="1:20" x14ac:dyDescent="0.3">
      <c r="A1312">
        <v>102</v>
      </c>
      <c r="B1312">
        <v>161</v>
      </c>
      <c r="C1312">
        <v>277</v>
      </c>
      <c r="D1312">
        <v>57</v>
      </c>
      <c r="E1312">
        <v>59</v>
      </c>
      <c r="F1312">
        <v>35</v>
      </c>
      <c r="G1312">
        <v>678</v>
      </c>
      <c r="H1312">
        <v>100</v>
      </c>
      <c r="I1312">
        <v>179</v>
      </c>
      <c r="J1312">
        <v>150</v>
      </c>
      <c r="K1312">
        <v>260</v>
      </c>
      <c r="L1312">
        <v>321</v>
      </c>
      <c r="M1312">
        <v>3</v>
      </c>
      <c r="N1312" s="2">
        <v>42947</v>
      </c>
      <c r="O1312" t="str">
        <f>VLOOKUP(L1312,Location!$A$1:$D$157,2,FALSE)</f>
        <v>Florida</v>
      </c>
      <c r="P1312" t="str">
        <f>VLOOKUP(L1312,Location!$A$1:$D$157,3,FALSE)</f>
        <v>East</v>
      </c>
      <c r="Q1312" t="str">
        <f>VLOOKUP(L1312,Location!$A$1:$D$157,4,FALSE)</f>
        <v>Major Market</v>
      </c>
      <c r="R1312" t="str">
        <f>VLOOKUP(M1312,Product!$A$1:$D$14,2,FALSE)</f>
        <v>Decaf Irish Cream</v>
      </c>
      <c r="S1312" t="str">
        <f>VLOOKUP(M1312,Product!$A$1:$D$14,3,FALSE)</f>
        <v>Coffee</v>
      </c>
      <c r="T1312" t="str">
        <f>VLOOKUP(M1312,Product!$A$1:$D$14,4,FALSE)</f>
        <v>Decaf</v>
      </c>
    </row>
    <row r="1313" spans="1:20" x14ac:dyDescent="0.3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2">
        <v>42947</v>
      </c>
      <c r="O1313" t="str">
        <f>VLOOKUP(L1313,Location!$A$1:$D$157,2,FALSE)</f>
        <v>Massachusetts</v>
      </c>
      <c r="P1313" t="str">
        <f>VLOOKUP(L1313,Location!$A$1:$D$157,3,FALSE)</f>
        <v>East</v>
      </c>
      <c r="Q1313" t="str">
        <f>VLOOKUP(L1313,Location!$A$1:$D$157,4,FALSE)</f>
        <v>Major Market</v>
      </c>
      <c r="R1313" t="str">
        <f>VLOOKUP(M1313,Product!$A$1:$D$14,2,FALSE)</f>
        <v>Darjeeling</v>
      </c>
      <c r="S1313" t="str">
        <f>VLOOKUP(M1313,Product!$A$1:$D$14,3,FALSE)</f>
        <v>Tea</v>
      </c>
      <c r="T1313" t="str">
        <f>VLOOKUP(M1313,Product!$A$1:$D$14,4,FALSE)</f>
        <v>Regular</v>
      </c>
    </row>
    <row r="1314" spans="1:20" x14ac:dyDescent="0.3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s="2">
        <v>42947</v>
      </c>
      <c r="O1314" t="str">
        <f>VLOOKUP(L1314,Location!$A$1:$D$157,2,FALSE)</f>
        <v>Massachusetts</v>
      </c>
      <c r="P1314" t="str">
        <f>VLOOKUP(L1314,Location!$A$1:$D$157,3,FALSE)</f>
        <v>East</v>
      </c>
      <c r="Q1314" t="str">
        <f>VLOOKUP(L1314,Location!$A$1:$D$157,4,FALSE)</f>
        <v>Major Market</v>
      </c>
      <c r="R1314" t="str">
        <f>VLOOKUP(M1314,Product!$A$1:$D$14,2,FALSE)</f>
        <v>Green Tea</v>
      </c>
      <c r="S1314" t="str">
        <f>VLOOKUP(M1314,Product!$A$1:$D$14,3,FALSE)</f>
        <v>Tea</v>
      </c>
      <c r="T1314" t="str">
        <f>VLOOKUP(M1314,Product!$A$1:$D$14,4,FALSE)</f>
        <v>Regular</v>
      </c>
    </row>
    <row r="1315" spans="1:20" x14ac:dyDescent="0.3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s="2">
        <v>42947</v>
      </c>
      <c r="O1315" t="str">
        <f>VLOOKUP(L1315,Location!$A$1:$D$157,2,FALSE)</f>
        <v>Massachusetts</v>
      </c>
      <c r="P1315" t="str">
        <f>VLOOKUP(L1315,Location!$A$1:$D$157,3,FALSE)</f>
        <v>East</v>
      </c>
      <c r="Q1315" t="str">
        <f>VLOOKUP(L1315,Location!$A$1:$D$157,4,FALSE)</f>
        <v>Major Market</v>
      </c>
      <c r="R1315" t="str">
        <f>VLOOKUP(M1315,Product!$A$1:$D$14,2,FALSE)</f>
        <v>Lemon</v>
      </c>
      <c r="S1315" t="str">
        <f>VLOOKUP(M1315,Product!$A$1:$D$14,3,FALSE)</f>
        <v>Herbal Tea</v>
      </c>
      <c r="T1315" t="str">
        <f>VLOOKUP(M1315,Product!$A$1:$D$14,4,FALSE)</f>
        <v>Decaf</v>
      </c>
    </row>
    <row r="1316" spans="1:20" x14ac:dyDescent="0.3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s="2">
        <v>42947</v>
      </c>
      <c r="O1316" t="str">
        <f>VLOOKUP(L1316,Location!$A$1:$D$157,2,FALSE)</f>
        <v>Massachusetts</v>
      </c>
      <c r="P1316" t="str">
        <f>VLOOKUP(L1316,Location!$A$1:$D$157,3,FALSE)</f>
        <v>East</v>
      </c>
      <c r="Q1316" t="str">
        <f>VLOOKUP(L1316,Location!$A$1:$D$157,4,FALSE)</f>
        <v>Major Market</v>
      </c>
      <c r="R1316" t="str">
        <f>VLOOKUP(M1316,Product!$A$1:$D$14,2,FALSE)</f>
        <v>Caffe Mocha</v>
      </c>
      <c r="S1316" t="str">
        <f>VLOOKUP(M1316,Product!$A$1:$D$14,3,FALSE)</f>
        <v>Espresso</v>
      </c>
      <c r="T1316" t="str">
        <f>VLOOKUP(M1316,Product!$A$1:$D$14,4,FALSE)</f>
        <v>Regular</v>
      </c>
    </row>
    <row r="1317" spans="1:20" x14ac:dyDescent="0.3">
      <c r="A1317">
        <v>82</v>
      </c>
      <c r="B1317">
        <v>146</v>
      </c>
      <c r="C1317">
        <v>291</v>
      </c>
      <c r="D1317">
        <v>88</v>
      </c>
      <c r="E1317">
        <v>64</v>
      </c>
      <c r="F1317">
        <v>40</v>
      </c>
      <c r="G1317">
        <v>1292</v>
      </c>
      <c r="H1317">
        <v>100</v>
      </c>
      <c r="I1317">
        <v>129</v>
      </c>
      <c r="J1317">
        <v>150</v>
      </c>
      <c r="K1317">
        <v>280</v>
      </c>
      <c r="L1317">
        <v>413</v>
      </c>
      <c r="M1317">
        <v>7</v>
      </c>
      <c r="N1317" s="2">
        <v>42947</v>
      </c>
      <c r="O1317" t="str">
        <f>VLOOKUP(L1317,Location!$A$1:$D$157,2,FALSE)</f>
        <v>Massachusetts</v>
      </c>
      <c r="P1317" t="str">
        <f>VLOOKUP(L1317,Location!$A$1:$D$157,3,FALSE)</f>
        <v>East</v>
      </c>
      <c r="Q1317" t="str">
        <f>VLOOKUP(L1317,Location!$A$1:$D$157,4,FALSE)</f>
        <v>Major Market</v>
      </c>
      <c r="R1317" t="str">
        <f>VLOOKUP(M1317,Product!$A$1:$D$14,2,FALSE)</f>
        <v>Regular Espresso</v>
      </c>
      <c r="S1317" t="str">
        <f>VLOOKUP(M1317,Product!$A$1:$D$14,3,FALSE)</f>
        <v>Espresso</v>
      </c>
      <c r="T1317" t="str">
        <f>VLOOKUP(M1317,Product!$A$1:$D$14,4,FALSE)</f>
        <v>Regular</v>
      </c>
    </row>
    <row r="1318" spans="1:20" x14ac:dyDescent="0.3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s="2">
        <v>42947</v>
      </c>
      <c r="O1318" t="str">
        <f>VLOOKUP(L1318,Location!$A$1:$D$157,2,FALSE)</f>
        <v>Massachusetts</v>
      </c>
      <c r="P1318" t="str">
        <f>VLOOKUP(L1318,Location!$A$1:$D$157,3,FALSE)</f>
        <v>East</v>
      </c>
      <c r="Q1318" t="str">
        <f>VLOOKUP(L1318,Location!$A$1:$D$157,4,FALSE)</f>
        <v>Major Market</v>
      </c>
      <c r="R1318" t="str">
        <f>VLOOKUP(M1318,Product!$A$1:$D$14,2,FALSE)</f>
        <v>Columbian</v>
      </c>
      <c r="S1318" t="str">
        <f>VLOOKUP(M1318,Product!$A$1:$D$14,3,FALSE)</f>
        <v>Coffee</v>
      </c>
      <c r="T1318" t="str">
        <f>VLOOKUP(M1318,Product!$A$1:$D$14,4,FALSE)</f>
        <v>Regular</v>
      </c>
    </row>
    <row r="1319" spans="1:20" x14ac:dyDescent="0.3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s="2">
        <v>42947</v>
      </c>
      <c r="O1319" t="str">
        <f>VLOOKUP(L1319,Location!$A$1:$D$157,2,FALSE)</f>
        <v>New Hampshire</v>
      </c>
      <c r="P1319" t="str">
        <f>VLOOKUP(L1319,Location!$A$1:$D$157,3,FALSE)</f>
        <v>East</v>
      </c>
      <c r="Q1319" t="str">
        <f>VLOOKUP(L1319,Location!$A$1:$D$157,4,FALSE)</f>
        <v>Small Market</v>
      </c>
      <c r="R1319" t="str">
        <f>VLOOKUP(M1319,Product!$A$1:$D$14,2,FALSE)</f>
        <v>Darjeeling</v>
      </c>
      <c r="S1319" t="str">
        <f>VLOOKUP(M1319,Product!$A$1:$D$14,3,FALSE)</f>
        <v>Tea</v>
      </c>
      <c r="T1319" t="str">
        <f>VLOOKUP(M1319,Product!$A$1:$D$14,4,FALSE)</f>
        <v>Regular</v>
      </c>
    </row>
    <row r="1320" spans="1:20" x14ac:dyDescent="0.3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2">
        <v>42947</v>
      </c>
      <c r="O1320" t="str">
        <f>VLOOKUP(L1320,Location!$A$1:$D$157,2,FALSE)</f>
        <v>New Hampshire</v>
      </c>
      <c r="P1320" t="str">
        <f>VLOOKUP(L1320,Location!$A$1:$D$157,3,FALSE)</f>
        <v>East</v>
      </c>
      <c r="Q1320" t="str">
        <f>VLOOKUP(L1320,Location!$A$1:$D$157,4,FALSE)</f>
        <v>Small Market</v>
      </c>
      <c r="R1320" t="str">
        <f>VLOOKUP(M1320,Product!$A$1:$D$14,2,FALSE)</f>
        <v>Green Tea</v>
      </c>
      <c r="S1320" t="str">
        <f>VLOOKUP(M1320,Product!$A$1:$D$14,3,FALSE)</f>
        <v>Tea</v>
      </c>
      <c r="T1320" t="str">
        <f>VLOOKUP(M1320,Product!$A$1:$D$14,4,FALSE)</f>
        <v>Regular</v>
      </c>
    </row>
    <row r="1321" spans="1:20" x14ac:dyDescent="0.3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s="2">
        <v>42947</v>
      </c>
      <c r="O1321" t="str">
        <f>VLOOKUP(L1321,Location!$A$1:$D$157,2,FALSE)</f>
        <v>New Hampshire</v>
      </c>
      <c r="P1321" t="str">
        <f>VLOOKUP(L1321,Location!$A$1:$D$157,3,FALSE)</f>
        <v>East</v>
      </c>
      <c r="Q1321" t="str">
        <f>VLOOKUP(L1321,Location!$A$1:$D$157,4,FALSE)</f>
        <v>Small Market</v>
      </c>
      <c r="R1321" t="str">
        <f>VLOOKUP(M1321,Product!$A$1:$D$14,2,FALSE)</f>
        <v>Lemon</v>
      </c>
      <c r="S1321" t="str">
        <f>VLOOKUP(M1321,Product!$A$1:$D$14,3,FALSE)</f>
        <v>Herbal Tea</v>
      </c>
      <c r="T1321" t="str">
        <f>VLOOKUP(M1321,Product!$A$1:$D$14,4,FALSE)</f>
        <v>Decaf</v>
      </c>
    </row>
    <row r="1322" spans="1:20" x14ac:dyDescent="0.3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s="2">
        <v>42947</v>
      </c>
      <c r="O1322" t="str">
        <f>VLOOKUP(L1322,Location!$A$1:$D$157,2,FALSE)</f>
        <v>New Hampshire</v>
      </c>
      <c r="P1322" t="str">
        <f>VLOOKUP(L1322,Location!$A$1:$D$157,3,FALSE)</f>
        <v>East</v>
      </c>
      <c r="Q1322" t="str">
        <f>VLOOKUP(L1322,Location!$A$1:$D$157,4,FALSE)</f>
        <v>Small Market</v>
      </c>
      <c r="R1322" t="str">
        <f>VLOOKUP(M1322,Product!$A$1:$D$14,2,FALSE)</f>
        <v>Caffe Mocha</v>
      </c>
      <c r="S1322" t="str">
        <f>VLOOKUP(M1322,Product!$A$1:$D$14,3,FALSE)</f>
        <v>Espresso</v>
      </c>
      <c r="T1322" t="str">
        <f>VLOOKUP(M1322,Product!$A$1:$D$14,4,FALSE)</f>
        <v>Regular</v>
      </c>
    </row>
    <row r="1323" spans="1:20" x14ac:dyDescent="0.3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s="2">
        <v>42947</v>
      </c>
      <c r="O1323" t="str">
        <f>VLOOKUP(L1323,Location!$A$1:$D$157,2,FALSE)</f>
        <v>New Hampshire</v>
      </c>
      <c r="P1323" t="str">
        <f>VLOOKUP(L1323,Location!$A$1:$D$157,3,FALSE)</f>
        <v>East</v>
      </c>
      <c r="Q1323" t="str">
        <f>VLOOKUP(L1323,Location!$A$1:$D$157,4,FALSE)</f>
        <v>Small Market</v>
      </c>
      <c r="R1323" t="str">
        <f>VLOOKUP(M1323,Product!$A$1:$D$14,2,FALSE)</f>
        <v>Regular Espresso</v>
      </c>
      <c r="S1323" t="str">
        <f>VLOOKUP(M1323,Product!$A$1:$D$14,3,FALSE)</f>
        <v>Espresso</v>
      </c>
      <c r="T1323" t="str">
        <f>VLOOKUP(M1323,Product!$A$1:$D$14,4,FALSE)</f>
        <v>Regular</v>
      </c>
    </row>
    <row r="1324" spans="1:20" x14ac:dyDescent="0.3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s="2">
        <v>42947</v>
      </c>
      <c r="O1324" t="str">
        <f>VLOOKUP(L1324,Location!$A$1:$D$157,2,FALSE)</f>
        <v>New Hampshire</v>
      </c>
      <c r="P1324" t="str">
        <f>VLOOKUP(L1324,Location!$A$1:$D$157,3,FALSE)</f>
        <v>East</v>
      </c>
      <c r="Q1324" t="str">
        <f>VLOOKUP(L1324,Location!$A$1:$D$157,4,FALSE)</f>
        <v>Small Market</v>
      </c>
      <c r="R1324" t="str">
        <f>VLOOKUP(M1324,Product!$A$1:$D$14,2,FALSE)</f>
        <v>Amaretto</v>
      </c>
      <c r="S1324" t="str">
        <f>VLOOKUP(M1324,Product!$A$1:$D$14,3,FALSE)</f>
        <v>Coffee</v>
      </c>
      <c r="T1324" t="str">
        <f>VLOOKUP(M1324,Product!$A$1:$D$14,4,FALSE)</f>
        <v>Regular</v>
      </c>
    </row>
    <row r="1325" spans="1:20" x14ac:dyDescent="0.3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s="2">
        <v>42947</v>
      </c>
      <c r="O1325" t="str">
        <f>VLOOKUP(L1325,Location!$A$1:$D$157,2,FALSE)</f>
        <v>New Hampshire</v>
      </c>
      <c r="P1325" t="str">
        <f>VLOOKUP(L1325,Location!$A$1:$D$157,3,FALSE)</f>
        <v>East</v>
      </c>
      <c r="Q1325" t="str">
        <f>VLOOKUP(L1325,Location!$A$1:$D$157,4,FALSE)</f>
        <v>Small Market</v>
      </c>
      <c r="R1325" t="str">
        <f>VLOOKUP(M1325,Product!$A$1:$D$14,2,FALSE)</f>
        <v>Columbian</v>
      </c>
      <c r="S1325" t="str">
        <f>VLOOKUP(M1325,Product!$A$1:$D$14,3,FALSE)</f>
        <v>Coffee</v>
      </c>
      <c r="T1325" t="str">
        <f>VLOOKUP(M1325,Product!$A$1:$D$14,4,FALSE)</f>
        <v>Regular</v>
      </c>
    </row>
    <row r="1326" spans="1:20" x14ac:dyDescent="0.3">
      <c r="A1326">
        <v>144</v>
      </c>
      <c r="B1326">
        <v>191</v>
      </c>
      <c r="C1326">
        <v>323</v>
      </c>
      <c r="D1326">
        <v>174</v>
      </c>
      <c r="E1326">
        <v>47</v>
      </c>
      <c r="F1326">
        <v>36</v>
      </c>
      <c r="G1326">
        <v>994</v>
      </c>
      <c r="H1326">
        <v>170</v>
      </c>
      <c r="I1326">
        <v>93</v>
      </c>
      <c r="J1326">
        <v>210</v>
      </c>
      <c r="K1326">
        <v>340</v>
      </c>
      <c r="L1326">
        <v>631</v>
      </c>
      <c r="M1326">
        <v>11</v>
      </c>
      <c r="N1326" s="2">
        <v>42947</v>
      </c>
      <c r="O1326" t="str">
        <f>VLOOKUP(L1326,Location!$A$1:$D$157,2,FALSE)</f>
        <v>New York</v>
      </c>
      <c r="P1326" t="str">
        <f>VLOOKUP(L1326,Location!$A$1:$D$157,3,FALSE)</f>
        <v>East</v>
      </c>
      <c r="Q1326" t="str">
        <f>VLOOKUP(L1326,Location!$A$1:$D$157,4,FALSE)</f>
        <v>Major Market</v>
      </c>
      <c r="R1326" t="str">
        <f>VLOOKUP(M1326,Product!$A$1:$D$14,2,FALSE)</f>
        <v>Darjeeling</v>
      </c>
      <c r="S1326" t="str">
        <f>VLOOKUP(M1326,Product!$A$1:$D$14,3,FALSE)</f>
        <v>Tea</v>
      </c>
      <c r="T1326" t="str">
        <f>VLOOKUP(M1326,Product!$A$1:$D$14,4,FALSE)</f>
        <v>Regular</v>
      </c>
    </row>
    <row r="1327" spans="1:20" x14ac:dyDescent="0.3">
      <c r="A1327">
        <v>133</v>
      </c>
      <c r="B1327">
        <v>178</v>
      </c>
      <c r="C1327">
        <v>301</v>
      </c>
      <c r="D1327">
        <v>171</v>
      </c>
      <c r="E1327">
        <v>45</v>
      </c>
      <c r="F1327">
        <v>34</v>
      </c>
      <c r="G1327">
        <v>941</v>
      </c>
      <c r="H1327">
        <v>150</v>
      </c>
      <c r="I1327">
        <v>99</v>
      </c>
      <c r="J1327">
        <v>190</v>
      </c>
      <c r="K1327">
        <v>320</v>
      </c>
      <c r="L1327">
        <v>914</v>
      </c>
      <c r="M1327">
        <v>12</v>
      </c>
      <c r="N1327" s="2">
        <v>42947</v>
      </c>
      <c r="O1327" t="str">
        <f>VLOOKUP(L1327,Location!$A$1:$D$157,2,FALSE)</f>
        <v>New York</v>
      </c>
      <c r="P1327" t="str">
        <f>VLOOKUP(L1327,Location!$A$1:$D$157,3,FALSE)</f>
        <v>East</v>
      </c>
      <c r="Q1327" t="str">
        <f>VLOOKUP(L1327,Location!$A$1:$D$157,4,FALSE)</f>
        <v>Major Market</v>
      </c>
      <c r="R1327" t="str">
        <f>VLOOKUP(M1327,Product!$A$1:$D$14,2,FALSE)</f>
        <v>Earl Grey</v>
      </c>
      <c r="S1327" t="str">
        <f>VLOOKUP(M1327,Product!$A$1:$D$14,3,FALSE)</f>
        <v>Tea</v>
      </c>
      <c r="T1327" t="str">
        <f>VLOOKUP(M1327,Product!$A$1:$D$14,4,FALSE)</f>
        <v>Regular</v>
      </c>
    </row>
    <row r="1328" spans="1:20" x14ac:dyDescent="0.3">
      <c r="A1328">
        <v>105</v>
      </c>
      <c r="B1328">
        <v>145</v>
      </c>
      <c r="C1328">
        <v>245</v>
      </c>
      <c r="D1328">
        <v>84</v>
      </c>
      <c r="E1328">
        <v>40</v>
      </c>
      <c r="F1328">
        <v>28</v>
      </c>
      <c r="G1328">
        <v>598</v>
      </c>
      <c r="H1328">
        <v>130</v>
      </c>
      <c r="I1328">
        <v>147</v>
      </c>
      <c r="J1328">
        <v>160</v>
      </c>
      <c r="K1328">
        <v>260</v>
      </c>
      <c r="L1328">
        <v>646</v>
      </c>
      <c r="M1328">
        <v>13</v>
      </c>
      <c r="N1328" s="2">
        <v>42947</v>
      </c>
      <c r="O1328" t="str">
        <f>VLOOKUP(L1328,Location!$A$1:$D$157,2,FALSE)</f>
        <v>New York</v>
      </c>
      <c r="P1328" t="str">
        <f>VLOOKUP(L1328,Location!$A$1:$D$157,3,FALSE)</f>
        <v>East</v>
      </c>
      <c r="Q1328" t="str">
        <f>VLOOKUP(L1328,Location!$A$1:$D$157,4,FALSE)</f>
        <v>Major Market</v>
      </c>
      <c r="R1328" t="str">
        <f>VLOOKUP(M1328,Product!$A$1:$D$14,2,FALSE)</f>
        <v>Green Tea</v>
      </c>
      <c r="S1328" t="str">
        <f>VLOOKUP(M1328,Product!$A$1:$D$14,3,FALSE)</f>
        <v>Tea</v>
      </c>
      <c r="T1328" t="str">
        <f>VLOOKUP(M1328,Product!$A$1:$D$14,4,FALSE)</f>
        <v>Regular</v>
      </c>
    </row>
    <row r="1329" spans="1:20" x14ac:dyDescent="0.3">
      <c r="A1329">
        <v>229</v>
      </c>
      <c r="B1329">
        <v>369</v>
      </c>
      <c r="C1329">
        <v>653</v>
      </c>
      <c r="D1329">
        <v>316</v>
      </c>
      <c r="E1329">
        <v>140</v>
      </c>
      <c r="F1329">
        <v>107</v>
      </c>
      <c r="G1329">
        <v>1565</v>
      </c>
      <c r="H1329">
        <v>180</v>
      </c>
      <c r="I1329">
        <v>219</v>
      </c>
      <c r="J1329">
        <v>290</v>
      </c>
      <c r="K1329">
        <v>500</v>
      </c>
      <c r="L1329">
        <v>646</v>
      </c>
      <c r="M1329">
        <v>9</v>
      </c>
      <c r="N1329" s="2">
        <v>42947</v>
      </c>
      <c r="O1329" t="str">
        <f>VLOOKUP(L1329,Location!$A$1:$D$157,2,FALSE)</f>
        <v>New York</v>
      </c>
      <c r="P1329" t="str">
        <f>VLOOKUP(L1329,Location!$A$1:$D$157,3,FALSE)</f>
        <v>East</v>
      </c>
      <c r="Q1329" t="str">
        <f>VLOOKUP(L1329,Location!$A$1:$D$157,4,FALSE)</f>
        <v>Major Market</v>
      </c>
      <c r="R1329" t="str">
        <f>VLOOKUP(M1329,Product!$A$1:$D$14,2,FALSE)</f>
        <v>Lemon</v>
      </c>
      <c r="S1329" t="str">
        <f>VLOOKUP(M1329,Product!$A$1:$D$14,3,FALSE)</f>
        <v>Herbal Tea</v>
      </c>
      <c r="T1329" t="str">
        <f>VLOOKUP(M1329,Product!$A$1:$D$14,4,FALSE)</f>
        <v>Decaf</v>
      </c>
    </row>
    <row r="1330" spans="1:20" x14ac:dyDescent="0.3">
      <c r="A1330">
        <v>-304</v>
      </c>
      <c r="B1330">
        <v>-187</v>
      </c>
      <c r="C1330">
        <v>124</v>
      </c>
      <c r="D1330">
        <v>331</v>
      </c>
      <c r="E1330">
        <v>117</v>
      </c>
      <c r="F1330">
        <v>96</v>
      </c>
      <c r="G1330">
        <v>3422</v>
      </c>
      <c r="H1330">
        <v>-230</v>
      </c>
      <c r="I1330">
        <v>237</v>
      </c>
      <c r="J1330">
        <v>-140</v>
      </c>
      <c r="K1330">
        <v>90</v>
      </c>
      <c r="L1330">
        <v>718</v>
      </c>
      <c r="M1330">
        <v>10</v>
      </c>
      <c r="N1330" s="2">
        <v>42947</v>
      </c>
      <c r="O1330" t="str">
        <f>VLOOKUP(L1330,Location!$A$1:$D$157,2,FALSE)</f>
        <v>New York</v>
      </c>
      <c r="P1330" t="str">
        <f>VLOOKUP(L1330,Location!$A$1:$D$157,3,FALSE)</f>
        <v>East</v>
      </c>
      <c r="Q1330" t="str">
        <f>VLOOKUP(L1330,Location!$A$1:$D$157,4,FALSE)</f>
        <v>Major Market</v>
      </c>
      <c r="R1330" t="str">
        <f>VLOOKUP(M1330,Product!$A$1:$D$14,2,FALSE)</f>
        <v>Mint</v>
      </c>
      <c r="S1330" t="str">
        <f>VLOOKUP(M1330,Product!$A$1:$D$14,3,FALSE)</f>
        <v>Herbal Tea</v>
      </c>
      <c r="T1330" t="str">
        <f>VLOOKUP(M1330,Product!$A$1:$D$14,4,FALSE)</f>
        <v>Decaf</v>
      </c>
    </row>
    <row r="1331" spans="1:20" x14ac:dyDescent="0.3">
      <c r="A1331">
        <v>179</v>
      </c>
      <c r="B1331">
        <v>277</v>
      </c>
      <c r="C1331">
        <v>543</v>
      </c>
      <c r="D1331">
        <v>258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s="2">
        <v>42947</v>
      </c>
      <c r="O1331" t="str">
        <f>VLOOKUP(L1331,Location!$A$1:$D$157,2,FALSE)</f>
        <v>New York</v>
      </c>
      <c r="P1331" t="str">
        <f>VLOOKUP(L1331,Location!$A$1:$D$157,3,FALSE)</f>
        <v>East</v>
      </c>
      <c r="Q1331" t="str">
        <f>VLOOKUP(L1331,Location!$A$1:$D$157,4,FALSE)</f>
        <v>Major Market</v>
      </c>
      <c r="R1331" t="str">
        <f>VLOOKUP(M1331,Product!$A$1:$D$14,2,FALSE)</f>
        <v>Regular Espresso</v>
      </c>
      <c r="S1331" t="str">
        <f>VLOOKUP(M1331,Product!$A$1:$D$14,3,FALSE)</f>
        <v>Espresso</v>
      </c>
      <c r="T1331" t="str">
        <f>VLOOKUP(M1331,Product!$A$1:$D$14,4,FALSE)</f>
        <v>Regular</v>
      </c>
    </row>
    <row r="1332" spans="1:20" x14ac:dyDescent="0.3">
      <c r="A1332">
        <v>-284</v>
      </c>
      <c r="B1332">
        <v>-95</v>
      </c>
      <c r="C1332">
        <v>78</v>
      </c>
      <c r="D1332">
        <v>130</v>
      </c>
      <c r="E1332">
        <v>189</v>
      </c>
      <c r="F1332">
        <v>156</v>
      </c>
      <c r="G1332">
        <v>2615</v>
      </c>
      <c r="H1332">
        <v>-260</v>
      </c>
      <c r="I1332">
        <v>65</v>
      </c>
      <c r="J1332">
        <v>-90</v>
      </c>
      <c r="K1332">
        <v>70</v>
      </c>
      <c r="L1332">
        <v>518</v>
      </c>
      <c r="M1332">
        <v>5</v>
      </c>
      <c r="N1332" s="2">
        <v>42947</v>
      </c>
      <c r="O1332" t="str">
        <f>VLOOKUP(L1332,Location!$A$1:$D$157,2,FALSE)</f>
        <v>New York</v>
      </c>
      <c r="P1332" t="str">
        <f>VLOOKUP(L1332,Location!$A$1:$D$157,3,FALSE)</f>
        <v>East</v>
      </c>
      <c r="Q1332" t="str">
        <f>VLOOKUP(L1332,Location!$A$1:$D$157,4,FALSE)</f>
        <v>Major Market</v>
      </c>
      <c r="R1332" t="str">
        <f>VLOOKUP(M1332,Product!$A$1:$D$14,2,FALSE)</f>
        <v>Caffe Mocha</v>
      </c>
      <c r="S1332" t="str">
        <f>VLOOKUP(M1332,Product!$A$1:$D$14,3,FALSE)</f>
        <v>Espresso</v>
      </c>
      <c r="T1332" t="str">
        <f>VLOOKUP(M1332,Product!$A$1:$D$14,4,FALSE)</f>
        <v>Regular</v>
      </c>
    </row>
    <row r="1333" spans="1:20" x14ac:dyDescent="0.3">
      <c r="A1333">
        <v>368</v>
      </c>
      <c r="B1333">
        <v>546</v>
      </c>
      <c r="C1333">
        <v>910</v>
      </c>
      <c r="D1333">
        <v>259</v>
      </c>
      <c r="E1333">
        <v>178</v>
      </c>
      <c r="F1333">
        <v>127</v>
      </c>
      <c r="G1333">
        <v>2617</v>
      </c>
      <c r="H1333">
        <v>370</v>
      </c>
      <c r="I1333">
        <v>353</v>
      </c>
      <c r="J1333">
        <v>520</v>
      </c>
      <c r="K1333">
        <v>860</v>
      </c>
      <c r="L1333">
        <v>845</v>
      </c>
      <c r="M1333">
        <v>2</v>
      </c>
      <c r="N1333" s="2">
        <v>42947</v>
      </c>
      <c r="O1333" t="str">
        <f>VLOOKUP(L1333,Location!$A$1:$D$157,2,FALSE)</f>
        <v>New York</v>
      </c>
      <c r="P1333" t="str">
        <f>VLOOKUP(L1333,Location!$A$1:$D$157,3,FALSE)</f>
        <v>East</v>
      </c>
      <c r="Q1333" t="str">
        <f>VLOOKUP(L1333,Location!$A$1:$D$157,4,FALSE)</f>
        <v>Major Market</v>
      </c>
      <c r="R1333" t="str">
        <f>VLOOKUP(M1333,Product!$A$1:$D$14,2,FALSE)</f>
        <v>Columbian</v>
      </c>
      <c r="S1333" t="str">
        <f>VLOOKUP(M1333,Product!$A$1:$D$14,3,FALSE)</f>
        <v>Coffee</v>
      </c>
      <c r="T1333" t="str">
        <f>VLOOKUP(M1333,Product!$A$1:$D$14,4,FALSE)</f>
        <v>Regular</v>
      </c>
    </row>
    <row r="1334" spans="1:20" x14ac:dyDescent="0.3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2">
        <v>42947</v>
      </c>
      <c r="O1334" t="str">
        <f>VLOOKUP(L1334,Location!$A$1:$D$157,2,FALSE)</f>
        <v>Louisiana</v>
      </c>
      <c r="P1334" t="str">
        <f>VLOOKUP(L1334,Location!$A$1:$D$157,3,FALSE)</f>
        <v>South</v>
      </c>
      <c r="Q1334" t="str">
        <f>VLOOKUP(L1334,Location!$A$1:$D$157,4,FALSE)</f>
        <v>Small Market</v>
      </c>
      <c r="R1334" t="str">
        <f>VLOOKUP(M1334,Product!$A$1:$D$14,2,FALSE)</f>
        <v>Decaf Irish Cream</v>
      </c>
      <c r="S1334" t="str">
        <f>VLOOKUP(M1334,Product!$A$1:$D$14,3,FALSE)</f>
        <v>Coffee</v>
      </c>
      <c r="T1334" t="str">
        <f>VLOOKUP(M1334,Product!$A$1:$D$14,4,FALSE)</f>
        <v>Decaf</v>
      </c>
    </row>
    <row r="1335" spans="1:20" x14ac:dyDescent="0.3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s="2">
        <v>42947</v>
      </c>
      <c r="O1335" t="str">
        <f>VLOOKUP(L1335,Location!$A$1:$D$157,2,FALSE)</f>
        <v>Louisiana</v>
      </c>
      <c r="P1335" t="str">
        <f>VLOOKUP(L1335,Location!$A$1:$D$157,3,FALSE)</f>
        <v>South</v>
      </c>
      <c r="Q1335" t="str">
        <f>VLOOKUP(L1335,Location!$A$1:$D$157,4,FALSE)</f>
        <v>Small Market</v>
      </c>
      <c r="R1335" t="str">
        <f>VLOOKUP(M1335,Product!$A$1:$D$14,2,FALSE)</f>
        <v>Columbian</v>
      </c>
      <c r="S1335" t="str">
        <f>VLOOKUP(M1335,Product!$A$1:$D$14,3,FALSE)</f>
        <v>Coffee</v>
      </c>
      <c r="T1335" t="str">
        <f>VLOOKUP(M1335,Product!$A$1:$D$14,4,FALSE)</f>
        <v>Regular</v>
      </c>
    </row>
    <row r="1336" spans="1:20" x14ac:dyDescent="0.3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2">
        <v>42947</v>
      </c>
      <c r="O1336" t="str">
        <f>VLOOKUP(L1336,Location!$A$1:$D$157,2,FALSE)</f>
        <v>Louisiana</v>
      </c>
      <c r="P1336" t="str">
        <f>VLOOKUP(L1336,Location!$A$1:$D$157,3,FALSE)</f>
        <v>South</v>
      </c>
      <c r="Q1336" t="str">
        <f>VLOOKUP(L1336,Location!$A$1:$D$157,4,FALSE)</f>
        <v>Small Market</v>
      </c>
      <c r="R1336" t="str">
        <f>VLOOKUP(M1336,Product!$A$1:$D$14,2,FALSE)</f>
        <v>Chamomile</v>
      </c>
      <c r="S1336" t="str">
        <f>VLOOKUP(M1336,Product!$A$1:$D$14,3,FALSE)</f>
        <v>Herbal Tea</v>
      </c>
      <c r="T1336" t="str">
        <f>VLOOKUP(M1336,Product!$A$1:$D$14,4,FALSE)</f>
        <v>Decaf</v>
      </c>
    </row>
    <row r="1337" spans="1:20" x14ac:dyDescent="0.3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s="2">
        <v>42947</v>
      </c>
      <c r="O1337" t="str">
        <f>VLOOKUP(L1337,Location!$A$1:$D$157,2,FALSE)</f>
        <v>Louisiana</v>
      </c>
      <c r="P1337" t="str">
        <f>VLOOKUP(L1337,Location!$A$1:$D$157,3,FALSE)</f>
        <v>South</v>
      </c>
      <c r="Q1337" t="str">
        <f>VLOOKUP(L1337,Location!$A$1:$D$157,4,FALSE)</f>
        <v>Small Market</v>
      </c>
      <c r="R1337" t="str">
        <f>VLOOKUP(M1337,Product!$A$1:$D$14,2,FALSE)</f>
        <v>Lemon</v>
      </c>
      <c r="S1337" t="str">
        <f>VLOOKUP(M1337,Product!$A$1:$D$14,3,FALSE)</f>
        <v>Herbal Tea</v>
      </c>
      <c r="T1337" t="str">
        <f>VLOOKUP(M1337,Product!$A$1:$D$14,4,FALSE)</f>
        <v>Decaf</v>
      </c>
    </row>
    <row r="1338" spans="1:20" x14ac:dyDescent="0.3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s="2">
        <v>42947</v>
      </c>
      <c r="O1338" t="str">
        <f>VLOOKUP(L1338,Location!$A$1:$D$157,2,FALSE)</f>
        <v>Louisiana</v>
      </c>
      <c r="P1338" t="str">
        <f>VLOOKUP(L1338,Location!$A$1:$D$157,3,FALSE)</f>
        <v>South</v>
      </c>
      <c r="Q1338" t="str">
        <f>VLOOKUP(L1338,Location!$A$1:$D$157,4,FALSE)</f>
        <v>Small Market</v>
      </c>
      <c r="R1338" t="str">
        <f>VLOOKUP(M1338,Product!$A$1:$D$14,2,FALSE)</f>
        <v>Caffe Latte</v>
      </c>
      <c r="S1338" t="str">
        <f>VLOOKUP(M1338,Product!$A$1:$D$14,3,FALSE)</f>
        <v>Espresso</v>
      </c>
      <c r="T1338" t="str">
        <f>VLOOKUP(M1338,Product!$A$1:$D$14,4,FALSE)</f>
        <v>Regular</v>
      </c>
    </row>
    <row r="1339" spans="1:20" x14ac:dyDescent="0.3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2">
        <v>42947</v>
      </c>
      <c r="O1339" t="str">
        <f>VLOOKUP(L1339,Location!$A$1:$D$157,2,FALSE)</f>
        <v>Louisiana</v>
      </c>
      <c r="P1339" t="str">
        <f>VLOOKUP(L1339,Location!$A$1:$D$157,3,FALSE)</f>
        <v>South</v>
      </c>
      <c r="Q1339" t="str">
        <f>VLOOKUP(L1339,Location!$A$1:$D$157,4,FALSE)</f>
        <v>Small Market</v>
      </c>
      <c r="R1339" t="str">
        <f>VLOOKUP(M1339,Product!$A$1:$D$14,2,FALSE)</f>
        <v>Caffe Mocha</v>
      </c>
      <c r="S1339" t="str">
        <f>VLOOKUP(M1339,Product!$A$1:$D$14,3,FALSE)</f>
        <v>Espresso</v>
      </c>
      <c r="T1339" t="str">
        <f>VLOOKUP(M1339,Product!$A$1:$D$14,4,FALSE)</f>
        <v>Regular</v>
      </c>
    </row>
    <row r="1340" spans="1:20" x14ac:dyDescent="0.3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s="2">
        <v>42947</v>
      </c>
      <c r="O1340" t="str">
        <f>VLOOKUP(L1340,Location!$A$1:$D$157,2,FALSE)</f>
        <v>Louisiana</v>
      </c>
      <c r="P1340" t="str">
        <f>VLOOKUP(L1340,Location!$A$1:$D$157,3,FALSE)</f>
        <v>South</v>
      </c>
      <c r="Q1340" t="str">
        <f>VLOOKUP(L1340,Location!$A$1:$D$157,4,FALSE)</f>
        <v>Small Market</v>
      </c>
      <c r="R1340" t="str">
        <f>VLOOKUP(M1340,Product!$A$1:$D$14,2,FALSE)</f>
        <v>Decaf Espresso</v>
      </c>
      <c r="S1340" t="str">
        <f>VLOOKUP(M1340,Product!$A$1:$D$14,3,FALSE)</f>
        <v>Espresso</v>
      </c>
      <c r="T1340" t="str">
        <f>VLOOKUP(M1340,Product!$A$1:$D$14,4,FALSE)</f>
        <v>Decaf</v>
      </c>
    </row>
    <row r="1341" spans="1:20" x14ac:dyDescent="0.3">
      <c r="A1341">
        <v>-42</v>
      </c>
      <c r="B1341">
        <v>19</v>
      </c>
      <c r="C1341">
        <v>139</v>
      </c>
      <c r="D1341">
        <v>144</v>
      </c>
      <c r="E1341">
        <v>61</v>
      </c>
      <c r="F1341">
        <v>37</v>
      </c>
      <c r="G1341">
        <v>1439</v>
      </c>
      <c r="H1341">
        <v>-30</v>
      </c>
      <c r="I1341">
        <v>222</v>
      </c>
      <c r="J1341">
        <v>20</v>
      </c>
      <c r="K1341">
        <v>170</v>
      </c>
      <c r="L1341">
        <v>505</v>
      </c>
      <c r="M1341">
        <v>3</v>
      </c>
      <c r="N1341" s="2">
        <v>42947</v>
      </c>
      <c r="O1341" t="str">
        <f>VLOOKUP(L1341,Location!$A$1:$D$157,2,FALSE)</f>
        <v>New Mexico</v>
      </c>
      <c r="P1341" t="str">
        <f>VLOOKUP(L1341,Location!$A$1:$D$157,3,FALSE)</f>
        <v>South</v>
      </c>
      <c r="Q1341" t="str">
        <f>VLOOKUP(L1341,Location!$A$1:$D$157,4,FALSE)</f>
        <v>Small Market</v>
      </c>
      <c r="R1341" t="str">
        <f>VLOOKUP(M1341,Product!$A$1:$D$14,2,FALSE)</f>
        <v>Decaf Irish Cream</v>
      </c>
      <c r="S1341" t="str">
        <f>VLOOKUP(M1341,Product!$A$1:$D$14,3,FALSE)</f>
        <v>Coffee</v>
      </c>
      <c r="T1341" t="str">
        <f>VLOOKUP(M1341,Product!$A$1:$D$14,4,FALSE)</f>
        <v>Decaf</v>
      </c>
    </row>
    <row r="1342" spans="1:20" x14ac:dyDescent="0.3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s="2">
        <v>42947</v>
      </c>
      <c r="O1342" t="str">
        <f>VLOOKUP(L1342,Location!$A$1:$D$157,2,FALSE)</f>
        <v>New Mexico</v>
      </c>
      <c r="P1342" t="str">
        <f>VLOOKUP(L1342,Location!$A$1:$D$157,3,FALSE)</f>
        <v>South</v>
      </c>
      <c r="Q1342" t="str">
        <f>VLOOKUP(L1342,Location!$A$1:$D$157,4,FALSE)</f>
        <v>Small Market</v>
      </c>
      <c r="R1342" t="str">
        <f>VLOOKUP(M1342,Product!$A$1:$D$14,2,FALSE)</f>
        <v>Columbian</v>
      </c>
      <c r="S1342" t="str">
        <f>VLOOKUP(M1342,Product!$A$1:$D$14,3,FALSE)</f>
        <v>Coffee</v>
      </c>
      <c r="T1342" t="str">
        <f>VLOOKUP(M1342,Product!$A$1:$D$14,4,FALSE)</f>
        <v>Regular</v>
      </c>
    </row>
    <row r="1343" spans="1:20" x14ac:dyDescent="0.3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2">
        <v>42947</v>
      </c>
      <c r="O1343" t="str">
        <f>VLOOKUP(L1343,Location!$A$1:$D$157,2,FALSE)</f>
        <v>New Mexico</v>
      </c>
      <c r="P1343" t="str">
        <f>VLOOKUP(L1343,Location!$A$1:$D$157,3,FALSE)</f>
        <v>South</v>
      </c>
      <c r="Q1343" t="str">
        <f>VLOOKUP(L1343,Location!$A$1:$D$157,4,FALSE)</f>
        <v>Small Market</v>
      </c>
      <c r="R1343" t="str">
        <f>VLOOKUP(M1343,Product!$A$1:$D$14,2,FALSE)</f>
        <v>Chamomile</v>
      </c>
      <c r="S1343" t="str">
        <f>VLOOKUP(M1343,Product!$A$1:$D$14,3,FALSE)</f>
        <v>Herbal Tea</v>
      </c>
      <c r="T1343" t="str">
        <f>VLOOKUP(M1343,Product!$A$1:$D$14,4,FALSE)</f>
        <v>Decaf</v>
      </c>
    </row>
    <row r="1344" spans="1:20" x14ac:dyDescent="0.3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s="2">
        <v>42947</v>
      </c>
      <c r="O1344" t="str">
        <f>VLOOKUP(L1344,Location!$A$1:$D$157,2,FALSE)</f>
        <v>New Mexico</v>
      </c>
      <c r="P1344" t="str">
        <f>VLOOKUP(L1344,Location!$A$1:$D$157,3,FALSE)</f>
        <v>South</v>
      </c>
      <c r="Q1344" t="str">
        <f>VLOOKUP(L1344,Location!$A$1:$D$157,4,FALSE)</f>
        <v>Small Market</v>
      </c>
      <c r="R1344" t="str">
        <f>VLOOKUP(M1344,Product!$A$1:$D$14,2,FALSE)</f>
        <v>Lemon</v>
      </c>
      <c r="S1344" t="str">
        <f>VLOOKUP(M1344,Product!$A$1:$D$14,3,FALSE)</f>
        <v>Herbal Tea</v>
      </c>
      <c r="T1344" t="str">
        <f>VLOOKUP(M1344,Product!$A$1:$D$14,4,FALSE)</f>
        <v>Decaf</v>
      </c>
    </row>
    <row r="1345" spans="1:20" x14ac:dyDescent="0.3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2">
        <v>42947</v>
      </c>
      <c r="O1345" t="str">
        <f>VLOOKUP(L1345,Location!$A$1:$D$157,2,FALSE)</f>
        <v>New Mexico</v>
      </c>
      <c r="P1345" t="str">
        <f>VLOOKUP(L1345,Location!$A$1:$D$157,3,FALSE)</f>
        <v>South</v>
      </c>
      <c r="Q1345" t="str">
        <f>VLOOKUP(L1345,Location!$A$1:$D$157,4,FALSE)</f>
        <v>Small Market</v>
      </c>
      <c r="R1345" t="str">
        <f>VLOOKUP(M1345,Product!$A$1:$D$14,2,FALSE)</f>
        <v>Caffe Latte</v>
      </c>
      <c r="S1345" t="str">
        <f>VLOOKUP(M1345,Product!$A$1:$D$14,3,FALSE)</f>
        <v>Espresso</v>
      </c>
      <c r="T1345" t="str">
        <f>VLOOKUP(M1345,Product!$A$1:$D$14,4,FALSE)</f>
        <v>Regular</v>
      </c>
    </row>
    <row r="1346" spans="1:20" x14ac:dyDescent="0.3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s="2">
        <v>42947</v>
      </c>
      <c r="O1346" t="str">
        <f>VLOOKUP(L1346,Location!$A$1:$D$157,2,FALSE)</f>
        <v>New Mexico</v>
      </c>
      <c r="P1346" t="str">
        <f>VLOOKUP(L1346,Location!$A$1:$D$157,3,FALSE)</f>
        <v>South</v>
      </c>
      <c r="Q1346" t="str">
        <f>VLOOKUP(L1346,Location!$A$1:$D$157,4,FALSE)</f>
        <v>Small Market</v>
      </c>
      <c r="R1346" t="str">
        <f>VLOOKUP(M1346,Product!$A$1:$D$14,2,FALSE)</f>
        <v>Caffe Mocha</v>
      </c>
      <c r="S1346" t="str">
        <f>VLOOKUP(M1346,Product!$A$1:$D$14,3,FALSE)</f>
        <v>Espresso</v>
      </c>
      <c r="T1346" t="str">
        <f>VLOOKUP(M1346,Product!$A$1:$D$14,4,FALSE)</f>
        <v>Regular</v>
      </c>
    </row>
    <row r="1347" spans="1:20" x14ac:dyDescent="0.3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s="2">
        <v>42947</v>
      </c>
      <c r="O1347" t="str">
        <f>VLOOKUP(L1347,Location!$A$1:$D$157,2,FALSE)</f>
        <v>New Mexico</v>
      </c>
      <c r="P1347" t="str">
        <f>VLOOKUP(L1347,Location!$A$1:$D$157,3,FALSE)</f>
        <v>South</v>
      </c>
      <c r="Q1347" t="str">
        <f>VLOOKUP(L1347,Location!$A$1:$D$157,4,FALSE)</f>
        <v>Small Market</v>
      </c>
      <c r="R1347" t="str">
        <f>VLOOKUP(M1347,Product!$A$1:$D$14,2,FALSE)</f>
        <v>Decaf Espresso</v>
      </c>
      <c r="S1347" t="str">
        <f>VLOOKUP(M1347,Product!$A$1:$D$14,3,FALSE)</f>
        <v>Espresso</v>
      </c>
      <c r="T1347" t="str">
        <f>VLOOKUP(M1347,Product!$A$1:$D$14,4,FALSE)</f>
        <v>Decaf</v>
      </c>
    </row>
    <row r="1348" spans="1:20" x14ac:dyDescent="0.3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2">
        <v>42947</v>
      </c>
      <c r="O1348" t="str">
        <f>VLOOKUP(L1348,Location!$A$1:$D$157,2,FALSE)</f>
        <v>Oklahoma</v>
      </c>
      <c r="P1348" t="str">
        <f>VLOOKUP(L1348,Location!$A$1:$D$157,3,FALSE)</f>
        <v>South</v>
      </c>
      <c r="Q1348" t="str">
        <f>VLOOKUP(L1348,Location!$A$1:$D$157,4,FALSE)</f>
        <v>Small Market</v>
      </c>
      <c r="R1348" t="str">
        <f>VLOOKUP(M1348,Product!$A$1:$D$14,2,FALSE)</f>
        <v>Decaf Irish Cream</v>
      </c>
      <c r="S1348" t="str">
        <f>VLOOKUP(M1348,Product!$A$1:$D$14,3,FALSE)</f>
        <v>Coffee</v>
      </c>
      <c r="T1348" t="str">
        <f>VLOOKUP(M1348,Product!$A$1:$D$14,4,FALSE)</f>
        <v>Decaf</v>
      </c>
    </row>
    <row r="1349" spans="1:20" x14ac:dyDescent="0.3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s="2">
        <v>42947</v>
      </c>
      <c r="O1349" t="str">
        <f>VLOOKUP(L1349,Location!$A$1:$D$157,2,FALSE)</f>
        <v>Oklahoma</v>
      </c>
      <c r="P1349" t="str">
        <f>VLOOKUP(L1349,Location!$A$1:$D$157,3,FALSE)</f>
        <v>South</v>
      </c>
      <c r="Q1349" t="str">
        <f>VLOOKUP(L1349,Location!$A$1:$D$157,4,FALSE)</f>
        <v>Small Market</v>
      </c>
      <c r="R1349" t="str">
        <f>VLOOKUP(M1349,Product!$A$1:$D$14,2,FALSE)</f>
        <v>Columbian</v>
      </c>
      <c r="S1349" t="str">
        <f>VLOOKUP(M1349,Product!$A$1:$D$14,3,FALSE)</f>
        <v>Coffee</v>
      </c>
      <c r="T1349" t="str">
        <f>VLOOKUP(M1349,Product!$A$1:$D$14,4,FALSE)</f>
        <v>Regular</v>
      </c>
    </row>
    <row r="1350" spans="1:20" x14ac:dyDescent="0.3">
      <c r="A1350">
        <v>34</v>
      </c>
      <c r="B1350">
        <v>184</v>
      </c>
      <c r="C1350">
        <v>317</v>
      </c>
      <c r="D1350">
        <v>196</v>
      </c>
      <c r="E1350">
        <v>150</v>
      </c>
      <c r="F1350">
        <v>120</v>
      </c>
      <c r="G1350">
        <v>705</v>
      </c>
      <c r="H1350">
        <v>60</v>
      </c>
      <c r="I1350">
        <v>197</v>
      </c>
      <c r="J1350">
        <v>190</v>
      </c>
      <c r="K1350">
        <v>310</v>
      </c>
      <c r="L1350">
        <v>580</v>
      </c>
      <c r="M1350">
        <v>9</v>
      </c>
      <c r="N1350" s="2">
        <v>42947</v>
      </c>
      <c r="O1350" t="str">
        <f>VLOOKUP(L1350,Location!$A$1:$D$157,2,FALSE)</f>
        <v>Oklahoma</v>
      </c>
      <c r="P1350" t="str">
        <f>VLOOKUP(L1350,Location!$A$1:$D$157,3,FALSE)</f>
        <v>South</v>
      </c>
      <c r="Q1350" t="str">
        <f>VLOOKUP(L1350,Location!$A$1:$D$157,4,FALSE)</f>
        <v>Small Market</v>
      </c>
      <c r="R1350" t="str">
        <f>VLOOKUP(M1350,Product!$A$1:$D$14,2,FALSE)</f>
        <v>Lemon</v>
      </c>
      <c r="S1350" t="str">
        <f>VLOOKUP(M1350,Product!$A$1:$D$14,3,FALSE)</f>
        <v>Herbal Tea</v>
      </c>
      <c r="T1350" t="str">
        <f>VLOOKUP(M1350,Product!$A$1:$D$14,4,FALSE)</f>
        <v>Decaf</v>
      </c>
    </row>
    <row r="1351" spans="1:20" x14ac:dyDescent="0.3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s="2">
        <v>42947</v>
      </c>
      <c r="O1351" t="str">
        <f>VLOOKUP(L1351,Location!$A$1:$D$157,2,FALSE)</f>
        <v>Oklahoma</v>
      </c>
      <c r="P1351" t="str">
        <f>VLOOKUP(L1351,Location!$A$1:$D$157,3,FALSE)</f>
        <v>South</v>
      </c>
      <c r="Q1351" t="str">
        <f>VLOOKUP(L1351,Location!$A$1:$D$157,4,FALSE)</f>
        <v>Small Market</v>
      </c>
      <c r="R1351" t="str">
        <f>VLOOKUP(M1351,Product!$A$1:$D$14,2,FALSE)</f>
        <v>Chamomile</v>
      </c>
      <c r="S1351" t="str">
        <f>VLOOKUP(M1351,Product!$A$1:$D$14,3,FALSE)</f>
        <v>Herbal Tea</v>
      </c>
      <c r="T1351" t="str">
        <f>VLOOKUP(M1351,Product!$A$1:$D$14,4,FALSE)</f>
        <v>Decaf</v>
      </c>
    </row>
    <row r="1352" spans="1:20" x14ac:dyDescent="0.3">
      <c r="A1352">
        <v>102</v>
      </c>
      <c r="B1352">
        <v>161</v>
      </c>
      <c r="C1352">
        <v>277</v>
      </c>
      <c r="D1352">
        <v>99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2">
        <v>42947</v>
      </c>
      <c r="O1352" t="str">
        <f>VLOOKUP(L1352,Location!$A$1:$D$157,2,FALSE)</f>
        <v>Oklahoma</v>
      </c>
      <c r="P1352" t="str">
        <f>VLOOKUP(L1352,Location!$A$1:$D$157,3,FALSE)</f>
        <v>South</v>
      </c>
      <c r="Q1352" t="str">
        <f>VLOOKUP(L1352,Location!$A$1:$D$157,4,FALSE)</f>
        <v>Small Market</v>
      </c>
      <c r="R1352" t="str">
        <f>VLOOKUP(M1352,Product!$A$1:$D$14,2,FALSE)</f>
        <v>Caffe Latte</v>
      </c>
      <c r="S1352" t="str">
        <f>VLOOKUP(M1352,Product!$A$1:$D$14,3,FALSE)</f>
        <v>Espresso</v>
      </c>
      <c r="T1352" t="str">
        <f>VLOOKUP(M1352,Product!$A$1:$D$14,4,FALSE)</f>
        <v>Regular</v>
      </c>
    </row>
    <row r="1353" spans="1:20" x14ac:dyDescent="0.3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s="2">
        <v>42947</v>
      </c>
      <c r="O1353" t="str">
        <f>VLOOKUP(L1353,Location!$A$1:$D$157,2,FALSE)</f>
        <v>Oklahoma</v>
      </c>
      <c r="P1353" t="str">
        <f>VLOOKUP(L1353,Location!$A$1:$D$157,3,FALSE)</f>
        <v>South</v>
      </c>
      <c r="Q1353" t="str">
        <f>VLOOKUP(L1353,Location!$A$1:$D$157,4,FALSE)</f>
        <v>Small Market</v>
      </c>
      <c r="R1353" t="str">
        <f>VLOOKUP(M1353,Product!$A$1:$D$14,2,FALSE)</f>
        <v>Caffe Mocha</v>
      </c>
      <c r="S1353" t="str">
        <f>VLOOKUP(M1353,Product!$A$1:$D$14,3,FALSE)</f>
        <v>Espresso</v>
      </c>
      <c r="T1353" t="str">
        <f>VLOOKUP(M1353,Product!$A$1:$D$14,4,FALSE)</f>
        <v>Regular</v>
      </c>
    </row>
    <row r="1354" spans="1:20" x14ac:dyDescent="0.3">
      <c r="A1354">
        <v>103</v>
      </c>
      <c r="B1354">
        <v>172</v>
      </c>
      <c r="C1354">
        <v>286</v>
      </c>
      <c r="D1354">
        <v>130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s="2">
        <v>42947</v>
      </c>
      <c r="O1354" t="str">
        <f>VLOOKUP(L1354,Location!$A$1:$D$157,2,FALSE)</f>
        <v>Oklahoma</v>
      </c>
      <c r="P1354" t="str">
        <f>VLOOKUP(L1354,Location!$A$1:$D$157,3,FALSE)</f>
        <v>South</v>
      </c>
      <c r="Q1354" t="str">
        <f>VLOOKUP(L1354,Location!$A$1:$D$157,4,FALSE)</f>
        <v>Small Market</v>
      </c>
      <c r="R1354" t="str">
        <f>VLOOKUP(M1354,Product!$A$1:$D$14,2,FALSE)</f>
        <v>Decaf Espresso</v>
      </c>
      <c r="S1354" t="str">
        <f>VLOOKUP(M1354,Product!$A$1:$D$14,3,FALSE)</f>
        <v>Espresso</v>
      </c>
      <c r="T1354" t="str">
        <f>VLOOKUP(M1354,Product!$A$1:$D$14,4,FALSE)</f>
        <v>Decaf</v>
      </c>
    </row>
    <row r="1355" spans="1:20" x14ac:dyDescent="0.3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s="2">
        <v>42947</v>
      </c>
      <c r="O1355" t="str">
        <f>VLOOKUP(L1355,Location!$A$1:$D$157,2,FALSE)</f>
        <v>Texas</v>
      </c>
      <c r="P1355" t="str">
        <f>VLOOKUP(L1355,Location!$A$1:$D$157,3,FALSE)</f>
        <v>South</v>
      </c>
      <c r="Q1355" t="str">
        <f>VLOOKUP(L1355,Location!$A$1:$D$157,4,FALSE)</f>
        <v>Major Market</v>
      </c>
      <c r="R1355" t="str">
        <f>VLOOKUP(M1355,Product!$A$1:$D$14,2,FALSE)</f>
        <v>Decaf Irish Cream</v>
      </c>
      <c r="S1355" t="str">
        <f>VLOOKUP(M1355,Product!$A$1:$D$14,3,FALSE)</f>
        <v>Coffee</v>
      </c>
      <c r="T1355" t="str">
        <f>VLOOKUP(M1355,Product!$A$1:$D$14,4,FALSE)</f>
        <v>Decaf</v>
      </c>
    </row>
    <row r="1356" spans="1:20" x14ac:dyDescent="0.3">
      <c r="A1356">
        <v>250</v>
      </c>
      <c r="B1356">
        <v>367</v>
      </c>
      <c r="C1356">
        <v>678</v>
      </c>
      <c r="D1356">
        <v>225</v>
      </c>
      <c r="E1356">
        <v>117</v>
      </c>
      <c r="F1356">
        <v>96</v>
      </c>
      <c r="G1356">
        <v>1296</v>
      </c>
      <c r="H1356">
        <v>340</v>
      </c>
      <c r="I1356">
        <v>401</v>
      </c>
      <c r="J1356">
        <v>450</v>
      </c>
      <c r="K1356">
        <v>840</v>
      </c>
      <c r="L1356">
        <v>979</v>
      </c>
      <c r="M1356">
        <v>2</v>
      </c>
      <c r="N1356" s="2">
        <v>42947</v>
      </c>
      <c r="O1356" t="str">
        <f>VLOOKUP(L1356,Location!$A$1:$D$157,2,FALSE)</f>
        <v>Texas</v>
      </c>
      <c r="P1356" t="str">
        <f>VLOOKUP(L1356,Location!$A$1:$D$157,3,FALSE)</f>
        <v>South</v>
      </c>
      <c r="Q1356" t="str">
        <f>VLOOKUP(L1356,Location!$A$1:$D$157,4,FALSE)</f>
        <v>Major Market</v>
      </c>
      <c r="R1356" t="str">
        <f>VLOOKUP(M1356,Product!$A$1:$D$14,2,FALSE)</f>
        <v>Columbian</v>
      </c>
      <c r="S1356" t="str">
        <f>VLOOKUP(M1356,Product!$A$1:$D$14,3,FALSE)</f>
        <v>Coffee</v>
      </c>
      <c r="T1356" t="str">
        <f>VLOOKUP(M1356,Product!$A$1:$D$14,4,FALSE)</f>
        <v>Regular</v>
      </c>
    </row>
    <row r="1357" spans="1:20" x14ac:dyDescent="0.3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s="2">
        <v>42947</v>
      </c>
      <c r="O1357" t="str">
        <f>VLOOKUP(L1357,Location!$A$1:$D$157,2,FALSE)</f>
        <v>Texas</v>
      </c>
      <c r="P1357" t="str">
        <f>VLOOKUP(L1357,Location!$A$1:$D$157,3,FALSE)</f>
        <v>South</v>
      </c>
      <c r="Q1357" t="str">
        <f>VLOOKUP(L1357,Location!$A$1:$D$157,4,FALSE)</f>
        <v>Major Market</v>
      </c>
      <c r="R1357" t="str">
        <f>VLOOKUP(M1357,Product!$A$1:$D$14,2,FALSE)</f>
        <v>Lemon</v>
      </c>
      <c r="S1357" t="str">
        <f>VLOOKUP(M1357,Product!$A$1:$D$14,3,FALSE)</f>
        <v>Herbal Tea</v>
      </c>
      <c r="T1357" t="str">
        <f>VLOOKUP(M1357,Product!$A$1:$D$14,4,FALSE)</f>
        <v>Decaf</v>
      </c>
    </row>
    <row r="1358" spans="1:20" x14ac:dyDescent="0.3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s="2">
        <v>42947</v>
      </c>
      <c r="O1358" t="str">
        <f>VLOOKUP(L1358,Location!$A$1:$D$157,2,FALSE)</f>
        <v>Texas</v>
      </c>
      <c r="P1358" t="str">
        <f>VLOOKUP(L1358,Location!$A$1:$D$157,3,FALSE)</f>
        <v>South</v>
      </c>
      <c r="Q1358" t="str">
        <f>VLOOKUP(L1358,Location!$A$1:$D$157,4,FALSE)</f>
        <v>Major Market</v>
      </c>
      <c r="R1358" t="str">
        <f>VLOOKUP(M1358,Product!$A$1:$D$14,2,FALSE)</f>
        <v>Chamomile</v>
      </c>
      <c r="S1358" t="str">
        <f>VLOOKUP(M1358,Product!$A$1:$D$14,3,FALSE)</f>
        <v>Herbal Tea</v>
      </c>
      <c r="T1358" t="str">
        <f>VLOOKUP(M1358,Product!$A$1:$D$14,4,FALSE)</f>
        <v>Decaf</v>
      </c>
    </row>
    <row r="1359" spans="1:20" x14ac:dyDescent="0.3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s="2">
        <v>42947</v>
      </c>
      <c r="O1359" t="str">
        <f>VLOOKUP(L1359,Location!$A$1:$D$157,2,FALSE)</f>
        <v>Texas</v>
      </c>
      <c r="P1359" t="str">
        <f>VLOOKUP(L1359,Location!$A$1:$D$157,3,FALSE)</f>
        <v>South</v>
      </c>
      <c r="Q1359" t="str">
        <f>VLOOKUP(L1359,Location!$A$1:$D$157,4,FALSE)</f>
        <v>Major Market</v>
      </c>
      <c r="R1359" t="str">
        <f>VLOOKUP(M1359,Product!$A$1:$D$14,2,FALSE)</f>
        <v>Caffe Latte</v>
      </c>
      <c r="S1359" t="str">
        <f>VLOOKUP(M1359,Product!$A$1:$D$14,3,FALSE)</f>
        <v>Espresso</v>
      </c>
      <c r="T1359" t="str">
        <f>VLOOKUP(M1359,Product!$A$1:$D$14,4,FALSE)</f>
        <v>Regular</v>
      </c>
    </row>
    <row r="1360" spans="1:20" x14ac:dyDescent="0.3">
      <c r="A1360">
        <v>133</v>
      </c>
      <c r="B1360">
        <v>178</v>
      </c>
      <c r="C1360">
        <v>301</v>
      </c>
      <c r="D1360">
        <v>67</v>
      </c>
      <c r="E1360">
        <v>45</v>
      </c>
      <c r="F1360">
        <v>34</v>
      </c>
      <c r="G1360">
        <v>941</v>
      </c>
      <c r="H1360">
        <v>120</v>
      </c>
      <c r="I1360">
        <v>96</v>
      </c>
      <c r="J1360">
        <v>150</v>
      </c>
      <c r="K1360">
        <v>250</v>
      </c>
      <c r="L1360">
        <v>682</v>
      </c>
      <c r="M1360">
        <v>5</v>
      </c>
      <c r="N1360" s="2">
        <v>42947</v>
      </c>
      <c r="O1360" t="str">
        <f>VLOOKUP(L1360,Location!$A$1:$D$157,2,FALSE)</f>
        <v>Texas</v>
      </c>
      <c r="P1360" t="str">
        <f>VLOOKUP(L1360,Location!$A$1:$D$157,3,FALSE)</f>
        <v>South</v>
      </c>
      <c r="Q1360" t="str">
        <f>VLOOKUP(L1360,Location!$A$1:$D$157,4,FALSE)</f>
        <v>Major Market</v>
      </c>
      <c r="R1360" t="str">
        <f>VLOOKUP(M1360,Product!$A$1:$D$14,2,FALSE)</f>
        <v>Caffe Mocha</v>
      </c>
      <c r="S1360" t="str">
        <f>VLOOKUP(M1360,Product!$A$1:$D$14,3,FALSE)</f>
        <v>Espresso</v>
      </c>
      <c r="T1360" t="str">
        <f>VLOOKUP(M1360,Product!$A$1:$D$14,4,FALSE)</f>
        <v>Regular</v>
      </c>
    </row>
    <row r="1361" spans="1:20" x14ac:dyDescent="0.3">
      <c r="A1361">
        <v>105</v>
      </c>
      <c r="B1361">
        <v>145</v>
      </c>
      <c r="C1361">
        <v>245</v>
      </c>
      <c r="D1361">
        <v>153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s="2">
        <v>42947</v>
      </c>
      <c r="O1361" t="str">
        <f>VLOOKUP(L1361,Location!$A$1:$D$157,2,FALSE)</f>
        <v>Texas</v>
      </c>
      <c r="P1361" t="str">
        <f>VLOOKUP(L1361,Location!$A$1:$D$157,3,FALSE)</f>
        <v>South</v>
      </c>
      <c r="Q1361" t="str">
        <f>VLOOKUP(L1361,Location!$A$1:$D$157,4,FALSE)</f>
        <v>Major Market</v>
      </c>
      <c r="R1361" t="str">
        <f>VLOOKUP(M1361,Product!$A$1:$D$14,2,FALSE)</f>
        <v>Decaf Espresso</v>
      </c>
      <c r="S1361" t="str">
        <f>VLOOKUP(M1361,Product!$A$1:$D$14,3,FALSE)</f>
        <v>Espresso</v>
      </c>
      <c r="T1361" t="str">
        <f>VLOOKUP(M1361,Product!$A$1:$D$14,4,FALSE)</f>
        <v>Decaf</v>
      </c>
    </row>
    <row r="1362" spans="1:20" x14ac:dyDescent="0.3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s="2">
        <v>42947</v>
      </c>
      <c r="O1362" t="str">
        <f>VLOOKUP(L1362,Location!$A$1:$D$157,2,FALSE)</f>
        <v>Utah</v>
      </c>
      <c r="P1362" t="str">
        <f>VLOOKUP(L1362,Location!$A$1:$D$157,3,FALSE)</f>
        <v>West</v>
      </c>
      <c r="Q1362" t="str">
        <f>VLOOKUP(L1362,Location!$A$1:$D$157,4,FALSE)</f>
        <v>Small Market</v>
      </c>
      <c r="R1362" t="str">
        <f>VLOOKUP(M1362,Product!$A$1:$D$14,2,FALSE)</f>
        <v>Amaretto</v>
      </c>
      <c r="S1362" t="str">
        <f>VLOOKUP(M1362,Product!$A$1:$D$14,3,FALSE)</f>
        <v>Coffee</v>
      </c>
      <c r="T1362" t="str">
        <f>VLOOKUP(M1362,Product!$A$1:$D$14,4,FALSE)</f>
        <v>Regular</v>
      </c>
    </row>
    <row r="1363" spans="1:20" x14ac:dyDescent="0.3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s="2">
        <v>42947</v>
      </c>
      <c r="O1363" t="str">
        <f>VLOOKUP(L1363,Location!$A$1:$D$157,2,FALSE)</f>
        <v>Utah</v>
      </c>
      <c r="P1363" t="str">
        <f>VLOOKUP(L1363,Location!$A$1:$D$157,3,FALSE)</f>
        <v>West</v>
      </c>
      <c r="Q1363" t="str">
        <f>VLOOKUP(L1363,Location!$A$1:$D$157,4,FALSE)</f>
        <v>Small Market</v>
      </c>
      <c r="R1363" t="str">
        <f>VLOOKUP(M1363,Product!$A$1:$D$14,2,FALSE)</f>
        <v>Columbian</v>
      </c>
      <c r="S1363" t="str">
        <f>VLOOKUP(M1363,Product!$A$1:$D$14,3,FALSE)</f>
        <v>Coffee</v>
      </c>
      <c r="T1363" t="str">
        <f>VLOOKUP(M1363,Product!$A$1:$D$14,4,FALSE)</f>
        <v>Regular</v>
      </c>
    </row>
    <row r="1364" spans="1:20" x14ac:dyDescent="0.3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s="2">
        <v>42947</v>
      </c>
      <c r="O1364" t="str">
        <f>VLOOKUP(L1364,Location!$A$1:$D$157,2,FALSE)</f>
        <v>Utah</v>
      </c>
      <c r="P1364" t="str">
        <f>VLOOKUP(L1364,Location!$A$1:$D$157,3,FALSE)</f>
        <v>West</v>
      </c>
      <c r="Q1364" t="str">
        <f>VLOOKUP(L1364,Location!$A$1:$D$157,4,FALSE)</f>
        <v>Small Market</v>
      </c>
      <c r="R1364" t="str">
        <f>VLOOKUP(M1364,Product!$A$1:$D$14,2,FALSE)</f>
        <v>Chamomile</v>
      </c>
      <c r="S1364" t="str">
        <f>VLOOKUP(M1364,Product!$A$1:$D$14,3,FALSE)</f>
        <v>Herbal Tea</v>
      </c>
      <c r="T1364" t="str">
        <f>VLOOKUP(M1364,Product!$A$1:$D$14,4,FALSE)</f>
        <v>Decaf</v>
      </c>
    </row>
    <row r="1365" spans="1:20" x14ac:dyDescent="0.3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s="2">
        <v>42947</v>
      </c>
      <c r="O1365" t="str">
        <f>VLOOKUP(L1365,Location!$A$1:$D$157,2,FALSE)</f>
        <v>Utah</v>
      </c>
      <c r="P1365" t="str">
        <f>VLOOKUP(L1365,Location!$A$1:$D$157,3,FALSE)</f>
        <v>West</v>
      </c>
      <c r="Q1365" t="str">
        <f>VLOOKUP(L1365,Location!$A$1:$D$157,4,FALSE)</f>
        <v>Small Market</v>
      </c>
      <c r="R1365" t="str">
        <f>VLOOKUP(M1365,Product!$A$1:$D$14,2,FALSE)</f>
        <v>Lemon</v>
      </c>
      <c r="S1365" t="str">
        <f>VLOOKUP(M1365,Product!$A$1:$D$14,3,FALSE)</f>
        <v>Herbal Tea</v>
      </c>
      <c r="T1365" t="str">
        <f>VLOOKUP(M1365,Product!$A$1:$D$14,4,FALSE)</f>
        <v>Decaf</v>
      </c>
    </row>
    <row r="1366" spans="1:20" x14ac:dyDescent="0.3">
      <c r="A1366">
        <v>-41</v>
      </c>
      <c r="B1366">
        <v>19</v>
      </c>
      <c r="C1366">
        <v>139</v>
      </c>
      <c r="D1366">
        <v>96</v>
      </c>
      <c r="E1366">
        <v>60</v>
      </c>
      <c r="F1366">
        <v>37</v>
      </c>
      <c r="G1366">
        <v>1439</v>
      </c>
      <c r="H1366">
        <v>-30</v>
      </c>
      <c r="I1366">
        <v>97</v>
      </c>
      <c r="J1366">
        <v>20</v>
      </c>
      <c r="K1366">
        <v>120</v>
      </c>
      <c r="L1366">
        <v>801</v>
      </c>
      <c r="M1366">
        <v>10</v>
      </c>
      <c r="N1366" s="2">
        <v>42947</v>
      </c>
      <c r="O1366" t="str">
        <f>VLOOKUP(L1366,Location!$A$1:$D$157,2,FALSE)</f>
        <v>Utah</v>
      </c>
      <c r="P1366" t="str">
        <f>VLOOKUP(L1366,Location!$A$1:$D$157,3,FALSE)</f>
        <v>West</v>
      </c>
      <c r="Q1366" t="str">
        <f>VLOOKUP(L1366,Location!$A$1:$D$157,4,FALSE)</f>
        <v>Small Market</v>
      </c>
      <c r="R1366" t="str">
        <f>VLOOKUP(M1366,Product!$A$1:$D$14,2,FALSE)</f>
        <v>Mint</v>
      </c>
      <c r="S1366" t="str">
        <f>VLOOKUP(M1366,Product!$A$1:$D$14,3,FALSE)</f>
        <v>Herbal Tea</v>
      </c>
      <c r="T1366" t="str">
        <f>VLOOKUP(M1366,Product!$A$1:$D$14,4,FALSE)</f>
        <v>Decaf</v>
      </c>
    </row>
    <row r="1367" spans="1:20" x14ac:dyDescent="0.3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s="2">
        <v>42947</v>
      </c>
      <c r="O1367" t="str">
        <f>VLOOKUP(L1367,Location!$A$1:$D$157,2,FALSE)</f>
        <v>Utah</v>
      </c>
      <c r="P1367" t="str">
        <f>VLOOKUP(L1367,Location!$A$1:$D$157,3,FALSE)</f>
        <v>West</v>
      </c>
      <c r="Q1367" t="str">
        <f>VLOOKUP(L1367,Location!$A$1:$D$157,4,FALSE)</f>
        <v>Small Market</v>
      </c>
      <c r="R1367" t="str">
        <f>VLOOKUP(M1367,Product!$A$1:$D$14,2,FALSE)</f>
        <v>Darjeeling</v>
      </c>
      <c r="S1367" t="str">
        <f>VLOOKUP(M1367,Product!$A$1:$D$14,3,FALSE)</f>
        <v>Tea</v>
      </c>
      <c r="T1367" t="str">
        <f>VLOOKUP(M1367,Product!$A$1:$D$14,4,FALSE)</f>
        <v>Regular</v>
      </c>
    </row>
    <row r="1368" spans="1:20" x14ac:dyDescent="0.3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2">
        <v>42947</v>
      </c>
      <c r="O1368" t="str">
        <f>VLOOKUP(L1368,Location!$A$1:$D$157,2,FALSE)</f>
        <v>Utah</v>
      </c>
      <c r="P1368" t="str">
        <f>VLOOKUP(L1368,Location!$A$1:$D$157,3,FALSE)</f>
        <v>West</v>
      </c>
      <c r="Q1368" t="str">
        <f>VLOOKUP(L1368,Location!$A$1:$D$157,4,FALSE)</f>
        <v>Small Market</v>
      </c>
      <c r="R1368" t="str">
        <f>VLOOKUP(M1368,Product!$A$1:$D$14,2,FALSE)</f>
        <v>Earl Grey</v>
      </c>
      <c r="S1368" t="str">
        <f>VLOOKUP(M1368,Product!$A$1:$D$14,3,FALSE)</f>
        <v>Tea</v>
      </c>
      <c r="T1368" t="str">
        <f>VLOOKUP(M1368,Product!$A$1:$D$14,4,FALSE)</f>
        <v>Regular</v>
      </c>
    </row>
    <row r="1369" spans="1:20" x14ac:dyDescent="0.3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s="2">
        <v>42947</v>
      </c>
      <c r="O1369" t="str">
        <f>VLOOKUP(L1369,Location!$A$1:$D$157,2,FALSE)</f>
        <v>Utah</v>
      </c>
      <c r="P1369" t="str">
        <f>VLOOKUP(L1369,Location!$A$1:$D$157,3,FALSE)</f>
        <v>West</v>
      </c>
      <c r="Q1369" t="str">
        <f>VLOOKUP(L1369,Location!$A$1:$D$157,4,FALSE)</f>
        <v>Small Market</v>
      </c>
      <c r="R1369" t="str">
        <f>VLOOKUP(M1369,Product!$A$1:$D$14,2,FALSE)</f>
        <v>Green Tea</v>
      </c>
      <c r="S1369" t="str">
        <f>VLOOKUP(M1369,Product!$A$1:$D$14,3,FALSE)</f>
        <v>Tea</v>
      </c>
      <c r="T1369" t="str">
        <f>VLOOKUP(M1369,Product!$A$1:$D$14,4,FALSE)</f>
        <v>Regular</v>
      </c>
    </row>
    <row r="1370" spans="1:20" x14ac:dyDescent="0.3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s="2">
        <v>42947</v>
      </c>
      <c r="O1370" t="str">
        <f>VLOOKUP(L1370,Location!$A$1:$D$157,2,FALSE)</f>
        <v>Utah</v>
      </c>
      <c r="P1370" t="str">
        <f>VLOOKUP(L1370,Location!$A$1:$D$157,3,FALSE)</f>
        <v>West</v>
      </c>
      <c r="Q1370" t="str">
        <f>VLOOKUP(L1370,Location!$A$1:$D$157,4,FALSE)</f>
        <v>Small Market</v>
      </c>
      <c r="R1370" t="str">
        <f>VLOOKUP(M1370,Product!$A$1:$D$14,2,FALSE)</f>
        <v>Decaf Irish Cream</v>
      </c>
      <c r="S1370" t="str">
        <f>VLOOKUP(M1370,Product!$A$1:$D$14,3,FALSE)</f>
        <v>Coffee</v>
      </c>
      <c r="T1370" t="str">
        <f>VLOOKUP(M1370,Product!$A$1:$D$14,4,FALSE)</f>
        <v>Decaf</v>
      </c>
    </row>
    <row r="1371" spans="1:20" x14ac:dyDescent="0.3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s="2">
        <v>42947</v>
      </c>
      <c r="O1371" t="str">
        <f>VLOOKUP(L1371,Location!$A$1:$D$157,2,FALSE)</f>
        <v>Utah</v>
      </c>
      <c r="P1371" t="str">
        <f>VLOOKUP(L1371,Location!$A$1:$D$157,3,FALSE)</f>
        <v>West</v>
      </c>
      <c r="Q1371" t="str">
        <f>VLOOKUP(L1371,Location!$A$1:$D$157,4,FALSE)</f>
        <v>Small Market</v>
      </c>
      <c r="R1371" t="str">
        <f>VLOOKUP(M1371,Product!$A$1:$D$14,2,FALSE)</f>
        <v>Caffe Latte</v>
      </c>
      <c r="S1371" t="str">
        <f>VLOOKUP(M1371,Product!$A$1:$D$14,3,FALSE)</f>
        <v>Espresso</v>
      </c>
      <c r="T1371" t="str">
        <f>VLOOKUP(M1371,Product!$A$1:$D$14,4,FALSE)</f>
        <v>Regular</v>
      </c>
    </row>
    <row r="1372" spans="1:20" x14ac:dyDescent="0.3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2">
        <v>42947</v>
      </c>
      <c r="O1372" t="str">
        <f>VLOOKUP(L1372,Location!$A$1:$D$157,2,FALSE)</f>
        <v>Utah</v>
      </c>
      <c r="P1372" t="str">
        <f>VLOOKUP(L1372,Location!$A$1:$D$157,3,FALSE)</f>
        <v>West</v>
      </c>
      <c r="Q1372" t="str">
        <f>VLOOKUP(L1372,Location!$A$1:$D$157,4,FALSE)</f>
        <v>Small Market</v>
      </c>
      <c r="R1372" t="str">
        <f>VLOOKUP(M1372,Product!$A$1:$D$14,2,FALSE)</f>
        <v>Caffe Mocha</v>
      </c>
      <c r="S1372" t="str">
        <f>VLOOKUP(M1372,Product!$A$1:$D$14,3,FALSE)</f>
        <v>Espresso</v>
      </c>
      <c r="T1372" t="str">
        <f>VLOOKUP(M1372,Product!$A$1:$D$14,4,FALSE)</f>
        <v>Regular</v>
      </c>
    </row>
    <row r="1373" spans="1:20" x14ac:dyDescent="0.3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s="2">
        <v>42947</v>
      </c>
      <c r="O1373" t="str">
        <f>VLOOKUP(L1373,Location!$A$1:$D$157,2,FALSE)</f>
        <v>Utah</v>
      </c>
      <c r="P1373" t="str">
        <f>VLOOKUP(L1373,Location!$A$1:$D$157,3,FALSE)</f>
        <v>West</v>
      </c>
      <c r="Q1373" t="str">
        <f>VLOOKUP(L1373,Location!$A$1:$D$157,4,FALSE)</f>
        <v>Small Market</v>
      </c>
      <c r="R1373" t="str">
        <f>VLOOKUP(M1373,Product!$A$1:$D$14,2,FALSE)</f>
        <v>Decaf Espresso</v>
      </c>
      <c r="S1373" t="str">
        <f>VLOOKUP(M1373,Product!$A$1:$D$14,3,FALSE)</f>
        <v>Espresso</v>
      </c>
      <c r="T1373" t="str">
        <f>VLOOKUP(M1373,Product!$A$1:$D$14,4,FALSE)</f>
        <v>Decaf</v>
      </c>
    </row>
    <row r="1374" spans="1:20" x14ac:dyDescent="0.3">
      <c r="A1374">
        <v>-139</v>
      </c>
      <c r="B1374">
        <v>-67</v>
      </c>
      <c r="C1374">
        <v>87</v>
      </c>
      <c r="D1374">
        <v>178</v>
      </c>
      <c r="E1374">
        <v>72</v>
      </c>
      <c r="F1374">
        <v>49</v>
      </c>
      <c r="G1374">
        <v>2105</v>
      </c>
      <c r="H1374">
        <v>-150</v>
      </c>
      <c r="I1374">
        <v>185</v>
      </c>
      <c r="J1374">
        <v>-90</v>
      </c>
      <c r="K1374">
        <v>100</v>
      </c>
      <c r="L1374">
        <v>562</v>
      </c>
      <c r="M1374">
        <v>1</v>
      </c>
      <c r="N1374" s="2">
        <v>42947</v>
      </c>
      <c r="O1374" t="str">
        <f>VLOOKUP(L1374,Location!$A$1:$D$157,2,FALSE)</f>
        <v>California</v>
      </c>
      <c r="P1374" t="str">
        <f>VLOOKUP(L1374,Location!$A$1:$D$157,3,FALSE)</f>
        <v>West</v>
      </c>
      <c r="Q1374" t="str">
        <f>VLOOKUP(L1374,Location!$A$1:$D$157,4,FALSE)</f>
        <v>Major Market</v>
      </c>
      <c r="R1374" t="str">
        <f>VLOOKUP(M1374,Product!$A$1:$D$14,2,FALSE)</f>
        <v>Amaretto</v>
      </c>
      <c r="S1374" t="str">
        <f>VLOOKUP(M1374,Product!$A$1:$D$14,3,FALSE)</f>
        <v>Coffee</v>
      </c>
      <c r="T1374" t="str">
        <f>VLOOKUP(M1374,Product!$A$1:$D$14,4,FALSE)</f>
        <v>Regular</v>
      </c>
    </row>
    <row r="1375" spans="1:20" x14ac:dyDescent="0.3">
      <c r="A1375">
        <v>368</v>
      </c>
      <c r="B1375">
        <v>546</v>
      </c>
      <c r="C1375">
        <v>910</v>
      </c>
      <c r="D1375">
        <v>405</v>
      </c>
      <c r="E1375">
        <v>178</v>
      </c>
      <c r="F1375">
        <v>127</v>
      </c>
      <c r="G1375">
        <v>2617</v>
      </c>
      <c r="H1375">
        <v>520</v>
      </c>
      <c r="I1375">
        <v>478</v>
      </c>
      <c r="J1375">
        <v>680</v>
      </c>
      <c r="K1375">
        <v>1130</v>
      </c>
      <c r="L1375">
        <v>650</v>
      </c>
      <c r="M1375">
        <v>2</v>
      </c>
      <c r="N1375" s="2">
        <v>42947</v>
      </c>
      <c r="O1375" t="str">
        <f>VLOOKUP(L1375,Location!$A$1:$D$157,2,FALSE)</f>
        <v>California</v>
      </c>
      <c r="P1375" t="str">
        <f>VLOOKUP(L1375,Location!$A$1:$D$157,3,FALSE)</f>
        <v>West</v>
      </c>
      <c r="Q1375" t="str">
        <f>VLOOKUP(L1375,Location!$A$1:$D$157,4,FALSE)</f>
        <v>Major Market</v>
      </c>
      <c r="R1375" t="str">
        <f>VLOOKUP(M1375,Product!$A$1:$D$14,2,FALSE)</f>
        <v>Columbian</v>
      </c>
      <c r="S1375" t="str">
        <f>VLOOKUP(M1375,Product!$A$1:$D$14,3,FALSE)</f>
        <v>Coffee</v>
      </c>
      <c r="T1375" t="str">
        <f>VLOOKUP(M1375,Product!$A$1:$D$14,4,FALSE)</f>
        <v>Regular</v>
      </c>
    </row>
    <row r="1376" spans="1:20" x14ac:dyDescent="0.3">
      <c r="A1376">
        <v>143</v>
      </c>
      <c r="B1376">
        <v>191</v>
      </c>
      <c r="C1376">
        <v>323</v>
      </c>
      <c r="D1376">
        <v>147</v>
      </c>
      <c r="E1376">
        <v>48</v>
      </c>
      <c r="F1376">
        <v>36</v>
      </c>
      <c r="G1376">
        <v>994</v>
      </c>
      <c r="H1376">
        <v>140</v>
      </c>
      <c r="I1376">
        <v>166</v>
      </c>
      <c r="J1376">
        <v>170</v>
      </c>
      <c r="K1376">
        <v>280</v>
      </c>
      <c r="L1376">
        <v>831</v>
      </c>
      <c r="M1376">
        <v>8</v>
      </c>
      <c r="N1376" s="2">
        <v>42947</v>
      </c>
      <c r="O1376" t="str">
        <f>VLOOKUP(L1376,Location!$A$1:$D$157,2,FALSE)</f>
        <v>California</v>
      </c>
      <c r="P1376" t="str">
        <f>VLOOKUP(L1376,Location!$A$1:$D$157,3,FALSE)</f>
        <v>West</v>
      </c>
      <c r="Q1376" t="str">
        <f>VLOOKUP(L1376,Location!$A$1:$D$157,4,FALSE)</f>
        <v>Major Market</v>
      </c>
      <c r="R1376" t="str">
        <f>VLOOKUP(M1376,Product!$A$1:$D$14,2,FALSE)</f>
        <v>Chamomile</v>
      </c>
      <c r="S1376" t="str">
        <f>VLOOKUP(M1376,Product!$A$1:$D$14,3,FALSE)</f>
        <v>Herbal Tea</v>
      </c>
      <c r="T1376" t="str">
        <f>VLOOKUP(M1376,Product!$A$1:$D$14,4,FALSE)</f>
        <v>Decaf</v>
      </c>
    </row>
    <row r="1377" spans="1:20" x14ac:dyDescent="0.3">
      <c r="A1377">
        <v>249</v>
      </c>
      <c r="B1377">
        <v>367</v>
      </c>
      <c r="C1377">
        <v>678</v>
      </c>
      <c r="D1377">
        <v>332</v>
      </c>
      <c r="E1377">
        <v>118</v>
      </c>
      <c r="F1377">
        <v>96</v>
      </c>
      <c r="G1377">
        <v>1296</v>
      </c>
      <c r="H1377">
        <v>240</v>
      </c>
      <c r="I1377">
        <v>259</v>
      </c>
      <c r="J1377">
        <v>330</v>
      </c>
      <c r="K1377">
        <v>590</v>
      </c>
      <c r="L1377">
        <v>916</v>
      </c>
      <c r="M1377">
        <v>9</v>
      </c>
      <c r="N1377" s="2">
        <v>42947</v>
      </c>
      <c r="O1377" t="str">
        <f>VLOOKUP(L1377,Location!$A$1:$D$157,2,FALSE)</f>
        <v>California</v>
      </c>
      <c r="P1377" t="str">
        <f>VLOOKUP(L1377,Location!$A$1:$D$157,3,FALSE)</f>
        <v>West</v>
      </c>
      <c r="Q1377" t="str">
        <f>VLOOKUP(L1377,Location!$A$1:$D$157,4,FALSE)</f>
        <v>Major Market</v>
      </c>
      <c r="R1377" t="str">
        <f>VLOOKUP(M1377,Product!$A$1:$D$14,2,FALSE)</f>
        <v>Lemon</v>
      </c>
      <c r="S1377" t="str">
        <f>VLOOKUP(M1377,Product!$A$1:$D$14,3,FALSE)</f>
        <v>Herbal Tea</v>
      </c>
      <c r="T1377" t="str">
        <f>VLOOKUP(M1377,Product!$A$1:$D$14,4,FALSE)</f>
        <v>Decaf</v>
      </c>
    </row>
    <row r="1378" spans="1:20" x14ac:dyDescent="0.3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s="2">
        <v>42947</v>
      </c>
      <c r="O1378" t="str">
        <f>VLOOKUP(L1378,Location!$A$1:$D$157,2,FALSE)</f>
        <v>California</v>
      </c>
      <c r="P1378" t="str">
        <f>VLOOKUP(L1378,Location!$A$1:$D$157,3,FALSE)</f>
        <v>West</v>
      </c>
      <c r="Q1378" t="str">
        <f>VLOOKUP(L1378,Location!$A$1:$D$157,4,FALSE)</f>
        <v>Major Market</v>
      </c>
      <c r="R1378" t="str">
        <f>VLOOKUP(M1378,Product!$A$1:$D$14,2,FALSE)</f>
        <v>Mint</v>
      </c>
      <c r="S1378" t="str">
        <f>VLOOKUP(M1378,Product!$A$1:$D$14,3,FALSE)</f>
        <v>Herbal Tea</v>
      </c>
      <c r="T1378" t="str">
        <f>VLOOKUP(M1378,Product!$A$1:$D$14,4,FALSE)</f>
        <v>Decaf</v>
      </c>
    </row>
    <row r="1379" spans="1:20" x14ac:dyDescent="0.3">
      <c r="A1379">
        <v>133</v>
      </c>
      <c r="B1379">
        <v>178</v>
      </c>
      <c r="C1379">
        <v>301</v>
      </c>
      <c r="D1379">
        <v>96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2">
        <v>42947</v>
      </c>
      <c r="O1379" t="str">
        <f>VLOOKUP(L1379,Location!$A$1:$D$157,2,FALSE)</f>
        <v>California</v>
      </c>
      <c r="P1379" t="str">
        <f>VLOOKUP(L1379,Location!$A$1:$D$157,3,FALSE)</f>
        <v>West</v>
      </c>
      <c r="Q1379" t="str">
        <f>VLOOKUP(L1379,Location!$A$1:$D$157,4,FALSE)</f>
        <v>Major Market</v>
      </c>
      <c r="R1379" t="str">
        <f>VLOOKUP(M1379,Product!$A$1:$D$14,2,FALSE)</f>
        <v>Darjeeling</v>
      </c>
      <c r="S1379" t="str">
        <f>VLOOKUP(M1379,Product!$A$1:$D$14,3,FALSE)</f>
        <v>Tea</v>
      </c>
      <c r="T1379" t="str">
        <f>VLOOKUP(M1379,Product!$A$1:$D$14,4,FALSE)</f>
        <v>Regular</v>
      </c>
    </row>
    <row r="1380" spans="1:20" x14ac:dyDescent="0.3">
      <c r="A1380">
        <v>105</v>
      </c>
      <c r="B1380">
        <v>145</v>
      </c>
      <c r="C1380">
        <v>245</v>
      </c>
      <c r="D1380">
        <v>97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s="2">
        <v>42947</v>
      </c>
      <c r="O1380" t="str">
        <f>VLOOKUP(L1380,Location!$A$1:$D$157,2,FALSE)</f>
        <v>California</v>
      </c>
      <c r="P1380" t="str">
        <f>VLOOKUP(L1380,Location!$A$1:$D$157,3,FALSE)</f>
        <v>West</v>
      </c>
      <c r="Q1380" t="str">
        <f>VLOOKUP(L1380,Location!$A$1:$D$157,4,FALSE)</f>
        <v>Major Market</v>
      </c>
      <c r="R1380" t="str">
        <f>VLOOKUP(M1380,Product!$A$1:$D$14,2,FALSE)</f>
        <v>Earl Grey</v>
      </c>
      <c r="S1380" t="str">
        <f>VLOOKUP(M1380,Product!$A$1:$D$14,3,FALSE)</f>
        <v>Tea</v>
      </c>
      <c r="T1380" t="str">
        <f>VLOOKUP(M1380,Product!$A$1:$D$14,4,FALSE)</f>
        <v>Regular</v>
      </c>
    </row>
    <row r="1381" spans="1:20" x14ac:dyDescent="0.3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s="2">
        <v>42947</v>
      </c>
      <c r="O1381" t="str">
        <f>VLOOKUP(L1381,Location!$A$1:$D$157,2,FALSE)</f>
        <v>California</v>
      </c>
      <c r="P1381" t="str">
        <f>VLOOKUP(L1381,Location!$A$1:$D$157,3,FALSE)</f>
        <v>West</v>
      </c>
      <c r="Q1381" t="str">
        <f>VLOOKUP(L1381,Location!$A$1:$D$157,4,FALSE)</f>
        <v>Major Market</v>
      </c>
      <c r="R1381" t="str">
        <f>VLOOKUP(M1381,Product!$A$1:$D$14,2,FALSE)</f>
        <v>Green Tea</v>
      </c>
      <c r="S1381" t="str">
        <f>VLOOKUP(M1381,Product!$A$1:$D$14,3,FALSE)</f>
        <v>Tea</v>
      </c>
      <c r="T1381" t="str">
        <f>VLOOKUP(M1381,Product!$A$1:$D$14,4,FALSE)</f>
        <v>Regular</v>
      </c>
    </row>
    <row r="1382" spans="1:20" x14ac:dyDescent="0.3">
      <c r="A1382">
        <v>-137</v>
      </c>
      <c r="B1382">
        <v>-30</v>
      </c>
      <c r="C1382">
        <v>166</v>
      </c>
      <c r="D1382">
        <v>156</v>
      </c>
      <c r="E1382">
        <v>107</v>
      </c>
      <c r="F1382">
        <v>64</v>
      </c>
      <c r="G1382">
        <v>3139</v>
      </c>
      <c r="H1382">
        <v>-140</v>
      </c>
      <c r="I1382">
        <v>283</v>
      </c>
      <c r="J1382">
        <v>-40</v>
      </c>
      <c r="K1382">
        <v>200</v>
      </c>
      <c r="L1382">
        <v>626</v>
      </c>
      <c r="M1382">
        <v>3</v>
      </c>
      <c r="N1382" s="2">
        <v>42947</v>
      </c>
      <c r="O1382" t="str">
        <f>VLOOKUP(L1382,Location!$A$1:$D$157,2,FALSE)</f>
        <v>California</v>
      </c>
      <c r="P1382" t="str">
        <f>VLOOKUP(L1382,Location!$A$1:$D$157,3,FALSE)</f>
        <v>West</v>
      </c>
      <c r="Q1382" t="str">
        <f>VLOOKUP(L1382,Location!$A$1:$D$157,4,FALSE)</f>
        <v>Major Market</v>
      </c>
      <c r="R1382" t="str">
        <f>VLOOKUP(M1382,Product!$A$1:$D$14,2,FALSE)</f>
        <v>Decaf Irish Cream</v>
      </c>
      <c r="S1382" t="str">
        <f>VLOOKUP(M1382,Product!$A$1:$D$14,3,FALSE)</f>
        <v>Coffee</v>
      </c>
      <c r="T1382" t="str">
        <f>VLOOKUP(M1382,Product!$A$1:$D$14,4,FALSE)</f>
        <v>Decaf</v>
      </c>
    </row>
    <row r="1383" spans="1:20" x14ac:dyDescent="0.3">
      <c r="A1383">
        <v>167</v>
      </c>
      <c r="B1383">
        <v>266</v>
      </c>
      <c r="C1383">
        <v>532</v>
      </c>
      <c r="D1383">
        <v>305</v>
      </c>
      <c r="E1383">
        <v>99</v>
      </c>
      <c r="F1383">
        <v>74</v>
      </c>
      <c r="G1383">
        <v>1797</v>
      </c>
      <c r="H1383">
        <v>170</v>
      </c>
      <c r="I1383">
        <v>291</v>
      </c>
      <c r="J1383">
        <v>260</v>
      </c>
      <c r="K1383">
        <v>510</v>
      </c>
      <c r="L1383">
        <v>916</v>
      </c>
      <c r="M1383">
        <v>4</v>
      </c>
      <c r="N1383" s="2">
        <v>42947</v>
      </c>
      <c r="O1383" t="str">
        <f>VLOOKUP(L1383,Location!$A$1:$D$157,2,FALSE)</f>
        <v>California</v>
      </c>
      <c r="P1383" t="str">
        <f>VLOOKUP(L1383,Location!$A$1:$D$157,3,FALSE)</f>
        <v>West</v>
      </c>
      <c r="Q1383" t="str">
        <f>VLOOKUP(L1383,Location!$A$1:$D$157,4,FALSE)</f>
        <v>Major Market</v>
      </c>
      <c r="R1383" t="str">
        <f>VLOOKUP(M1383,Product!$A$1:$D$14,2,FALSE)</f>
        <v>Caffe Latte</v>
      </c>
      <c r="S1383" t="str">
        <f>VLOOKUP(M1383,Product!$A$1:$D$14,3,FALSE)</f>
        <v>Espresso</v>
      </c>
      <c r="T1383" t="str">
        <f>VLOOKUP(M1383,Product!$A$1:$D$14,4,FALSE)</f>
        <v>Regular</v>
      </c>
    </row>
    <row r="1384" spans="1:20" x14ac:dyDescent="0.3">
      <c r="A1384">
        <v>50</v>
      </c>
      <c r="B1384">
        <v>239</v>
      </c>
      <c r="C1384">
        <v>412</v>
      </c>
      <c r="D1384">
        <v>218</v>
      </c>
      <c r="E1384">
        <v>189</v>
      </c>
      <c r="F1384">
        <v>156</v>
      </c>
      <c r="G1384">
        <v>927</v>
      </c>
      <c r="H1384">
        <v>60</v>
      </c>
      <c r="I1384">
        <v>150</v>
      </c>
      <c r="J1384">
        <v>230</v>
      </c>
      <c r="K1384">
        <v>390</v>
      </c>
      <c r="L1384">
        <v>530</v>
      </c>
      <c r="M1384">
        <v>5</v>
      </c>
      <c r="N1384" s="2">
        <v>42947</v>
      </c>
      <c r="O1384" t="str">
        <f>VLOOKUP(L1384,Location!$A$1:$D$157,2,FALSE)</f>
        <v>California</v>
      </c>
      <c r="P1384" t="str">
        <f>VLOOKUP(L1384,Location!$A$1:$D$157,3,FALSE)</f>
        <v>West</v>
      </c>
      <c r="Q1384" t="str">
        <f>VLOOKUP(L1384,Location!$A$1:$D$157,4,FALSE)</f>
        <v>Major Market</v>
      </c>
      <c r="R1384" t="str">
        <f>VLOOKUP(M1384,Product!$A$1:$D$14,2,FALSE)</f>
        <v>Caffe Mocha</v>
      </c>
      <c r="S1384" t="str">
        <f>VLOOKUP(M1384,Product!$A$1:$D$14,3,FALSE)</f>
        <v>Espresso</v>
      </c>
      <c r="T1384" t="str">
        <f>VLOOKUP(M1384,Product!$A$1:$D$14,4,FALSE)</f>
        <v>Regular</v>
      </c>
    </row>
    <row r="1385" spans="1:20" x14ac:dyDescent="0.3">
      <c r="A1385">
        <v>262</v>
      </c>
      <c r="B1385">
        <v>392</v>
      </c>
      <c r="C1385">
        <v>687</v>
      </c>
      <c r="D1385">
        <v>281</v>
      </c>
      <c r="E1385">
        <v>130</v>
      </c>
      <c r="F1385">
        <v>97</v>
      </c>
      <c r="G1385">
        <v>1714</v>
      </c>
      <c r="H1385">
        <v>250</v>
      </c>
      <c r="I1385">
        <v>183</v>
      </c>
      <c r="J1385">
        <v>370</v>
      </c>
      <c r="K1385">
        <v>650</v>
      </c>
      <c r="L1385">
        <v>707</v>
      </c>
      <c r="M1385">
        <v>6</v>
      </c>
      <c r="N1385" s="2">
        <v>42947</v>
      </c>
      <c r="O1385" t="str">
        <f>VLOOKUP(L1385,Location!$A$1:$D$157,2,FALSE)</f>
        <v>California</v>
      </c>
      <c r="P1385" t="str">
        <f>VLOOKUP(L1385,Location!$A$1:$D$157,3,FALSE)</f>
        <v>West</v>
      </c>
      <c r="Q1385" t="str">
        <f>VLOOKUP(L1385,Location!$A$1:$D$157,4,FALSE)</f>
        <v>Major Market</v>
      </c>
      <c r="R1385" t="str">
        <f>VLOOKUP(M1385,Product!$A$1:$D$14,2,FALSE)</f>
        <v>Decaf Espresso</v>
      </c>
      <c r="S1385" t="str">
        <f>VLOOKUP(M1385,Product!$A$1:$D$14,3,FALSE)</f>
        <v>Espresso</v>
      </c>
      <c r="T1385" t="str">
        <f>VLOOKUP(M1385,Product!$A$1:$D$14,4,FALSE)</f>
        <v>Decaf</v>
      </c>
    </row>
    <row r="1386" spans="1:20" x14ac:dyDescent="0.3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s="2">
        <v>42947</v>
      </c>
      <c r="O1386" t="str">
        <f>VLOOKUP(L1386,Location!$A$1:$D$157,2,FALSE)</f>
        <v>Nevada</v>
      </c>
      <c r="P1386" t="str">
        <f>VLOOKUP(L1386,Location!$A$1:$D$157,3,FALSE)</f>
        <v>West</v>
      </c>
      <c r="Q1386" t="str">
        <f>VLOOKUP(L1386,Location!$A$1:$D$157,4,FALSE)</f>
        <v>Small Market</v>
      </c>
      <c r="R1386" t="str">
        <f>VLOOKUP(M1386,Product!$A$1:$D$14,2,FALSE)</f>
        <v>Columbian</v>
      </c>
      <c r="S1386" t="str">
        <f>VLOOKUP(M1386,Product!$A$1:$D$14,3,FALSE)</f>
        <v>Coffee</v>
      </c>
      <c r="T1386" t="str">
        <f>VLOOKUP(M1386,Product!$A$1:$D$14,4,FALSE)</f>
        <v>Regular</v>
      </c>
    </row>
    <row r="1387" spans="1:20" x14ac:dyDescent="0.3">
      <c r="A1387">
        <v>49</v>
      </c>
      <c r="B1387">
        <v>239</v>
      </c>
      <c r="C1387">
        <v>412</v>
      </c>
      <c r="D1387">
        <v>247</v>
      </c>
      <c r="E1387">
        <v>190</v>
      </c>
      <c r="F1387">
        <v>156</v>
      </c>
      <c r="G1387">
        <v>927</v>
      </c>
      <c r="H1387">
        <v>70</v>
      </c>
      <c r="I1387">
        <v>159</v>
      </c>
      <c r="J1387">
        <v>220</v>
      </c>
      <c r="K1387">
        <v>360</v>
      </c>
      <c r="L1387">
        <v>775</v>
      </c>
      <c r="M1387">
        <v>8</v>
      </c>
      <c r="N1387" s="2">
        <v>42947</v>
      </c>
      <c r="O1387" t="str">
        <f>VLOOKUP(L1387,Location!$A$1:$D$157,2,FALSE)</f>
        <v>Nevada</v>
      </c>
      <c r="P1387" t="str">
        <f>VLOOKUP(L1387,Location!$A$1:$D$157,3,FALSE)</f>
        <v>West</v>
      </c>
      <c r="Q1387" t="str">
        <f>VLOOKUP(L1387,Location!$A$1:$D$157,4,FALSE)</f>
        <v>Small Market</v>
      </c>
      <c r="R1387" t="str">
        <f>VLOOKUP(M1387,Product!$A$1:$D$14,2,FALSE)</f>
        <v>Chamomile</v>
      </c>
      <c r="S1387" t="str">
        <f>VLOOKUP(M1387,Product!$A$1:$D$14,3,FALSE)</f>
        <v>Herbal Tea</v>
      </c>
      <c r="T1387" t="str">
        <f>VLOOKUP(M1387,Product!$A$1:$D$14,4,FALSE)</f>
        <v>Decaf</v>
      </c>
    </row>
    <row r="1388" spans="1:20" x14ac:dyDescent="0.3">
      <c r="A1388">
        <v>163</v>
      </c>
      <c r="B1388">
        <v>271</v>
      </c>
      <c r="C1388">
        <v>467</v>
      </c>
      <c r="D1388">
        <v>217</v>
      </c>
      <c r="E1388">
        <v>108</v>
      </c>
      <c r="F1388">
        <v>64</v>
      </c>
      <c r="G1388">
        <v>1167</v>
      </c>
      <c r="H1388">
        <v>170</v>
      </c>
      <c r="I1388">
        <v>136</v>
      </c>
      <c r="J1388">
        <v>250</v>
      </c>
      <c r="K1388">
        <v>410</v>
      </c>
      <c r="L1388">
        <v>775</v>
      </c>
      <c r="M1388">
        <v>9</v>
      </c>
      <c r="N1388" s="2">
        <v>42947</v>
      </c>
      <c r="O1388" t="str">
        <f>VLOOKUP(L1388,Location!$A$1:$D$157,2,FALSE)</f>
        <v>Nevada</v>
      </c>
      <c r="P1388" t="str">
        <f>VLOOKUP(L1388,Location!$A$1:$D$157,3,FALSE)</f>
        <v>West</v>
      </c>
      <c r="Q1388" t="str">
        <f>VLOOKUP(L1388,Location!$A$1:$D$157,4,FALSE)</f>
        <v>Small Market</v>
      </c>
      <c r="R1388" t="str">
        <f>VLOOKUP(M1388,Product!$A$1:$D$14,2,FALSE)</f>
        <v>Lemon</v>
      </c>
      <c r="S1388" t="str">
        <f>VLOOKUP(M1388,Product!$A$1:$D$14,3,FALSE)</f>
        <v>Herbal Tea</v>
      </c>
      <c r="T1388" t="str">
        <f>VLOOKUP(M1388,Product!$A$1:$D$14,4,FALSE)</f>
        <v>Decaf</v>
      </c>
    </row>
    <row r="1389" spans="1:20" x14ac:dyDescent="0.3">
      <c r="A1389">
        <v>150</v>
      </c>
      <c r="B1389">
        <v>222</v>
      </c>
      <c r="C1389">
        <v>376</v>
      </c>
      <c r="D1389">
        <v>168</v>
      </c>
      <c r="E1389">
        <v>72</v>
      </c>
      <c r="F1389">
        <v>49</v>
      </c>
      <c r="G1389">
        <v>817</v>
      </c>
      <c r="H1389">
        <v>150</v>
      </c>
      <c r="I1389">
        <v>169</v>
      </c>
      <c r="J1389">
        <v>200</v>
      </c>
      <c r="K1389">
        <v>330</v>
      </c>
      <c r="L1389">
        <v>702</v>
      </c>
      <c r="M1389">
        <v>10</v>
      </c>
      <c r="N1389" s="2">
        <v>42947</v>
      </c>
      <c r="O1389" t="str">
        <f>VLOOKUP(L1389,Location!$A$1:$D$157,2,FALSE)</f>
        <v>Nevada</v>
      </c>
      <c r="P1389" t="str">
        <f>VLOOKUP(L1389,Location!$A$1:$D$157,3,FALSE)</f>
        <v>West</v>
      </c>
      <c r="Q1389" t="str">
        <f>VLOOKUP(L1389,Location!$A$1:$D$157,4,FALSE)</f>
        <v>Small Market</v>
      </c>
      <c r="R1389" t="str">
        <f>VLOOKUP(M1389,Product!$A$1:$D$14,2,FALSE)</f>
        <v>Mint</v>
      </c>
      <c r="S1389" t="str">
        <f>VLOOKUP(M1389,Product!$A$1:$D$14,3,FALSE)</f>
        <v>Herbal Tea</v>
      </c>
      <c r="T1389" t="str">
        <f>VLOOKUP(M1389,Product!$A$1:$D$14,4,FALSE)</f>
        <v>Decaf</v>
      </c>
    </row>
    <row r="1390" spans="1:20" x14ac:dyDescent="0.3">
      <c r="A1390">
        <v>262</v>
      </c>
      <c r="B1390">
        <v>392</v>
      </c>
      <c r="C1390">
        <v>687</v>
      </c>
      <c r="D1390">
        <v>345</v>
      </c>
      <c r="E1390">
        <v>130</v>
      </c>
      <c r="F1390">
        <v>97</v>
      </c>
      <c r="G1390">
        <v>1714</v>
      </c>
      <c r="H1390">
        <v>190</v>
      </c>
      <c r="I1390">
        <v>247</v>
      </c>
      <c r="J1390">
        <v>270</v>
      </c>
      <c r="K1390">
        <v>460</v>
      </c>
      <c r="L1390">
        <v>702</v>
      </c>
      <c r="M1390">
        <v>11</v>
      </c>
      <c r="N1390" s="2">
        <v>42947</v>
      </c>
      <c r="O1390" t="str">
        <f>VLOOKUP(L1390,Location!$A$1:$D$157,2,FALSE)</f>
        <v>Nevada</v>
      </c>
      <c r="P1390" t="str">
        <f>VLOOKUP(L1390,Location!$A$1:$D$157,3,FALSE)</f>
        <v>West</v>
      </c>
      <c r="Q1390" t="str">
        <f>VLOOKUP(L1390,Location!$A$1:$D$157,4,FALSE)</f>
        <v>Small Market</v>
      </c>
      <c r="R1390" t="str">
        <f>VLOOKUP(M1390,Product!$A$1:$D$14,2,FALSE)</f>
        <v>Darjeeling</v>
      </c>
      <c r="S1390" t="str">
        <f>VLOOKUP(M1390,Product!$A$1:$D$14,3,FALSE)</f>
        <v>Tea</v>
      </c>
      <c r="T1390" t="str">
        <f>VLOOKUP(M1390,Product!$A$1:$D$14,4,FALSE)</f>
        <v>Regular</v>
      </c>
    </row>
    <row r="1391" spans="1:20" x14ac:dyDescent="0.3">
      <c r="A1391">
        <v>167</v>
      </c>
      <c r="B1391">
        <v>266</v>
      </c>
      <c r="C1391">
        <v>532</v>
      </c>
      <c r="D1391">
        <v>250</v>
      </c>
      <c r="E1391">
        <v>99</v>
      </c>
      <c r="F1391">
        <v>74</v>
      </c>
      <c r="G1391">
        <v>1797</v>
      </c>
      <c r="H1391">
        <v>130</v>
      </c>
      <c r="I1391">
        <v>171</v>
      </c>
      <c r="J1391">
        <v>190</v>
      </c>
      <c r="K1391">
        <v>360</v>
      </c>
      <c r="L1391">
        <v>775</v>
      </c>
      <c r="M1391">
        <v>12</v>
      </c>
      <c r="N1391" s="2">
        <v>42947</v>
      </c>
      <c r="O1391" t="str">
        <f>VLOOKUP(L1391,Location!$A$1:$D$157,2,FALSE)</f>
        <v>Nevada</v>
      </c>
      <c r="P1391" t="str">
        <f>VLOOKUP(L1391,Location!$A$1:$D$157,3,FALSE)</f>
        <v>West</v>
      </c>
      <c r="Q1391" t="str">
        <f>VLOOKUP(L1391,Location!$A$1:$D$157,4,FALSE)</f>
        <v>Small Market</v>
      </c>
      <c r="R1391" t="str">
        <f>VLOOKUP(M1391,Product!$A$1:$D$14,2,FALSE)</f>
        <v>Earl Grey</v>
      </c>
      <c r="S1391" t="str">
        <f>VLOOKUP(M1391,Product!$A$1:$D$14,3,FALSE)</f>
        <v>Tea</v>
      </c>
      <c r="T1391" t="str">
        <f>VLOOKUP(M1391,Product!$A$1:$D$14,4,FALSE)</f>
        <v>Regular</v>
      </c>
    </row>
    <row r="1392" spans="1:20" x14ac:dyDescent="0.3">
      <c r="A1392">
        <v>-404</v>
      </c>
      <c r="B1392">
        <v>-284</v>
      </c>
      <c r="C1392">
        <v>21</v>
      </c>
      <c r="D1392">
        <v>259</v>
      </c>
      <c r="E1392">
        <v>141</v>
      </c>
      <c r="F1392">
        <v>107</v>
      </c>
      <c r="G1392">
        <v>5807</v>
      </c>
      <c r="H1392">
        <v>-260</v>
      </c>
      <c r="I1392">
        <v>283</v>
      </c>
      <c r="J1392">
        <v>-180</v>
      </c>
      <c r="K1392">
        <v>0</v>
      </c>
      <c r="L1392">
        <v>775</v>
      </c>
      <c r="M1392">
        <v>13</v>
      </c>
      <c r="N1392" s="2">
        <v>42947</v>
      </c>
      <c r="O1392" t="str">
        <f>VLOOKUP(L1392,Location!$A$1:$D$157,2,FALSE)</f>
        <v>Nevada</v>
      </c>
      <c r="P1392" t="str">
        <f>VLOOKUP(L1392,Location!$A$1:$D$157,3,FALSE)</f>
        <v>West</v>
      </c>
      <c r="Q1392" t="str">
        <f>VLOOKUP(L1392,Location!$A$1:$D$157,4,FALSE)</f>
        <v>Small Market</v>
      </c>
      <c r="R1392" t="str">
        <f>VLOOKUP(M1392,Product!$A$1:$D$14,2,FALSE)</f>
        <v>Green Tea</v>
      </c>
      <c r="S1392" t="str">
        <f>VLOOKUP(M1392,Product!$A$1:$D$14,3,FALSE)</f>
        <v>Tea</v>
      </c>
      <c r="T1392" t="str">
        <f>VLOOKUP(M1392,Product!$A$1:$D$14,4,FALSE)</f>
        <v>Regular</v>
      </c>
    </row>
    <row r="1393" spans="1:20" x14ac:dyDescent="0.3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s="2">
        <v>42947</v>
      </c>
      <c r="O1393" t="str">
        <f>VLOOKUP(L1393,Location!$A$1:$D$157,2,FALSE)</f>
        <v>Nevada</v>
      </c>
      <c r="P1393" t="str">
        <f>VLOOKUP(L1393,Location!$A$1:$D$157,3,FALSE)</f>
        <v>West</v>
      </c>
      <c r="Q1393" t="str">
        <f>VLOOKUP(L1393,Location!$A$1:$D$157,4,FALSE)</f>
        <v>Small Market</v>
      </c>
      <c r="R1393" t="str">
        <f>VLOOKUP(M1393,Product!$A$1:$D$14,2,FALSE)</f>
        <v>Decaf Irish Cream</v>
      </c>
      <c r="S1393" t="str">
        <f>VLOOKUP(M1393,Product!$A$1:$D$14,3,FALSE)</f>
        <v>Coffee</v>
      </c>
      <c r="T1393" t="str">
        <f>VLOOKUP(M1393,Product!$A$1:$D$14,4,FALSE)</f>
        <v>Decaf</v>
      </c>
    </row>
    <row r="1394" spans="1:20" x14ac:dyDescent="0.3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s="2">
        <v>42947</v>
      </c>
      <c r="O1394" t="str">
        <f>VLOOKUP(L1394,Location!$A$1:$D$157,2,FALSE)</f>
        <v>Nevada</v>
      </c>
      <c r="P1394" t="str">
        <f>VLOOKUP(L1394,Location!$A$1:$D$157,3,FALSE)</f>
        <v>West</v>
      </c>
      <c r="Q1394" t="str">
        <f>VLOOKUP(L1394,Location!$A$1:$D$157,4,FALSE)</f>
        <v>Small Market</v>
      </c>
      <c r="R1394" t="str">
        <f>VLOOKUP(M1394,Product!$A$1:$D$14,2,FALSE)</f>
        <v>Caffe Latte</v>
      </c>
      <c r="S1394" t="str">
        <f>VLOOKUP(M1394,Product!$A$1:$D$14,3,FALSE)</f>
        <v>Espresso</v>
      </c>
      <c r="T1394" t="str">
        <f>VLOOKUP(M1394,Product!$A$1:$D$14,4,FALSE)</f>
        <v>Regular</v>
      </c>
    </row>
    <row r="1395" spans="1:20" x14ac:dyDescent="0.3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2">
        <v>42947</v>
      </c>
      <c r="O1395" t="str">
        <f>VLOOKUP(L1395,Location!$A$1:$D$157,2,FALSE)</f>
        <v>Nevada</v>
      </c>
      <c r="P1395" t="str">
        <f>VLOOKUP(L1395,Location!$A$1:$D$157,3,FALSE)</f>
        <v>West</v>
      </c>
      <c r="Q1395" t="str">
        <f>VLOOKUP(L1395,Location!$A$1:$D$157,4,FALSE)</f>
        <v>Small Market</v>
      </c>
      <c r="R1395" t="str">
        <f>VLOOKUP(M1395,Product!$A$1:$D$14,2,FALSE)</f>
        <v>Caffe Mocha</v>
      </c>
      <c r="S1395" t="str">
        <f>VLOOKUP(M1395,Product!$A$1:$D$14,3,FALSE)</f>
        <v>Espresso</v>
      </c>
      <c r="T1395" t="str">
        <f>VLOOKUP(M1395,Product!$A$1:$D$14,4,FALSE)</f>
        <v>Regular</v>
      </c>
    </row>
    <row r="1396" spans="1:20" x14ac:dyDescent="0.3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s="2">
        <v>42947</v>
      </c>
      <c r="O1396" t="str">
        <f>VLOOKUP(L1396,Location!$A$1:$D$157,2,FALSE)</f>
        <v>Nevada</v>
      </c>
      <c r="P1396" t="str">
        <f>VLOOKUP(L1396,Location!$A$1:$D$157,3,FALSE)</f>
        <v>West</v>
      </c>
      <c r="Q1396" t="str">
        <f>VLOOKUP(L1396,Location!$A$1:$D$157,4,FALSE)</f>
        <v>Small Market</v>
      </c>
      <c r="R1396" t="str">
        <f>VLOOKUP(M1396,Product!$A$1:$D$14,2,FALSE)</f>
        <v>Decaf Espresso</v>
      </c>
      <c r="S1396" t="str">
        <f>VLOOKUP(M1396,Product!$A$1:$D$14,3,FALSE)</f>
        <v>Espresso</v>
      </c>
      <c r="T1396" t="str">
        <f>VLOOKUP(M1396,Product!$A$1:$D$14,4,FALSE)</f>
        <v>Decaf</v>
      </c>
    </row>
    <row r="1397" spans="1:20" x14ac:dyDescent="0.3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s="2">
        <v>42947</v>
      </c>
      <c r="O1397" t="str">
        <f>VLOOKUP(L1397,Location!$A$1:$D$157,2,FALSE)</f>
        <v>Oregon</v>
      </c>
      <c r="P1397" t="str">
        <f>VLOOKUP(L1397,Location!$A$1:$D$157,3,FALSE)</f>
        <v>West</v>
      </c>
      <c r="Q1397" t="str">
        <f>VLOOKUP(L1397,Location!$A$1:$D$157,4,FALSE)</f>
        <v>Small Market</v>
      </c>
      <c r="R1397" t="str">
        <f>VLOOKUP(M1397,Product!$A$1:$D$14,2,FALSE)</f>
        <v>Amaretto</v>
      </c>
      <c r="S1397" t="str">
        <f>VLOOKUP(M1397,Product!$A$1:$D$14,3,FALSE)</f>
        <v>Coffee</v>
      </c>
      <c r="T1397" t="str">
        <f>VLOOKUP(M1397,Product!$A$1:$D$14,4,FALSE)</f>
        <v>Regular</v>
      </c>
    </row>
    <row r="1398" spans="1:20" x14ac:dyDescent="0.3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2">
        <v>42947</v>
      </c>
      <c r="O1398" t="str">
        <f>VLOOKUP(L1398,Location!$A$1:$D$157,2,FALSE)</f>
        <v>Oregon</v>
      </c>
      <c r="P1398" t="str">
        <f>VLOOKUP(L1398,Location!$A$1:$D$157,3,FALSE)</f>
        <v>West</v>
      </c>
      <c r="Q1398" t="str">
        <f>VLOOKUP(L1398,Location!$A$1:$D$157,4,FALSE)</f>
        <v>Small Market</v>
      </c>
      <c r="R1398" t="str">
        <f>VLOOKUP(M1398,Product!$A$1:$D$14,2,FALSE)</f>
        <v>Columbian</v>
      </c>
      <c r="S1398" t="str">
        <f>VLOOKUP(M1398,Product!$A$1:$D$14,3,FALSE)</f>
        <v>Coffee</v>
      </c>
      <c r="T1398" t="str">
        <f>VLOOKUP(M1398,Product!$A$1:$D$14,4,FALSE)</f>
        <v>Regular</v>
      </c>
    </row>
    <row r="1399" spans="1:20" x14ac:dyDescent="0.3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2">
        <v>42947</v>
      </c>
      <c r="O1399" t="str">
        <f>VLOOKUP(L1399,Location!$A$1:$D$157,2,FALSE)</f>
        <v>Oregon</v>
      </c>
      <c r="P1399" t="str">
        <f>VLOOKUP(L1399,Location!$A$1:$D$157,3,FALSE)</f>
        <v>West</v>
      </c>
      <c r="Q1399" t="str">
        <f>VLOOKUP(L1399,Location!$A$1:$D$157,4,FALSE)</f>
        <v>Small Market</v>
      </c>
      <c r="R1399" t="str">
        <f>VLOOKUP(M1399,Product!$A$1:$D$14,2,FALSE)</f>
        <v>Chamomile</v>
      </c>
      <c r="S1399" t="str">
        <f>VLOOKUP(M1399,Product!$A$1:$D$14,3,FALSE)</f>
        <v>Herbal Tea</v>
      </c>
      <c r="T1399" t="str">
        <f>VLOOKUP(M1399,Product!$A$1:$D$14,4,FALSE)</f>
        <v>Decaf</v>
      </c>
    </row>
    <row r="1400" spans="1:20" x14ac:dyDescent="0.3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s="2">
        <v>42947</v>
      </c>
      <c r="O1400" t="str">
        <f>VLOOKUP(L1400,Location!$A$1:$D$157,2,FALSE)</f>
        <v>Oregon</v>
      </c>
      <c r="P1400" t="str">
        <f>VLOOKUP(L1400,Location!$A$1:$D$157,3,FALSE)</f>
        <v>West</v>
      </c>
      <c r="Q1400" t="str">
        <f>VLOOKUP(L1400,Location!$A$1:$D$157,4,FALSE)</f>
        <v>Small Market</v>
      </c>
      <c r="R1400" t="str">
        <f>VLOOKUP(M1400,Product!$A$1:$D$14,2,FALSE)</f>
        <v>Lemon</v>
      </c>
      <c r="S1400" t="str">
        <f>VLOOKUP(M1400,Product!$A$1:$D$14,3,FALSE)</f>
        <v>Herbal Tea</v>
      </c>
      <c r="T1400" t="str">
        <f>VLOOKUP(M1400,Product!$A$1:$D$14,4,FALSE)</f>
        <v>Decaf</v>
      </c>
    </row>
    <row r="1401" spans="1:20" x14ac:dyDescent="0.3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s="2">
        <v>42947</v>
      </c>
      <c r="O1401" t="str">
        <f>VLOOKUP(L1401,Location!$A$1:$D$157,2,FALSE)</f>
        <v>Oregon</v>
      </c>
      <c r="P1401" t="str">
        <f>VLOOKUP(L1401,Location!$A$1:$D$157,3,FALSE)</f>
        <v>West</v>
      </c>
      <c r="Q1401" t="str">
        <f>VLOOKUP(L1401,Location!$A$1:$D$157,4,FALSE)</f>
        <v>Small Market</v>
      </c>
      <c r="R1401" t="str">
        <f>VLOOKUP(M1401,Product!$A$1:$D$14,2,FALSE)</f>
        <v>Darjeeling</v>
      </c>
      <c r="S1401" t="str">
        <f>VLOOKUP(M1401,Product!$A$1:$D$14,3,FALSE)</f>
        <v>Tea</v>
      </c>
      <c r="T1401" t="str">
        <f>VLOOKUP(M1401,Product!$A$1:$D$14,4,FALSE)</f>
        <v>Regular</v>
      </c>
    </row>
    <row r="1402" spans="1:20" x14ac:dyDescent="0.3">
      <c r="A1402">
        <v>104</v>
      </c>
      <c r="B1402">
        <v>172</v>
      </c>
      <c r="C1402">
        <v>286</v>
      </c>
      <c r="D1402">
        <v>78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s="2">
        <v>42947</v>
      </c>
      <c r="O1402" t="str">
        <f>VLOOKUP(L1402,Location!$A$1:$D$157,2,FALSE)</f>
        <v>Oregon</v>
      </c>
      <c r="P1402" t="str">
        <f>VLOOKUP(L1402,Location!$A$1:$D$157,3,FALSE)</f>
        <v>West</v>
      </c>
      <c r="Q1402" t="str">
        <f>VLOOKUP(L1402,Location!$A$1:$D$157,4,FALSE)</f>
        <v>Small Market</v>
      </c>
      <c r="R1402" t="str">
        <f>VLOOKUP(M1402,Product!$A$1:$D$14,2,FALSE)</f>
        <v>Earl Grey</v>
      </c>
      <c r="S1402" t="str">
        <f>VLOOKUP(M1402,Product!$A$1:$D$14,3,FALSE)</f>
        <v>Tea</v>
      </c>
      <c r="T1402" t="str">
        <f>VLOOKUP(M1402,Product!$A$1:$D$14,4,FALSE)</f>
        <v>Regular</v>
      </c>
    </row>
    <row r="1403" spans="1:20" x14ac:dyDescent="0.3">
      <c r="A1403">
        <v>102</v>
      </c>
      <c r="B1403">
        <v>161</v>
      </c>
      <c r="C1403">
        <v>277</v>
      </c>
      <c r="D1403">
        <v>109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2">
        <v>42947</v>
      </c>
      <c r="O1403" t="str">
        <f>VLOOKUP(L1403,Location!$A$1:$D$157,2,FALSE)</f>
        <v>Oregon</v>
      </c>
      <c r="P1403" t="str">
        <f>VLOOKUP(L1403,Location!$A$1:$D$157,3,FALSE)</f>
        <v>West</v>
      </c>
      <c r="Q1403" t="str">
        <f>VLOOKUP(L1403,Location!$A$1:$D$157,4,FALSE)</f>
        <v>Small Market</v>
      </c>
      <c r="R1403" t="str">
        <f>VLOOKUP(M1403,Product!$A$1:$D$14,2,FALSE)</f>
        <v>Green Tea</v>
      </c>
      <c r="S1403" t="str">
        <f>VLOOKUP(M1403,Product!$A$1:$D$14,3,FALSE)</f>
        <v>Tea</v>
      </c>
      <c r="T1403" t="str">
        <f>VLOOKUP(M1403,Product!$A$1:$D$14,4,FALSE)</f>
        <v>Regular</v>
      </c>
    </row>
    <row r="1404" spans="1:20" x14ac:dyDescent="0.3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s="2">
        <v>42947</v>
      </c>
      <c r="O1404" t="str">
        <f>VLOOKUP(L1404,Location!$A$1:$D$157,2,FALSE)</f>
        <v>Oregon</v>
      </c>
      <c r="P1404" t="str">
        <f>VLOOKUP(L1404,Location!$A$1:$D$157,3,FALSE)</f>
        <v>West</v>
      </c>
      <c r="Q1404" t="str">
        <f>VLOOKUP(L1404,Location!$A$1:$D$157,4,FALSE)</f>
        <v>Small Market</v>
      </c>
      <c r="R1404" t="str">
        <f>VLOOKUP(M1404,Product!$A$1:$D$14,2,FALSE)</f>
        <v>Decaf Irish Cream</v>
      </c>
      <c r="S1404" t="str">
        <f>VLOOKUP(M1404,Product!$A$1:$D$14,3,FALSE)</f>
        <v>Coffee</v>
      </c>
      <c r="T1404" t="str">
        <f>VLOOKUP(M1404,Product!$A$1:$D$14,4,FALSE)</f>
        <v>Decaf</v>
      </c>
    </row>
    <row r="1405" spans="1:20" x14ac:dyDescent="0.3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2">
        <v>42947</v>
      </c>
      <c r="O1405" t="str">
        <f>VLOOKUP(L1405,Location!$A$1:$D$157,2,FALSE)</f>
        <v>Oregon</v>
      </c>
      <c r="P1405" t="str">
        <f>VLOOKUP(L1405,Location!$A$1:$D$157,3,FALSE)</f>
        <v>West</v>
      </c>
      <c r="Q1405" t="str">
        <f>VLOOKUP(L1405,Location!$A$1:$D$157,4,FALSE)</f>
        <v>Small Market</v>
      </c>
      <c r="R1405" t="str">
        <f>VLOOKUP(M1405,Product!$A$1:$D$14,2,FALSE)</f>
        <v>Caffe Latte</v>
      </c>
      <c r="S1405" t="str">
        <f>VLOOKUP(M1405,Product!$A$1:$D$14,3,FALSE)</f>
        <v>Espresso</v>
      </c>
      <c r="T1405" t="str">
        <f>VLOOKUP(M1405,Product!$A$1:$D$14,4,FALSE)</f>
        <v>Regular</v>
      </c>
    </row>
    <row r="1406" spans="1:20" x14ac:dyDescent="0.3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2">
        <v>42947</v>
      </c>
      <c r="O1406" t="str">
        <f>VLOOKUP(L1406,Location!$A$1:$D$157,2,FALSE)</f>
        <v>Oregon</v>
      </c>
      <c r="P1406" t="str">
        <f>VLOOKUP(L1406,Location!$A$1:$D$157,3,FALSE)</f>
        <v>West</v>
      </c>
      <c r="Q1406" t="str">
        <f>VLOOKUP(L1406,Location!$A$1:$D$157,4,FALSE)</f>
        <v>Small Market</v>
      </c>
      <c r="R1406" t="str">
        <f>VLOOKUP(M1406,Product!$A$1:$D$14,2,FALSE)</f>
        <v>Caffe Mocha</v>
      </c>
      <c r="S1406" t="str">
        <f>VLOOKUP(M1406,Product!$A$1:$D$14,3,FALSE)</f>
        <v>Espresso</v>
      </c>
      <c r="T1406" t="str">
        <f>VLOOKUP(M1406,Product!$A$1:$D$14,4,FALSE)</f>
        <v>Regular</v>
      </c>
    </row>
    <row r="1407" spans="1:20" x14ac:dyDescent="0.3">
      <c r="A1407">
        <v>81</v>
      </c>
      <c r="B1407">
        <v>146</v>
      </c>
      <c r="C1407">
        <v>291</v>
      </c>
      <c r="D1407">
        <v>153</v>
      </c>
      <c r="E1407">
        <v>65</v>
      </c>
      <c r="F1407">
        <v>40</v>
      </c>
      <c r="G1407">
        <v>1292</v>
      </c>
      <c r="H1407">
        <v>90</v>
      </c>
      <c r="I1407">
        <v>82</v>
      </c>
      <c r="J1407">
        <v>140</v>
      </c>
      <c r="K1407">
        <v>270</v>
      </c>
      <c r="L1407">
        <v>503</v>
      </c>
      <c r="M1407">
        <v>6</v>
      </c>
      <c r="N1407" s="2">
        <v>42947</v>
      </c>
      <c r="O1407" t="str">
        <f>VLOOKUP(L1407,Location!$A$1:$D$157,2,FALSE)</f>
        <v>Oregon</v>
      </c>
      <c r="P1407" t="str">
        <f>VLOOKUP(L1407,Location!$A$1:$D$157,3,FALSE)</f>
        <v>West</v>
      </c>
      <c r="Q1407" t="str">
        <f>VLOOKUP(L1407,Location!$A$1:$D$157,4,FALSE)</f>
        <v>Small Market</v>
      </c>
      <c r="R1407" t="str">
        <f>VLOOKUP(M1407,Product!$A$1:$D$14,2,FALSE)</f>
        <v>Decaf Espresso</v>
      </c>
      <c r="S1407" t="str">
        <f>VLOOKUP(M1407,Product!$A$1:$D$14,3,FALSE)</f>
        <v>Espresso</v>
      </c>
      <c r="T1407" t="str">
        <f>VLOOKUP(M1407,Product!$A$1:$D$14,4,FALSE)</f>
        <v>Decaf</v>
      </c>
    </row>
    <row r="1408" spans="1:20" x14ac:dyDescent="0.3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s="2">
        <v>42947</v>
      </c>
      <c r="O1408" t="str">
        <f>VLOOKUP(L1408,Location!$A$1:$D$157,2,FALSE)</f>
        <v>Washington</v>
      </c>
      <c r="P1408" t="str">
        <f>VLOOKUP(L1408,Location!$A$1:$D$157,3,FALSE)</f>
        <v>West</v>
      </c>
      <c r="Q1408" t="str">
        <f>VLOOKUP(L1408,Location!$A$1:$D$157,4,FALSE)</f>
        <v>Small Market</v>
      </c>
      <c r="R1408" t="str">
        <f>VLOOKUP(M1408,Product!$A$1:$D$14,2,FALSE)</f>
        <v>Chamomile</v>
      </c>
      <c r="S1408" t="str">
        <f>VLOOKUP(M1408,Product!$A$1:$D$14,3,FALSE)</f>
        <v>Herbal Tea</v>
      </c>
      <c r="T1408" t="str">
        <f>VLOOKUP(M1408,Product!$A$1:$D$14,4,FALSE)</f>
        <v>Decaf</v>
      </c>
    </row>
    <row r="1409" spans="1:20" x14ac:dyDescent="0.3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s="2">
        <v>42947</v>
      </c>
      <c r="O1409" t="str">
        <f>VLOOKUP(L1409,Location!$A$1:$D$157,2,FALSE)</f>
        <v>Washington</v>
      </c>
      <c r="P1409" t="str">
        <f>VLOOKUP(L1409,Location!$A$1:$D$157,3,FALSE)</f>
        <v>West</v>
      </c>
      <c r="Q1409" t="str">
        <f>VLOOKUP(L1409,Location!$A$1:$D$157,4,FALSE)</f>
        <v>Small Market</v>
      </c>
      <c r="R1409" t="str">
        <f>VLOOKUP(M1409,Product!$A$1:$D$14,2,FALSE)</f>
        <v>Lemon</v>
      </c>
      <c r="S1409" t="str">
        <f>VLOOKUP(M1409,Product!$A$1:$D$14,3,FALSE)</f>
        <v>Herbal Tea</v>
      </c>
      <c r="T1409" t="str">
        <f>VLOOKUP(M1409,Product!$A$1:$D$14,4,FALSE)</f>
        <v>Decaf</v>
      </c>
    </row>
    <row r="1410" spans="1:20" x14ac:dyDescent="0.3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s="2">
        <v>42947</v>
      </c>
      <c r="O1410" t="str">
        <f>VLOOKUP(L1410,Location!$A$1:$D$157,2,FALSE)</f>
        <v>Washington</v>
      </c>
      <c r="P1410" t="str">
        <f>VLOOKUP(L1410,Location!$A$1:$D$157,3,FALSE)</f>
        <v>West</v>
      </c>
      <c r="Q1410" t="str">
        <f>VLOOKUP(L1410,Location!$A$1:$D$157,4,FALSE)</f>
        <v>Small Market</v>
      </c>
      <c r="R1410" t="str">
        <f>VLOOKUP(M1410,Product!$A$1:$D$14,2,FALSE)</f>
        <v>Darjeeling</v>
      </c>
      <c r="S1410" t="str">
        <f>VLOOKUP(M1410,Product!$A$1:$D$14,3,FALSE)</f>
        <v>Tea</v>
      </c>
      <c r="T1410" t="str">
        <f>VLOOKUP(M1410,Product!$A$1:$D$14,4,FALSE)</f>
        <v>Regular</v>
      </c>
    </row>
    <row r="1411" spans="1:20" x14ac:dyDescent="0.3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s="2">
        <v>42947</v>
      </c>
      <c r="O1411" t="str">
        <f>VLOOKUP(L1411,Location!$A$1:$D$157,2,FALSE)</f>
        <v>Washington</v>
      </c>
      <c r="P1411" t="str">
        <f>VLOOKUP(L1411,Location!$A$1:$D$157,3,FALSE)</f>
        <v>West</v>
      </c>
      <c r="Q1411" t="str">
        <f>VLOOKUP(L1411,Location!$A$1:$D$157,4,FALSE)</f>
        <v>Small Market</v>
      </c>
      <c r="R1411" t="str">
        <f>VLOOKUP(M1411,Product!$A$1:$D$14,2,FALSE)</f>
        <v>Earl Grey</v>
      </c>
      <c r="S1411" t="str">
        <f>VLOOKUP(M1411,Product!$A$1:$D$14,3,FALSE)</f>
        <v>Tea</v>
      </c>
      <c r="T1411" t="str">
        <f>VLOOKUP(M1411,Product!$A$1:$D$14,4,FALSE)</f>
        <v>Regular</v>
      </c>
    </row>
    <row r="1412" spans="1:20" x14ac:dyDescent="0.3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s="2">
        <v>42947</v>
      </c>
      <c r="O1412" t="str">
        <f>VLOOKUP(L1412,Location!$A$1:$D$157,2,FALSE)</f>
        <v>Washington</v>
      </c>
      <c r="P1412" t="str">
        <f>VLOOKUP(L1412,Location!$A$1:$D$157,3,FALSE)</f>
        <v>West</v>
      </c>
      <c r="Q1412" t="str">
        <f>VLOOKUP(L1412,Location!$A$1:$D$157,4,FALSE)</f>
        <v>Small Market</v>
      </c>
      <c r="R1412" t="str">
        <f>VLOOKUP(M1412,Product!$A$1:$D$14,2,FALSE)</f>
        <v>Green Tea</v>
      </c>
      <c r="S1412" t="str">
        <f>VLOOKUP(M1412,Product!$A$1:$D$14,3,FALSE)</f>
        <v>Tea</v>
      </c>
      <c r="T1412" t="str">
        <f>VLOOKUP(M1412,Product!$A$1:$D$14,4,FALSE)</f>
        <v>Regular</v>
      </c>
    </row>
    <row r="1413" spans="1:20" x14ac:dyDescent="0.3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83</v>
      </c>
      <c r="J1413">
        <v>160</v>
      </c>
      <c r="K1413">
        <v>260</v>
      </c>
      <c r="L1413">
        <v>509</v>
      </c>
      <c r="M1413">
        <v>2</v>
      </c>
      <c r="N1413" s="2">
        <v>42947</v>
      </c>
      <c r="O1413" t="str">
        <f>VLOOKUP(L1413,Location!$A$1:$D$157,2,FALSE)</f>
        <v>Washington</v>
      </c>
      <c r="P1413" t="str">
        <f>VLOOKUP(L1413,Location!$A$1:$D$157,3,FALSE)</f>
        <v>West</v>
      </c>
      <c r="Q1413" t="str">
        <f>VLOOKUP(L1413,Location!$A$1:$D$157,4,FALSE)</f>
        <v>Small Market</v>
      </c>
      <c r="R1413" t="str">
        <f>VLOOKUP(M1413,Product!$A$1:$D$14,2,FALSE)</f>
        <v>Columbian</v>
      </c>
      <c r="S1413" t="str">
        <f>VLOOKUP(M1413,Product!$A$1:$D$14,3,FALSE)</f>
        <v>Coffee</v>
      </c>
      <c r="T1413" t="str">
        <f>VLOOKUP(M1413,Product!$A$1:$D$14,4,FALSE)</f>
        <v>Regular</v>
      </c>
    </row>
    <row r="1414" spans="1:20" x14ac:dyDescent="0.3">
      <c r="A1414">
        <v>34</v>
      </c>
      <c r="B1414">
        <v>184</v>
      </c>
      <c r="C1414">
        <v>317</v>
      </c>
      <c r="D1414">
        <v>117</v>
      </c>
      <c r="E1414">
        <v>150</v>
      </c>
      <c r="F1414">
        <v>120</v>
      </c>
      <c r="G1414">
        <v>705</v>
      </c>
      <c r="H1414">
        <v>100</v>
      </c>
      <c r="I1414">
        <v>174</v>
      </c>
      <c r="J1414">
        <v>230</v>
      </c>
      <c r="K1414">
        <v>390</v>
      </c>
      <c r="L1414">
        <v>206</v>
      </c>
      <c r="M1414">
        <v>3</v>
      </c>
      <c r="N1414" s="2">
        <v>42947</v>
      </c>
      <c r="O1414" t="str">
        <f>VLOOKUP(L1414,Location!$A$1:$D$157,2,FALSE)</f>
        <v>Washington</v>
      </c>
      <c r="P1414" t="str">
        <f>VLOOKUP(L1414,Location!$A$1:$D$157,3,FALSE)</f>
        <v>West</v>
      </c>
      <c r="Q1414" t="str">
        <f>VLOOKUP(L1414,Location!$A$1:$D$157,4,FALSE)</f>
        <v>Small Market</v>
      </c>
      <c r="R1414" t="str">
        <f>VLOOKUP(M1414,Product!$A$1:$D$14,2,FALSE)</f>
        <v>Decaf Irish Cream</v>
      </c>
      <c r="S1414" t="str">
        <f>VLOOKUP(M1414,Product!$A$1:$D$14,3,FALSE)</f>
        <v>Coffee</v>
      </c>
      <c r="T1414" t="str">
        <f>VLOOKUP(M1414,Product!$A$1:$D$14,4,FALSE)</f>
        <v>Decaf</v>
      </c>
    </row>
    <row r="1415" spans="1:20" x14ac:dyDescent="0.3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s="2">
        <v>42947</v>
      </c>
      <c r="O1415" t="str">
        <f>VLOOKUP(L1415,Location!$A$1:$D$157,2,FALSE)</f>
        <v>Washington</v>
      </c>
      <c r="P1415" t="str">
        <f>VLOOKUP(L1415,Location!$A$1:$D$157,3,FALSE)</f>
        <v>West</v>
      </c>
      <c r="Q1415" t="str">
        <f>VLOOKUP(L1415,Location!$A$1:$D$157,4,FALSE)</f>
        <v>Small Market</v>
      </c>
      <c r="R1415" t="str">
        <f>VLOOKUP(M1415,Product!$A$1:$D$14,2,FALSE)</f>
        <v>Caffe Latte</v>
      </c>
      <c r="S1415" t="str">
        <f>VLOOKUP(M1415,Product!$A$1:$D$14,3,FALSE)</f>
        <v>Espresso</v>
      </c>
      <c r="T1415" t="str">
        <f>VLOOKUP(M1415,Product!$A$1:$D$14,4,FALSE)</f>
        <v>Regular</v>
      </c>
    </row>
    <row r="1416" spans="1:20" x14ac:dyDescent="0.3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2">
        <v>42947</v>
      </c>
      <c r="O1416" t="str">
        <f>VLOOKUP(L1416,Location!$A$1:$D$157,2,FALSE)</f>
        <v>Washington</v>
      </c>
      <c r="P1416" t="str">
        <f>VLOOKUP(L1416,Location!$A$1:$D$157,3,FALSE)</f>
        <v>West</v>
      </c>
      <c r="Q1416" t="str">
        <f>VLOOKUP(L1416,Location!$A$1:$D$157,4,FALSE)</f>
        <v>Small Market</v>
      </c>
      <c r="R1416" t="str">
        <f>VLOOKUP(M1416,Product!$A$1:$D$14,2,FALSE)</f>
        <v>Caffe Mocha</v>
      </c>
      <c r="S1416" t="str">
        <f>VLOOKUP(M1416,Product!$A$1:$D$14,3,FALSE)</f>
        <v>Espresso</v>
      </c>
      <c r="T1416" t="str">
        <f>VLOOKUP(M1416,Product!$A$1:$D$14,4,FALSE)</f>
        <v>Regular</v>
      </c>
    </row>
    <row r="1417" spans="1:20" x14ac:dyDescent="0.3">
      <c r="A1417">
        <v>71</v>
      </c>
      <c r="B1417">
        <v>123</v>
      </c>
      <c r="C1417">
        <v>226</v>
      </c>
      <c r="D1417">
        <v>86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s="2">
        <v>42947</v>
      </c>
      <c r="O1417" t="str">
        <f>VLOOKUP(L1417,Location!$A$1:$D$157,2,FALSE)</f>
        <v>Washington</v>
      </c>
      <c r="P1417" t="str">
        <f>VLOOKUP(L1417,Location!$A$1:$D$157,3,FALSE)</f>
        <v>West</v>
      </c>
      <c r="Q1417" t="str">
        <f>VLOOKUP(L1417,Location!$A$1:$D$157,4,FALSE)</f>
        <v>Small Market</v>
      </c>
      <c r="R1417" t="str">
        <f>VLOOKUP(M1417,Product!$A$1:$D$14,2,FALSE)</f>
        <v>Decaf Espresso</v>
      </c>
      <c r="S1417" t="str">
        <f>VLOOKUP(M1417,Product!$A$1:$D$14,3,FALSE)</f>
        <v>Espresso</v>
      </c>
      <c r="T1417" t="str">
        <f>VLOOKUP(M1417,Product!$A$1:$D$14,4,FALSE)</f>
        <v>Decaf</v>
      </c>
    </row>
    <row r="1418" spans="1:20" x14ac:dyDescent="0.3">
      <c r="A1418">
        <v>87</v>
      </c>
      <c r="B1418">
        <v>155</v>
      </c>
      <c r="C1418">
        <v>310</v>
      </c>
      <c r="D1418">
        <v>114</v>
      </c>
      <c r="E1418">
        <v>68</v>
      </c>
      <c r="F1418">
        <v>43</v>
      </c>
      <c r="G1418">
        <v>1280</v>
      </c>
      <c r="H1418">
        <v>90</v>
      </c>
      <c r="I1418">
        <v>140</v>
      </c>
      <c r="J1418">
        <v>140</v>
      </c>
      <c r="K1418">
        <v>270</v>
      </c>
      <c r="L1418">
        <v>970</v>
      </c>
      <c r="M1418">
        <v>8</v>
      </c>
      <c r="N1418" s="2">
        <v>42978</v>
      </c>
      <c r="O1418" t="str">
        <f>VLOOKUP(L1418,Location!$A$1:$D$157,2,FALSE)</f>
        <v>Colorado</v>
      </c>
      <c r="P1418" t="str">
        <f>VLOOKUP(L1418,Location!$A$1:$D$157,3,FALSE)</f>
        <v>Central</v>
      </c>
      <c r="Q1418" t="str">
        <f>VLOOKUP(L1418,Location!$A$1:$D$157,4,FALSE)</f>
        <v>Major Market</v>
      </c>
      <c r="R1418" t="str">
        <f>VLOOKUP(M1418,Product!$A$1:$D$14,2,FALSE)</f>
        <v>Chamomile</v>
      </c>
      <c r="S1418" t="str">
        <f>VLOOKUP(M1418,Product!$A$1:$D$14,3,FALSE)</f>
        <v>Herbal Tea</v>
      </c>
      <c r="T1418" t="str">
        <f>VLOOKUP(M1418,Product!$A$1:$D$14,4,FALSE)</f>
        <v>Decaf</v>
      </c>
    </row>
    <row r="1419" spans="1:20" x14ac:dyDescent="0.3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s="2">
        <v>42978</v>
      </c>
      <c r="O1419" t="str">
        <f>VLOOKUP(L1419,Location!$A$1:$D$157,2,FALSE)</f>
        <v>Colorado</v>
      </c>
      <c r="P1419" t="str">
        <f>VLOOKUP(L1419,Location!$A$1:$D$157,3,FALSE)</f>
        <v>Central</v>
      </c>
      <c r="Q1419" t="str">
        <f>VLOOKUP(L1419,Location!$A$1:$D$157,4,FALSE)</f>
        <v>Major Market</v>
      </c>
      <c r="R1419" t="str">
        <f>VLOOKUP(M1419,Product!$A$1:$D$14,2,FALSE)</f>
        <v>Lemon</v>
      </c>
      <c r="S1419" t="str">
        <f>VLOOKUP(M1419,Product!$A$1:$D$14,3,FALSE)</f>
        <v>Herbal Tea</v>
      </c>
      <c r="T1419" t="str">
        <f>VLOOKUP(M1419,Product!$A$1:$D$14,4,FALSE)</f>
        <v>Decaf</v>
      </c>
    </row>
    <row r="1420" spans="1:20" x14ac:dyDescent="0.3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2">
        <v>42978</v>
      </c>
      <c r="O1420" t="str">
        <f>VLOOKUP(L1420,Location!$A$1:$D$157,2,FALSE)</f>
        <v>Colorado</v>
      </c>
      <c r="P1420" t="str">
        <f>VLOOKUP(L1420,Location!$A$1:$D$157,3,FALSE)</f>
        <v>Central</v>
      </c>
      <c r="Q1420" t="str">
        <f>VLOOKUP(L1420,Location!$A$1:$D$157,4,FALSE)</f>
        <v>Major Market</v>
      </c>
      <c r="R1420" t="str">
        <f>VLOOKUP(M1420,Product!$A$1:$D$14,2,FALSE)</f>
        <v>Mint</v>
      </c>
      <c r="S1420" t="str">
        <f>VLOOKUP(M1420,Product!$A$1:$D$14,3,FALSE)</f>
        <v>Herbal Tea</v>
      </c>
      <c r="T1420" t="str">
        <f>VLOOKUP(M1420,Product!$A$1:$D$14,4,FALSE)</f>
        <v>Decaf</v>
      </c>
    </row>
    <row r="1421" spans="1:20" x14ac:dyDescent="0.3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s="2">
        <v>42978</v>
      </c>
      <c r="O1421" t="str">
        <f>VLOOKUP(L1421,Location!$A$1:$D$157,2,FALSE)</f>
        <v>Colorado</v>
      </c>
      <c r="P1421" t="str">
        <f>VLOOKUP(L1421,Location!$A$1:$D$157,3,FALSE)</f>
        <v>Central</v>
      </c>
      <c r="Q1421" t="str">
        <f>VLOOKUP(L1421,Location!$A$1:$D$157,4,FALSE)</f>
        <v>Major Market</v>
      </c>
      <c r="R1421" t="str">
        <f>VLOOKUP(M1421,Product!$A$1:$D$14,2,FALSE)</f>
        <v>Darjeeling</v>
      </c>
      <c r="S1421" t="str">
        <f>VLOOKUP(M1421,Product!$A$1:$D$14,3,FALSE)</f>
        <v>Tea</v>
      </c>
      <c r="T1421" t="str">
        <f>VLOOKUP(M1421,Product!$A$1:$D$14,4,FALSE)</f>
        <v>Regular</v>
      </c>
    </row>
    <row r="1422" spans="1:20" x14ac:dyDescent="0.3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s="2">
        <v>42978</v>
      </c>
      <c r="O1422" t="str">
        <f>VLOOKUP(L1422,Location!$A$1:$D$157,2,FALSE)</f>
        <v>Colorado</v>
      </c>
      <c r="P1422" t="str">
        <f>VLOOKUP(L1422,Location!$A$1:$D$157,3,FALSE)</f>
        <v>Central</v>
      </c>
      <c r="Q1422" t="str">
        <f>VLOOKUP(L1422,Location!$A$1:$D$157,4,FALSE)</f>
        <v>Major Market</v>
      </c>
      <c r="R1422" t="str">
        <f>VLOOKUP(M1422,Product!$A$1:$D$14,2,FALSE)</f>
        <v>Earl Grey</v>
      </c>
      <c r="S1422" t="str">
        <f>VLOOKUP(M1422,Product!$A$1:$D$14,3,FALSE)</f>
        <v>Tea</v>
      </c>
      <c r="T1422" t="str">
        <f>VLOOKUP(M1422,Product!$A$1:$D$14,4,FALSE)</f>
        <v>Regular</v>
      </c>
    </row>
    <row r="1423" spans="1:20" x14ac:dyDescent="0.3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s="2">
        <v>42978</v>
      </c>
      <c r="O1423" t="str">
        <f>VLOOKUP(L1423,Location!$A$1:$D$157,2,FALSE)</f>
        <v>Colorado</v>
      </c>
      <c r="P1423" t="str">
        <f>VLOOKUP(L1423,Location!$A$1:$D$157,3,FALSE)</f>
        <v>Central</v>
      </c>
      <c r="Q1423" t="str">
        <f>VLOOKUP(L1423,Location!$A$1:$D$157,4,FALSE)</f>
        <v>Major Market</v>
      </c>
      <c r="R1423" t="str">
        <f>VLOOKUP(M1423,Product!$A$1:$D$14,2,FALSE)</f>
        <v>Green Tea</v>
      </c>
      <c r="S1423" t="str">
        <f>VLOOKUP(M1423,Product!$A$1:$D$14,3,FALSE)</f>
        <v>Tea</v>
      </c>
      <c r="T1423" t="str">
        <f>VLOOKUP(M1423,Product!$A$1:$D$14,4,FALSE)</f>
        <v>Regular</v>
      </c>
    </row>
    <row r="1424" spans="1:20" x14ac:dyDescent="0.3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s="2">
        <v>42978</v>
      </c>
      <c r="O1424" t="str">
        <f>VLOOKUP(L1424,Location!$A$1:$D$157,2,FALSE)</f>
        <v>Colorado</v>
      </c>
      <c r="P1424" t="str">
        <f>VLOOKUP(L1424,Location!$A$1:$D$157,3,FALSE)</f>
        <v>Central</v>
      </c>
      <c r="Q1424" t="str">
        <f>VLOOKUP(L1424,Location!$A$1:$D$157,4,FALSE)</f>
        <v>Major Market</v>
      </c>
      <c r="R1424" t="str">
        <f>VLOOKUP(M1424,Product!$A$1:$D$14,2,FALSE)</f>
        <v>Caffe Mocha</v>
      </c>
      <c r="S1424" t="str">
        <f>VLOOKUP(M1424,Product!$A$1:$D$14,3,FALSE)</f>
        <v>Espresso</v>
      </c>
      <c r="T1424" t="str">
        <f>VLOOKUP(M1424,Product!$A$1:$D$14,4,FALSE)</f>
        <v>Regular</v>
      </c>
    </row>
    <row r="1425" spans="1:20" x14ac:dyDescent="0.3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s="2">
        <v>42978</v>
      </c>
      <c r="O1425" t="str">
        <f>VLOOKUP(L1425,Location!$A$1:$D$157,2,FALSE)</f>
        <v>Colorado</v>
      </c>
      <c r="P1425" t="str">
        <f>VLOOKUP(L1425,Location!$A$1:$D$157,3,FALSE)</f>
        <v>Central</v>
      </c>
      <c r="Q1425" t="str">
        <f>VLOOKUP(L1425,Location!$A$1:$D$157,4,FALSE)</f>
        <v>Major Market</v>
      </c>
      <c r="R1425" t="str">
        <f>VLOOKUP(M1425,Product!$A$1:$D$14,2,FALSE)</f>
        <v>Decaf Espresso</v>
      </c>
      <c r="S1425" t="str">
        <f>VLOOKUP(M1425,Product!$A$1:$D$14,3,FALSE)</f>
        <v>Espresso</v>
      </c>
      <c r="T1425" t="str">
        <f>VLOOKUP(M1425,Product!$A$1:$D$14,4,FALSE)</f>
        <v>Decaf</v>
      </c>
    </row>
    <row r="1426" spans="1:20" x14ac:dyDescent="0.3">
      <c r="A1426">
        <v>134</v>
      </c>
      <c r="B1426">
        <v>179</v>
      </c>
      <c r="C1426">
        <v>302</v>
      </c>
      <c r="D1426">
        <v>114</v>
      </c>
      <c r="E1426">
        <v>45</v>
      </c>
      <c r="F1426">
        <v>34</v>
      </c>
      <c r="G1426">
        <v>928</v>
      </c>
      <c r="H1426">
        <v>140</v>
      </c>
      <c r="I1426">
        <v>178</v>
      </c>
      <c r="J1426">
        <v>180</v>
      </c>
      <c r="K1426">
        <v>310</v>
      </c>
      <c r="L1426">
        <v>970</v>
      </c>
      <c r="M1426">
        <v>1</v>
      </c>
      <c r="N1426" s="2">
        <v>42978</v>
      </c>
      <c r="O1426" t="str">
        <f>VLOOKUP(L1426,Location!$A$1:$D$157,2,FALSE)</f>
        <v>Colorado</v>
      </c>
      <c r="P1426" t="str">
        <f>VLOOKUP(L1426,Location!$A$1:$D$157,3,FALSE)</f>
        <v>Central</v>
      </c>
      <c r="Q1426" t="str">
        <f>VLOOKUP(L1426,Location!$A$1:$D$157,4,FALSE)</f>
        <v>Major Market</v>
      </c>
      <c r="R1426" t="str">
        <f>VLOOKUP(M1426,Product!$A$1:$D$14,2,FALSE)</f>
        <v>Amaretto</v>
      </c>
      <c r="S1426" t="str">
        <f>VLOOKUP(M1426,Product!$A$1:$D$14,3,FALSE)</f>
        <v>Coffee</v>
      </c>
      <c r="T1426" t="str">
        <f>VLOOKUP(M1426,Product!$A$1:$D$14,4,FALSE)</f>
        <v>Regular</v>
      </c>
    </row>
    <row r="1427" spans="1:20" x14ac:dyDescent="0.3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s="2">
        <v>42978</v>
      </c>
      <c r="O1427" t="str">
        <f>VLOOKUP(L1427,Location!$A$1:$D$157,2,FALSE)</f>
        <v>Colorado</v>
      </c>
      <c r="P1427" t="str">
        <f>VLOOKUP(L1427,Location!$A$1:$D$157,3,FALSE)</f>
        <v>Central</v>
      </c>
      <c r="Q1427" t="str">
        <f>VLOOKUP(L1427,Location!$A$1:$D$157,4,FALSE)</f>
        <v>Major Market</v>
      </c>
      <c r="R1427" t="str">
        <f>VLOOKUP(M1427,Product!$A$1:$D$14,2,FALSE)</f>
        <v>Columbian</v>
      </c>
      <c r="S1427" t="str">
        <f>VLOOKUP(M1427,Product!$A$1:$D$14,3,FALSE)</f>
        <v>Coffee</v>
      </c>
      <c r="T1427" t="str">
        <f>VLOOKUP(M1427,Product!$A$1:$D$14,4,FALSE)</f>
        <v>Regular</v>
      </c>
    </row>
    <row r="1428" spans="1:20" x14ac:dyDescent="0.3">
      <c r="A1428">
        <v>106</v>
      </c>
      <c r="B1428">
        <v>145</v>
      </c>
      <c r="C1428">
        <v>245</v>
      </c>
      <c r="D1428">
        <v>83</v>
      </c>
      <c r="E1428">
        <v>39</v>
      </c>
      <c r="F1428">
        <v>28</v>
      </c>
      <c r="G1428">
        <v>981</v>
      </c>
      <c r="H1428">
        <v>120</v>
      </c>
      <c r="I1428">
        <v>181</v>
      </c>
      <c r="J1428">
        <v>150</v>
      </c>
      <c r="K1428">
        <v>250</v>
      </c>
      <c r="L1428">
        <v>970</v>
      </c>
      <c r="M1428">
        <v>3</v>
      </c>
      <c r="N1428" s="2">
        <v>42978</v>
      </c>
      <c r="O1428" t="str">
        <f>VLOOKUP(L1428,Location!$A$1:$D$157,2,FALSE)</f>
        <v>Colorado</v>
      </c>
      <c r="P1428" t="str">
        <f>VLOOKUP(L1428,Location!$A$1:$D$157,3,FALSE)</f>
        <v>Central</v>
      </c>
      <c r="Q1428" t="str">
        <f>VLOOKUP(L1428,Location!$A$1:$D$157,4,FALSE)</f>
        <v>Major Market</v>
      </c>
      <c r="R1428" t="str">
        <f>VLOOKUP(M1428,Product!$A$1:$D$14,2,FALSE)</f>
        <v>Decaf Irish Cream</v>
      </c>
      <c r="S1428" t="str">
        <f>VLOOKUP(M1428,Product!$A$1:$D$14,3,FALSE)</f>
        <v>Coffee</v>
      </c>
      <c r="T1428" t="str">
        <f>VLOOKUP(M1428,Product!$A$1:$D$14,4,FALSE)</f>
        <v>Decaf</v>
      </c>
    </row>
    <row r="1429" spans="1:20" x14ac:dyDescent="0.3">
      <c r="A1429">
        <v>133</v>
      </c>
      <c r="B1429">
        <v>179</v>
      </c>
      <c r="C1429">
        <v>302</v>
      </c>
      <c r="D1429">
        <v>187</v>
      </c>
      <c r="E1429">
        <v>46</v>
      </c>
      <c r="F1429">
        <v>34</v>
      </c>
      <c r="G1429">
        <v>928</v>
      </c>
      <c r="H1429">
        <v>140</v>
      </c>
      <c r="I1429">
        <v>87</v>
      </c>
      <c r="J1429">
        <v>160</v>
      </c>
      <c r="K1429">
        <v>260</v>
      </c>
      <c r="L1429">
        <v>708</v>
      </c>
      <c r="M1429">
        <v>8</v>
      </c>
      <c r="N1429" s="2">
        <v>42978</v>
      </c>
      <c r="O1429" t="str">
        <f>VLOOKUP(L1429,Location!$A$1:$D$157,2,FALSE)</f>
        <v>Illinois</v>
      </c>
      <c r="P1429" t="str">
        <f>VLOOKUP(L1429,Location!$A$1:$D$157,3,FALSE)</f>
        <v>Central</v>
      </c>
      <c r="Q1429" t="str">
        <f>VLOOKUP(L1429,Location!$A$1:$D$157,4,FALSE)</f>
        <v>Major Market</v>
      </c>
      <c r="R1429" t="str">
        <f>VLOOKUP(M1429,Product!$A$1:$D$14,2,FALSE)</f>
        <v>Chamomile</v>
      </c>
      <c r="S1429" t="str">
        <f>VLOOKUP(M1429,Product!$A$1:$D$14,3,FALSE)</f>
        <v>Herbal Tea</v>
      </c>
      <c r="T1429" t="str">
        <f>VLOOKUP(M1429,Product!$A$1:$D$14,4,FALSE)</f>
        <v>Decaf</v>
      </c>
    </row>
    <row r="1430" spans="1:20" x14ac:dyDescent="0.3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2">
        <v>42978</v>
      </c>
      <c r="O1430" t="str">
        <f>VLOOKUP(L1430,Location!$A$1:$D$157,2,FALSE)</f>
        <v>Illinois</v>
      </c>
      <c r="P1430" t="str">
        <f>VLOOKUP(L1430,Location!$A$1:$D$157,3,FALSE)</f>
        <v>Central</v>
      </c>
      <c r="Q1430" t="str">
        <f>VLOOKUP(L1430,Location!$A$1:$D$157,4,FALSE)</f>
        <v>Major Market</v>
      </c>
      <c r="R1430" t="str">
        <f>VLOOKUP(M1430,Product!$A$1:$D$14,2,FALSE)</f>
        <v>Lemon</v>
      </c>
      <c r="S1430" t="str">
        <f>VLOOKUP(M1430,Product!$A$1:$D$14,3,FALSE)</f>
        <v>Herbal Tea</v>
      </c>
      <c r="T1430" t="str">
        <f>VLOOKUP(M1430,Product!$A$1:$D$14,4,FALSE)</f>
        <v>Decaf</v>
      </c>
    </row>
    <row r="1431" spans="1:20" x14ac:dyDescent="0.3">
      <c r="A1431">
        <v>106</v>
      </c>
      <c r="B1431">
        <v>145</v>
      </c>
      <c r="C1431">
        <v>245</v>
      </c>
      <c r="D1431">
        <v>62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s="2">
        <v>42978</v>
      </c>
      <c r="O1431" t="str">
        <f>VLOOKUP(L1431,Location!$A$1:$D$157,2,FALSE)</f>
        <v>Illinois</v>
      </c>
      <c r="P1431" t="str">
        <f>VLOOKUP(L1431,Location!$A$1:$D$157,3,FALSE)</f>
        <v>Central</v>
      </c>
      <c r="Q1431" t="str">
        <f>VLOOKUP(L1431,Location!$A$1:$D$157,4,FALSE)</f>
        <v>Major Market</v>
      </c>
      <c r="R1431" t="str">
        <f>VLOOKUP(M1431,Product!$A$1:$D$14,2,FALSE)</f>
        <v>Mint</v>
      </c>
      <c r="S1431" t="str">
        <f>VLOOKUP(M1431,Product!$A$1:$D$14,3,FALSE)</f>
        <v>Herbal Tea</v>
      </c>
      <c r="T1431" t="str">
        <f>VLOOKUP(M1431,Product!$A$1:$D$14,4,FALSE)</f>
        <v>Decaf</v>
      </c>
    </row>
    <row r="1432" spans="1:20" x14ac:dyDescent="0.3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s="2">
        <v>42978</v>
      </c>
      <c r="O1432" t="str">
        <f>VLOOKUP(L1432,Location!$A$1:$D$157,2,FALSE)</f>
        <v>Illinois</v>
      </c>
      <c r="P1432" t="str">
        <f>VLOOKUP(L1432,Location!$A$1:$D$157,3,FALSE)</f>
        <v>Central</v>
      </c>
      <c r="Q1432" t="str">
        <f>VLOOKUP(L1432,Location!$A$1:$D$157,4,FALSE)</f>
        <v>Major Market</v>
      </c>
      <c r="R1432" t="str">
        <f>VLOOKUP(M1432,Product!$A$1:$D$14,2,FALSE)</f>
        <v>Darjeeling</v>
      </c>
      <c r="S1432" t="str">
        <f>VLOOKUP(M1432,Product!$A$1:$D$14,3,FALSE)</f>
        <v>Tea</v>
      </c>
      <c r="T1432" t="str">
        <f>VLOOKUP(M1432,Product!$A$1:$D$14,4,FALSE)</f>
        <v>Regular</v>
      </c>
    </row>
    <row r="1433" spans="1:20" x14ac:dyDescent="0.3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s="2">
        <v>42978</v>
      </c>
      <c r="O1433" t="str">
        <f>VLOOKUP(L1433,Location!$A$1:$D$157,2,FALSE)</f>
        <v>Illinois</v>
      </c>
      <c r="P1433" t="str">
        <f>VLOOKUP(L1433,Location!$A$1:$D$157,3,FALSE)</f>
        <v>Central</v>
      </c>
      <c r="Q1433" t="str">
        <f>VLOOKUP(L1433,Location!$A$1:$D$157,4,FALSE)</f>
        <v>Major Market</v>
      </c>
      <c r="R1433" t="str">
        <f>VLOOKUP(M1433,Product!$A$1:$D$14,2,FALSE)</f>
        <v>Earl Grey</v>
      </c>
      <c r="S1433" t="str">
        <f>VLOOKUP(M1433,Product!$A$1:$D$14,3,FALSE)</f>
        <v>Tea</v>
      </c>
      <c r="T1433" t="str">
        <f>VLOOKUP(M1433,Product!$A$1:$D$14,4,FALSE)</f>
        <v>Regular</v>
      </c>
    </row>
    <row r="1434" spans="1:20" x14ac:dyDescent="0.3">
      <c r="A1434">
        <v>220</v>
      </c>
      <c r="B1434">
        <v>336</v>
      </c>
      <c r="C1434">
        <v>589</v>
      </c>
      <c r="D1434">
        <v>255</v>
      </c>
      <c r="E1434">
        <v>116</v>
      </c>
      <c r="F1434">
        <v>83</v>
      </c>
      <c r="G1434">
        <v>1686</v>
      </c>
      <c r="H1434">
        <v>280</v>
      </c>
      <c r="I1434">
        <v>320</v>
      </c>
      <c r="J1434">
        <v>400</v>
      </c>
      <c r="K1434">
        <v>690</v>
      </c>
      <c r="L1434">
        <v>618</v>
      </c>
      <c r="M1434">
        <v>5</v>
      </c>
      <c r="N1434" s="2">
        <v>42978</v>
      </c>
      <c r="O1434" t="str">
        <f>VLOOKUP(L1434,Location!$A$1:$D$157,2,FALSE)</f>
        <v>Illinois</v>
      </c>
      <c r="P1434" t="str">
        <f>VLOOKUP(L1434,Location!$A$1:$D$157,3,FALSE)</f>
        <v>Central</v>
      </c>
      <c r="Q1434" t="str">
        <f>VLOOKUP(L1434,Location!$A$1:$D$157,4,FALSE)</f>
        <v>Major Market</v>
      </c>
      <c r="R1434" t="str">
        <f>VLOOKUP(M1434,Product!$A$1:$D$14,2,FALSE)</f>
        <v>Caffe Mocha</v>
      </c>
      <c r="S1434" t="str">
        <f>VLOOKUP(M1434,Product!$A$1:$D$14,3,FALSE)</f>
        <v>Espresso</v>
      </c>
      <c r="T1434" t="str">
        <f>VLOOKUP(M1434,Product!$A$1:$D$14,4,FALSE)</f>
        <v>Regular</v>
      </c>
    </row>
    <row r="1435" spans="1:20" x14ac:dyDescent="0.3">
      <c r="A1435">
        <v>155</v>
      </c>
      <c r="B1435">
        <v>249</v>
      </c>
      <c r="C1435">
        <v>498</v>
      </c>
      <c r="D1435">
        <v>292</v>
      </c>
      <c r="E1435">
        <v>94</v>
      </c>
      <c r="F1435">
        <v>69</v>
      </c>
      <c r="G1435">
        <v>1775</v>
      </c>
      <c r="H1435">
        <v>210</v>
      </c>
      <c r="I1435">
        <v>291</v>
      </c>
      <c r="J1435">
        <v>300</v>
      </c>
      <c r="K1435">
        <v>580</v>
      </c>
      <c r="L1435">
        <v>312</v>
      </c>
      <c r="M1435">
        <v>6</v>
      </c>
      <c r="N1435" s="2">
        <v>42978</v>
      </c>
      <c r="O1435" t="str">
        <f>VLOOKUP(L1435,Location!$A$1:$D$157,2,FALSE)</f>
        <v>Illinois</v>
      </c>
      <c r="P1435" t="str">
        <f>VLOOKUP(L1435,Location!$A$1:$D$157,3,FALSE)</f>
        <v>Central</v>
      </c>
      <c r="Q1435" t="str">
        <f>VLOOKUP(L1435,Location!$A$1:$D$157,4,FALSE)</f>
        <v>Major Market</v>
      </c>
      <c r="R1435" t="str">
        <f>VLOOKUP(M1435,Product!$A$1:$D$14,2,FALSE)</f>
        <v>Decaf Espresso</v>
      </c>
      <c r="S1435" t="str">
        <f>VLOOKUP(M1435,Product!$A$1:$D$14,3,FALSE)</f>
        <v>Espresso</v>
      </c>
      <c r="T1435" t="str">
        <f>VLOOKUP(M1435,Product!$A$1:$D$14,4,FALSE)</f>
        <v>Decaf</v>
      </c>
    </row>
    <row r="1436" spans="1:20" x14ac:dyDescent="0.3">
      <c r="A1436">
        <v>129</v>
      </c>
      <c r="B1436">
        <v>225</v>
      </c>
      <c r="C1436">
        <v>387</v>
      </c>
      <c r="D1436">
        <v>118</v>
      </c>
      <c r="E1436">
        <v>96</v>
      </c>
      <c r="F1436">
        <v>53</v>
      </c>
      <c r="G1436">
        <v>1148</v>
      </c>
      <c r="H1436">
        <v>140</v>
      </c>
      <c r="I1436">
        <v>152</v>
      </c>
      <c r="J1436">
        <v>230</v>
      </c>
      <c r="K1436">
        <v>400</v>
      </c>
      <c r="L1436">
        <v>309</v>
      </c>
      <c r="M1436">
        <v>2</v>
      </c>
      <c r="N1436" s="2">
        <v>42978</v>
      </c>
      <c r="O1436" t="str">
        <f>VLOOKUP(L1436,Location!$A$1:$D$157,2,FALSE)</f>
        <v>Illinois</v>
      </c>
      <c r="P1436" t="str">
        <f>VLOOKUP(L1436,Location!$A$1:$D$157,3,FALSE)</f>
        <v>Central</v>
      </c>
      <c r="Q1436" t="str">
        <f>VLOOKUP(L1436,Location!$A$1:$D$157,4,FALSE)</f>
        <v>Major Market</v>
      </c>
      <c r="R1436" t="str">
        <f>VLOOKUP(M1436,Product!$A$1:$D$14,2,FALSE)</f>
        <v>Columbian</v>
      </c>
      <c r="S1436" t="str">
        <f>VLOOKUP(M1436,Product!$A$1:$D$14,3,FALSE)</f>
        <v>Coffee</v>
      </c>
      <c r="T1436" t="str">
        <f>VLOOKUP(M1436,Product!$A$1:$D$14,4,FALSE)</f>
        <v>Regular</v>
      </c>
    </row>
    <row r="1437" spans="1:20" x14ac:dyDescent="0.3">
      <c r="A1437">
        <v>115</v>
      </c>
      <c r="B1437">
        <v>176</v>
      </c>
      <c r="C1437">
        <v>298</v>
      </c>
      <c r="D1437">
        <v>112</v>
      </c>
      <c r="E1437">
        <v>61</v>
      </c>
      <c r="F1437">
        <v>39</v>
      </c>
      <c r="G1437">
        <v>801</v>
      </c>
      <c r="H1437">
        <v>140</v>
      </c>
      <c r="I1437">
        <v>66</v>
      </c>
      <c r="J1437">
        <v>190</v>
      </c>
      <c r="K1437">
        <v>310</v>
      </c>
      <c r="L1437">
        <v>708</v>
      </c>
      <c r="M1437">
        <v>3</v>
      </c>
      <c r="N1437" s="2">
        <v>42978</v>
      </c>
      <c r="O1437" t="str">
        <f>VLOOKUP(L1437,Location!$A$1:$D$157,2,FALSE)</f>
        <v>Illinois</v>
      </c>
      <c r="P1437" t="str">
        <f>VLOOKUP(L1437,Location!$A$1:$D$157,3,FALSE)</f>
        <v>Central</v>
      </c>
      <c r="Q1437" t="str">
        <f>VLOOKUP(L1437,Location!$A$1:$D$157,4,FALSE)</f>
        <v>Major Market</v>
      </c>
      <c r="R1437" t="str">
        <f>VLOOKUP(M1437,Product!$A$1:$D$14,2,FALSE)</f>
        <v>Decaf Irish Cream</v>
      </c>
      <c r="S1437" t="str">
        <f>VLOOKUP(M1437,Product!$A$1:$D$14,3,FALSE)</f>
        <v>Coffee</v>
      </c>
      <c r="T1437" t="str">
        <f>VLOOKUP(M1437,Product!$A$1:$D$14,4,FALSE)</f>
        <v>Decaf</v>
      </c>
    </row>
    <row r="1438" spans="1:20" x14ac:dyDescent="0.3">
      <c r="A1438">
        <v>220</v>
      </c>
      <c r="B1438">
        <v>336</v>
      </c>
      <c r="C1438">
        <v>589</v>
      </c>
      <c r="D1438">
        <v>329</v>
      </c>
      <c r="E1438">
        <v>116</v>
      </c>
      <c r="F1438">
        <v>83</v>
      </c>
      <c r="G1438">
        <v>1686</v>
      </c>
      <c r="H1438">
        <v>210</v>
      </c>
      <c r="I1438">
        <v>256</v>
      </c>
      <c r="J1438">
        <v>300</v>
      </c>
      <c r="K1438">
        <v>510</v>
      </c>
      <c r="L1438">
        <v>712</v>
      </c>
      <c r="M1438">
        <v>8</v>
      </c>
      <c r="N1438" s="2">
        <v>42978</v>
      </c>
      <c r="O1438" t="str">
        <f>VLOOKUP(L1438,Location!$A$1:$D$157,2,FALSE)</f>
        <v>Iowa</v>
      </c>
      <c r="P1438" t="str">
        <f>VLOOKUP(L1438,Location!$A$1:$D$157,3,FALSE)</f>
        <v>Central</v>
      </c>
      <c r="Q1438" t="str">
        <f>VLOOKUP(L1438,Location!$A$1:$D$157,4,FALSE)</f>
        <v>Small Market</v>
      </c>
      <c r="R1438" t="str">
        <f>VLOOKUP(M1438,Product!$A$1:$D$14,2,FALSE)</f>
        <v>Chamomile</v>
      </c>
      <c r="S1438" t="str">
        <f>VLOOKUP(M1438,Product!$A$1:$D$14,3,FALSE)</f>
        <v>Herbal Tea</v>
      </c>
      <c r="T1438" t="str">
        <f>VLOOKUP(M1438,Product!$A$1:$D$14,4,FALSE)</f>
        <v>Decaf</v>
      </c>
    </row>
    <row r="1439" spans="1:20" x14ac:dyDescent="0.3">
      <c r="A1439">
        <v>115</v>
      </c>
      <c r="B1439">
        <v>176</v>
      </c>
      <c r="C1439">
        <v>298</v>
      </c>
      <c r="D1439">
        <v>147</v>
      </c>
      <c r="E1439">
        <v>61</v>
      </c>
      <c r="F1439">
        <v>39</v>
      </c>
      <c r="G1439">
        <v>801</v>
      </c>
      <c r="H1439">
        <v>120</v>
      </c>
      <c r="I1439">
        <v>93</v>
      </c>
      <c r="J1439">
        <v>160</v>
      </c>
      <c r="K1439">
        <v>260</v>
      </c>
      <c r="L1439">
        <v>563</v>
      </c>
      <c r="M1439">
        <v>9</v>
      </c>
      <c r="N1439" s="2">
        <v>42978</v>
      </c>
      <c r="O1439" t="str">
        <f>VLOOKUP(L1439,Location!$A$1:$D$157,2,FALSE)</f>
        <v>Iowa</v>
      </c>
      <c r="P1439" t="str">
        <f>VLOOKUP(L1439,Location!$A$1:$D$157,3,FALSE)</f>
        <v>Central</v>
      </c>
      <c r="Q1439" t="str">
        <f>VLOOKUP(L1439,Location!$A$1:$D$157,4,FALSE)</f>
        <v>Small Market</v>
      </c>
      <c r="R1439" t="str">
        <f>VLOOKUP(M1439,Product!$A$1:$D$14,2,FALSE)</f>
        <v>Lemon</v>
      </c>
      <c r="S1439" t="str">
        <f>VLOOKUP(M1439,Product!$A$1:$D$14,3,FALSE)</f>
        <v>Herbal Tea</v>
      </c>
      <c r="T1439" t="str">
        <f>VLOOKUP(M1439,Product!$A$1:$D$14,4,FALSE)</f>
        <v>Decaf</v>
      </c>
    </row>
    <row r="1440" spans="1:20" x14ac:dyDescent="0.3">
      <c r="A1440">
        <v>155</v>
      </c>
      <c r="B1440">
        <v>249</v>
      </c>
      <c r="C1440">
        <v>498</v>
      </c>
      <c r="D1440">
        <v>215</v>
      </c>
      <c r="E1440">
        <v>94</v>
      </c>
      <c r="F1440">
        <v>69</v>
      </c>
      <c r="G1440">
        <v>1775</v>
      </c>
      <c r="H1440">
        <v>140</v>
      </c>
      <c r="I1440">
        <v>183</v>
      </c>
      <c r="J1440">
        <v>220</v>
      </c>
      <c r="K1440">
        <v>430</v>
      </c>
      <c r="L1440">
        <v>641</v>
      </c>
      <c r="M1440">
        <v>11</v>
      </c>
      <c r="N1440" s="2">
        <v>42978</v>
      </c>
      <c r="O1440" t="str">
        <f>VLOOKUP(L1440,Location!$A$1:$D$157,2,FALSE)</f>
        <v>Iowa</v>
      </c>
      <c r="P1440" t="str">
        <f>VLOOKUP(L1440,Location!$A$1:$D$157,3,FALSE)</f>
        <v>Central</v>
      </c>
      <c r="Q1440" t="str">
        <f>VLOOKUP(L1440,Location!$A$1:$D$157,4,FALSE)</f>
        <v>Small Market</v>
      </c>
      <c r="R1440" t="str">
        <f>VLOOKUP(M1440,Product!$A$1:$D$14,2,FALSE)</f>
        <v>Darjeeling</v>
      </c>
      <c r="S1440" t="str">
        <f>VLOOKUP(M1440,Product!$A$1:$D$14,3,FALSE)</f>
        <v>Tea</v>
      </c>
      <c r="T1440" t="str">
        <f>VLOOKUP(M1440,Product!$A$1:$D$14,4,FALSE)</f>
        <v>Regular</v>
      </c>
    </row>
    <row r="1441" spans="1:20" x14ac:dyDescent="0.3">
      <c r="A1441">
        <v>223</v>
      </c>
      <c r="B1441">
        <v>370</v>
      </c>
      <c r="C1441">
        <v>672</v>
      </c>
      <c r="D1441">
        <v>271</v>
      </c>
      <c r="E1441">
        <v>147</v>
      </c>
      <c r="F1441">
        <v>114</v>
      </c>
      <c r="G1441">
        <v>1783</v>
      </c>
      <c r="H1441">
        <v>210</v>
      </c>
      <c r="I1441">
        <v>330</v>
      </c>
      <c r="J1441">
        <v>340</v>
      </c>
      <c r="K1441">
        <v>590</v>
      </c>
      <c r="L1441">
        <v>712</v>
      </c>
      <c r="M1441">
        <v>12</v>
      </c>
      <c r="N1441" s="2">
        <v>42978</v>
      </c>
      <c r="O1441" t="str">
        <f>VLOOKUP(L1441,Location!$A$1:$D$157,2,FALSE)</f>
        <v>Iowa</v>
      </c>
      <c r="P1441" t="str">
        <f>VLOOKUP(L1441,Location!$A$1:$D$157,3,FALSE)</f>
        <v>Central</v>
      </c>
      <c r="Q1441" t="str">
        <f>VLOOKUP(L1441,Location!$A$1:$D$157,4,FALSE)</f>
        <v>Small Market</v>
      </c>
      <c r="R1441" t="str">
        <f>VLOOKUP(M1441,Product!$A$1:$D$14,2,FALSE)</f>
        <v>Earl Grey</v>
      </c>
      <c r="S1441" t="str">
        <f>VLOOKUP(M1441,Product!$A$1:$D$14,3,FALSE)</f>
        <v>Tea</v>
      </c>
      <c r="T1441" t="str">
        <f>VLOOKUP(M1441,Product!$A$1:$D$14,4,FALSE)</f>
        <v>Regular</v>
      </c>
    </row>
    <row r="1442" spans="1:20" x14ac:dyDescent="0.3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s="2">
        <v>42978</v>
      </c>
      <c r="O1442" t="str">
        <f>VLOOKUP(L1442,Location!$A$1:$D$157,2,FALSE)</f>
        <v>Iowa</v>
      </c>
      <c r="P1442" t="str">
        <f>VLOOKUP(L1442,Location!$A$1:$D$157,3,FALSE)</f>
        <v>Central</v>
      </c>
      <c r="Q1442" t="str">
        <f>VLOOKUP(L1442,Location!$A$1:$D$157,4,FALSE)</f>
        <v>Small Market</v>
      </c>
      <c r="R1442" t="str">
        <f>VLOOKUP(M1442,Product!$A$1:$D$14,2,FALSE)</f>
        <v>Caffe Mocha</v>
      </c>
      <c r="S1442" t="str">
        <f>VLOOKUP(M1442,Product!$A$1:$D$14,3,FALSE)</f>
        <v>Espresso</v>
      </c>
      <c r="T1442" t="str">
        <f>VLOOKUP(M1442,Product!$A$1:$D$14,4,FALSE)</f>
        <v>Regular</v>
      </c>
    </row>
    <row r="1443" spans="1:20" x14ac:dyDescent="0.3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2">
        <v>42978</v>
      </c>
      <c r="O1443" t="str">
        <f>VLOOKUP(L1443,Location!$A$1:$D$157,2,FALSE)</f>
        <v>Iowa</v>
      </c>
      <c r="P1443" t="str">
        <f>VLOOKUP(L1443,Location!$A$1:$D$157,3,FALSE)</f>
        <v>Central</v>
      </c>
      <c r="Q1443" t="str">
        <f>VLOOKUP(L1443,Location!$A$1:$D$157,4,FALSE)</f>
        <v>Small Market</v>
      </c>
      <c r="R1443" t="str">
        <f>VLOOKUP(M1443,Product!$A$1:$D$14,2,FALSE)</f>
        <v>Decaf Espresso</v>
      </c>
      <c r="S1443" t="str">
        <f>VLOOKUP(M1443,Product!$A$1:$D$14,3,FALSE)</f>
        <v>Espresso</v>
      </c>
      <c r="T1443" t="str">
        <f>VLOOKUP(M1443,Product!$A$1:$D$14,4,FALSE)</f>
        <v>Decaf</v>
      </c>
    </row>
    <row r="1444" spans="1:20" x14ac:dyDescent="0.3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s="2">
        <v>42978</v>
      </c>
      <c r="O1444" t="str">
        <f>VLOOKUP(L1444,Location!$A$1:$D$157,2,FALSE)</f>
        <v>Iowa</v>
      </c>
      <c r="P1444" t="str">
        <f>VLOOKUP(L1444,Location!$A$1:$D$157,3,FALSE)</f>
        <v>Central</v>
      </c>
      <c r="Q1444" t="str">
        <f>VLOOKUP(L1444,Location!$A$1:$D$157,4,FALSE)</f>
        <v>Small Market</v>
      </c>
      <c r="R1444" t="str">
        <f>VLOOKUP(M1444,Product!$A$1:$D$14,2,FALSE)</f>
        <v>Amaretto</v>
      </c>
      <c r="S1444" t="str">
        <f>VLOOKUP(M1444,Product!$A$1:$D$14,3,FALSE)</f>
        <v>Coffee</v>
      </c>
      <c r="T1444" t="str">
        <f>VLOOKUP(M1444,Product!$A$1:$D$14,4,FALSE)</f>
        <v>Regular</v>
      </c>
    </row>
    <row r="1445" spans="1:20" x14ac:dyDescent="0.3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s="2">
        <v>42978</v>
      </c>
      <c r="O1445" t="str">
        <f>VLOOKUP(L1445,Location!$A$1:$D$157,2,FALSE)</f>
        <v>Iowa</v>
      </c>
      <c r="P1445" t="str">
        <f>VLOOKUP(L1445,Location!$A$1:$D$157,3,FALSE)</f>
        <v>Central</v>
      </c>
      <c r="Q1445" t="str">
        <f>VLOOKUP(L1445,Location!$A$1:$D$157,4,FALSE)</f>
        <v>Small Market</v>
      </c>
      <c r="R1445" t="str">
        <f>VLOOKUP(M1445,Product!$A$1:$D$14,2,FALSE)</f>
        <v>Columbian</v>
      </c>
      <c r="S1445" t="str">
        <f>VLOOKUP(M1445,Product!$A$1:$D$14,3,FALSE)</f>
        <v>Coffee</v>
      </c>
      <c r="T1445" t="str">
        <f>VLOOKUP(M1445,Product!$A$1:$D$14,4,FALSE)</f>
        <v>Regular</v>
      </c>
    </row>
    <row r="1446" spans="1:20" x14ac:dyDescent="0.3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2">
        <v>42978</v>
      </c>
      <c r="O1446" t="str">
        <f>VLOOKUP(L1446,Location!$A$1:$D$157,2,FALSE)</f>
        <v>Iowa</v>
      </c>
      <c r="P1446" t="str">
        <f>VLOOKUP(L1446,Location!$A$1:$D$157,3,FALSE)</f>
        <v>Central</v>
      </c>
      <c r="Q1446" t="str">
        <f>VLOOKUP(L1446,Location!$A$1:$D$157,4,FALSE)</f>
        <v>Small Market</v>
      </c>
      <c r="R1446" t="str">
        <f>VLOOKUP(M1446,Product!$A$1:$D$14,2,FALSE)</f>
        <v>Decaf Irish Cream</v>
      </c>
      <c r="S1446" t="str">
        <f>VLOOKUP(M1446,Product!$A$1:$D$14,3,FALSE)</f>
        <v>Coffee</v>
      </c>
      <c r="T1446" t="str">
        <f>VLOOKUP(M1446,Product!$A$1:$D$14,4,FALSE)</f>
        <v>Decaf</v>
      </c>
    </row>
    <row r="1447" spans="1:20" x14ac:dyDescent="0.3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s="2">
        <v>42978</v>
      </c>
      <c r="O1447" t="str">
        <f>VLOOKUP(L1447,Location!$A$1:$D$157,2,FALSE)</f>
        <v>Missouri</v>
      </c>
      <c r="P1447" t="str">
        <f>VLOOKUP(L1447,Location!$A$1:$D$157,3,FALSE)</f>
        <v>Central</v>
      </c>
      <c r="Q1447" t="str">
        <f>VLOOKUP(L1447,Location!$A$1:$D$157,4,FALSE)</f>
        <v>Small Market</v>
      </c>
      <c r="R1447" t="str">
        <f>VLOOKUP(M1447,Product!$A$1:$D$14,2,FALSE)</f>
        <v>Chamomile</v>
      </c>
      <c r="S1447" t="str">
        <f>VLOOKUP(M1447,Product!$A$1:$D$14,3,FALSE)</f>
        <v>Herbal Tea</v>
      </c>
      <c r="T1447" t="str">
        <f>VLOOKUP(M1447,Product!$A$1:$D$14,4,FALSE)</f>
        <v>Decaf</v>
      </c>
    </row>
    <row r="1448" spans="1:20" x14ac:dyDescent="0.3">
      <c r="A1448">
        <v>-44</v>
      </c>
      <c r="B1448">
        <v>11</v>
      </c>
      <c r="C1448">
        <v>115</v>
      </c>
      <c r="D1448">
        <v>91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s="2">
        <v>42978</v>
      </c>
      <c r="O1448" t="str">
        <f>VLOOKUP(L1448,Location!$A$1:$D$157,2,FALSE)</f>
        <v>Missouri</v>
      </c>
      <c r="P1448" t="str">
        <f>VLOOKUP(L1448,Location!$A$1:$D$157,3,FALSE)</f>
        <v>Central</v>
      </c>
      <c r="Q1448" t="str">
        <f>VLOOKUP(L1448,Location!$A$1:$D$157,4,FALSE)</f>
        <v>Small Market</v>
      </c>
      <c r="R1448" t="str">
        <f>VLOOKUP(M1448,Product!$A$1:$D$14,2,FALSE)</f>
        <v>Lemon</v>
      </c>
      <c r="S1448" t="str">
        <f>VLOOKUP(M1448,Product!$A$1:$D$14,3,FALSE)</f>
        <v>Herbal Tea</v>
      </c>
      <c r="T1448" t="str">
        <f>VLOOKUP(M1448,Product!$A$1:$D$14,4,FALSE)</f>
        <v>Decaf</v>
      </c>
    </row>
    <row r="1449" spans="1:20" x14ac:dyDescent="0.3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s="2">
        <v>42978</v>
      </c>
      <c r="O1449" t="str">
        <f>VLOOKUP(L1449,Location!$A$1:$D$157,2,FALSE)</f>
        <v>Missouri</v>
      </c>
      <c r="P1449" t="str">
        <f>VLOOKUP(L1449,Location!$A$1:$D$157,3,FALSE)</f>
        <v>Central</v>
      </c>
      <c r="Q1449" t="str">
        <f>VLOOKUP(L1449,Location!$A$1:$D$157,4,FALSE)</f>
        <v>Small Market</v>
      </c>
      <c r="R1449" t="str">
        <f>VLOOKUP(M1449,Product!$A$1:$D$14,2,FALSE)</f>
        <v>Darjeeling</v>
      </c>
      <c r="S1449" t="str">
        <f>VLOOKUP(M1449,Product!$A$1:$D$14,3,FALSE)</f>
        <v>Tea</v>
      </c>
      <c r="T1449" t="str">
        <f>VLOOKUP(M1449,Product!$A$1:$D$14,4,FALSE)</f>
        <v>Regular</v>
      </c>
    </row>
    <row r="1450" spans="1:20" x14ac:dyDescent="0.3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s="2">
        <v>42978</v>
      </c>
      <c r="O1450" t="str">
        <f>VLOOKUP(L1450,Location!$A$1:$D$157,2,FALSE)</f>
        <v>Missouri</v>
      </c>
      <c r="P1450" t="str">
        <f>VLOOKUP(L1450,Location!$A$1:$D$157,3,FALSE)</f>
        <v>Central</v>
      </c>
      <c r="Q1450" t="str">
        <f>VLOOKUP(L1450,Location!$A$1:$D$157,4,FALSE)</f>
        <v>Small Market</v>
      </c>
      <c r="R1450" t="str">
        <f>VLOOKUP(M1450,Product!$A$1:$D$14,2,FALSE)</f>
        <v>Earl Grey</v>
      </c>
      <c r="S1450" t="str">
        <f>VLOOKUP(M1450,Product!$A$1:$D$14,3,FALSE)</f>
        <v>Tea</v>
      </c>
      <c r="T1450" t="str">
        <f>VLOOKUP(M1450,Product!$A$1:$D$14,4,FALSE)</f>
        <v>Regular</v>
      </c>
    </row>
    <row r="1451" spans="1:20" x14ac:dyDescent="0.3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s="2">
        <v>42978</v>
      </c>
      <c r="O1451" t="str">
        <f>VLOOKUP(L1451,Location!$A$1:$D$157,2,FALSE)</f>
        <v>Missouri</v>
      </c>
      <c r="P1451" t="str">
        <f>VLOOKUP(L1451,Location!$A$1:$D$157,3,FALSE)</f>
        <v>Central</v>
      </c>
      <c r="Q1451" t="str">
        <f>VLOOKUP(L1451,Location!$A$1:$D$157,4,FALSE)</f>
        <v>Small Market</v>
      </c>
      <c r="R1451" t="str">
        <f>VLOOKUP(M1451,Product!$A$1:$D$14,2,FALSE)</f>
        <v>Green Tea</v>
      </c>
      <c r="S1451" t="str">
        <f>VLOOKUP(M1451,Product!$A$1:$D$14,3,FALSE)</f>
        <v>Tea</v>
      </c>
      <c r="T1451" t="str">
        <f>VLOOKUP(M1451,Product!$A$1:$D$14,4,FALSE)</f>
        <v>Regular</v>
      </c>
    </row>
    <row r="1452" spans="1:20" x14ac:dyDescent="0.3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s="2">
        <v>42978</v>
      </c>
      <c r="O1452" t="str">
        <f>VLOOKUP(L1452,Location!$A$1:$D$157,2,FALSE)</f>
        <v>Missouri</v>
      </c>
      <c r="P1452" t="str">
        <f>VLOOKUP(L1452,Location!$A$1:$D$157,3,FALSE)</f>
        <v>Central</v>
      </c>
      <c r="Q1452" t="str">
        <f>VLOOKUP(L1452,Location!$A$1:$D$157,4,FALSE)</f>
        <v>Small Market</v>
      </c>
      <c r="R1452" t="str">
        <f>VLOOKUP(M1452,Product!$A$1:$D$14,2,FALSE)</f>
        <v>Caffe Mocha</v>
      </c>
      <c r="S1452" t="str">
        <f>VLOOKUP(M1452,Product!$A$1:$D$14,3,FALSE)</f>
        <v>Espresso</v>
      </c>
      <c r="T1452" t="str">
        <f>VLOOKUP(M1452,Product!$A$1:$D$14,4,FALSE)</f>
        <v>Regular</v>
      </c>
    </row>
    <row r="1453" spans="1:20" x14ac:dyDescent="0.3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s="2">
        <v>42978</v>
      </c>
      <c r="O1453" t="str">
        <f>VLOOKUP(L1453,Location!$A$1:$D$157,2,FALSE)</f>
        <v>Missouri</v>
      </c>
      <c r="P1453" t="str">
        <f>VLOOKUP(L1453,Location!$A$1:$D$157,3,FALSE)</f>
        <v>Central</v>
      </c>
      <c r="Q1453" t="str">
        <f>VLOOKUP(L1453,Location!$A$1:$D$157,4,FALSE)</f>
        <v>Small Market</v>
      </c>
      <c r="R1453" t="str">
        <f>VLOOKUP(M1453,Product!$A$1:$D$14,2,FALSE)</f>
        <v>Decaf Espresso</v>
      </c>
      <c r="S1453" t="str">
        <f>VLOOKUP(M1453,Product!$A$1:$D$14,3,FALSE)</f>
        <v>Espresso</v>
      </c>
      <c r="T1453" t="str">
        <f>VLOOKUP(M1453,Product!$A$1:$D$14,4,FALSE)</f>
        <v>Decaf</v>
      </c>
    </row>
    <row r="1454" spans="1:20" x14ac:dyDescent="0.3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s="2">
        <v>42978</v>
      </c>
      <c r="O1454" t="str">
        <f>VLOOKUP(L1454,Location!$A$1:$D$157,2,FALSE)</f>
        <v>Missouri</v>
      </c>
      <c r="P1454" t="str">
        <f>VLOOKUP(L1454,Location!$A$1:$D$157,3,FALSE)</f>
        <v>Central</v>
      </c>
      <c r="Q1454" t="str">
        <f>VLOOKUP(L1454,Location!$A$1:$D$157,4,FALSE)</f>
        <v>Small Market</v>
      </c>
      <c r="R1454" t="str">
        <f>VLOOKUP(M1454,Product!$A$1:$D$14,2,FALSE)</f>
        <v>Columbian</v>
      </c>
      <c r="S1454" t="str">
        <f>VLOOKUP(M1454,Product!$A$1:$D$14,3,FALSE)</f>
        <v>Coffee</v>
      </c>
      <c r="T1454" t="str">
        <f>VLOOKUP(M1454,Product!$A$1:$D$14,4,FALSE)</f>
        <v>Regular</v>
      </c>
    </row>
    <row r="1455" spans="1:20" x14ac:dyDescent="0.3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s="2">
        <v>42978</v>
      </c>
      <c r="O1455" t="str">
        <f>VLOOKUP(L1455,Location!$A$1:$D$157,2,FALSE)</f>
        <v>Missouri</v>
      </c>
      <c r="P1455" t="str">
        <f>VLOOKUP(L1455,Location!$A$1:$D$157,3,FALSE)</f>
        <v>Central</v>
      </c>
      <c r="Q1455" t="str">
        <f>VLOOKUP(L1455,Location!$A$1:$D$157,4,FALSE)</f>
        <v>Small Market</v>
      </c>
      <c r="R1455" t="str">
        <f>VLOOKUP(M1455,Product!$A$1:$D$14,2,FALSE)</f>
        <v>Decaf Irish Cream</v>
      </c>
      <c r="S1455" t="str">
        <f>VLOOKUP(M1455,Product!$A$1:$D$14,3,FALSE)</f>
        <v>Coffee</v>
      </c>
      <c r="T1455" t="str">
        <f>VLOOKUP(M1455,Product!$A$1:$D$14,4,FALSE)</f>
        <v>Decaf</v>
      </c>
    </row>
    <row r="1456" spans="1:20" x14ac:dyDescent="0.3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s="2">
        <v>42978</v>
      </c>
      <c r="O1456" t="str">
        <f>VLOOKUP(L1456,Location!$A$1:$D$157,2,FALSE)</f>
        <v>Ohio</v>
      </c>
      <c r="P1456" t="str">
        <f>VLOOKUP(L1456,Location!$A$1:$D$157,3,FALSE)</f>
        <v>Central</v>
      </c>
      <c r="Q1456" t="str">
        <f>VLOOKUP(L1456,Location!$A$1:$D$157,4,FALSE)</f>
        <v>Major Market</v>
      </c>
      <c r="R1456" t="str">
        <f>VLOOKUP(M1456,Product!$A$1:$D$14,2,FALSE)</f>
        <v>Chamomile</v>
      </c>
      <c r="S1456" t="str">
        <f>VLOOKUP(M1456,Product!$A$1:$D$14,3,FALSE)</f>
        <v>Herbal Tea</v>
      </c>
      <c r="T1456" t="str">
        <f>VLOOKUP(M1456,Product!$A$1:$D$14,4,FALSE)</f>
        <v>Decaf</v>
      </c>
    </row>
    <row r="1457" spans="1:20" x14ac:dyDescent="0.3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s="2">
        <v>42978</v>
      </c>
      <c r="O1457" t="str">
        <f>VLOOKUP(L1457,Location!$A$1:$D$157,2,FALSE)</f>
        <v>Ohio</v>
      </c>
      <c r="P1457" t="str">
        <f>VLOOKUP(L1457,Location!$A$1:$D$157,3,FALSE)</f>
        <v>Central</v>
      </c>
      <c r="Q1457" t="str">
        <f>VLOOKUP(L1457,Location!$A$1:$D$157,4,FALSE)</f>
        <v>Major Market</v>
      </c>
      <c r="R1457" t="str">
        <f>VLOOKUP(M1457,Product!$A$1:$D$14,2,FALSE)</f>
        <v>Lemon</v>
      </c>
      <c r="S1457" t="str">
        <f>VLOOKUP(M1457,Product!$A$1:$D$14,3,FALSE)</f>
        <v>Herbal Tea</v>
      </c>
      <c r="T1457" t="str">
        <f>VLOOKUP(M1457,Product!$A$1:$D$14,4,FALSE)</f>
        <v>Decaf</v>
      </c>
    </row>
    <row r="1458" spans="1:20" x14ac:dyDescent="0.3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s="2">
        <v>42978</v>
      </c>
      <c r="O1458" t="str">
        <f>VLOOKUP(L1458,Location!$A$1:$D$157,2,FALSE)</f>
        <v>Ohio</v>
      </c>
      <c r="P1458" t="str">
        <f>VLOOKUP(L1458,Location!$A$1:$D$157,3,FALSE)</f>
        <v>Central</v>
      </c>
      <c r="Q1458" t="str">
        <f>VLOOKUP(L1458,Location!$A$1:$D$157,4,FALSE)</f>
        <v>Major Market</v>
      </c>
      <c r="R1458" t="str">
        <f>VLOOKUP(M1458,Product!$A$1:$D$14,2,FALSE)</f>
        <v>Darjeeling</v>
      </c>
      <c r="S1458" t="str">
        <f>VLOOKUP(M1458,Product!$A$1:$D$14,3,FALSE)</f>
        <v>Tea</v>
      </c>
      <c r="T1458" t="str">
        <f>VLOOKUP(M1458,Product!$A$1:$D$14,4,FALSE)</f>
        <v>Regular</v>
      </c>
    </row>
    <row r="1459" spans="1:20" x14ac:dyDescent="0.3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s="2">
        <v>42978</v>
      </c>
      <c r="O1459" t="str">
        <f>VLOOKUP(L1459,Location!$A$1:$D$157,2,FALSE)</f>
        <v>Ohio</v>
      </c>
      <c r="P1459" t="str">
        <f>VLOOKUP(L1459,Location!$A$1:$D$157,3,FALSE)</f>
        <v>Central</v>
      </c>
      <c r="Q1459" t="str">
        <f>VLOOKUP(L1459,Location!$A$1:$D$157,4,FALSE)</f>
        <v>Major Market</v>
      </c>
      <c r="R1459" t="str">
        <f>VLOOKUP(M1459,Product!$A$1:$D$14,2,FALSE)</f>
        <v>Earl Grey</v>
      </c>
      <c r="S1459" t="str">
        <f>VLOOKUP(M1459,Product!$A$1:$D$14,3,FALSE)</f>
        <v>Tea</v>
      </c>
      <c r="T1459" t="str">
        <f>VLOOKUP(M1459,Product!$A$1:$D$14,4,FALSE)</f>
        <v>Regular</v>
      </c>
    </row>
    <row r="1460" spans="1:20" x14ac:dyDescent="0.3">
      <c r="A1460">
        <v>87</v>
      </c>
      <c r="B1460">
        <v>155</v>
      </c>
      <c r="C1460">
        <v>310</v>
      </c>
      <c r="D1460">
        <v>244</v>
      </c>
      <c r="E1460">
        <v>68</v>
      </c>
      <c r="F1460">
        <v>43</v>
      </c>
      <c r="G1460">
        <v>1280</v>
      </c>
      <c r="H1460">
        <v>130</v>
      </c>
      <c r="I1460">
        <v>83</v>
      </c>
      <c r="J1460">
        <v>190</v>
      </c>
      <c r="K1460">
        <v>360</v>
      </c>
      <c r="L1460">
        <v>513</v>
      </c>
      <c r="M1460">
        <v>5</v>
      </c>
      <c r="N1460" s="2">
        <v>42978</v>
      </c>
      <c r="O1460" t="str">
        <f>VLOOKUP(L1460,Location!$A$1:$D$157,2,FALSE)</f>
        <v>Ohio</v>
      </c>
      <c r="P1460" t="str">
        <f>VLOOKUP(L1460,Location!$A$1:$D$157,3,FALSE)</f>
        <v>Central</v>
      </c>
      <c r="Q1460" t="str">
        <f>VLOOKUP(L1460,Location!$A$1:$D$157,4,FALSE)</f>
        <v>Major Market</v>
      </c>
      <c r="R1460" t="str">
        <f>VLOOKUP(M1460,Product!$A$1:$D$14,2,FALSE)</f>
        <v>Caffe Mocha</v>
      </c>
      <c r="S1460" t="str">
        <f>VLOOKUP(M1460,Product!$A$1:$D$14,3,FALSE)</f>
        <v>Espresso</v>
      </c>
      <c r="T1460" t="str">
        <f>VLOOKUP(M1460,Product!$A$1:$D$14,4,FALSE)</f>
        <v>Regular</v>
      </c>
    </row>
    <row r="1461" spans="1:20" x14ac:dyDescent="0.3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s="2">
        <v>42978</v>
      </c>
      <c r="O1461" t="str">
        <f>VLOOKUP(L1461,Location!$A$1:$D$157,2,FALSE)</f>
        <v>Ohio</v>
      </c>
      <c r="P1461" t="str">
        <f>VLOOKUP(L1461,Location!$A$1:$D$157,3,FALSE)</f>
        <v>Central</v>
      </c>
      <c r="Q1461" t="str">
        <f>VLOOKUP(L1461,Location!$A$1:$D$157,4,FALSE)</f>
        <v>Major Market</v>
      </c>
      <c r="R1461" t="str">
        <f>VLOOKUP(M1461,Product!$A$1:$D$14,2,FALSE)</f>
        <v>Decaf Espresso</v>
      </c>
      <c r="S1461" t="str">
        <f>VLOOKUP(M1461,Product!$A$1:$D$14,3,FALSE)</f>
        <v>Espresso</v>
      </c>
      <c r="T1461" t="str">
        <f>VLOOKUP(M1461,Product!$A$1:$D$14,4,FALSE)</f>
        <v>Decaf</v>
      </c>
    </row>
    <row r="1462" spans="1:20" x14ac:dyDescent="0.3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s="2">
        <v>42978</v>
      </c>
      <c r="O1462" t="str">
        <f>VLOOKUP(L1462,Location!$A$1:$D$157,2,FALSE)</f>
        <v>Ohio</v>
      </c>
      <c r="P1462" t="str">
        <f>VLOOKUP(L1462,Location!$A$1:$D$157,3,FALSE)</f>
        <v>Central</v>
      </c>
      <c r="Q1462" t="str">
        <f>VLOOKUP(L1462,Location!$A$1:$D$157,4,FALSE)</f>
        <v>Major Market</v>
      </c>
      <c r="R1462" t="str">
        <f>VLOOKUP(M1462,Product!$A$1:$D$14,2,FALSE)</f>
        <v>Amaretto</v>
      </c>
      <c r="S1462" t="str">
        <f>VLOOKUP(M1462,Product!$A$1:$D$14,3,FALSE)</f>
        <v>Coffee</v>
      </c>
      <c r="T1462" t="str">
        <f>VLOOKUP(M1462,Product!$A$1:$D$14,4,FALSE)</f>
        <v>Regular</v>
      </c>
    </row>
    <row r="1463" spans="1:20" x14ac:dyDescent="0.3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s="2">
        <v>42978</v>
      </c>
      <c r="O1463" t="str">
        <f>VLOOKUP(L1463,Location!$A$1:$D$157,2,FALSE)</f>
        <v>Ohio</v>
      </c>
      <c r="P1463" t="str">
        <f>VLOOKUP(L1463,Location!$A$1:$D$157,3,FALSE)</f>
        <v>Central</v>
      </c>
      <c r="Q1463" t="str">
        <f>VLOOKUP(L1463,Location!$A$1:$D$157,4,FALSE)</f>
        <v>Major Market</v>
      </c>
      <c r="R1463" t="str">
        <f>VLOOKUP(M1463,Product!$A$1:$D$14,2,FALSE)</f>
        <v>Columbian</v>
      </c>
      <c r="S1463" t="str">
        <f>VLOOKUP(M1463,Product!$A$1:$D$14,3,FALSE)</f>
        <v>Coffee</v>
      </c>
      <c r="T1463" t="str">
        <f>VLOOKUP(M1463,Product!$A$1:$D$14,4,FALSE)</f>
        <v>Regular</v>
      </c>
    </row>
    <row r="1464" spans="1:20" x14ac:dyDescent="0.3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s="2">
        <v>42978</v>
      </c>
      <c r="O1464" t="str">
        <f>VLOOKUP(L1464,Location!$A$1:$D$157,2,FALSE)</f>
        <v>Ohio</v>
      </c>
      <c r="P1464" t="str">
        <f>VLOOKUP(L1464,Location!$A$1:$D$157,3,FALSE)</f>
        <v>Central</v>
      </c>
      <c r="Q1464" t="str">
        <f>VLOOKUP(L1464,Location!$A$1:$D$157,4,FALSE)</f>
        <v>Major Market</v>
      </c>
      <c r="R1464" t="str">
        <f>VLOOKUP(M1464,Product!$A$1:$D$14,2,FALSE)</f>
        <v>Decaf Irish Cream</v>
      </c>
      <c r="S1464" t="str">
        <f>VLOOKUP(M1464,Product!$A$1:$D$14,3,FALSE)</f>
        <v>Coffee</v>
      </c>
      <c r="T1464" t="str">
        <f>VLOOKUP(M1464,Product!$A$1:$D$14,4,FALSE)</f>
        <v>Decaf</v>
      </c>
    </row>
    <row r="1465" spans="1:20" x14ac:dyDescent="0.3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s="2">
        <v>42978</v>
      </c>
      <c r="O1465" t="str">
        <f>VLOOKUP(L1465,Location!$A$1:$D$157,2,FALSE)</f>
        <v>Wisconsin</v>
      </c>
      <c r="P1465" t="str">
        <f>VLOOKUP(L1465,Location!$A$1:$D$157,3,FALSE)</f>
        <v>Central</v>
      </c>
      <c r="Q1465" t="str">
        <f>VLOOKUP(L1465,Location!$A$1:$D$157,4,FALSE)</f>
        <v>Small Market</v>
      </c>
      <c r="R1465" t="str">
        <f>VLOOKUP(M1465,Product!$A$1:$D$14,2,FALSE)</f>
        <v>Chamomile</v>
      </c>
      <c r="S1465" t="str">
        <f>VLOOKUP(M1465,Product!$A$1:$D$14,3,FALSE)</f>
        <v>Herbal Tea</v>
      </c>
      <c r="T1465" t="str">
        <f>VLOOKUP(M1465,Product!$A$1:$D$14,4,FALSE)</f>
        <v>Decaf</v>
      </c>
    </row>
    <row r="1466" spans="1:20" x14ac:dyDescent="0.3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s="2">
        <v>42978</v>
      </c>
      <c r="O1466" t="str">
        <f>VLOOKUP(L1466,Location!$A$1:$D$157,2,FALSE)</f>
        <v>Wisconsin</v>
      </c>
      <c r="P1466" t="str">
        <f>VLOOKUP(L1466,Location!$A$1:$D$157,3,FALSE)</f>
        <v>Central</v>
      </c>
      <c r="Q1466" t="str">
        <f>VLOOKUP(L1466,Location!$A$1:$D$157,4,FALSE)</f>
        <v>Small Market</v>
      </c>
      <c r="R1466" t="str">
        <f>VLOOKUP(M1466,Product!$A$1:$D$14,2,FALSE)</f>
        <v>Lemon</v>
      </c>
      <c r="S1466" t="str">
        <f>VLOOKUP(M1466,Product!$A$1:$D$14,3,FALSE)</f>
        <v>Herbal Tea</v>
      </c>
      <c r="T1466" t="str">
        <f>VLOOKUP(M1466,Product!$A$1:$D$14,4,FALSE)</f>
        <v>Decaf</v>
      </c>
    </row>
    <row r="1467" spans="1:20" x14ac:dyDescent="0.3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s="2">
        <v>42978</v>
      </c>
      <c r="O1467" t="str">
        <f>VLOOKUP(L1467,Location!$A$1:$D$157,2,FALSE)</f>
        <v>Wisconsin</v>
      </c>
      <c r="P1467" t="str">
        <f>VLOOKUP(L1467,Location!$A$1:$D$157,3,FALSE)</f>
        <v>Central</v>
      </c>
      <c r="Q1467" t="str">
        <f>VLOOKUP(L1467,Location!$A$1:$D$157,4,FALSE)</f>
        <v>Small Market</v>
      </c>
      <c r="R1467" t="str">
        <f>VLOOKUP(M1467,Product!$A$1:$D$14,2,FALSE)</f>
        <v>Darjeeling</v>
      </c>
      <c r="S1467" t="str">
        <f>VLOOKUP(M1467,Product!$A$1:$D$14,3,FALSE)</f>
        <v>Tea</v>
      </c>
      <c r="T1467" t="str">
        <f>VLOOKUP(M1467,Product!$A$1:$D$14,4,FALSE)</f>
        <v>Regular</v>
      </c>
    </row>
    <row r="1468" spans="1:20" x14ac:dyDescent="0.3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s="2">
        <v>42978</v>
      </c>
      <c r="O1468" t="str">
        <f>VLOOKUP(L1468,Location!$A$1:$D$157,2,FALSE)</f>
        <v>Wisconsin</v>
      </c>
      <c r="P1468" t="str">
        <f>VLOOKUP(L1468,Location!$A$1:$D$157,3,FALSE)</f>
        <v>Central</v>
      </c>
      <c r="Q1468" t="str">
        <f>VLOOKUP(L1468,Location!$A$1:$D$157,4,FALSE)</f>
        <v>Small Market</v>
      </c>
      <c r="R1468" t="str">
        <f>VLOOKUP(M1468,Product!$A$1:$D$14,2,FALSE)</f>
        <v>Earl Grey</v>
      </c>
      <c r="S1468" t="str">
        <f>VLOOKUP(M1468,Product!$A$1:$D$14,3,FALSE)</f>
        <v>Tea</v>
      </c>
      <c r="T1468" t="str">
        <f>VLOOKUP(M1468,Product!$A$1:$D$14,4,FALSE)</f>
        <v>Regular</v>
      </c>
    </row>
    <row r="1469" spans="1:20" x14ac:dyDescent="0.3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s="2">
        <v>42978</v>
      </c>
      <c r="O1469" t="str">
        <f>VLOOKUP(L1469,Location!$A$1:$D$157,2,FALSE)</f>
        <v>Wisconsin</v>
      </c>
      <c r="P1469" t="str">
        <f>VLOOKUP(L1469,Location!$A$1:$D$157,3,FALSE)</f>
        <v>Central</v>
      </c>
      <c r="Q1469" t="str">
        <f>VLOOKUP(L1469,Location!$A$1:$D$157,4,FALSE)</f>
        <v>Small Market</v>
      </c>
      <c r="R1469" t="str">
        <f>VLOOKUP(M1469,Product!$A$1:$D$14,2,FALSE)</f>
        <v>Caffe Mocha</v>
      </c>
      <c r="S1469" t="str">
        <f>VLOOKUP(M1469,Product!$A$1:$D$14,3,FALSE)</f>
        <v>Espresso</v>
      </c>
      <c r="T1469" t="str">
        <f>VLOOKUP(M1469,Product!$A$1:$D$14,4,FALSE)</f>
        <v>Regular</v>
      </c>
    </row>
    <row r="1470" spans="1:20" x14ac:dyDescent="0.3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s="2">
        <v>42978</v>
      </c>
      <c r="O1470" t="str">
        <f>VLOOKUP(L1470,Location!$A$1:$D$157,2,FALSE)</f>
        <v>Wisconsin</v>
      </c>
      <c r="P1470" t="str">
        <f>VLOOKUP(L1470,Location!$A$1:$D$157,3,FALSE)</f>
        <v>Central</v>
      </c>
      <c r="Q1470" t="str">
        <f>VLOOKUP(L1470,Location!$A$1:$D$157,4,FALSE)</f>
        <v>Small Market</v>
      </c>
      <c r="R1470" t="str">
        <f>VLOOKUP(M1470,Product!$A$1:$D$14,2,FALSE)</f>
        <v>Decaf Espresso</v>
      </c>
      <c r="S1470" t="str">
        <f>VLOOKUP(M1470,Product!$A$1:$D$14,3,FALSE)</f>
        <v>Espresso</v>
      </c>
      <c r="T1470" t="str">
        <f>VLOOKUP(M1470,Product!$A$1:$D$14,4,FALSE)</f>
        <v>Decaf</v>
      </c>
    </row>
    <row r="1471" spans="1:20" x14ac:dyDescent="0.3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s="2">
        <v>42978</v>
      </c>
      <c r="O1471" t="str">
        <f>VLOOKUP(L1471,Location!$A$1:$D$157,2,FALSE)</f>
        <v>Wisconsin</v>
      </c>
      <c r="P1471" t="str">
        <f>VLOOKUP(L1471,Location!$A$1:$D$157,3,FALSE)</f>
        <v>Central</v>
      </c>
      <c r="Q1471" t="str">
        <f>VLOOKUP(L1471,Location!$A$1:$D$157,4,FALSE)</f>
        <v>Small Market</v>
      </c>
      <c r="R1471" t="str">
        <f>VLOOKUP(M1471,Product!$A$1:$D$14,2,FALSE)</f>
        <v>Amaretto</v>
      </c>
      <c r="S1471" t="str">
        <f>VLOOKUP(M1471,Product!$A$1:$D$14,3,FALSE)</f>
        <v>Coffee</v>
      </c>
      <c r="T1471" t="str">
        <f>VLOOKUP(M1471,Product!$A$1:$D$14,4,FALSE)</f>
        <v>Regular</v>
      </c>
    </row>
    <row r="1472" spans="1:20" x14ac:dyDescent="0.3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s="2">
        <v>42978</v>
      </c>
      <c r="O1472" t="str">
        <f>VLOOKUP(L1472,Location!$A$1:$D$157,2,FALSE)</f>
        <v>Wisconsin</v>
      </c>
      <c r="P1472" t="str">
        <f>VLOOKUP(L1472,Location!$A$1:$D$157,3,FALSE)</f>
        <v>Central</v>
      </c>
      <c r="Q1472" t="str">
        <f>VLOOKUP(L1472,Location!$A$1:$D$157,4,FALSE)</f>
        <v>Small Market</v>
      </c>
      <c r="R1472" t="str">
        <f>VLOOKUP(M1472,Product!$A$1:$D$14,2,FALSE)</f>
        <v>Columbian</v>
      </c>
      <c r="S1472" t="str">
        <f>VLOOKUP(M1472,Product!$A$1:$D$14,3,FALSE)</f>
        <v>Coffee</v>
      </c>
      <c r="T1472" t="str">
        <f>VLOOKUP(M1472,Product!$A$1:$D$14,4,FALSE)</f>
        <v>Regular</v>
      </c>
    </row>
    <row r="1473" spans="1:20" x14ac:dyDescent="0.3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s="2">
        <v>42978</v>
      </c>
      <c r="O1473" t="str">
        <f>VLOOKUP(L1473,Location!$A$1:$D$157,2,FALSE)</f>
        <v>Wisconsin</v>
      </c>
      <c r="P1473" t="str">
        <f>VLOOKUP(L1473,Location!$A$1:$D$157,3,FALSE)</f>
        <v>Central</v>
      </c>
      <c r="Q1473" t="str">
        <f>VLOOKUP(L1473,Location!$A$1:$D$157,4,FALSE)</f>
        <v>Small Market</v>
      </c>
      <c r="R1473" t="str">
        <f>VLOOKUP(M1473,Product!$A$1:$D$14,2,FALSE)</f>
        <v>Decaf Irish Cream</v>
      </c>
      <c r="S1473" t="str">
        <f>VLOOKUP(M1473,Product!$A$1:$D$14,3,FALSE)</f>
        <v>Coffee</v>
      </c>
      <c r="T1473" t="str">
        <f>VLOOKUP(M1473,Product!$A$1:$D$14,4,FALSE)</f>
        <v>Decaf</v>
      </c>
    </row>
    <row r="1474" spans="1:20" x14ac:dyDescent="0.3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s="2">
        <v>42978</v>
      </c>
      <c r="O1474" t="str">
        <f>VLOOKUP(L1474,Location!$A$1:$D$157,2,FALSE)</f>
        <v>Connecticut</v>
      </c>
      <c r="P1474" t="str">
        <f>VLOOKUP(L1474,Location!$A$1:$D$157,3,FALSE)</f>
        <v>East</v>
      </c>
      <c r="Q1474" t="str">
        <f>VLOOKUP(L1474,Location!$A$1:$D$157,4,FALSE)</f>
        <v>Small Market</v>
      </c>
      <c r="R1474" t="str">
        <f>VLOOKUP(M1474,Product!$A$1:$D$14,2,FALSE)</f>
        <v>Darjeeling</v>
      </c>
      <c r="S1474" t="str">
        <f>VLOOKUP(M1474,Product!$A$1:$D$14,3,FALSE)</f>
        <v>Tea</v>
      </c>
      <c r="T1474" t="str">
        <f>VLOOKUP(M1474,Product!$A$1:$D$14,4,FALSE)</f>
        <v>Regular</v>
      </c>
    </row>
    <row r="1475" spans="1:20" x14ac:dyDescent="0.3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s="2">
        <v>42978</v>
      </c>
      <c r="O1475" t="str">
        <f>VLOOKUP(L1475,Location!$A$1:$D$157,2,FALSE)</f>
        <v>Connecticut</v>
      </c>
      <c r="P1475" t="str">
        <f>VLOOKUP(L1475,Location!$A$1:$D$157,3,FALSE)</f>
        <v>East</v>
      </c>
      <c r="Q1475" t="str">
        <f>VLOOKUP(L1475,Location!$A$1:$D$157,4,FALSE)</f>
        <v>Small Market</v>
      </c>
      <c r="R1475" t="str">
        <f>VLOOKUP(M1475,Product!$A$1:$D$14,2,FALSE)</f>
        <v>Green Tea</v>
      </c>
      <c r="S1475" t="str">
        <f>VLOOKUP(M1475,Product!$A$1:$D$14,3,FALSE)</f>
        <v>Tea</v>
      </c>
      <c r="T1475" t="str">
        <f>VLOOKUP(M1475,Product!$A$1:$D$14,4,FALSE)</f>
        <v>Regular</v>
      </c>
    </row>
    <row r="1476" spans="1:20" x14ac:dyDescent="0.3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s="2">
        <v>42978</v>
      </c>
      <c r="O1476" t="str">
        <f>VLOOKUP(L1476,Location!$A$1:$D$157,2,FALSE)</f>
        <v>Connecticut</v>
      </c>
      <c r="P1476" t="str">
        <f>VLOOKUP(L1476,Location!$A$1:$D$157,3,FALSE)</f>
        <v>East</v>
      </c>
      <c r="Q1476" t="str">
        <f>VLOOKUP(L1476,Location!$A$1:$D$157,4,FALSE)</f>
        <v>Small Market</v>
      </c>
      <c r="R1476" t="str">
        <f>VLOOKUP(M1476,Product!$A$1:$D$14,2,FALSE)</f>
        <v>Lemon</v>
      </c>
      <c r="S1476" t="str">
        <f>VLOOKUP(M1476,Product!$A$1:$D$14,3,FALSE)</f>
        <v>Herbal Tea</v>
      </c>
      <c r="T1476" t="str">
        <f>VLOOKUP(M1476,Product!$A$1:$D$14,4,FALSE)</f>
        <v>Decaf</v>
      </c>
    </row>
    <row r="1477" spans="1:20" x14ac:dyDescent="0.3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s="2">
        <v>42978</v>
      </c>
      <c r="O1477" t="str">
        <f>VLOOKUP(L1477,Location!$A$1:$D$157,2,FALSE)</f>
        <v>Connecticut</v>
      </c>
      <c r="P1477" t="str">
        <f>VLOOKUP(L1477,Location!$A$1:$D$157,3,FALSE)</f>
        <v>East</v>
      </c>
      <c r="Q1477" t="str">
        <f>VLOOKUP(L1477,Location!$A$1:$D$157,4,FALSE)</f>
        <v>Small Market</v>
      </c>
      <c r="R1477" t="str">
        <f>VLOOKUP(M1477,Product!$A$1:$D$14,2,FALSE)</f>
        <v>Mint</v>
      </c>
      <c r="S1477" t="str">
        <f>VLOOKUP(M1477,Product!$A$1:$D$14,3,FALSE)</f>
        <v>Herbal Tea</v>
      </c>
      <c r="T1477" t="str">
        <f>VLOOKUP(M1477,Product!$A$1:$D$14,4,FALSE)</f>
        <v>Decaf</v>
      </c>
    </row>
    <row r="1478" spans="1:20" x14ac:dyDescent="0.3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s="2">
        <v>42978</v>
      </c>
      <c r="O1478" t="str">
        <f>VLOOKUP(L1478,Location!$A$1:$D$157,2,FALSE)</f>
        <v>Connecticut</v>
      </c>
      <c r="P1478" t="str">
        <f>VLOOKUP(L1478,Location!$A$1:$D$157,3,FALSE)</f>
        <v>East</v>
      </c>
      <c r="Q1478" t="str">
        <f>VLOOKUP(L1478,Location!$A$1:$D$157,4,FALSE)</f>
        <v>Small Market</v>
      </c>
      <c r="R1478" t="str">
        <f>VLOOKUP(M1478,Product!$A$1:$D$14,2,FALSE)</f>
        <v>Caffe Mocha</v>
      </c>
      <c r="S1478" t="str">
        <f>VLOOKUP(M1478,Product!$A$1:$D$14,3,FALSE)</f>
        <v>Espresso</v>
      </c>
      <c r="T1478" t="str">
        <f>VLOOKUP(M1478,Product!$A$1:$D$14,4,FALSE)</f>
        <v>Regular</v>
      </c>
    </row>
    <row r="1479" spans="1:20" x14ac:dyDescent="0.3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s="2">
        <v>42978</v>
      </c>
      <c r="O1479" t="str">
        <f>VLOOKUP(L1479,Location!$A$1:$D$157,2,FALSE)</f>
        <v>Connecticut</v>
      </c>
      <c r="P1479" t="str">
        <f>VLOOKUP(L1479,Location!$A$1:$D$157,3,FALSE)</f>
        <v>East</v>
      </c>
      <c r="Q1479" t="str">
        <f>VLOOKUP(L1479,Location!$A$1:$D$157,4,FALSE)</f>
        <v>Small Market</v>
      </c>
      <c r="R1479" t="str">
        <f>VLOOKUP(M1479,Product!$A$1:$D$14,2,FALSE)</f>
        <v>Decaf Espresso</v>
      </c>
      <c r="S1479" t="str">
        <f>VLOOKUP(M1479,Product!$A$1:$D$14,3,FALSE)</f>
        <v>Espresso</v>
      </c>
      <c r="T1479" t="str">
        <f>VLOOKUP(M1479,Product!$A$1:$D$14,4,FALSE)</f>
        <v>Decaf</v>
      </c>
    </row>
    <row r="1480" spans="1:20" x14ac:dyDescent="0.3">
      <c r="A1480">
        <v>91</v>
      </c>
      <c r="B1480">
        <v>155</v>
      </c>
      <c r="C1480">
        <v>258</v>
      </c>
      <c r="D1480">
        <v>93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s="2">
        <v>42978</v>
      </c>
      <c r="O1480" t="str">
        <f>VLOOKUP(L1480,Location!$A$1:$D$157,2,FALSE)</f>
        <v>Connecticut</v>
      </c>
      <c r="P1480" t="str">
        <f>VLOOKUP(L1480,Location!$A$1:$D$157,3,FALSE)</f>
        <v>East</v>
      </c>
      <c r="Q1480" t="str">
        <f>VLOOKUP(L1480,Location!$A$1:$D$157,4,FALSE)</f>
        <v>Small Market</v>
      </c>
      <c r="R1480" t="str">
        <f>VLOOKUP(M1480,Product!$A$1:$D$14,2,FALSE)</f>
        <v>Columbian</v>
      </c>
      <c r="S1480" t="str">
        <f>VLOOKUP(M1480,Product!$A$1:$D$14,3,FALSE)</f>
        <v>Coffee</v>
      </c>
      <c r="T1480" t="str">
        <f>VLOOKUP(M1480,Product!$A$1:$D$14,4,FALSE)</f>
        <v>Regular</v>
      </c>
    </row>
    <row r="1481" spans="1:20" x14ac:dyDescent="0.3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s="2">
        <v>42978</v>
      </c>
      <c r="O1481" t="str">
        <f>VLOOKUP(L1481,Location!$A$1:$D$157,2,FALSE)</f>
        <v>Florida</v>
      </c>
      <c r="P1481" t="str">
        <f>VLOOKUP(L1481,Location!$A$1:$D$157,3,FALSE)</f>
        <v>East</v>
      </c>
      <c r="Q1481" t="str">
        <f>VLOOKUP(L1481,Location!$A$1:$D$157,4,FALSE)</f>
        <v>Major Market</v>
      </c>
      <c r="R1481" t="str">
        <f>VLOOKUP(M1481,Product!$A$1:$D$14,2,FALSE)</f>
        <v>Darjeeling</v>
      </c>
      <c r="S1481" t="str">
        <f>VLOOKUP(M1481,Product!$A$1:$D$14,3,FALSE)</f>
        <v>Tea</v>
      </c>
      <c r="T1481" t="str">
        <f>VLOOKUP(M1481,Product!$A$1:$D$14,4,FALSE)</f>
        <v>Regular</v>
      </c>
    </row>
    <row r="1482" spans="1:20" x14ac:dyDescent="0.3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s="2">
        <v>42978</v>
      </c>
      <c r="O1482" t="str">
        <f>VLOOKUP(L1482,Location!$A$1:$D$157,2,FALSE)</f>
        <v>Florida</v>
      </c>
      <c r="P1482" t="str">
        <f>VLOOKUP(L1482,Location!$A$1:$D$157,3,FALSE)</f>
        <v>East</v>
      </c>
      <c r="Q1482" t="str">
        <f>VLOOKUP(L1482,Location!$A$1:$D$157,4,FALSE)</f>
        <v>Major Market</v>
      </c>
      <c r="R1482" t="str">
        <f>VLOOKUP(M1482,Product!$A$1:$D$14,2,FALSE)</f>
        <v>Green Tea</v>
      </c>
      <c r="S1482" t="str">
        <f>VLOOKUP(M1482,Product!$A$1:$D$14,3,FALSE)</f>
        <v>Tea</v>
      </c>
      <c r="T1482" t="str">
        <f>VLOOKUP(M1482,Product!$A$1:$D$14,4,FALSE)</f>
        <v>Regular</v>
      </c>
    </row>
    <row r="1483" spans="1:20" x14ac:dyDescent="0.3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s="2">
        <v>42978</v>
      </c>
      <c r="O1483" t="str">
        <f>VLOOKUP(L1483,Location!$A$1:$D$157,2,FALSE)</f>
        <v>Florida</v>
      </c>
      <c r="P1483" t="str">
        <f>VLOOKUP(L1483,Location!$A$1:$D$157,3,FALSE)</f>
        <v>East</v>
      </c>
      <c r="Q1483" t="str">
        <f>VLOOKUP(L1483,Location!$A$1:$D$157,4,FALSE)</f>
        <v>Major Market</v>
      </c>
      <c r="R1483" t="str">
        <f>VLOOKUP(M1483,Product!$A$1:$D$14,2,FALSE)</f>
        <v>Chamomile</v>
      </c>
      <c r="S1483" t="str">
        <f>VLOOKUP(M1483,Product!$A$1:$D$14,3,FALSE)</f>
        <v>Herbal Tea</v>
      </c>
      <c r="T1483" t="str">
        <f>VLOOKUP(M1483,Product!$A$1:$D$14,4,FALSE)</f>
        <v>Decaf</v>
      </c>
    </row>
    <row r="1484" spans="1:20" x14ac:dyDescent="0.3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s="2">
        <v>42978</v>
      </c>
      <c r="O1484" t="str">
        <f>VLOOKUP(L1484,Location!$A$1:$D$157,2,FALSE)</f>
        <v>Florida</v>
      </c>
      <c r="P1484" t="str">
        <f>VLOOKUP(L1484,Location!$A$1:$D$157,3,FALSE)</f>
        <v>East</v>
      </c>
      <c r="Q1484" t="str">
        <f>VLOOKUP(L1484,Location!$A$1:$D$157,4,FALSE)</f>
        <v>Major Market</v>
      </c>
      <c r="R1484" t="str">
        <f>VLOOKUP(M1484,Product!$A$1:$D$14,2,FALSE)</f>
        <v>Lemon</v>
      </c>
      <c r="S1484" t="str">
        <f>VLOOKUP(M1484,Product!$A$1:$D$14,3,FALSE)</f>
        <v>Herbal Tea</v>
      </c>
      <c r="T1484" t="str">
        <f>VLOOKUP(M1484,Product!$A$1:$D$14,4,FALSE)</f>
        <v>Decaf</v>
      </c>
    </row>
    <row r="1485" spans="1:20" x14ac:dyDescent="0.3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s="2">
        <v>42978</v>
      </c>
      <c r="O1485" t="str">
        <f>VLOOKUP(L1485,Location!$A$1:$D$157,2,FALSE)</f>
        <v>Florida</v>
      </c>
      <c r="P1485" t="str">
        <f>VLOOKUP(L1485,Location!$A$1:$D$157,3,FALSE)</f>
        <v>East</v>
      </c>
      <c r="Q1485" t="str">
        <f>VLOOKUP(L1485,Location!$A$1:$D$157,4,FALSE)</f>
        <v>Major Market</v>
      </c>
      <c r="R1485" t="str">
        <f>VLOOKUP(M1485,Product!$A$1:$D$14,2,FALSE)</f>
        <v>Mint</v>
      </c>
      <c r="S1485" t="str">
        <f>VLOOKUP(M1485,Product!$A$1:$D$14,3,FALSE)</f>
        <v>Herbal Tea</v>
      </c>
      <c r="T1485" t="str">
        <f>VLOOKUP(M1485,Product!$A$1:$D$14,4,FALSE)</f>
        <v>Decaf</v>
      </c>
    </row>
    <row r="1486" spans="1:20" x14ac:dyDescent="0.3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s="2">
        <v>42978</v>
      </c>
      <c r="O1486" t="str">
        <f>VLOOKUP(L1486,Location!$A$1:$D$157,2,FALSE)</f>
        <v>Florida</v>
      </c>
      <c r="P1486" t="str">
        <f>VLOOKUP(L1486,Location!$A$1:$D$157,3,FALSE)</f>
        <v>East</v>
      </c>
      <c r="Q1486" t="str">
        <f>VLOOKUP(L1486,Location!$A$1:$D$157,4,FALSE)</f>
        <v>Major Market</v>
      </c>
      <c r="R1486" t="str">
        <f>VLOOKUP(M1486,Product!$A$1:$D$14,2,FALSE)</f>
        <v>Decaf Espresso</v>
      </c>
      <c r="S1486" t="str">
        <f>VLOOKUP(M1486,Product!$A$1:$D$14,3,FALSE)</f>
        <v>Espresso</v>
      </c>
      <c r="T1486" t="str">
        <f>VLOOKUP(M1486,Product!$A$1:$D$14,4,FALSE)</f>
        <v>Decaf</v>
      </c>
    </row>
    <row r="1487" spans="1:20" x14ac:dyDescent="0.3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s="2">
        <v>42978</v>
      </c>
      <c r="O1487" t="str">
        <f>VLOOKUP(L1487,Location!$A$1:$D$157,2,FALSE)</f>
        <v>Florida</v>
      </c>
      <c r="P1487" t="str">
        <f>VLOOKUP(L1487,Location!$A$1:$D$157,3,FALSE)</f>
        <v>East</v>
      </c>
      <c r="Q1487" t="str">
        <f>VLOOKUP(L1487,Location!$A$1:$D$157,4,FALSE)</f>
        <v>Major Market</v>
      </c>
      <c r="R1487" t="str">
        <f>VLOOKUP(M1487,Product!$A$1:$D$14,2,FALSE)</f>
        <v>Caffe Mocha</v>
      </c>
      <c r="S1487" t="str">
        <f>VLOOKUP(M1487,Product!$A$1:$D$14,3,FALSE)</f>
        <v>Espresso</v>
      </c>
      <c r="T1487" t="str">
        <f>VLOOKUP(M1487,Product!$A$1:$D$14,4,FALSE)</f>
        <v>Regular</v>
      </c>
    </row>
    <row r="1488" spans="1:20" x14ac:dyDescent="0.3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2">
        <v>42978</v>
      </c>
      <c r="O1488" t="str">
        <f>VLOOKUP(L1488,Location!$A$1:$D$157,2,FALSE)</f>
        <v>Florida</v>
      </c>
      <c r="P1488" t="str">
        <f>VLOOKUP(L1488,Location!$A$1:$D$157,3,FALSE)</f>
        <v>East</v>
      </c>
      <c r="Q1488" t="str">
        <f>VLOOKUP(L1488,Location!$A$1:$D$157,4,FALSE)</f>
        <v>Major Market</v>
      </c>
      <c r="R1488" t="str">
        <f>VLOOKUP(M1488,Product!$A$1:$D$14,2,FALSE)</f>
        <v>Columbian</v>
      </c>
      <c r="S1488" t="str">
        <f>VLOOKUP(M1488,Product!$A$1:$D$14,3,FALSE)</f>
        <v>Coffee</v>
      </c>
      <c r="T1488" t="str">
        <f>VLOOKUP(M1488,Product!$A$1:$D$14,4,FALSE)</f>
        <v>Regular</v>
      </c>
    </row>
    <row r="1489" spans="1:20" x14ac:dyDescent="0.3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s="2">
        <v>42978</v>
      </c>
      <c r="O1489" t="str">
        <f>VLOOKUP(L1489,Location!$A$1:$D$157,2,FALSE)</f>
        <v>Florida</v>
      </c>
      <c r="P1489" t="str">
        <f>VLOOKUP(L1489,Location!$A$1:$D$157,3,FALSE)</f>
        <v>East</v>
      </c>
      <c r="Q1489" t="str">
        <f>VLOOKUP(L1489,Location!$A$1:$D$157,4,FALSE)</f>
        <v>Major Market</v>
      </c>
      <c r="R1489" t="str">
        <f>VLOOKUP(M1489,Product!$A$1:$D$14,2,FALSE)</f>
        <v>Decaf Irish Cream</v>
      </c>
      <c r="S1489" t="str">
        <f>VLOOKUP(M1489,Product!$A$1:$D$14,3,FALSE)</f>
        <v>Coffee</v>
      </c>
      <c r="T1489" t="str">
        <f>VLOOKUP(M1489,Product!$A$1:$D$14,4,FALSE)</f>
        <v>Decaf</v>
      </c>
    </row>
    <row r="1490" spans="1:20" x14ac:dyDescent="0.3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s="2">
        <v>42978</v>
      </c>
      <c r="O1490" t="str">
        <f>VLOOKUP(L1490,Location!$A$1:$D$157,2,FALSE)</f>
        <v>Massachusetts</v>
      </c>
      <c r="P1490" t="str">
        <f>VLOOKUP(L1490,Location!$A$1:$D$157,3,FALSE)</f>
        <v>East</v>
      </c>
      <c r="Q1490" t="str">
        <f>VLOOKUP(L1490,Location!$A$1:$D$157,4,FALSE)</f>
        <v>Major Market</v>
      </c>
      <c r="R1490" t="str">
        <f>VLOOKUP(M1490,Product!$A$1:$D$14,2,FALSE)</f>
        <v>Darjeeling</v>
      </c>
      <c r="S1490" t="str">
        <f>VLOOKUP(M1490,Product!$A$1:$D$14,3,FALSE)</f>
        <v>Tea</v>
      </c>
      <c r="T1490" t="str">
        <f>VLOOKUP(M1490,Product!$A$1:$D$14,4,FALSE)</f>
        <v>Regular</v>
      </c>
    </row>
    <row r="1491" spans="1:20" x14ac:dyDescent="0.3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2">
        <v>42978</v>
      </c>
      <c r="O1491" t="str">
        <f>VLOOKUP(L1491,Location!$A$1:$D$157,2,FALSE)</f>
        <v>Massachusetts</v>
      </c>
      <c r="P1491" t="str">
        <f>VLOOKUP(L1491,Location!$A$1:$D$157,3,FALSE)</f>
        <v>East</v>
      </c>
      <c r="Q1491" t="str">
        <f>VLOOKUP(L1491,Location!$A$1:$D$157,4,FALSE)</f>
        <v>Major Market</v>
      </c>
      <c r="R1491" t="str">
        <f>VLOOKUP(M1491,Product!$A$1:$D$14,2,FALSE)</f>
        <v>Green Tea</v>
      </c>
      <c r="S1491" t="str">
        <f>VLOOKUP(M1491,Product!$A$1:$D$14,3,FALSE)</f>
        <v>Tea</v>
      </c>
      <c r="T1491" t="str">
        <f>VLOOKUP(M1491,Product!$A$1:$D$14,4,FALSE)</f>
        <v>Regular</v>
      </c>
    </row>
    <row r="1492" spans="1:20" x14ac:dyDescent="0.3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s="2">
        <v>42978</v>
      </c>
      <c r="O1492" t="str">
        <f>VLOOKUP(L1492,Location!$A$1:$D$157,2,FALSE)</f>
        <v>Massachusetts</v>
      </c>
      <c r="P1492" t="str">
        <f>VLOOKUP(L1492,Location!$A$1:$D$157,3,FALSE)</f>
        <v>East</v>
      </c>
      <c r="Q1492" t="str">
        <f>VLOOKUP(L1492,Location!$A$1:$D$157,4,FALSE)</f>
        <v>Major Market</v>
      </c>
      <c r="R1492" t="str">
        <f>VLOOKUP(M1492,Product!$A$1:$D$14,2,FALSE)</f>
        <v>Lemon</v>
      </c>
      <c r="S1492" t="str">
        <f>VLOOKUP(M1492,Product!$A$1:$D$14,3,FALSE)</f>
        <v>Herbal Tea</v>
      </c>
      <c r="T1492" t="str">
        <f>VLOOKUP(M1492,Product!$A$1:$D$14,4,FALSE)</f>
        <v>Decaf</v>
      </c>
    </row>
    <row r="1493" spans="1:20" x14ac:dyDescent="0.3">
      <c r="A1493">
        <v>87</v>
      </c>
      <c r="B1493">
        <v>155</v>
      </c>
      <c r="C1493">
        <v>310</v>
      </c>
      <c r="D1493">
        <v>215</v>
      </c>
      <c r="E1493">
        <v>68</v>
      </c>
      <c r="F1493">
        <v>43</v>
      </c>
      <c r="G1493">
        <v>1280</v>
      </c>
      <c r="H1493">
        <v>100</v>
      </c>
      <c r="I1493">
        <v>149</v>
      </c>
      <c r="J1493">
        <v>160</v>
      </c>
      <c r="K1493">
        <v>300</v>
      </c>
      <c r="L1493">
        <v>781</v>
      </c>
      <c r="M1493">
        <v>7</v>
      </c>
      <c r="N1493" s="2">
        <v>42978</v>
      </c>
      <c r="O1493" t="str">
        <f>VLOOKUP(L1493,Location!$A$1:$D$157,2,FALSE)</f>
        <v>Massachusetts</v>
      </c>
      <c r="P1493" t="str">
        <f>VLOOKUP(L1493,Location!$A$1:$D$157,3,FALSE)</f>
        <v>East</v>
      </c>
      <c r="Q1493" t="str">
        <f>VLOOKUP(L1493,Location!$A$1:$D$157,4,FALSE)</f>
        <v>Major Market</v>
      </c>
      <c r="R1493" t="str">
        <f>VLOOKUP(M1493,Product!$A$1:$D$14,2,FALSE)</f>
        <v>Regular Espresso</v>
      </c>
      <c r="S1493" t="str">
        <f>VLOOKUP(M1493,Product!$A$1:$D$14,3,FALSE)</f>
        <v>Espresso</v>
      </c>
      <c r="T1493" t="str">
        <f>VLOOKUP(M1493,Product!$A$1:$D$14,4,FALSE)</f>
        <v>Regular</v>
      </c>
    </row>
    <row r="1494" spans="1:20" x14ac:dyDescent="0.3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s="2">
        <v>42978</v>
      </c>
      <c r="O1494" t="str">
        <f>VLOOKUP(L1494,Location!$A$1:$D$157,2,FALSE)</f>
        <v>Massachusetts</v>
      </c>
      <c r="P1494" t="str">
        <f>VLOOKUP(L1494,Location!$A$1:$D$157,3,FALSE)</f>
        <v>East</v>
      </c>
      <c r="Q1494" t="str">
        <f>VLOOKUP(L1494,Location!$A$1:$D$157,4,FALSE)</f>
        <v>Major Market</v>
      </c>
      <c r="R1494" t="str">
        <f>VLOOKUP(M1494,Product!$A$1:$D$14,2,FALSE)</f>
        <v>Caffe Mocha</v>
      </c>
      <c r="S1494" t="str">
        <f>VLOOKUP(M1494,Product!$A$1:$D$14,3,FALSE)</f>
        <v>Espresso</v>
      </c>
      <c r="T1494" t="str">
        <f>VLOOKUP(M1494,Product!$A$1:$D$14,4,FALSE)</f>
        <v>Regular</v>
      </c>
    </row>
    <row r="1495" spans="1:20" x14ac:dyDescent="0.3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s="2">
        <v>42978</v>
      </c>
      <c r="O1495" t="str">
        <f>VLOOKUP(L1495,Location!$A$1:$D$157,2,FALSE)</f>
        <v>Massachusetts</v>
      </c>
      <c r="P1495" t="str">
        <f>VLOOKUP(L1495,Location!$A$1:$D$157,3,FALSE)</f>
        <v>East</v>
      </c>
      <c r="Q1495" t="str">
        <f>VLOOKUP(L1495,Location!$A$1:$D$157,4,FALSE)</f>
        <v>Major Market</v>
      </c>
      <c r="R1495" t="str">
        <f>VLOOKUP(M1495,Product!$A$1:$D$14,2,FALSE)</f>
        <v>Columbian</v>
      </c>
      <c r="S1495" t="str">
        <f>VLOOKUP(M1495,Product!$A$1:$D$14,3,FALSE)</f>
        <v>Coffee</v>
      </c>
      <c r="T1495" t="str">
        <f>VLOOKUP(M1495,Product!$A$1:$D$14,4,FALSE)</f>
        <v>Regular</v>
      </c>
    </row>
    <row r="1496" spans="1:20" x14ac:dyDescent="0.3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s="2">
        <v>42978</v>
      </c>
      <c r="O1496" t="str">
        <f>VLOOKUP(L1496,Location!$A$1:$D$157,2,FALSE)</f>
        <v>New Hampshire</v>
      </c>
      <c r="P1496" t="str">
        <f>VLOOKUP(L1496,Location!$A$1:$D$157,3,FALSE)</f>
        <v>East</v>
      </c>
      <c r="Q1496" t="str">
        <f>VLOOKUP(L1496,Location!$A$1:$D$157,4,FALSE)</f>
        <v>Small Market</v>
      </c>
      <c r="R1496" t="str">
        <f>VLOOKUP(M1496,Product!$A$1:$D$14,2,FALSE)</f>
        <v>Darjeeling</v>
      </c>
      <c r="S1496" t="str">
        <f>VLOOKUP(M1496,Product!$A$1:$D$14,3,FALSE)</f>
        <v>Tea</v>
      </c>
      <c r="T1496" t="str">
        <f>VLOOKUP(M1496,Product!$A$1:$D$14,4,FALSE)</f>
        <v>Regular</v>
      </c>
    </row>
    <row r="1497" spans="1:20" x14ac:dyDescent="0.3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s="2">
        <v>42978</v>
      </c>
      <c r="O1497" t="str">
        <f>VLOOKUP(L1497,Location!$A$1:$D$157,2,FALSE)</f>
        <v>New Hampshire</v>
      </c>
      <c r="P1497" t="str">
        <f>VLOOKUP(L1497,Location!$A$1:$D$157,3,FALSE)</f>
        <v>East</v>
      </c>
      <c r="Q1497" t="str">
        <f>VLOOKUP(L1497,Location!$A$1:$D$157,4,FALSE)</f>
        <v>Small Market</v>
      </c>
      <c r="R1497" t="str">
        <f>VLOOKUP(M1497,Product!$A$1:$D$14,2,FALSE)</f>
        <v>Green Tea</v>
      </c>
      <c r="S1497" t="str">
        <f>VLOOKUP(M1497,Product!$A$1:$D$14,3,FALSE)</f>
        <v>Tea</v>
      </c>
      <c r="T1497" t="str">
        <f>VLOOKUP(M1497,Product!$A$1:$D$14,4,FALSE)</f>
        <v>Regular</v>
      </c>
    </row>
    <row r="1498" spans="1:20" x14ac:dyDescent="0.3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2">
        <v>42978</v>
      </c>
      <c r="O1498" t="str">
        <f>VLOOKUP(L1498,Location!$A$1:$D$157,2,FALSE)</f>
        <v>New Hampshire</v>
      </c>
      <c r="P1498" t="str">
        <f>VLOOKUP(L1498,Location!$A$1:$D$157,3,FALSE)</f>
        <v>East</v>
      </c>
      <c r="Q1498" t="str">
        <f>VLOOKUP(L1498,Location!$A$1:$D$157,4,FALSE)</f>
        <v>Small Market</v>
      </c>
      <c r="R1498" t="str">
        <f>VLOOKUP(M1498,Product!$A$1:$D$14,2,FALSE)</f>
        <v>Lemon</v>
      </c>
      <c r="S1498" t="str">
        <f>VLOOKUP(M1498,Product!$A$1:$D$14,3,FALSE)</f>
        <v>Herbal Tea</v>
      </c>
      <c r="T1498" t="str">
        <f>VLOOKUP(M1498,Product!$A$1:$D$14,4,FALSE)</f>
        <v>Decaf</v>
      </c>
    </row>
    <row r="1499" spans="1:20" x14ac:dyDescent="0.3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2">
        <v>42978</v>
      </c>
      <c r="O1499" t="str">
        <f>VLOOKUP(L1499,Location!$A$1:$D$157,2,FALSE)</f>
        <v>New Hampshire</v>
      </c>
      <c r="P1499" t="str">
        <f>VLOOKUP(L1499,Location!$A$1:$D$157,3,FALSE)</f>
        <v>East</v>
      </c>
      <c r="Q1499" t="str">
        <f>VLOOKUP(L1499,Location!$A$1:$D$157,4,FALSE)</f>
        <v>Small Market</v>
      </c>
      <c r="R1499" t="str">
        <f>VLOOKUP(M1499,Product!$A$1:$D$14,2,FALSE)</f>
        <v>Regular Espresso</v>
      </c>
      <c r="S1499" t="str">
        <f>VLOOKUP(M1499,Product!$A$1:$D$14,3,FALSE)</f>
        <v>Espresso</v>
      </c>
      <c r="T1499" t="str">
        <f>VLOOKUP(M1499,Product!$A$1:$D$14,4,FALSE)</f>
        <v>Regular</v>
      </c>
    </row>
    <row r="1500" spans="1:20" x14ac:dyDescent="0.3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s="2">
        <v>42978</v>
      </c>
      <c r="O1500" t="str">
        <f>VLOOKUP(L1500,Location!$A$1:$D$157,2,FALSE)</f>
        <v>New Hampshire</v>
      </c>
      <c r="P1500" t="str">
        <f>VLOOKUP(L1500,Location!$A$1:$D$157,3,FALSE)</f>
        <v>East</v>
      </c>
      <c r="Q1500" t="str">
        <f>VLOOKUP(L1500,Location!$A$1:$D$157,4,FALSE)</f>
        <v>Small Market</v>
      </c>
      <c r="R1500" t="str">
        <f>VLOOKUP(M1500,Product!$A$1:$D$14,2,FALSE)</f>
        <v>Caffe Mocha</v>
      </c>
      <c r="S1500" t="str">
        <f>VLOOKUP(M1500,Product!$A$1:$D$14,3,FALSE)</f>
        <v>Espresso</v>
      </c>
      <c r="T1500" t="str">
        <f>VLOOKUP(M1500,Product!$A$1:$D$14,4,FALSE)</f>
        <v>Regular</v>
      </c>
    </row>
    <row r="1501" spans="1:20" x14ac:dyDescent="0.3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s="2">
        <v>42978</v>
      </c>
      <c r="O1501" t="str">
        <f>VLOOKUP(L1501,Location!$A$1:$D$157,2,FALSE)</f>
        <v>New Hampshire</v>
      </c>
      <c r="P1501" t="str">
        <f>VLOOKUP(L1501,Location!$A$1:$D$157,3,FALSE)</f>
        <v>East</v>
      </c>
      <c r="Q1501" t="str">
        <f>VLOOKUP(L1501,Location!$A$1:$D$157,4,FALSE)</f>
        <v>Small Market</v>
      </c>
      <c r="R1501" t="str">
        <f>VLOOKUP(M1501,Product!$A$1:$D$14,2,FALSE)</f>
        <v>Amaretto</v>
      </c>
      <c r="S1501" t="str">
        <f>VLOOKUP(M1501,Product!$A$1:$D$14,3,FALSE)</f>
        <v>Coffee</v>
      </c>
      <c r="T1501" t="str">
        <f>VLOOKUP(M1501,Product!$A$1:$D$14,4,FALSE)</f>
        <v>Regular</v>
      </c>
    </row>
    <row r="1502" spans="1:20" x14ac:dyDescent="0.3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s="2">
        <v>42978</v>
      </c>
      <c r="O1502" t="str">
        <f>VLOOKUP(L1502,Location!$A$1:$D$157,2,FALSE)</f>
        <v>New Hampshire</v>
      </c>
      <c r="P1502" t="str">
        <f>VLOOKUP(L1502,Location!$A$1:$D$157,3,FALSE)</f>
        <v>East</v>
      </c>
      <c r="Q1502" t="str">
        <f>VLOOKUP(L1502,Location!$A$1:$D$157,4,FALSE)</f>
        <v>Small Market</v>
      </c>
      <c r="R1502" t="str">
        <f>VLOOKUP(M1502,Product!$A$1:$D$14,2,FALSE)</f>
        <v>Columbian</v>
      </c>
      <c r="S1502" t="str">
        <f>VLOOKUP(M1502,Product!$A$1:$D$14,3,FALSE)</f>
        <v>Coffee</v>
      </c>
      <c r="T1502" t="str">
        <f>VLOOKUP(M1502,Product!$A$1:$D$14,4,FALSE)</f>
        <v>Regular</v>
      </c>
    </row>
    <row r="1503" spans="1:20" x14ac:dyDescent="0.3">
      <c r="A1503">
        <v>106</v>
      </c>
      <c r="B1503">
        <v>145</v>
      </c>
      <c r="C1503">
        <v>245</v>
      </c>
      <c r="D1503">
        <v>95</v>
      </c>
      <c r="E1503">
        <v>39</v>
      </c>
      <c r="F1503">
        <v>28</v>
      </c>
      <c r="G1503">
        <v>981</v>
      </c>
      <c r="H1503">
        <v>130</v>
      </c>
      <c r="I1503">
        <v>72</v>
      </c>
      <c r="J1503">
        <v>160</v>
      </c>
      <c r="K1503">
        <v>260</v>
      </c>
      <c r="L1503">
        <v>347</v>
      </c>
      <c r="M1503">
        <v>11</v>
      </c>
      <c r="N1503" s="2">
        <v>42978</v>
      </c>
      <c r="O1503" t="str">
        <f>VLOOKUP(L1503,Location!$A$1:$D$157,2,FALSE)</f>
        <v>New York</v>
      </c>
      <c r="P1503" t="str">
        <f>VLOOKUP(L1503,Location!$A$1:$D$157,3,FALSE)</f>
        <v>East</v>
      </c>
      <c r="Q1503" t="str">
        <f>VLOOKUP(L1503,Location!$A$1:$D$157,4,FALSE)</f>
        <v>Major Market</v>
      </c>
      <c r="R1503" t="str">
        <f>VLOOKUP(M1503,Product!$A$1:$D$14,2,FALSE)</f>
        <v>Darjeeling</v>
      </c>
      <c r="S1503" t="str">
        <f>VLOOKUP(M1503,Product!$A$1:$D$14,3,FALSE)</f>
        <v>Tea</v>
      </c>
      <c r="T1503" t="str">
        <f>VLOOKUP(M1503,Product!$A$1:$D$14,4,FALSE)</f>
        <v>Regular</v>
      </c>
    </row>
    <row r="1504" spans="1:20" x14ac:dyDescent="0.3">
      <c r="A1504">
        <v>133</v>
      </c>
      <c r="B1504">
        <v>179</v>
      </c>
      <c r="C1504">
        <v>302</v>
      </c>
      <c r="D1504">
        <v>145</v>
      </c>
      <c r="E1504">
        <v>46</v>
      </c>
      <c r="F1504">
        <v>34</v>
      </c>
      <c r="G1504">
        <v>928</v>
      </c>
      <c r="H1504">
        <v>150</v>
      </c>
      <c r="I1504">
        <v>148</v>
      </c>
      <c r="J1504">
        <v>190</v>
      </c>
      <c r="K1504">
        <v>320</v>
      </c>
      <c r="L1504">
        <v>518</v>
      </c>
      <c r="M1504">
        <v>12</v>
      </c>
      <c r="N1504" s="2">
        <v>42978</v>
      </c>
      <c r="O1504" t="str">
        <f>VLOOKUP(L1504,Location!$A$1:$D$157,2,FALSE)</f>
        <v>New York</v>
      </c>
      <c r="P1504" t="str">
        <f>VLOOKUP(L1504,Location!$A$1:$D$157,3,FALSE)</f>
        <v>East</v>
      </c>
      <c r="Q1504" t="str">
        <f>VLOOKUP(L1504,Location!$A$1:$D$157,4,FALSE)</f>
        <v>Major Market</v>
      </c>
      <c r="R1504" t="str">
        <f>VLOOKUP(M1504,Product!$A$1:$D$14,2,FALSE)</f>
        <v>Earl Grey</v>
      </c>
      <c r="S1504" t="str">
        <f>VLOOKUP(M1504,Product!$A$1:$D$14,3,FALSE)</f>
        <v>Tea</v>
      </c>
      <c r="T1504" t="str">
        <f>VLOOKUP(M1504,Product!$A$1:$D$14,4,FALSE)</f>
        <v>Regular</v>
      </c>
    </row>
    <row r="1505" spans="1:20" x14ac:dyDescent="0.3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s="2">
        <v>42978</v>
      </c>
      <c r="O1505" t="str">
        <f>VLOOKUP(L1505,Location!$A$1:$D$157,2,FALSE)</f>
        <v>New York</v>
      </c>
      <c r="P1505" t="str">
        <f>VLOOKUP(L1505,Location!$A$1:$D$157,3,FALSE)</f>
        <v>East</v>
      </c>
      <c r="Q1505" t="str">
        <f>VLOOKUP(L1505,Location!$A$1:$D$157,4,FALSE)</f>
        <v>Major Market</v>
      </c>
      <c r="R1505" t="str">
        <f>VLOOKUP(M1505,Product!$A$1:$D$14,2,FALSE)</f>
        <v>Green Tea</v>
      </c>
      <c r="S1505" t="str">
        <f>VLOOKUP(M1505,Product!$A$1:$D$14,3,FALSE)</f>
        <v>Tea</v>
      </c>
      <c r="T1505" t="str">
        <f>VLOOKUP(M1505,Product!$A$1:$D$14,4,FALSE)</f>
        <v>Regular</v>
      </c>
    </row>
    <row r="1506" spans="1:20" x14ac:dyDescent="0.3">
      <c r="A1506">
        <v>92</v>
      </c>
      <c r="B1506">
        <v>239</v>
      </c>
      <c r="C1506">
        <v>541</v>
      </c>
      <c r="D1506">
        <v>309</v>
      </c>
      <c r="E1506">
        <v>147</v>
      </c>
      <c r="F1506">
        <v>114</v>
      </c>
      <c r="G1506">
        <v>1518</v>
      </c>
      <c r="H1506">
        <v>90</v>
      </c>
      <c r="I1506">
        <v>209</v>
      </c>
      <c r="J1506">
        <v>200</v>
      </c>
      <c r="K1506">
        <v>420</v>
      </c>
      <c r="L1506">
        <v>917</v>
      </c>
      <c r="M1506">
        <v>9</v>
      </c>
      <c r="N1506" s="2">
        <v>42978</v>
      </c>
      <c r="O1506" t="str">
        <f>VLOOKUP(L1506,Location!$A$1:$D$157,2,FALSE)</f>
        <v>New York</v>
      </c>
      <c r="P1506" t="str">
        <f>VLOOKUP(L1506,Location!$A$1:$D$157,3,FALSE)</f>
        <v>East</v>
      </c>
      <c r="Q1506" t="str">
        <f>VLOOKUP(L1506,Location!$A$1:$D$157,4,FALSE)</f>
        <v>Major Market</v>
      </c>
      <c r="R1506" t="str">
        <f>VLOOKUP(M1506,Product!$A$1:$D$14,2,FALSE)</f>
        <v>Lemon</v>
      </c>
      <c r="S1506" t="str">
        <f>VLOOKUP(M1506,Product!$A$1:$D$14,3,FALSE)</f>
        <v>Herbal Tea</v>
      </c>
      <c r="T1506" t="str">
        <f>VLOOKUP(M1506,Product!$A$1:$D$14,4,FALSE)</f>
        <v>Decaf</v>
      </c>
    </row>
    <row r="1507" spans="1:20" x14ac:dyDescent="0.3">
      <c r="A1507">
        <v>-238</v>
      </c>
      <c r="B1507">
        <v>-139</v>
      </c>
      <c r="C1507">
        <v>112</v>
      </c>
      <c r="D1507">
        <v>306</v>
      </c>
      <c r="E1507">
        <v>99</v>
      </c>
      <c r="F1507">
        <v>77</v>
      </c>
      <c r="G1507">
        <v>3948</v>
      </c>
      <c r="H1507">
        <v>-180</v>
      </c>
      <c r="I1507">
        <v>174</v>
      </c>
      <c r="J1507">
        <v>-110</v>
      </c>
      <c r="K1507">
        <v>80</v>
      </c>
      <c r="L1507">
        <v>212</v>
      </c>
      <c r="M1507">
        <v>10</v>
      </c>
      <c r="N1507" s="2">
        <v>42978</v>
      </c>
      <c r="O1507" t="str">
        <f>VLOOKUP(L1507,Location!$A$1:$D$157,2,FALSE)</f>
        <v>New York</v>
      </c>
      <c r="P1507" t="str">
        <f>VLOOKUP(L1507,Location!$A$1:$D$157,3,FALSE)</f>
        <v>East</v>
      </c>
      <c r="Q1507" t="str">
        <f>VLOOKUP(L1507,Location!$A$1:$D$157,4,FALSE)</f>
        <v>Major Market</v>
      </c>
      <c r="R1507" t="str">
        <f>VLOOKUP(M1507,Product!$A$1:$D$14,2,FALSE)</f>
        <v>Mint</v>
      </c>
      <c r="S1507" t="str">
        <f>VLOOKUP(M1507,Product!$A$1:$D$14,3,FALSE)</f>
        <v>Herbal Tea</v>
      </c>
      <c r="T1507" t="str">
        <f>VLOOKUP(M1507,Product!$A$1:$D$14,4,FALSE)</f>
        <v>Decaf</v>
      </c>
    </row>
    <row r="1508" spans="1:20" x14ac:dyDescent="0.3">
      <c r="A1508">
        <v>224</v>
      </c>
      <c r="B1508">
        <v>318</v>
      </c>
      <c r="C1508">
        <v>567</v>
      </c>
      <c r="D1508">
        <v>242</v>
      </c>
      <c r="E1508">
        <v>94</v>
      </c>
      <c r="F1508">
        <v>69</v>
      </c>
      <c r="G1508">
        <v>1286</v>
      </c>
      <c r="H1508">
        <v>240</v>
      </c>
      <c r="I1508">
        <v>264</v>
      </c>
      <c r="J1508">
        <v>320</v>
      </c>
      <c r="K1508">
        <v>550</v>
      </c>
      <c r="L1508">
        <v>716</v>
      </c>
      <c r="M1508">
        <v>7</v>
      </c>
      <c r="N1508" s="2">
        <v>42978</v>
      </c>
      <c r="O1508" t="str">
        <f>VLOOKUP(L1508,Location!$A$1:$D$157,2,FALSE)</f>
        <v>New York</v>
      </c>
      <c r="P1508" t="str">
        <f>VLOOKUP(L1508,Location!$A$1:$D$157,3,FALSE)</f>
        <v>East</v>
      </c>
      <c r="Q1508" t="str">
        <f>VLOOKUP(L1508,Location!$A$1:$D$157,4,FALSE)</f>
        <v>Major Market</v>
      </c>
      <c r="R1508" t="str">
        <f>VLOOKUP(M1508,Product!$A$1:$D$14,2,FALSE)</f>
        <v>Regular Espresso</v>
      </c>
      <c r="S1508" t="str">
        <f>VLOOKUP(M1508,Product!$A$1:$D$14,3,FALSE)</f>
        <v>Espresso</v>
      </c>
      <c r="T1508" t="str">
        <f>VLOOKUP(M1508,Product!$A$1:$D$14,4,FALSE)</f>
        <v>Regular</v>
      </c>
    </row>
    <row r="1509" spans="1:20" x14ac:dyDescent="0.3">
      <c r="A1509">
        <v>-197</v>
      </c>
      <c r="B1509">
        <v>-53</v>
      </c>
      <c r="C1509">
        <v>68</v>
      </c>
      <c r="D1509">
        <v>84</v>
      </c>
      <c r="E1509">
        <v>144</v>
      </c>
      <c r="F1509">
        <v>110</v>
      </c>
      <c r="G1509">
        <v>2932</v>
      </c>
      <c r="H1509">
        <v>-180</v>
      </c>
      <c r="I1509">
        <v>82</v>
      </c>
      <c r="J1509">
        <v>-50</v>
      </c>
      <c r="K1509">
        <v>60</v>
      </c>
      <c r="L1509">
        <v>585</v>
      </c>
      <c r="M1509">
        <v>5</v>
      </c>
      <c r="N1509" s="2">
        <v>42978</v>
      </c>
      <c r="O1509" t="str">
        <f>VLOOKUP(L1509,Location!$A$1:$D$157,2,FALSE)</f>
        <v>New York</v>
      </c>
      <c r="P1509" t="str">
        <f>VLOOKUP(L1509,Location!$A$1:$D$157,3,FALSE)</f>
        <v>East</v>
      </c>
      <c r="Q1509" t="str">
        <f>VLOOKUP(L1509,Location!$A$1:$D$157,4,FALSE)</f>
        <v>Major Market</v>
      </c>
      <c r="R1509" t="str">
        <f>VLOOKUP(M1509,Product!$A$1:$D$14,2,FALSE)</f>
        <v>Caffe Mocha</v>
      </c>
      <c r="S1509" t="str">
        <f>VLOOKUP(M1509,Product!$A$1:$D$14,3,FALSE)</f>
        <v>Espresso</v>
      </c>
      <c r="T1509" t="str">
        <f>VLOOKUP(M1509,Product!$A$1:$D$14,4,FALSE)</f>
        <v>Regular</v>
      </c>
    </row>
    <row r="1510" spans="1:20" x14ac:dyDescent="0.3">
      <c r="A1510">
        <v>312</v>
      </c>
      <c r="B1510">
        <v>474</v>
      </c>
      <c r="C1510">
        <v>790</v>
      </c>
      <c r="D1510">
        <v>278</v>
      </c>
      <c r="E1510">
        <v>162</v>
      </c>
      <c r="F1510">
        <v>110</v>
      </c>
      <c r="G1510">
        <v>2580</v>
      </c>
      <c r="H1510">
        <v>320</v>
      </c>
      <c r="I1510">
        <v>242</v>
      </c>
      <c r="J1510">
        <v>450</v>
      </c>
      <c r="K1510">
        <v>750</v>
      </c>
      <c r="L1510">
        <v>917</v>
      </c>
      <c r="M1510">
        <v>2</v>
      </c>
      <c r="N1510" s="2">
        <v>42978</v>
      </c>
      <c r="O1510" t="str">
        <f>VLOOKUP(L1510,Location!$A$1:$D$157,2,FALSE)</f>
        <v>New York</v>
      </c>
      <c r="P1510" t="str">
        <f>VLOOKUP(L1510,Location!$A$1:$D$157,3,FALSE)</f>
        <v>East</v>
      </c>
      <c r="Q1510" t="str">
        <f>VLOOKUP(L1510,Location!$A$1:$D$157,4,FALSE)</f>
        <v>Major Market</v>
      </c>
      <c r="R1510" t="str">
        <f>VLOOKUP(M1510,Product!$A$1:$D$14,2,FALSE)</f>
        <v>Columbian</v>
      </c>
      <c r="S1510" t="str">
        <f>VLOOKUP(M1510,Product!$A$1:$D$14,3,FALSE)</f>
        <v>Coffee</v>
      </c>
      <c r="T1510" t="str">
        <f>VLOOKUP(M1510,Product!$A$1:$D$14,4,FALSE)</f>
        <v>Regular</v>
      </c>
    </row>
    <row r="1511" spans="1:20" x14ac:dyDescent="0.3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s="2">
        <v>42978</v>
      </c>
      <c r="O1511" t="str">
        <f>VLOOKUP(L1511,Location!$A$1:$D$157,2,FALSE)</f>
        <v>Louisiana</v>
      </c>
      <c r="P1511" t="str">
        <f>VLOOKUP(L1511,Location!$A$1:$D$157,3,FALSE)</f>
        <v>South</v>
      </c>
      <c r="Q1511" t="str">
        <f>VLOOKUP(L1511,Location!$A$1:$D$157,4,FALSE)</f>
        <v>Small Market</v>
      </c>
      <c r="R1511" t="str">
        <f>VLOOKUP(M1511,Product!$A$1:$D$14,2,FALSE)</f>
        <v>Decaf Irish Cream</v>
      </c>
      <c r="S1511" t="str">
        <f>VLOOKUP(M1511,Product!$A$1:$D$14,3,FALSE)</f>
        <v>Coffee</v>
      </c>
      <c r="T1511" t="str">
        <f>VLOOKUP(M1511,Product!$A$1:$D$14,4,FALSE)</f>
        <v>Decaf</v>
      </c>
    </row>
    <row r="1512" spans="1:20" x14ac:dyDescent="0.3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s="2">
        <v>42978</v>
      </c>
      <c r="O1512" t="str">
        <f>VLOOKUP(L1512,Location!$A$1:$D$157,2,FALSE)</f>
        <v>Louisiana</v>
      </c>
      <c r="P1512" t="str">
        <f>VLOOKUP(L1512,Location!$A$1:$D$157,3,FALSE)</f>
        <v>South</v>
      </c>
      <c r="Q1512" t="str">
        <f>VLOOKUP(L1512,Location!$A$1:$D$157,4,FALSE)</f>
        <v>Small Market</v>
      </c>
      <c r="R1512" t="str">
        <f>VLOOKUP(M1512,Product!$A$1:$D$14,2,FALSE)</f>
        <v>Columbian</v>
      </c>
      <c r="S1512" t="str">
        <f>VLOOKUP(M1512,Product!$A$1:$D$14,3,FALSE)</f>
        <v>Coffee</v>
      </c>
      <c r="T1512" t="str">
        <f>VLOOKUP(M1512,Product!$A$1:$D$14,4,FALSE)</f>
        <v>Regular</v>
      </c>
    </row>
    <row r="1513" spans="1:20" x14ac:dyDescent="0.3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s="2">
        <v>42978</v>
      </c>
      <c r="O1513" t="str">
        <f>VLOOKUP(L1513,Location!$A$1:$D$157,2,FALSE)</f>
        <v>Louisiana</v>
      </c>
      <c r="P1513" t="str">
        <f>VLOOKUP(L1513,Location!$A$1:$D$157,3,FALSE)</f>
        <v>South</v>
      </c>
      <c r="Q1513" t="str">
        <f>VLOOKUP(L1513,Location!$A$1:$D$157,4,FALSE)</f>
        <v>Small Market</v>
      </c>
      <c r="R1513" t="str">
        <f>VLOOKUP(M1513,Product!$A$1:$D$14,2,FALSE)</f>
        <v>Chamomile</v>
      </c>
      <c r="S1513" t="str">
        <f>VLOOKUP(M1513,Product!$A$1:$D$14,3,FALSE)</f>
        <v>Herbal Tea</v>
      </c>
      <c r="T1513" t="str">
        <f>VLOOKUP(M1513,Product!$A$1:$D$14,4,FALSE)</f>
        <v>Decaf</v>
      </c>
    </row>
    <row r="1514" spans="1:20" x14ac:dyDescent="0.3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s="2">
        <v>42978</v>
      </c>
      <c r="O1514" t="str">
        <f>VLOOKUP(L1514,Location!$A$1:$D$157,2,FALSE)</f>
        <v>Louisiana</v>
      </c>
      <c r="P1514" t="str">
        <f>VLOOKUP(L1514,Location!$A$1:$D$157,3,FALSE)</f>
        <v>South</v>
      </c>
      <c r="Q1514" t="str">
        <f>VLOOKUP(L1514,Location!$A$1:$D$157,4,FALSE)</f>
        <v>Small Market</v>
      </c>
      <c r="R1514" t="str">
        <f>VLOOKUP(M1514,Product!$A$1:$D$14,2,FALSE)</f>
        <v>Lemon</v>
      </c>
      <c r="S1514" t="str">
        <f>VLOOKUP(M1514,Product!$A$1:$D$14,3,FALSE)</f>
        <v>Herbal Tea</v>
      </c>
      <c r="T1514" t="str">
        <f>VLOOKUP(M1514,Product!$A$1:$D$14,4,FALSE)</f>
        <v>Decaf</v>
      </c>
    </row>
    <row r="1515" spans="1:20" x14ac:dyDescent="0.3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s="2">
        <v>42978</v>
      </c>
      <c r="O1515" t="str">
        <f>VLOOKUP(L1515,Location!$A$1:$D$157,2,FALSE)</f>
        <v>Louisiana</v>
      </c>
      <c r="P1515" t="str">
        <f>VLOOKUP(L1515,Location!$A$1:$D$157,3,FALSE)</f>
        <v>South</v>
      </c>
      <c r="Q1515" t="str">
        <f>VLOOKUP(L1515,Location!$A$1:$D$157,4,FALSE)</f>
        <v>Small Market</v>
      </c>
      <c r="R1515" t="str">
        <f>VLOOKUP(M1515,Product!$A$1:$D$14,2,FALSE)</f>
        <v>Caffe Latte</v>
      </c>
      <c r="S1515" t="str">
        <f>VLOOKUP(M1515,Product!$A$1:$D$14,3,FALSE)</f>
        <v>Espresso</v>
      </c>
      <c r="T1515" t="str">
        <f>VLOOKUP(M1515,Product!$A$1:$D$14,4,FALSE)</f>
        <v>Regular</v>
      </c>
    </row>
    <row r="1516" spans="1:20" x14ac:dyDescent="0.3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s="2">
        <v>42978</v>
      </c>
      <c r="O1516" t="str">
        <f>VLOOKUP(L1516,Location!$A$1:$D$157,2,FALSE)</f>
        <v>Louisiana</v>
      </c>
      <c r="P1516" t="str">
        <f>VLOOKUP(L1516,Location!$A$1:$D$157,3,FALSE)</f>
        <v>South</v>
      </c>
      <c r="Q1516" t="str">
        <f>VLOOKUP(L1516,Location!$A$1:$D$157,4,FALSE)</f>
        <v>Small Market</v>
      </c>
      <c r="R1516" t="str">
        <f>VLOOKUP(M1516,Product!$A$1:$D$14,2,FALSE)</f>
        <v>Caffe Mocha</v>
      </c>
      <c r="S1516" t="str">
        <f>VLOOKUP(M1516,Product!$A$1:$D$14,3,FALSE)</f>
        <v>Espresso</v>
      </c>
      <c r="T1516" t="str">
        <f>VLOOKUP(M1516,Product!$A$1:$D$14,4,FALSE)</f>
        <v>Regular</v>
      </c>
    </row>
    <row r="1517" spans="1:20" x14ac:dyDescent="0.3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s="2">
        <v>42978</v>
      </c>
      <c r="O1517" t="str">
        <f>VLOOKUP(L1517,Location!$A$1:$D$157,2,FALSE)</f>
        <v>Louisiana</v>
      </c>
      <c r="P1517" t="str">
        <f>VLOOKUP(L1517,Location!$A$1:$D$157,3,FALSE)</f>
        <v>South</v>
      </c>
      <c r="Q1517" t="str">
        <f>VLOOKUP(L1517,Location!$A$1:$D$157,4,FALSE)</f>
        <v>Small Market</v>
      </c>
      <c r="R1517" t="str">
        <f>VLOOKUP(M1517,Product!$A$1:$D$14,2,FALSE)</f>
        <v>Decaf Espresso</v>
      </c>
      <c r="S1517" t="str">
        <f>VLOOKUP(M1517,Product!$A$1:$D$14,3,FALSE)</f>
        <v>Espresso</v>
      </c>
      <c r="T1517" t="str">
        <f>VLOOKUP(M1517,Product!$A$1:$D$14,4,FALSE)</f>
        <v>Decaf</v>
      </c>
    </row>
    <row r="1518" spans="1:20" x14ac:dyDescent="0.3">
      <c r="A1518">
        <v>-44</v>
      </c>
      <c r="B1518">
        <v>11</v>
      </c>
      <c r="C1518">
        <v>115</v>
      </c>
      <c r="D1518">
        <v>76</v>
      </c>
      <c r="E1518">
        <v>55</v>
      </c>
      <c r="F1518">
        <v>32</v>
      </c>
      <c r="G1518">
        <v>1574</v>
      </c>
      <c r="H1518">
        <v>-40</v>
      </c>
      <c r="I1518">
        <v>100</v>
      </c>
      <c r="J1518">
        <v>10</v>
      </c>
      <c r="K1518">
        <v>140</v>
      </c>
      <c r="L1518">
        <v>505</v>
      </c>
      <c r="M1518">
        <v>3</v>
      </c>
      <c r="N1518" s="2">
        <v>42978</v>
      </c>
      <c r="O1518" t="str">
        <f>VLOOKUP(L1518,Location!$A$1:$D$157,2,FALSE)</f>
        <v>New Mexico</v>
      </c>
      <c r="P1518" t="str">
        <f>VLOOKUP(L1518,Location!$A$1:$D$157,3,FALSE)</f>
        <v>South</v>
      </c>
      <c r="Q1518" t="str">
        <f>VLOOKUP(L1518,Location!$A$1:$D$157,4,FALSE)</f>
        <v>Small Market</v>
      </c>
      <c r="R1518" t="str">
        <f>VLOOKUP(M1518,Product!$A$1:$D$14,2,FALSE)</f>
        <v>Decaf Irish Cream</v>
      </c>
      <c r="S1518" t="str">
        <f>VLOOKUP(M1518,Product!$A$1:$D$14,3,FALSE)</f>
        <v>Coffee</v>
      </c>
      <c r="T1518" t="str">
        <f>VLOOKUP(M1518,Product!$A$1:$D$14,4,FALSE)</f>
        <v>Decaf</v>
      </c>
    </row>
    <row r="1519" spans="1:20" x14ac:dyDescent="0.3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s="2">
        <v>42978</v>
      </c>
      <c r="O1519" t="str">
        <f>VLOOKUP(L1519,Location!$A$1:$D$157,2,FALSE)</f>
        <v>New Mexico</v>
      </c>
      <c r="P1519" t="str">
        <f>VLOOKUP(L1519,Location!$A$1:$D$157,3,FALSE)</f>
        <v>South</v>
      </c>
      <c r="Q1519" t="str">
        <f>VLOOKUP(L1519,Location!$A$1:$D$157,4,FALSE)</f>
        <v>Small Market</v>
      </c>
      <c r="R1519" t="str">
        <f>VLOOKUP(M1519,Product!$A$1:$D$14,2,FALSE)</f>
        <v>Columbian</v>
      </c>
      <c r="S1519" t="str">
        <f>VLOOKUP(M1519,Product!$A$1:$D$14,3,FALSE)</f>
        <v>Coffee</v>
      </c>
      <c r="T1519" t="str">
        <f>VLOOKUP(M1519,Product!$A$1:$D$14,4,FALSE)</f>
        <v>Regular</v>
      </c>
    </row>
    <row r="1520" spans="1:20" x14ac:dyDescent="0.3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2">
        <v>42978</v>
      </c>
      <c r="O1520" t="str">
        <f>VLOOKUP(L1520,Location!$A$1:$D$157,2,FALSE)</f>
        <v>New Mexico</v>
      </c>
      <c r="P1520" t="str">
        <f>VLOOKUP(L1520,Location!$A$1:$D$157,3,FALSE)</f>
        <v>South</v>
      </c>
      <c r="Q1520" t="str">
        <f>VLOOKUP(L1520,Location!$A$1:$D$157,4,FALSE)</f>
        <v>Small Market</v>
      </c>
      <c r="R1520" t="str">
        <f>VLOOKUP(M1520,Product!$A$1:$D$14,2,FALSE)</f>
        <v>Chamomile</v>
      </c>
      <c r="S1520" t="str">
        <f>VLOOKUP(M1520,Product!$A$1:$D$14,3,FALSE)</f>
        <v>Herbal Tea</v>
      </c>
      <c r="T1520" t="str">
        <f>VLOOKUP(M1520,Product!$A$1:$D$14,4,FALSE)</f>
        <v>Decaf</v>
      </c>
    </row>
    <row r="1521" spans="1:20" x14ac:dyDescent="0.3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s="2">
        <v>42978</v>
      </c>
      <c r="O1521" t="str">
        <f>VLOOKUP(L1521,Location!$A$1:$D$157,2,FALSE)</f>
        <v>New Mexico</v>
      </c>
      <c r="P1521" t="str">
        <f>VLOOKUP(L1521,Location!$A$1:$D$157,3,FALSE)</f>
        <v>South</v>
      </c>
      <c r="Q1521" t="str">
        <f>VLOOKUP(L1521,Location!$A$1:$D$157,4,FALSE)</f>
        <v>Small Market</v>
      </c>
      <c r="R1521" t="str">
        <f>VLOOKUP(M1521,Product!$A$1:$D$14,2,FALSE)</f>
        <v>Lemon</v>
      </c>
      <c r="S1521" t="str">
        <f>VLOOKUP(M1521,Product!$A$1:$D$14,3,FALSE)</f>
        <v>Herbal Tea</v>
      </c>
      <c r="T1521" t="str">
        <f>VLOOKUP(M1521,Product!$A$1:$D$14,4,FALSE)</f>
        <v>Decaf</v>
      </c>
    </row>
    <row r="1522" spans="1:20" x14ac:dyDescent="0.3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2">
        <v>42978</v>
      </c>
      <c r="O1522" t="str">
        <f>VLOOKUP(L1522,Location!$A$1:$D$157,2,FALSE)</f>
        <v>New Mexico</v>
      </c>
      <c r="P1522" t="str">
        <f>VLOOKUP(L1522,Location!$A$1:$D$157,3,FALSE)</f>
        <v>South</v>
      </c>
      <c r="Q1522" t="str">
        <f>VLOOKUP(L1522,Location!$A$1:$D$157,4,FALSE)</f>
        <v>Small Market</v>
      </c>
      <c r="R1522" t="str">
        <f>VLOOKUP(M1522,Product!$A$1:$D$14,2,FALSE)</f>
        <v>Caffe Latte</v>
      </c>
      <c r="S1522" t="str">
        <f>VLOOKUP(M1522,Product!$A$1:$D$14,3,FALSE)</f>
        <v>Espresso</v>
      </c>
      <c r="T1522" t="str">
        <f>VLOOKUP(M1522,Product!$A$1:$D$14,4,FALSE)</f>
        <v>Regular</v>
      </c>
    </row>
    <row r="1523" spans="1:20" x14ac:dyDescent="0.3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2">
        <v>42978</v>
      </c>
      <c r="O1523" t="str">
        <f>VLOOKUP(L1523,Location!$A$1:$D$157,2,FALSE)</f>
        <v>New Mexico</v>
      </c>
      <c r="P1523" t="str">
        <f>VLOOKUP(L1523,Location!$A$1:$D$157,3,FALSE)</f>
        <v>South</v>
      </c>
      <c r="Q1523" t="str">
        <f>VLOOKUP(L1523,Location!$A$1:$D$157,4,FALSE)</f>
        <v>Small Market</v>
      </c>
      <c r="R1523" t="str">
        <f>VLOOKUP(M1523,Product!$A$1:$D$14,2,FALSE)</f>
        <v>Caffe Mocha</v>
      </c>
      <c r="S1523" t="str">
        <f>VLOOKUP(M1523,Product!$A$1:$D$14,3,FALSE)</f>
        <v>Espresso</v>
      </c>
      <c r="T1523" t="str">
        <f>VLOOKUP(M1523,Product!$A$1:$D$14,4,FALSE)</f>
        <v>Regular</v>
      </c>
    </row>
    <row r="1524" spans="1:20" x14ac:dyDescent="0.3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2">
        <v>42978</v>
      </c>
      <c r="O1524" t="str">
        <f>VLOOKUP(L1524,Location!$A$1:$D$157,2,FALSE)</f>
        <v>New Mexico</v>
      </c>
      <c r="P1524" t="str">
        <f>VLOOKUP(L1524,Location!$A$1:$D$157,3,FALSE)</f>
        <v>South</v>
      </c>
      <c r="Q1524" t="str">
        <f>VLOOKUP(L1524,Location!$A$1:$D$157,4,FALSE)</f>
        <v>Small Market</v>
      </c>
      <c r="R1524" t="str">
        <f>VLOOKUP(M1524,Product!$A$1:$D$14,2,FALSE)</f>
        <v>Decaf Espresso</v>
      </c>
      <c r="S1524" t="str">
        <f>VLOOKUP(M1524,Product!$A$1:$D$14,3,FALSE)</f>
        <v>Espresso</v>
      </c>
      <c r="T1524" t="str">
        <f>VLOOKUP(M1524,Product!$A$1:$D$14,4,FALSE)</f>
        <v>Decaf</v>
      </c>
    </row>
    <row r="1525" spans="1:20" x14ac:dyDescent="0.3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s="2">
        <v>42978</v>
      </c>
      <c r="O1525" t="str">
        <f>VLOOKUP(L1525,Location!$A$1:$D$157,2,FALSE)</f>
        <v>Oklahoma</v>
      </c>
      <c r="P1525" t="str">
        <f>VLOOKUP(L1525,Location!$A$1:$D$157,3,FALSE)</f>
        <v>South</v>
      </c>
      <c r="Q1525" t="str">
        <f>VLOOKUP(L1525,Location!$A$1:$D$157,4,FALSE)</f>
        <v>Small Market</v>
      </c>
      <c r="R1525" t="str">
        <f>VLOOKUP(M1525,Product!$A$1:$D$14,2,FALSE)</f>
        <v>Decaf Irish Cream</v>
      </c>
      <c r="S1525" t="str">
        <f>VLOOKUP(M1525,Product!$A$1:$D$14,3,FALSE)</f>
        <v>Coffee</v>
      </c>
      <c r="T1525" t="str">
        <f>VLOOKUP(M1525,Product!$A$1:$D$14,4,FALSE)</f>
        <v>Decaf</v>
      </c>
    </row>
    <row r="1526" spans="1:20" x14ac:dyDescent="0.3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s="2">
        <v>42978</v>
      </c>
      <c r="O1526" t="str">
        <f>VLOOKUP(L1526,Location!$A$1:$D$157,2,FALSE)</f>
        <v>Oklahoma</v>
      </c>
      <c r="P1526" t="str">
        <f>VLOOKUP(L1526,Location!$A$1:$D$157,3,FALSE)</f>
        <v>South</v>
      </c>
      <c r="Q1526" t="str">
        <f>VLOOKUP(L1526,Location!$A$1:$D$157,4,FALSE)</f>
        <v>Small Market</v>
      </c>
      <c r="R1526" t="str">
        <f>VLOOKUP(M1526,Product!$A$1:$D$14,2,FALSE)</f>
        <v>Columbian</v>
      </c>
      <c r="S1526" t="str">
        <f>VLOOKUP(M1526,Product!$A$1:$D$14,3,FALSE)</f>
        <v>Coffee</v>
      </c>
      <c r="T1526" t="str">
        <f>VLOOKUP(M1526,Product!$A$1:$D$14,4,FALSE)</f>
        <v>Regular</v>
      </c>
    </row>
    <row r="1527" spans="1:20" x14ac:dyDescent="0.3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s="2">
        <v>42978</v>
      </c>
      <c r="O1527" t="str">
        <f>VLOOKUP(L1527,Location!$A$1:$D$157,2,FALSE)</f>
        <v>Oklahoma</v>
      </c>
      <c r="P1527" t="str">
        <f>VLOOKUP(L1527,Location!$A$1:$D$157,3,FALSE)</f>
        <v>South</v>
      </c>
      <c r="Q1527" t="str">
        <f>VLOOKUP(L1527,Location!$A$1:$D$157,4,FALSE)</f>
        <v>Small Market</v>
      </c>
      <c r="R1527" t="str">
        <f>VLOOKUP(M1527,Product!$A$1:$D$14,2,FALSE)</f>
        <v>Chamomile</v>
      </c>
      <c r="S1527" t="str">
        <f>VLOOKUP(M1527,Product!$A$1:$D$14,3,FALSE)</f>
        <v>Herbal Tea</v>
      </c>
      <c r="T1527" t="str">
        <f>VLOOKUP(M1527,Product!$A$1:$D$14,4,FALSE)</f>
        <v>Decaf</v>
      </c>
    </row>
    <row r="1528" spans="1:20" x14ac:dyDescent="0.3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s="2">
        <v>42978</v>
      </c>
      <c r="O1528" t="str">
        <f>VLOOKUP(L1528,Location!$A$1:$D$157,2,FALSE)</f>
        <v>Oklahoma</v>
      </c>
      <c r="P1528" t="str">
        <f>VLOOKUP(L1528,Location!$A$1:$D$157,3,FALSE)</f>
        <v>South</v>
      </c>
      <c r="Q1528" t="str">
        <f>VLOOKUP(L1528,Location!$A$1:$D$157,4,FALSE)</f>
        <v>Small Market</v>
      </c>
      <c r="R1528" t="str">
        <f>VLOOKUP(M1528,Product!$A$1:$D$14,2,FALSE)</f>
        <v>Lemon</v>
      </c>
      <c r="S1528" t="str">
        <f>VLOOKUP(M1528,Product!$A$1:$D$14,3,FALSE)</f>
        <v>Herbal Tea</v>
      </c>
      <c r="T1528" t="str">
        <f>VLOOKUP(M1528,Product!$A$1:$D$14,4,FALSE)</f>
        <v>Decaf</v>
      </c>
    </row>
    <row r="1529" spans="1:20" x14ac:dyDescent="0.3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s="2">
        <v>42978</v>
      </c>
      <c r="O1529" t="str">
        <f>VLOOKUP(L1529,Location!$A$1:$D$157,2,FALSE)</f>
        <v>Oklahoma</v>
      </c>
      <c r="P1529" t="str">
        <f>VLOOKUP(L1529,Location!$A$1:$D$157,3,FALSE)</f>
        <v>South</v>
      </c>
      <c r="Q1529" t="str">
        <f>VLOOKUP(L1529,Location!$A$1:$D$157,4,FALSE)</f>
        <v>Small Market</v>
      </c>
      <c r="R1529" t="str">
        <f>VLOOKUP(M1529,Product!$A$1:$D$14,2,FALSE)</f>
        <v>Caffe Latte</v>
      </c>
      <c r="S1529" t="str">
        <f>VLOOKUP(M1529,Product!$A$1:$D$14,3,FALSE)</f>
        <v>Espresso</v>
      </c>
      <c r="T1529" t="str">
        <f>VLOOKUP(M1529,Product!$A$1:$D$14,4,FALSE)</f>
        <v>Regular</v>
      </c>
    </row>
    <row r="1530" spans="1:20" x14ac:dyDescent="0.3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s="2">
        <v>42978</v>
      </c>
      <c r="O1530" t="str">
        <f>VLOOKUP(L1530,Location!$A$1:$D$157,2,FALSE)</f>
        <v>Oklahoma</v>
      </c>
      <c r="P1530" t="str">
        <f>VLOOKUP(L1530,Location!$A$1:$D$157,3,FALSE)</f>
        <v>South</v>
      </c>
      <c r="Q1530" t="str">
        <f>VLOOKUP(L1530,Location!$A$1:$D$157,4,FALSE)</f>
        <v>Small Market</v>
      </c>
      <c r="R1530" t="str">
        <f>VLOOKUP(M1530,Product!$A$1:$D$14,2,FALSE)</f>
        <v>Caffe Mocha</v>
      </c>
      <c r="S1530" t="str">
        <f>VLOOKUP(M1530,Product!$A$1:$D$14,3,FALSE)</f>
        <v>Espresso</v>
      </c>
      <c r="T1530" t="str">
        <f>VLOOKUP(M1530,Product!$A$1:$D$14,4,FALSE)</f>
        <v>Regular</v>
      </c>
    </row>
    <row r="1531" spans="1:20" x14ac:dyDescent="0.3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s="2">
        <v>42978</v>
      </c>
      <c r="O1531" t="str">
        <f>VLOOKUP(L1531,Location!$A$1:$D$157,2,FALSE)</f>
        <v>Oklahoma</v>
      </c>
      <c r="P1531" t="str">
        <f>VLOOKUP(L1531,Location!$A$1:$D$157,3,FALSE)</f>
        <v>South</v>
      </c>
      <c r="Q1531" t="str">
        <f>VLOOKUP(L1531,Location!$A$1:$D$157,4,FALSE)</f>
        <v>Small Market</v>
      </c>
      <c r="R1531" t="str">
        <f>VLOOKUP(M1531,Product!$A$1:$D$14,2,FALSE)</f>
        <v>Decaf Espresso</v>
      </c>
      <c r="S1531" t="str">
        <f>VLOOKUP(M1531,Product!$A$1:$D$14,3,FALSE)</f>
        <v>Espresso</v>
      </c>
      <c r="T1531" t="str">
        <f>VLOOKUP(M1531,Product!$A$1:$D$14,4,FALSE)</f>
        <v>Decaf</v>
      </c>
    </row>
    <row r="1532" spans="1:20" x14ac:dyDescent="0.3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s="2">
        <v>42978</v>
      </c>
      <c r="O1532" t="str">
        <f>VLOOKUP(L1532,Location!$A$1:$D$157,2,FALSE)</f>
        <v>Texas</v>
      </c>
      <c r="P1532" t="str">
        <f>VLOOKUP(L1532,Location!$A$1:$D$157,3,FALSE)</f>
        <v>South</v>
      </c>
      <c r="Q1532" t="str">
        <f>VLOOKUP(L1532,Location!$A$1:$D$157,4,FALSE)</f>
        <v>Major Market</v>
      </c>
      <c r="R1532" t="str">
        <f>VLOOKUP(M1532,Product!$A$1:$D$14,2,FALSE)</f>
        <v>Decaf Irish Cream</v>
      </c>
      <c r="S1532" t="str">
        <f>VLOOKUP(M1532,Product!$A$1:$D$14,3,FALSE)</f>
        <v>Coffee</v>
      </c>
      <c r="T1532" t="str">
        <f>VLOOKUP(M1532,Product!$A$1:$D$14,4,FALSE)</f>
        <v>Decaf</v>
      </c>
    </row>
    <row r="1533" spans="1:20" x14ac:dyDescent="0.3">
      <c r="A1533">
        <v>197</v>
      </c>
      <c r="B1533">
        <v>295</v>
      </c>
      <c r="C1533">
        <v>546</v>
      </c>
      <c r="D1533">
        <v>278</v>
      </c>
      <c r="E1533">
        <v>98</v>
      </c>
      <c r="F1533">
        <v>77</v>
      </c>
      <c r="G1533">
        <v>1268</v>
      </c>
      <c r="H1533">
        <v>280</v>
      </c>
      <c r="I1533">
        <v>302</v>
      </c>
      <c r="J1533">
        <v>370</v>
      </c>
      <c r="K1533">
        <v>680</v>
      </c>
      <c r="L1533">
        <v>214</v>
      </c>
      <c r="M1533">
        <v>2</v>
      </c>
      <c r="N1533" s="2">
        <v>42978</v>
      </c>
      <c r="O1533" t="str">
        <f>VLOOKUP(L1533,Location!$A$1:$D$157,2,FALSE)</f>
        <v>Texas</v>
      </c>
      <c r="P1533" t="str">
        <f>VLOOKUP(L1533,Location!$A$1:$D$157,3,FALSE)</f>
        <v>South</v>
      </c>
      <c r="Q1533" t="str">
        <f>VLOOKUP(L1533,Location!$A$1:$D$157,4,FALSE)</f>
        <v>Major Market</v>
      </c>
      <c r="R1533" t="str">
        <f>VLOOKUP(M1533,Product!$A$1:$D$14,2,FALSE)</f>
        <v>Columbian</v>
      </c>
      <c r="S1533" t="str">
        <f>VLOOKUP(M1533,Product!$A$1:$D$14,3,FALSE)</f>
        <v>Coffee</v>
      </c>
      <c r="T1533" t="str">
        <f>VLOOKUP(M1533,Product!$A$1:$D$14,4,FALSE)</f>
        <v>Regular</v>
      </c>
    </row>
    <row r="1534" spans="1:20" x14ac:dyDescent="0.3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s="2">
        <v>42978</v>
      </c>
      <c r="O1534" t="str">
        <f>VLOOKUP(L1534,Location!$A$1:$D$157,2,FALSE)</f>
        <v>Texas</v>
      </c>
      <c r="P1534" t="str">
        <f>VLOOKUP(L1534,Location!$A$1:$D$157,3,FALSE)</f>
        <v>South</v>
      </c>
      <c r="Q1534" t="str">
        <f>VLOOKUP(L1534,Location!$A$1:$D$157,4,FALSE)</f>
        <v>Major Market</v>
      </c>
      <c r="R1534" t="str">
        <f>VLOOKUP(M1534,Product!$A$1:$D$14,2,FALSE)</f>
        <v>Chamomile</v>
      </c>
      <c r="S1534" t="str">
        <f>VLOOKUP(M1534,Product!$A$1:$D$14,3,FALSE)</f>
        <v>Herbal Tea</v>
      </c>
      <c r="T1534" t="str">
        <f>VLOOKUP(M1534,Product!$A$1:$D$14,4,FALSE)</f>
        <v>Decaf</v>
      </c>
    </row>
    <row r="1535" spans="1:20" x14ac:dyDescent="0.3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s="2">
        <v>42978</v>
      </c>
      <c r="O1535" t="str">
        <f>VLOOKUP(L1535,Location!$A$1:$D$157,2,FALSE)</f>
        <v>Texas</v>
      </c>
      <c r="P1535" t="str">
        <f>VLOOKUP(L1535,Location!$A$1:$D$157,3,FALSE)</f>
        <v>South</v>
      </c>
      <c r="Q1535" t="str">
        <f>VLOOKUP(L1535,Location!$A$1:$D$157,4,FALSE)</f>
        <v>Major Market</v>
      </c>
      <c r="R1535" t="str">
        <f>VLOOKUP(M1535,Product!$A$1:$D$14,2,FALSE)</f>
        <v>Lemon</v>
      </c>
      <c r="S1535" t="str">
        <f>VLOOKUP(M1535,Product!$A$1:$D$14,3,FALSE)</f>
        <v>Herbal Tea</v>
      </c>
      <c r="T1535" t="str">
        <f>VLOOKUP(M1535,Product!$A$1:$D$14,4,FALSE)</f>
        <v>Decaf</v>
      </c>
    </row>
    <row r="1536" spans="1:20" x14ac:dyDescent="0.3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s="2">
        <v>42978</v>
      </c>
      <c r="O1536" t="str">
        <f>VLOOKUP(L1536,Location!$A$1:$D$157,2,FALSE)</f>
        <v>Texas</v>
      </c>
      <c r="P1536" t="str">
        <f>VLOOKUP(L1536,Location!$A$1:$D$157,3,FALSE)</f>
        <v>South</v>
      </c>
      <c r="Q1536" t="str">
        <f>VLOOKUP(L1536,Location!$A$1:$D$157,4,FALSE)</f>
        <v>Major Market</v>
      </c>
      <c r="R1536" t="str">
        <f>VLOOKUP(M1536,Product!$A$1:$D$14,2,FALSE)</f>
        <v>Caffe Latte</v>
      </c>
      <c r="S1536" t="str">
        <f>VLOOKUP(M1536,Product!$A$1:$D$14,3,FALSE)</f>
        <v>Espresso</v>
      </c>
      <c r="T1536" t="str">
        <f>VLOOKUP(M1536,Product!$A$1:$D$14,4,FALSE)</f>
        <v>Regular</v>
      </c>
    </row>
    <row r="1537" spans="1:20" x14ac:dyDescent="0.3">
      <c r="A1537">
        <v>134</v>
      </c>
      <c r="B1537">
        <v>179</v>
      </c>
      <c r="C1537">
        <v>302</v>
      </c>
      <c r="D1537">
        <v>146</v>
      </c>
      <c r="E1537">
        <v>45</v>
      </c>
      <c r="F1537">
        <v>34</v>
      </c>
      <c r="G1537">
        <v>928</v>
      </c>
      <c r="H1537">
        <v>120</v>
      </c>
      <c r="I1537">
        <v>92</v>
      </c>
      <c r="J1537">
        <v>150</v>
      </c>
      <c r="K1537">
        <v>250</v>
      </c>
      <c r="L1537">
        <v>713</v>
      </c>
      <c r="M1537">
        <v>5</v>
      </c>
      <c r="N1537" s="2">
        <v>42978</v>
      </c>
      <c r="O1537" t="str">
        <f>VLOOKUP(L1537,Location!$A$1:$D$157,2,FALSE)</f>
        <v>Texas</v>
      </c>
      <c r="P1537" t="str">
        <f>VLOOKUP(L1537,Location!$A$1:$D$157,3,FALSE)</f>
        <v>South</v>
      </c>
      <c r="Q1537" t="str">
        <f>VLOOKUP(L1537,Location!$A$1:$D$157,4,FALSE)</f>
        <v>Major Market</v>
      </c>
      <c r="R1537" t="str">
        <f>VLOOKUP(M1537,Product!$A$1:$D$14,2,FALSE)</f>
        <v>Caffe Mocha</v>
      </c>
      <c r="S1537" t="str">
        <f>VLOOKUP(M1537,Product!$A$1:$D$14,3,FALSE)</f>
        <v>Espresso</v>
      </c>
      <c r="T1537" t="str">
        <f>VLOOKUP(M1537,Product!$A$1:$D$14,4,FALSE)</f>
        <v>Regular</v>
      </c>
    </row>
    <row r="1538" spans="1:20" x14ac:dyDescent="0.3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s="2">
        <v>42978</v>
      </c>
      <c r="O1538" t="str">
        <f>VLOOKUP(L1538,Location!$A$1:$D$157,2,FALSE)</f>
        <v>Texas</v>
      </c>
      <c r="P1538" t="str">
        <f>VLOOKUP(L1538,Location!$A$1:$D$157,3,FALSE)</f>
        <v>South</v>
      </c>
      <c r="Q1538" t="str">
        <f>VLOOKUP(L1538,Location!$A$1:$D$157,4,FALSE)</f>
        <v>Major Market</v>
      </c>
      <c r="R1538" t="str">
        <f>VLOOKUP(M1538,Product!$A$1:$D$14,2,FALSE)</f>
        <v>Decaf Espresso</v>
      </c>
      <c r="S1538" t="str">
        <f>VLOOKUP(M1538,Product!$A$1:$D$14,3,FALSE)</f>
        <v>Espresso</v>
      </c>
      <c r="T1538" t="str">
        <f>VLOOKUP(M1538,Product!$A$1:$D$14,4,FALSE)</f>
        <v>Decaf</v>
      </c>
    </row>
    <row r="1539" spans="1:20" x14ac:dyDescent="0.3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s="2">
        <v>42978</v>
      </c>
      <c r="O1539" t="str">
        <f>VLOOKUP(L1539,Location!$A$1:$D$157,2,FALSE)</f>
        <v>Utah</v>
      </c>
      <c r="P1539" t="str">
        <f>VLOOKUP(L1539,Location!$A$1:$D$157,3,FALSE)</f>
        <v>West</v>
      </c>
      <c r="Q1539" t="str">
        <f>VLOOKUP(L1539,Location!$A$1:$D$157,4,FALSE)</f>
        <v>Small Market</v>
      </c>
      <c r="R1539" t="str">
        <f>VLOOKUP(M1539,Product!$A$1:$D$14,2,FALSE)</f>
        <v>Amaretto</v>
      </c>
      <c r="S1539" t="str">
        <f>VLOOKUP(M1539,Product!$A$1:$D$14,3,FALSE)</f>
        <v>Coffee</v>
      </c>
      <c r="T1539" t="str">
        <f>VLOOKUP(M1539,Product!$A$1:$D$14,4,FALSE)</f>
        <v>Regular</v>
      </c>
    </row>
    <row r="1540" spans="1:20" x14ac:dyDescent="0.3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s="2">
        <v>42978</v>
      </c>
      <c r="O1540" t="str">
        <f>VLOOKUP(L1540,Location!$A$1:$D$157,2,FALSE)</f>
        <v>Utah</v>
      </c>
      <c r="P1540" t="str">
        <f>VLOOKUP(L1540,Location!$A$1:$D$157,3,FALSE)</f>
        <v>West</v>
      </c>
      <c r="Q1540" t="str">
        <f>VLOOKUP(L1540,Location!$A$1:$D$157,4,FALSE)</f>
        <v>Small Market</v>
      </c>
      <c r="R1540" t="str">
        <f>VLOOKUP(M1540,Product!$A$1:$D$14,2,FALSE)</f>
        <v>Columbian</v>
      </c>
      <c r="S1540" t="str">
        <f>VLOOKUP(M1540,Product!$A$1:$D$14,3,FALSE)</f>
        <v>Coffee</v>
      </c>
      <c r="T1540" t="str">
        <f>VLOOKUP(M1540,Product!$A$1:$D$14,4,FALSE)</f>
        <v>Regular</v>
      </c>
    </row>
    <row r="1541" spans="1:20" x14ac:dyDescent="0.3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s="2">
        <v>42978</v>
      </c>
      <c r="O1541" t="str">
        <f>VLOOKUP(L1541,Location!$A$1:$D$157,2,FALSE)</f>
        <v>Utah</v>
      </c>
      <c r="P1541" t="str">
        <f>VLOOKUP(L1541,Location!$A$1:$D$157,3,FALSE)</f>
        <v>West</v>
      </c>
      <c r="Q1541" t="str">
        <f>VLOOKUP(L1541,Location!$A$1:$D$157,4,FALSE)</f>
        <v>Small Market</v>
      </c>
      <c r="R1541" t="str">
        <f>VLOOKUP(M1541,Product!$A$1:$D$14,2,FALSE)</f>
        <v>Chamomile</v>
      </c>
      <c r="S1541" t="str">
        <f>VLOOKUP(M1541,Product!$A$1:$D$14,3,FALSE)</f>
        <v>Herbal Tea</v>
      </c>
      <c r="T1541" t="str">
        <f>VLOOKUP(M1541,Product!$A$1:$D$14,4,FALSE)</f>
        <v>Decaf</v>
      </c>
    </row>
    <row r="1542" spans="1:20" x14ac:dyDescent="0.3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s="2">
        <v>42978</v>
      </c>
      <c r="O1542" t="str">
        <f>VLOOKUP(L1542,Location!$A$1:$D$157,2,FALSE)</f>
        <v>Utah</v>
      </c>
      <c r="P1542" t="str">
        <f>VLOOKUP(L1542,Location!$A$1:$D$157,3,FALSE)</f>
        <v>West</v>
      </c>
      <c r="Q1542" t="str">
        <f>VLOOKUP(L1542,Location!$A$1:$D$157,4,FALSE)</f>
        <v>Small Market</v>
      </c>
      <c r="R1542" t="str">
        <f>VLOOKUP(M1542,Product!$A$1:$D$14,2,FALSE)</f>
        <v>Lemon</v>
      </c>
      <c r="S1542" t="str">
        <f>VLOOKUP(M1542,Product!$A$1:$D$14,3,FALSE)</f>
        <v>Herbal Tea</v>
      </c>
      <c r="T1542" t="str">
        <f>VLOOKUP(M1542,Product!$A$1:$D$14,4,FALSE)</f>
        <v>Decaf</v>
      </c>
    </row>
    <row r="1543" spans="1:20" x14ac:dyDescent="0.3">
      <c r="A1543">
        <v>-45</v>
      </c>
      <c r="B1543">
        <v>11</v>
      </c>
      <c r="C1543">
        <v>115</v>
      </c>
      <c r="D1543">
        <v>157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s="2">
        <v>42978</v>
      </c>
      <c r="O1543" t="str">
        <f>VLOOKUP(L1543,Location!$A$1:$D$157,2,FALSE)</f>
        <v>Utah</v>
      </c>
      <c r="P1543" t="str">
        <f>VLOOKUP(L1543,Location!$A$1:$D$157,3,FALSE)</f>
        <v>West</v>
      </c>
      <c r="Q1543" t="str">
        <f>VLOOKUP(L1543,Location!$A$1:$D$157,4,FALSE)</f>
        <v>Small Market</v>
      </c>
      <c r="R1543" t="str">
        <f>VLOOKUP(M1543,Product!$A$1:$D$14,2,FALSE)</f>
        <v>Mint</v>
      </c>
      <c r="S1543" t="str">
        <f>VLOOKUP(M1543,Product!$A$1:$D$14,3,FALSE)</f>
        <v>Herbal Tea</v>
      </c>
      <c r="T1543" t="str">
        <f>VLOOKUP(M1543,Product!$A$1:$D$14,4,FALSE)</f>
        <v>Decaf</v>
      </c>
    </row>
    <row r="1544" spans="1:20" x14ac:dyDescent="0.3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s="2">
        <v>42978</v>
      </c>
      <c r="O1544" t="str">
        <f>VLOOKUP(L1544,Location!$A$1:$D$157,2,FALSE)</f>
        <v>Utah</v>
      </c>
      <c r="P1544" t="str">
        <f>VLOOKUP(L1544,Location!$A$1:$D$157,3,FALSE)</f>
        <v>West</v>
      </c>
      <c r="Q1544" t="str">
        <f>VLOOKUP(L1544,Location!$A$1:$D$157,4,FALSE)</f>
        <v>Small Market</v>
      </c>
      <c r="R1544" t="str">
        <f>VLOOKUP(M1544,Product!$A$1:$D$14,2,FALSE)</f>
        <v>Darjeeling</v>
      </c>
      <c r="S1544" t="str">
        <f>VLOOKUP(M1544,Product!$A$1:$D$14,3,FALSE)</f>
        <v>Tea</v>
      </c>
      <c r="T1544" t="str">
        <f>VLOOKUP(M1544,Product!$A$1:$D$14,4,FALSE)</f>
        <v>Regular</v>
      </c>
    </row>
    <row r="1545" spans="1:20" x14ac:dyDescent="0.3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s="2">
        <v>42978</v>
      </c>
      <c r="O1545" t="str">
        <f>VLOOKUP(L1545,Location!$A$1:$D$157,2,FALSE)</f>
        <v>Utah</v>
      </c>
      <c r="P1545" t="str">
        <f>VLOOKUP(L1545,Location!$A$1:$D$157,3,FALSE)</f>
        <v>West</v>
      </c>
      <c r="Q1545" t="str">
        <f>VLOOKUP(L1545,Location!$A$1:$D$157,4,FALSE)</f>
        <v>Small Market</v>
      </c>
      <c r="R1545" t="str">
        <f>VLOOKUP(M1545,Product!$A$1:$D$14,2,FALSE)</f>
        <v>Earl Grey</v>
      </c>
      <c r="S1545" t="str">
        <f>VLOOKUP(M1545,Product!$A$1:$D$14,3,FALSE)</f>
        <v>Tea</v>
      </c>
      <c r="T1545" t="str">
        <f>VLOOKUP(M1545,Product!$A$1:$D$14,4,FALSE)</f>
        <v>Regular</v>
      </c>
    </row>
    <row r="1546" spans="1:20" x14ac:dyDescent="0.3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s="2">
        <v>42978</v>
      </c>
      <c r="O1546" t="str">
        <f>VLOOKUP(L1546,Location!$A$1:$D$157,2,FALSE)</f>
        <v>Utah</v>
      </c>
      <c r="P1546" t="str">
        <f>VLOOKUP(L1546,Location!$A$1:$D$157,3,FALSE)</f>
        <v>West</v>
      </c>
      <c r="Q1546" t="str">
        <f>VLOOKUP(L1546,Location!$A$1:$D$157,4,FALSE)</f>
        <v>Small Market</v>
      </c>
      <c r="R1546" t="str">
        <f>VLOOKUP(M1546,Product!$A$1:$D$14,2,FALSE)</f>
        <v>Green Tea</v>
      </c>
      <c r="S1546" t="str">
        <f>VLOOKUP(M1546,Product!$A$1:$D$14,3,FALSE)</f>
        <v>Tea</v>
      </c>
      <c r="T1546" t="str">
        <f>VLOOKUP(M1546,Product!$A$1:$D$14,4,FALSE)</f>
        <v>Regular</v>
      </c>
    </row>
    <row r="1547" spans="1:20" x14ac:dyDescent="0.3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s="2">
        <v>42978</v>
      </c>
      <c r="O1547" t="str">
        <f>VLOOKUP(L1547,Location!$A$1:$D$157,2,FALSE)</f>
        <v>Utah</v>
      </c>
      <c r="P1547" t="str">
        <f>VLOOKUP(L1547,Location!$A$1:$D$157,3,FALSE)</f>
        <v>West</v>
      </c>
      <c r="Q1547" t="str">
        <f>VLOOKUP(L1547,Location!$A$1:$D$157,4,FALSE)</f>
        <v>Small Market</v>
      </c>
      <c r="R1547" t="str">
        <f>VLOOKUP(M1547,Product!$A$1:$D$14,2,FALSE)</f>
        <v>Decaf Irish Cream</v>
      </c>
      <c r="S1547" t="str">
        <f>VLOOKUP(M1547,Product!$A$1:$D$14,3,FALSE)</f>
        <v>Coffee</v>
      </c>
      <c r="T1547" t="str">
        <f>VLOOKUP(M1547,Product!$A$1:$D$14,4,FALSE)</f>
        <v>Decaf</v>
      </c>
    </row>
    <row r="1548" spans="1:20" x14ac:dyDescent="0.3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s="2">
        <v>42978</v>
      </c>
      <c r="O1548" t="str">
        <f>VLOOKUP(L1548,Location!$A$1:$D$157,2,FALSE)</f>
        <v>Utah</v>
      </c>
      <c r="P1548" t="str">
        <f>VLOOKUP(L1548,Location!$A$1:$D$157,3,FALSE)</f>
        <v>West</v>
      </c>
      <c r="Q1548" t="str">
        <f>VLOOKUP(L1548,Location!$A$1:$D$157,4,FALSE)</f>
        <v>Small Market</v>
      </c>
      <c r="R1548" t="str">
        <f>VLOOKUP(M1548,Product!$A$1:$D$14,2,FALSE)</f>
        <v>Caffe Latte</v>
      </c>
      <c r="S1548" t="str">
        <f>VLOOKUP(M1548,Product!$A$1:$D$14,3,FALSE)</f>
        <v>Espresso</v>
      </c>
      <c r="T1548" t="str">
        <f>VLOOKUP(M1548,Product!$A$1:$D$14,4,FALSE)</f>
        <v>Regular</v>
      </c>
    </row>
    <row r="1549" spans="1:20" x14ac:dyDescent="0.3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2">
        <v>42978</v>
      </c>
      <c r="O1549" t="str">
        <f>VLOOKUP(L1549,Location!$A$1:$D$157,2,FALSE)</f>
        <v>Utah</v>
      </c>
      <c r="P1549" t="str">
        <f>VLOOKUP(L1549,Location!$A$1:$D$157,3,FALSE)</f>
        <v>West</v>
      </c>
      <c r="Q1549" t="str">
        <f>VLOOKUP(L1549,Location!$A$1:$D$157,4,FALSE)</f>
        <v>Small Market</v>
      </c>
      <c r="R1549" t="str">
        <f>VLOOKUP(M1549,Product!$A$1:$D$14,2,FALSE)</f>
        <v>Caffe Mocha</v>
      </c>
      <c r="S1549" t="str">
        <f>VLOOKUP(M1549,Product!$A$1:$D$14,3,FALSE)</f>
        <v>Espresso</v>
      </c>
      <c r="T1549" t="str">
        <f>VLOOKUP(M1549,Product!$A$1:$D$14,4,FALSE)</f>
        <v>Regular</v>
      </c>
    </row>
    <row r="1550" spans="1:20" x14ac:dyDescent="0.3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s="2">
        <v>42978</v>
      </c>
      <c r="O1550" t="str">
        <f>VLOOKUP(L1550,Location!$A$1:$D$157,2,FALSE)</f>
        <v>Utah</v>
      </c>
      <c r="P1550" t="str">
        <f>VLOOKUP(L1550,Location!$A$1:$D$157,3,FALSE)</f>
        <v>West</v>
      </c>
      <c r="Q1550" t="str">
        <f>VLOOKUP(L1550,Location!$A$1:$D$157,4,FALSE)</f>
        <v>Small Market</v>
      </c>
      <c r="R1550" t="str">
        <f>VLOOKUP(M1550,Product!$A$1:$D$14,2,FALSE)</f>
        <v>Decaf Espresso</v>
      </c>
      <c r="S1550" t="str">
        <f>VLOOKUP(M1550,Product!$A$1:$D$14,3,FALSE)</f>
        <v>Espresso</v>
      </c>
      <c r="T1550" t="str">
        <f>VLOOKUP(M1550,Product!$A$1:$D$14,4,FALSE)</f>
        <v>Decaf</v>
      </c>
    </row>
    <row r="1551" spans="1:20" x14ac:dyDescent="0.3">
      <c r="A1551">
        <v>-74</v>
      </c>
      <c r="B1551">
        <v>-13</v>
      </c>
      <c r="C1551">
        <v>109</v>
      </c>
      <c r="D1551">
        <v>108</v>
      </c>
      <c r="E1551">
        <v>61</v>
      </c>
      <c r="F1551">
        <v>39</v>
      </c>
      <c r="G1551">
        <v>2378</v>
      </c>
      <c r="H1551">
        <v>-70</v>
      </c>
      <c r="I1551">
        <v>124</v>
      </c>
      <c r="J1551">
        <v>-20</v>
      </c>
      <c r="K1551">
        <v>130</v>
      </c>
      <c r="L1551">
        <v>714</v>
      </c>
      <c r="M1551">
        <v>1</v>
      </c>
      <c r="N1551" s="2">
        <v>42978</v>
      </c>
      <c r="O1551" t="str">
        <f>VLOOKUP(L1551,Location!$A$1:$D$157,2,FALSE)</f>
        <v>California</v>
      </c>
      <c r="P1551" t="str">
        <f>VLOOKUP(L1551,Location!$A$1:$D$157,3,FALSE)</f>
        <v>West</v>
      </c>
      <c r="Q1551" t="str">
        <f>VLOOKUP(L1551,Location!$A$1:$D$157,4,FALSE)</f>
        <v>Major Market</v>
      </c>
      <c r="R1551" t="str">
        <f>VLOOKUP(M1551,Product!$A$1:$D$14,2,FALSE)</f>
        <v>Amaretto</v>
      </c>
      <c r="S1551" t="str">
        <f>VLOOKUP(M1551,Product!$A$1:$D$14,3,FALSE)</f>
        <v>Coffee</v>
      </c>
      <c r="T1551" t="str">
        <f>VLOOKUP(M1551,Product!$A$1:$D$14,4,FALSE)</f>
        <v>Regular</v>
      </c>
    </row>
    <row r="1552" spans="1:20" x14ac:dyDescent="0.3">
      <c r="A1552">
        <v>313</v>
      </c>
      <c r="B1552">
        <v>474</v>
      </c>
      <c r="C1552">
        <v>790</v>
      </c>
      <c r="D1552">
        <v>380</v>
      </c>
      <c r="E1552">
        <v>161</v>
      </c>
      <c r="F1552">
        <v>110</v>
      </c>
      <c r="G1552">
        <v>2580</v>
      </c>
      <c r="H1552">
        <v>450</v>
      </c>
      <c r="I1552">
        <v>466</v>
      </c>
      <c r="J1552">
        <v>590</v>
      </c>
      <c r="K1552">
        <v>980</v>
      </c>
      <c r="L1552">
        <v>626</v>
      </c>
      <c r="M1552">
        <v>2</v>
      </c>
      <c r="N1552" s="2">
        <v>42978</v>
      </c>
      <c r="O1552" t="str">
        <f>VLOOKUP(L1552,Location!$A$1:$D$157,2,FALSE)</f>
        <v>California</v>
      </c>
      <c r="P1552" t="str">
        <f>VLOOKUP(L1552,Location!$A$1:$D$157,3,FALSE)</f>
        <v>West</v>
      </c>
      <c r="Q1552" t="str">
        <f>VLOOKUP(L1552,Location!$A$1:$D$157,4,FALSE)</f>
        <v>Major Market</v>
      </c>
      <c r="R1552" t="str">
        <f>VLOOKUP(M1552,Product!$A$1:$D$14,2,FALSE)</f>
        <v>Columbian</v>
      </c>
      <c r="S1552" t="str">
        <f>VLOOKUP(M1552,Product!$A$1:$D$14,3,FALSE)</f>
        <v>Coffee</v>
      </c>
      <c r="T1552" t="str">
        <f>VLOOKUP(M1552,Product!$A$1:$D$14,4,FALSE)</f>
        <v>Regular</v>
      </c>
    </row>
    <row r="1553" spans="1:20" x14ac:dyDescent="0.3">
      <c r="A1553">
        <v>105</v>
      </c>
      <c r="B1553">
        <v>145</v>
      </c>
      <c r="C1553">
        <v>245</v>
      </c>
      <c r="D1553">
        <v>64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s="2">
        <v>42978</v>
      </c>
      <c r="O1553" t="str">
        <f>VLOOKUP(L1553,Location!$A$1:$D$157,2,FALSE)</f>
        <v>California</v>
      </c>
      <c r="P1553" t="str">
        <f>VLOOKUP(L1553,Location!$A$1:$D$157,3,FALSE)</f>
        <v>West</v>
      </c>
      <c r="Q1553" t="str">
        <f>VLOOKUP(L1553,Location!$A$1:$D$157,4,FALSE)</f>
        <v>Major Market</v>
      </c>
      <c r="R1553" t="str">
        <f>VLOOKUP(M1553,Product!$A$1:$D$14,2,FALSE)</f>
        <v>Chamomile</v>
      </c>
      <c r="S1553" t="str">
        <f>VLOOKUP(M1553,Product!$A$1:$D$14,3,FALSE)</f>
        <v>Herbal Tea</v>
      </c>
      <c r="T1553" t="str">
        <f>VLOOKUP(M1553,Product!$A$1:$D$14,4,FALSE)</f>
        <v>Decaf</v>
      </c>
    </row>
    <row r="1554" spans="1:20" x14ac:dyDescent="0.3">
      <c r="A1554">
        <v>196</v>
      </c>
      <c r="B1554">
        <v>295</v>
      </c>
      <c r="C1554">
        <v>546</v>
      </c>
      <c r="D1554">
        <v>258</v>
      </c>
      <c r="E1554">
        <v>99</v>
      </c>
      <c r="F1554">
        <v>77</v>
      </c>
      <c r="G1554">
        <v>1268</v>
      </c>
      <c r="H1554">
        <v>200</v>
      </c>
      <c r="I1554">
        <v>192</v>
      </c>
      <c r="J1554">
        <v>270</v>
      </c>
      <c r="K1554">
        <v>480</v>
      </c>
      <c r="L1554">
        <v>209</v>
      </c>
      <c r="M1554">
        <v>9</v>
      </c>
      <c r="N1554" s="2">
        <v>42978</v>
      </c>
      <c r="O1554" t="str">
        <f>VLOOKUP(L1554,Location!$A$1:$D$157,2,FALSE)</f>
        <v>California</v>
      </c>
      <c r="P1554" t="str">
        <f>VLOOKUP(L1554,Location!$A$1:$D$157,3,FALSE)</f>
        <v>West</v>
      </c>
      <c r="Q1554" t="str">
        <f>VLOOKUP(L1554,Location!$A$1:$D$157,4,FALSE)</f>
        <v>Major Market</v>
      </c>
      <c r="R1554" t="str">
        <f>VLOOKUP(M1554,Product!$A$1:$D$14,2,FALSE)</f>
        <v>Lemon</v>
      </c>
      <c r="S1554" t="str">
        <f>VLOOKUP(M1554,Product!$A$1:$D$14,3,FALSE)</f>
        <v>Herbal Tea</v>
      </c>
      <c r="T1554" t="str">
        <f>VLOOKUP(M1554,Product!$A$1:$D$14,4,FALSE)</f>
        <v>Decaf</v>
      </c>
    </row>
    <row r="1555" spans="1:20" x14ac:dyDescent="0.3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s="2">
        <v>42978</v>
      </c>
      <c r="O1555" t="str">
        <f>VLOOKUP(L1555,Location!$A$1:$D$157,2,FALSE)</f>
        <v>California</v>
      </c>
      <c r="P1555" t="str">
        <f>VLOOKUP(L1555,Location!$A$1:$D$157,3,FALSE)</f>
        <v>West</v>
      </c>
      <c r="Q1555" t="str">
        <f>VLOOKUP(L1555,Location!$A$1:$D$157,4,FALSE)</f>
        <v>Major Market</v>
      </c>
      <c r="R1555" t="str">
        <f>VLOOKUP(M1555,Product!$A$1:$D$14,2,FALSE)</f>
        <v>Mint</v>
      </c>
      <c r="S1555" t="str">
        <f>VLOOKUP(M1555,Product!$A$1:$D$14,3,FALSE)</f>
        <v>Herbal Tea</v>
      </c>
      <c r="T1555" t="str">
        <f>VLOOKUP(M1555,Product!$A$1:$D$14,4,FALSE)</f>
        <v>Decaf</v>
      </c>
    </row>
    <row r="1556" spans="1:20" x14ac:dyDescent="0.3">
      <c r="A1556">
        <v>134</v>
      </c>
      <c r="B1556">
        <v>179</v>
      </c>
      <c r="C1556">
        <v>302</v>
      </c>
      <c r="D1556">
        <v>79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s="2">
        <v>42978</v>
      </c>
      <c r="O1556" t="str">
        <f>VLOOKUP(L1556,Location!$A$1:$D$157,2,FALSE)</f>
        <v>California</v>
      </c>
      <c r="P1556" t="str">
        <f>VLOOKUP(L1556,Location!$A$1:$D$157,3,FALSE)</f>
        <v>West</v>
      </c>
      <c r="Q1556" t="str">
        <f>VLOOKUP(L1556,Location!$A$1:$D$157,4,FALSE)</f>
        <v>Major Market</v>
      </c>
      <c r="R1556" t="str">
        <f>VLOOKUP(M1556,Product!$A$1:$D$14,2,FALSE)</f>
        <v>Darjeeling</v>
      </c>
      <c r="S1556" t="str">
        <f>VLOOKUP(M1556,Product!$A$1:$D$14,3,FALSE)</f>
        <v>Tea</v>
      </c>
      <c r="T1556" t="str">
        <f>VLOOKUP(M1556,Product!$A$1:$D$14,4,FALSE)</f>
        <v>Regular</v>
      </c>
    </row>
    <row r="1557" spans="1:20" x14ac:dyDescent="0.3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s="2">
        <v>42978</v>
      </c>
      <c r="O1557" t="str">
        <f>VLOOKUP(L1557,Location!$A$1:$D$157,2,FALSE)</f>
        <v>California</v>
      </c>
      <c r="P1557" t="str">
        <f>VLOOKUP(L1557,Location!$A$1:$D$157,3,FALSE)</f>
        <v>West</v>
      </c>
      <c r="Q1557" t="str">
        <f>VLOOKUP(L1557,Location!$A$1:$D$157,4,FALSE)</f>
        <v>Major Market</v>
      </c>
      <c r="R1557" t="str">
        <f>VLOOKUP(M1557,Product!$A$1:$D$14,2,FALSE)</f>
        <v>Earl Grey</v>
      </c>
      <c r="S1557" t="str">
        <f>VLOOKUP(M1557,Product!$A$1:$D$14,3,FALSE)</f>
        <v>Tea</v>
      </c>
      <c r="T1557" t="str">
        <f>VLOOKUP(M1557,Product!$A$1:$D$14,4,FALSE)</f>
        <v>Regular</v>
      </c>
    </row>
    <row r="1558" spans="1:20" x14ac:dyDescent="0.3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s="2">
        <v>42978</v>
      </c>
      <c r="O1558" t="str">
        <f>VLOOKUP(L1558,Location!$A$1:$D$157,2,FALSE)</f>
        <v>California</v>
      </c>
      <c r="P1558" t="str">
        <f>VLOOKUP(L1558,Location!$A$1:$D$157,3,FALSE)</f>
        <v>West</v>
      </c>
      <c r="Q1558" t="str">
        <f>VLOOKUP(L1558,Location!$A$1:$D$157,4,FALSE)</f>
        <v>Major Market</v>
      </c>
      <c r="R1558" t="str">
        <f>VLOOKUP(M1558,Product!$A$1:$D$14,2,FALSE)</f>
        <v>Green Tea</v>
      </c>
      <c r="S1558" t="str">
        <f>VLOOKUP(M1558,Product!$A$1:$D$14,3,FALSE)</f>
        <v>Tea</v>
      </c>
      <c r="T1558" t="str">
        <f>VLOOKUP(M1558,Product!$A$1:$D$14,4,FALSE)</f>
        <v>Regular</v>
      </c>
    </row>
    <row r="1559" spans="1:20" x14ac:dyDescent="0.3">
      <c r="A1559">
        <v>-120</v>
      </c>
      <c r="B1559">
        <v>-24</v>
      </c>
      <c r="C1559">
        <v>138</v>
      </c>
      <c r="D1559">
        <v>250</v>
      </c>
      <c r="E1559">
        <v>96</v>
      </c>
      <c r="F1559">
        <v>53</v>
      </c>
      <c r="G1559">
        <v>3421</v>
      </c>
      <c r="H1559">
        <v>-120</v>
      </c>
      <c r="I1559">
        <v>248</v>
      </c>
      <c r="J1559">
        <v>-30</v>
      </c>
      <c r="K1559">
        <v>170</v>
      </c>
      <c r="L1559">
        <v>909</v>
      </c>
      <c r="M1559">
        <v>3</v>
      </c>
      <c r="N1559" s="2">
        <v>42978</v>
      </c>
      <c r="O1559" t="str">
        <f>VLOOKUP(L1559,Location!$A$1:$D$157,2,FALSE)</f>
        <v>California</v>
      </c>
      <c r="P1559" t="str">
        <f>VLOOKUP(L1559,Location!$A$1:$D$157,3,FALSE)</f>
        <v>West</v>
      </c>
      <c r="Q1559" t="str">
        <f>VLOOKUP(L1559,Location!$A$1:$D$157,4,FALSE)</f>
        <v>Major Market</v>
      </c>
      <c r="R1559" t="str">
        <f>VLOOKUP(M1559,Product!$A$1:$D$14,2,FALSE)</f>
        <v>Decaf Irish Cream</v>
      </c>
      <c r="S1559" t="str">
        <f>VLOOKUP(M1559,Product!$A$1:$D$14,3,FALSE)</f>
        <v>Coffee</v>
      </c>
      <c r="T1559" t="str">
        <f>VLOOKUP(M1559,Product!$A$1:$D$14,4,FALSE)</f>
        <v>Decaf</v>
      </c>
    </row>
    <row r="1560" spans="1:20" x14ac:dyDescent="0.3">
      <c r="A1560">
        <v>156</v>
      </c>
      <c r="B1560">
        <v>249</v>
      </c>
      <c r="C1560">
        <v>498</v>
      </c>
      <c r="D1560">
        <v>266</v>
      </c>
      <c r="E1560">
        <v>93</v>
      </c>
      <c r="F1560">
        <v>69</v>
      </c>
      <c r="G1560">
        <v>1775</v>
      </c>
      <c r="H1560">
        <v>160</v>
      </c>
      <c r="I1560">
        <v>232</v>
      </c>
      <c r="J1560">
        <v>240</v>
      </c>
      <c r="K1560">
        <v>470</v>
      </c>
      <c r="L1560">
        <v>949</v>
      </c>
      <c r="M1560">
        <v>4</v>
      </c>
      <c r="N1560" s="2">
        <v>42978</v>
      </c>
      <c r="O1560" t="str">
        <f>VLOOKUP(L1560,Location!$A$1:$D$157,2,FALSE)</f>
        <v>California</v>
      </c>
      <c r="P1560" t="str">
        <f>VLOOKUP(L1560,Location!$A$1:$D$157,3,FALSE)</f>
        <v>West</v>
      </c>
      <c r="Q1560" t="str">
        <f>VLOOKUP(L1560,Location!$A$1:$D$157,4,FALSE)</f>
        <v>Major Market</v>
      </c>
      <c r="R1560" t="str">
        <f>VLOOKUP(M1560,Product!$A$1:$D$14,2,FALSE)</f>
        <v>Caffe Latte</v>
      </c>
      <c r="S1560" t="str">
        <f>VLOOKUP(M1560,Product!$A$1:$D$14,3,FALSE)</f>
        <v>Espresso</v>
      </c>
      <c r="T1560" t="str">
        <f>VLOOKUP(M1560,Product!$A$1:$D$14,4,FALSE)</f>
        <v>Regular</v>
      </c>
    </row>
    <row r="1561" spans="1:20" x14ac:dyDescent="0.3">
      <c r="A1561">
        <v>26</v>
      </c>
      <c r="B1561">
        <v>169</v>
      </c>
      <c r="C1561">
        <v>290</v>
      </c>
      <c r="D1561">
        <v>89</v>
      </c>
      <c r="E1561">
        <v>143</v>
      </c>
      <c r="F1561">
        <v>110</v>
      </c>
      <c r="G1561">
        <v>910</v>
      </c>
      <c r="H1561">
        <v>30</v>
      </c>
      <c r="I1561">
        <v>151</v>
      </c>
      <c r="J1561">
        <v>160</v>
      </c>
      <c r="K1561">
        <v>270</v>
      </c>
      <c r="L1561">
        <v>951</v>
      </c>
      <c r="M1561">
        <v>5</v>
      </c>
      <c r="N1561" s="2">
        <v>42978</v>
      </c>
      <c r="O1561" t="str">
        <f>VLOOKUP(L1561,Location!$A$1:$D$157,2,FALSE)</f>
        <v>California</v>
      </c>
      <c r="P1561" t="str">
        <f>VLOOKUP(L1561,Location!$A$1:$D$157,3,FALSE)</f>
        <v>West</v>
      </c>
      <c r="Q1561" t="str">
        <f>VLOOKUP(L1561,Location!$A$1:$D$157,4,FALSE)</f>
        <v>Major Market</v>
      </c>
      <c r="R1561" t="str">
        <f>VLOOKUP(M1561,Product!$A$1:$D$14,2,FALSE)</f>
        <v>Caffe Mocha</v>
      </c>
      <c r="S1561" t="str">
        <f>VLOOKUP(M1561,Product!$A$1:$D$14,3,FALSE)</f>
        <v>Espresso</v>
      </c>
      <c r="T1561" t="str">
        <f>VLOOKUP(M1561,Product!$A$1:$D$14,4,FALSE)</f>
        <v>Regular</v>
      </c>
    </row>
    <row r="1562" spans="1:20" x14ac:dyDescent="0.3">
      <c r="A1562">
        <v>220</v>
      </c>
      <c r="B1562">
        <v>336</v>
      </c>
      <c r="C1562">
        <v>589</v>
      </c>
      <c r="D1562">
        <v>189</v>
      </c>
      <c r="E1562">
        <v>116</v>
      </c>
      <c r="F1562">
        <v>83</v>
      </c>
      <c r="G1562">
        <v>1686</v>
      </c>
      <c r="H1562">
        <v>220</v>
      </c>
      <c r="I1562">
        <v>253</v>
      </c>
      <c r="J1562">
        <v>320</v>
      </c>
      <c r="K1562">
        <v>560</v>
      </c>
      <c r="L1562">
        <v>213</v>
      </c>
      <c r="M1562">
        <v>6</v>
      </c>
      <c r="N1562" s="2">
        <v>42978</v>
      </c>
      <c r="O1562" t="str">
        <f>VLOOKUP(L1562,Location!$A$1:$D$157,2,FALSE)</f>
        <v>California</v>
      </c>
      <c r="P1562" t="str">
        <f>VLOOKUP(L1562,Location!$A$1:$D$157,3,FALSE)</f>
        <v>West</v>
      </c>
      <c r="Q1562" t="str">
        <f>VLOOKUP(L1562,Location!$A$1:$D$157,4,FALSE)</f>
        <v>Major Market</v>
      </c>
      <c r="R1562" t="str">
        <f>VLOOKUP(M1562,Product!$A$1:$D$14,2,FALSE)</f>
        <v>Decaf Espresso</v>
      </c>
      <c r="S1562" t="str">
        <f>VLOOKUP(M1562,Product!$A$1:$D$14,3,FALSE)</f>
        <v>Espresso</v>
      </c>
      <c r="T1562" t="str">
        <f>VLOOKUP(M1562,Product!$A$1:$D$14,4,FALSE)</f>
        <v>Decaf</v>
      </c>
    </row>
    <row r="1563" spans="1:20" x14ac:dyDescent="0.3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s="2">
        <v>42978</v>
      </c>
      <c r="O1563" t="str">
        <f>VLOOKUP(L1563,Location!$A$1:$D$157,2,FALSE)</f>
        <v>Nevada</v>
      </c>
      <c r="P1563" t="str">
        <f>VLOOKUP(L1563,Location!$A$1:$D$157,3,FALSE)</f>
        <v>West</v>
      </c>
      <c r="Q1563" t="str">
        <f>VLOOKUP(L1563,Location!$A$1:$D$157,4,FALSE)</f>
        <v>Small Market</v>
      </c>
      <c r="R1563" t="str">
        <f>VLOOKUP(M1563,Product!$A$1:$D$14,2,FALSE)</f>
        <v>Columbian</v>
      </c>
      <c r="S1563" t="str">
        <f>VLOOKUP(M1563,Product!$A$1:$D$14,3,FALSE)</f>
        <v>Coffee</v>
      </c>
      <c r="T1563" t="str">
        <f>VLOOKUP(M1563,Product!$A$1:$D$14,4,FALSE)</f>
        <v>Regular</v>
      </c>
    </row>
    <row r="1564" spans="1:20" x14ac:dyDescent="0.3">
      <c r="A1564">
        <v>26</v>
      </c>
      <c r="B1564">
        <v>169</v>
      </c>
      <c r="C1564">
        <v>290</v>
      </c>
      <c r="D1564">
        <v>127</v>
      </c>
      <c r="E1564">
        <v>143</v>
      </c>
      <c r="F1564">
        <v>110</v>
      </c>
      <c r="G1564">
        <v>910</v>
      </c>
      <c r="H1564">
        <v>40</v>
      </c>
      <c r="I1564">
        <v>110</v>
      </c>
      <c r="J1564">
        <v>150</v>
      </c>
      <c r="K1564">
        <v>250</v>
      </c>
      <c r="L1564">
        <v>702</v>
      </c>
      <c r="M1564">
        <v>8</v>
      </c>
      <c r="N1564" s="2">
        <v>42978</v>
      </c>
      <c r="O1564" t="str">
        <f>VLOOKUP(L1564,Location!$A$1:$D$157,2,FALSE)</f>
        <v>Nevada</v>
      </c>
      <c r="P1564" t="str">
        <f>VLOOKUP(L1564,Location!$A$1:$D$157,3,FALSE)</f>
        <v>West</v>
      </c>
      <c r="Q1564" t="str">
        <f>VLOOKUP(L1564,Location!$A$1:$D$157,4,FALSE)</f>
        <v>Small Market</v>
      </c>
      <c r="R1564" t="str">
        <f>VLOOKUP(M1564,Product!$A$1:$D$14,2,FALSE)</f>
        <v>Chamomile</v>
      </c>
      <c r="S1564" t="str">
        <f>VLOOKUP(M1564,Product!$A$1:$D$14,3,FALSE)</f>
        <v>Herbal Tea</v>
      </c>
      <c r="T1564" t="str">
        <f>VLOOKUP(M1564,Product!$A$1:$D$14,4,FALSE)</f>
        <v>Decaf</v>
      </c>
    </row>
    <row r="1565" spans="1:20" x14ac:dyDescent="0.3">
      <c r="A1565">
        <v>129</v>
      </c>
      <c r="B1565">
        <v>225</v>
      </c>
      <c r="C1565">
        <v>387</v>
      </c>
      <c r="D1565">
        <v>170</v>
      </c>
      <c r="E1565">
        <v>96</v>
      </c>
      <c r="F1565">
        <v>53</v>
      </c>
      <c r="G1565">
        <v>1148</v>
      </c>
      <c r="H1565">
        <v>140</v>
      </c>
      <c r="I1565">
        <v>84</v>
      </c>
      <c r="J1565">
        <v>210</v>
      </c>
      <c r="K1565">
        <v>340</v>
      </c>
      <c r="L1565">
        <v>702</v>
      </c>
      <c r="M1565">
        <v>9</v>
      </c>
      <c r="N1565" s="2">
        <v>42978</v>
      </c>
      <c r="O1565" t="str">
        <f>VLOOKUP(L1565,Location!$A$1:$D$157,2,FALSE)</f>
        <v>Nevada</v>
      </c>
      <c r="P1565" t="str">
        <f>VLOOKUP(L1565,Location!$A$1:$D$157,3,FALSE)</f>
        <v>West</v>
      </c>
      <c r="Q1565" t="str">
        <f>VLOOKUP(L1565,Location!$A$1:$D$157,4,FALSE)</f>
        <v>Small Market</v>
      </c>
      <c r="R1565" t="str">
        <f>VLOOKUP(M1565,Product!$A$1:$D$14,2,FALSE)</f>
        <v>Lemon</v>
      </c>
      <c r="S1565" t="str">
        <f>VLOOKUP(M1565,Product!$A$1:$D$14,3,FALSE)</f>
        <v>Herbal Tea</v>
      </c>
      <c r="T1565" t="str">
        <f>VLOOKUP(M1565,Product!$A$1:$D$14,4,FALSE)</f>
        <v>Decaf</v>
      </c>
    </row>
    <row r="1566" spans="1:20" x14ac:dyDescent="0.3">
      <c r="A1566">
        <v>115</v>
      </c>
      <c r="B1566">
        <v>176</v>
      </c>
      <c r="C1566">
        <v>298</v>
      </c>
      <c r="D1566">
        <v>129</v>
      </c>
      <c r="E1566">
        <v>61</v>
      </c>
      <c r="F1566">
        <v>39</v>
      </c>
      <c r="G1566">
        <v>801</v>
      </c>
      <c r="H1566">
        <v>120</v>
      </c>
      <c r="I1566">
        <v>95</v>
      </c>
      <c r="J1566">
        <v>160</v>
      </c>
      <c r="K1566">
        <v>260</v>
      </c>
      <c r="L1566">
        <v>775</v>
      </c>
      <c r="M1566">
        <v>10</v>
      </c>
      <c r="N1566" s="2">
        <v>42978</v>
      </c>
      <c r="O1566" t="str">
        <f>VLOOKUP(L1566,Location!$A$1:$D$157,2,FALSE)</f>
        <v>Nevada</v>
      </c>
      <c r="P1566" t="str">
        <f>VLOOKUP(L1566,Location!$A$1:$D$157,3,FALSE)</f>
        <v>West</v>
      </c>
      <c r="Q1566" t="str">
        <f>VLOOKUP(L1566,Location!$A$1:$D$157,4,FALSE)</f>
        <v>Small Market</v>
      </c>
      <c r="R1566" t="str">
        <f>VLOOKUP(M1566,Product!$A$1:$D$14,2,FALSE)</f>
        <v>Mint</v>
      </c>
      <c r="S1566" t="str">
        <f>VLOOKUP(M1566,Product!$A$1:$D$14,3,FALSE)</f>
        <v>Herbal Tea</v>
      </c>
      <c r="T1566" t="str">
        <f>VLOOKUP(M1566,Product!$A$1:$D$14,4,FALSE)</f>
        <v>Decaf</v>
      </c>
    </row>
    <row r="1567" spans="1:20" x14ac:dyDescent="0.3">
      <c r="A1567">
        <v>221</v>
      </c>
      <c r="B1567">
        <v>336</v>
      </c>
      <c r="C1567">
        <v>589</v>
      </c>
      <c r="D1567">
        <v>282</v>
      </c>
      <c r="E1567">
        <v>115</v>
      </c>
      <c r="F1567">
        <v>83</v>
      </c>
      <c r="G1567">
        <v>1686</v>
      </c>
      <c r="H1567">
        <v>170</v>
      </c>
      <c r="I1567">
        <v>92</v>
      </c>
      <c r="J1567">
        <v>240</v>
      </c>
      <c r="K1567">
        <v>400</v>
      </c>
      <c r="L1567">
        <v>702</v>
      </c>
      <c r="M1567">
        <v>11</v>
      </c>
      <c r="N1567" s="2">
        <v>42978</v>
      </c>
      <c r="O1567" t="str">
        <f>VLOOKUP(L1567,Location!$A$1:$D$157,2,FALSE)</f>
        <v>Nevada</v>
      </c>
      <c r="P1567" t="str">
        <f>VLOOKUP(L1567,Location!$A$1:$D$157,3,FALSE)</f>
        <v>West</v>
      </c>
      <c r="Q1567" t="str">
        <f>VLOOKUP(L1567,Location!$A$1:$D$157,4,FALSE)</f>
        <v>Small Market</v>
      </c>
      <c r="R1567" t="str">
        <f>VLOOKUP(M1567,Product!$A$1:$D$14,2,FALSE)</f>
        <v>Darjeeling</v>
      </c>
      <c r="S1567" t="str">
        <f>VLOOKUP(M1567,Product!$A$1:$D$14,3,FALSE)</f>
        <v>Tea</v>
      </c>
      <c r="T1567" t="str">
        <f>VLOOKUP(M1567,Product!$A$1:$D$14,4,FALSE)</f>
        <v>Regular</v>
      </c>
    </row>
    <row r="1568" spans="1:20" x14ac:dyDescent="0.3">
      <c r="A1568">
        <v>156</v>
      </c>
      <c r="B1568">
        <v>249</v>
      </c>
      <c r="C1568">
        <v>498</v>
      </c>
      <c r="D1568">
        <v>270</v>
      </c>
      <c r="E1568">
        <v>93</v>
      </c>
      <c r="F1568">
        <v>69</v>
      </c>
      <c r="G1568">
        <v>1775</v>
      </c>
      <c r="H1568">
        <v>110</v>
      </c>
      <c r="I1568">
        <v>184</v>
      </c>
      <c r="J1568">
        <v>170</v>
      </c>
      <c r="K1568">
        <v>330</v>
      </c>
      <c r="L1568">
        <v>702</v>
      </c>
      <c r="M1568">
        <v>12</v>
      </c>
      <c r="N1568" s="2">
        <v>42978</v>
      </c>
      <c r="O1568" t="str">
        <f>VLOOKUP(L1568,Location!$A$1:$D$157,2,FALSE)</f>
        <v>Nevada</v>
      </c>
      <c r="P1568" t="str">
        <f>VLOOKUP(L1568,Location!$A$1:$D$157,3,FALSE)</f>
        <v>West</v>
      </c>
      <c r="Q1568" t="str">
        <f>VLOOKUP(L1568,Location!$A$1:$D$157,4,FALSE)</f>
        <v>Small Market</v>
      </c>
      <c r="R1568" t="str">
        <f>VLOOKUP(M1568,Product!$A$1:$D$14,2,FALSE)</f>
        <v>Earl Grey</v>
      </c>
      <c r="S1568" t="str">
        <f>VLOOKUP(M1568,Product!$A$1:$D$14,3,FALSE)</f>
        <v>Tea</v>
      </c>
      <c r="T1568" t="str">
        <f>VLOOKUP(M1568,Product!$A$1:$D$14,4,FALSE)</f>
        <v>Regular</v>
      </c>
    </row>
    <row r="1569" spans="1:20" x14ac:dyDescent="0.3">
      <c r="A1569">
        <v>-430</v>
      </c>
      <c r="B1569">
        <v>-302</v>
      </c>
      <c r="C1569">
        <v>19</v>
      </c>
      <c r="D1569">
        <v>294</v>
      </c>
      <c r="E1569">
        <v>147</v>
      </c>
      <c r="F1569">
        <v>114</v>
      </c>
      <c r="G1569">
        <v>6413</v>
      </c>
      <c r="H1569">
        <v>-280</v>
      </c>
      <c r="I1569">
        <v>170</v>
      </c>
      <c r="J1569">
        <v>-190</v>
      </c>
      <c r="K1569">
        <v>0</v>
      </c>
      <c r="L1569">
        <v>775</v>
      </c>
      <c r="M1569">
        <v>13</v>
      </c>
      <c r="N1569" s="2">
        <v>42978</v>
      </c>
      <c r="O1569" t="str">
        <f>VLOOKUP(L1569,Location!$A$1:$D$157,2,FALSE)</f>
        <v>Nevada</v>
      </c>
      <c r="P1569" t="str">
        <f>VLOOKUP(L1569,Location!$A$1:$D$157,3,FALSE)</f>
        <v>West</v>
      </c>
      <c r="Q1569" t="str">
        <f>VLOOKUP(L1569,Location!$A$1:$D$157,4,FALSE)</f>
        <v>Small Market</v>
      </c>
      <c r="R1569" t="str">
        <f>VLOOKUP(M1569,Product!$A$1:$D$14,2,FALSE)</f>
        <v>Green Tea</v>
      </c>
      <c r="S1569" t="str">
        <f>VLOOKUP(M1569,Product!$A$1:$D$14,3,FALSE)</f>
        <v>Tea</v>
      </c>
      <c r="T1569" t="str">
        <f>VLOOKUP(M1569,Product!$A$1:$D$14,4,FALSE)</f>
        <v>Regular</v>
      </c>
    </row>
    <row r="1570" spans="1:20" x14ac:dyDescent="0.3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s="2">
        <v>42978</v>
      </c>
      <c r="O1570" t="str">
        <f>VLOOKUP(L1570,Location!$A$1:$D$157,2,FALSE)</f>
        <v>Nevada</v>
      </c>
      <c r="P1570" t="str">
        <f>VLOOKUP(L1570,Location!$A$1:$D$157,3,FALSE)</f>
        <v>West</v>
      </c>
      <c r="Q1570" t="str">
        <f>VLOOKUP(L1570,Location!$A$1:$D$157,4,FALSE)</f>
        <v>Small Market</v>
      </c>
      <c r="R1570" t="str">
        <f>VLOOKUP(M1570,Product!$A$1:$D$14,2,FALSE)</f>
        <v>Decaf Irish Cream</v>
      </c>
      <c r="S1570" t="str">
        <f>VLOOKUP(M1570,Product!$A$1:$D$14,3,FALSE)</f>
        <v>Coffee</v>
      </c>
      <c r="T1570" t="str">
        <f>VLOOKUP(M1570,Product!$A$1:$D$14,4,FALSE)</f>
        <v>Decaf</v>
      </c>
    </row>
    <row r="1571" spans="1:20" x14ac:dyDescent="0.3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2">
        <v>42978</v>
      </c>
      <c r="O1571" t="str">
        <f>VLOOKUP(L1571,Location!$A$1:$D$157,2,FALSE)</f>
        <v>Nevada</v>
      </c>
      <c r="P1571" t="str">
        <f>VLOOKUP(L1571,Location!$A$1:$D$157,3,FALSE)</f>
        <v>West</v>
      </c>
      <c r="Q1571" t="str">
        <f>VLOOKUP(L1571,Location!$A$1:$D$157,4,FALSE)</f>
        <v>Small Market</v>
      </c>
      <c r="R1571" t="str">
        <f>VLOOKUP(M1571,Product!$A$1:$D$14,2,FALSE)</f>
        <v>Caffe Latte</v>
      </c>
      <c r="S1571" t="str">
        <f>VLOOKUP(M1571,Product!$A$1:$D$14,3,FALSE)</f>
        <v>Espresso</v>
      </c>
      <c r="T1571" t="str">
        <f>VLOOKUP(M1571,Product!$A$1:$D$14,4,FALSE)</f>
        <v>Regular</v>
      </c>
    </row>
    <row r="1572" spans="1:20" x14ac:dyDescent="0.3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2">
        <v>42978</v>
      </c>
      <c r="O1572" t="str">
        <f>VLOOKUP(L1572,Location!$A$1:$D$157,2,FALSE)</f>
        <v>Nevada</v>
      </c>
      <c r="P1572" t="str">
        <f>VLOOKUP(L1572,Location!$A$1:$D$157,3,FALSE)</f>
        <v>West</v>
      </c>
      <c r="Q1572" t="str">
        <f>VLOOKUP(L1572,Location!$A$1:$D$157,4,FALSE)</f>
        <v>Small Market</v>
      </c>
      <c r="R1572" t="str">
        <f>VLOOKUP(M1572,Product!$A$1:$D$14,2,FALSE)</f>
        <v>Caffe Mocha</v>
      </c>
      <c r="S1572" t="str">
        <f>VLOOKUP(M1572,Product!$A$1:$D$14,3,FALSE)</f>
        <v>Espresso</v>
      </c>
      <c r="T1572" t="str">
        <f>VLOOKUP(M1572,Product!$A$1:$D$14,4,FALSE)</f>
        <v>Regular</v>
      </c>
    </row>
    <row r="1573" spans="1:20" x14ac:dyDescent="0.3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s="2">
        <v>42978</v>
      </c>
      <c r="O1573" t="str">
        <f>VLOOKUP(L1573,Location!$A$1:$D$157,2,FALSE)</f>
        <v>Nevada</v>
      </c>
      <c r="P1573" t="str">
        <f>VLOOKUP(L1573,Location!$A$1:$D$157,3,FALSE)</f>
        <v>West</v>
      </c>
      <c r="Q1573" t="str">
        <f>VLOOKUP(L1573,Location!$A$1:$D$157,4,FALSE)</f>
        <v>Small Market</v>
      </c>
      <c r="R1573" t="str">
        <f>VLOOKUP(M1573,Product!$A$1:$D$14,2,FALSE)</f>
        <v>Decaf Espresso</v>
      </c>
      <c r="S1573" t="str">
        <f>VLOOKUP(M1573,Product!$A$1:$D$14,3,FALSE)</f>
        <v>Espresso</v>
      </c>
      <c r="T1573" t="str">
        <f>VLOOKUP(M1573,Product!$A$1:$D$14,4,FALSE)</f>
        <v>Decaf</v>
      </c>
    </row>
    <row r="1574" spans="1:20" x14ac:dyDescent="0.3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s="2">
        <v>42978</v>
      </c>
      <c r="O1574" t="str">
        <f>VLOOKUP(L1574,Location!$A$1:$D$157,2,FALSE)</f>
        <v>Oregon</v>
      </c>
      <c r="P1574" t="str">
        <f>VLOOKUP(L1574,Location!$A$1:$D$157,3,FALSE)</f>
        <v>West</v>
      </c>
      <c r="Q1574" t="str">
        <f>VLOOKUP(L1574,Location!$A$1:$D$157,4,FALSE)</f>
        <v>Small Market</v>
      </c>
      <c r="R1574" t="str">
        <f>VLOOKUP(M1574,Product!$A$1:$D$14,2,FALSE)</f>
        <v>Amaretto</v>
      </c>
      <c r="S1574" t="str">
        <f>VLOOKUP(M1574,Product!$A$1:$D$14,3,FALSE)</f>
        <v>Coffee</v>
      </c>
      <c r="T1574" t="str">
        <f>VLOOKUP(M1574,Product!$A$1:$D$14,4,FALSE)</f>
        <v>Regular</v>
      </c>
    </row>
    <row r="1575" spans="1:20" x14ac:dyDescent="0.3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s="2">
        <v>42978</v>
      </c>
      <c r="O1575" t="str">
        <f>VLOOKUP(L1575,Location!$A$1:$D$157,2,FALSE)</f>
        <v>Oregon</v>
      </c>
      <c r="P1575" t="str">
        <f>VLOOKUP(L1575,Location!$A$1:$D$157,3,FALSE)</f>
        <v>West</v>
      </c>
      <c r="Q1575" t="str">
        <f>VLOOKUP(L1575,Location!$A$1:$D$157,4,FALSE)</f>
        <v>Small Market</v>
      </c>
      <c r="R1575" t="str">
        <f>VLOOKUP(M1575,Product!$A$1:$D$14,2,FALSE)</f>
        <v>Chamomile</v>
      </c>
      <c r="S1575" t="str">
        <f>VLOOKUP(M1575,Product!$A$1:$D$14,3,FALSE)</f>
        <v>Herbal Tea</v>
      </c>
      <c r="T1575" t="str">
        <f>VLOOKUP(M1575,Product!$A$1:$D$14,4,FALSE)</f>
        <v>Decaf</v>
      </c>
    </row>
    <row r="1576" spans="1:20" x14ac:dyDescent="0.3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s="2">
        <v>42978</v>
      </c>
      <c r="O1576" t="str">
        <f>VLOOKUP(L1576,Location!$A$1:$D$157,2,FALSE)</f>
        <v>Oregon</v>
      </c>
      <c r="P1576" t="str">
        <f>VLOOKUP(L1576,Location!$A$1:$D$157,3,FALSE)</f>
        <v>West</v>
      </c>
      <c r="Q1576" t="str">
        <f>VLOOKUP(L1576,Location!$A$1:$D$157,4,FALSE)</f>
        <v>Small Market</v>
      </c>
      <c r="R1576" t="str">
        <f>VLOOKUP(M1576,Product!$A$1:$D$14,2,FALSE)</f>
        <v>Lemon</v>
      </c>
      <c r="S1576" t="str">
        <f>VLOOKUP(M1576,Product!$A$1:$D$14,3,FALSE)</f>
        <v>Herbal Tea</v>
      </c>
      <c r="T1576" t="str">
        <f>VLOOKUP(M1576,Product!$A$1:$D$14,4,FALSE)</f>
        <v>Decaf</v>
      </c>
    </row>
    <row r="1577" spans="1:20" x14ac:dyDescent="0.3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2">
        <v>42978</v>
      </c>
      <c r="O1577" t="str">
        <f>VLOOKUP(L1577,Location!$A$1:$D$157,2,FALSE)</f>
        <v>Oregon</v>
      </c>
      <c r="P1577" t="str">
        <f>VLOOKUP(L1577,Location!$A$1:$D$157,3,FALSE)</f>
        <v>West</v>
      </c>
      <c r="Q1577" t="str">
        <f>VLOOKUP(L1577,Location!$A$1:$D$157,4,FALSE)</f>
        <v>Small Market</v>
      </c>
      <c r="R1577" t="str">
        <f>VLOOKUP(M1577,Product!$A$1:$D$14,2,FALSE)</f>
        <v>Darjeeling</v>
      </c>
      <c r="S1577" t="str">
        <f>VLOOKUP(M1577,Product!$A$1:$D$14,3,FALSE)</f>
        <v>Tea</v>
      </c>
      <c r="T1577" t="str">
        <f>VLOOKUP(M1577,Product!$A$1:$D$14,4,FALSE)</f>
        <v>Regular</v>
      </c>
    </row>
    <row r="1578" spans="1:20" x14ac:dyDescent="0.3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s="2">
        <v>42978</v>
      </c>
      <c r="O1578" t="str">
        <f>VLOOKUP(L1578,Location!$A$1:$D$157,2,FALSE)</f>
        <v>Oregon</v>
      </c>
      <c r="P1578" t="str">
        <f>VLOOKUP(L1578,Location!$A$1:$D$157,3,FALSE)</f>
        <v>West</v>
      </c>
      <c r="Q1578" t="str">
        <f>VLOOKUP(L1578,Location!$A$1:$D$157,4,FALSE)</f>
        <v>Small Market</v>
      </c>
      <c r="R1578" t="str">
        <f>VLOOKUP(M1578,Product!$A$1:$D$14,2,FALSE)</f>
        <v>Earl Grey</v>
      </c>
      <c r="S1578" t="str">
        <f>VLOOKUP(M1578,Product!$A$1:$D$14,3,FALSE)</f>
        <v>Tea</v>
      </c>
      <c r="T1578" t="str">
        <f>VLOOKUP(M1578,Product!$A$1:$D$14,4,FALSE)</f>
        <v>Regular</v>
      </c>
    </row>
    <row r="1579" spans="1:20" x14ac:dyDescent="0.3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s="2">
        <v>42978</v>
      </c>
      <c r="O1579" t="str">
        <f>VLOOKUP(L1579,Location!$A$1:$D$157,2,FALSE)</f>
        <v>Oregon</v>
      </c>
      <c r="P1579" t="str">
        <f>VLOOKUP(L1579,Location!$A$1:$D$157,3,FALSE)</f>
        <v>West</v>
      </c>
      <c r="Q1579" t="str">
        <f>VLOOKUP(L1579,Location!$A$1:$D$157,4,FALSE)</f>
        <v>Small Market</v>
      </c>
      <c r="R1579" t="str">
        <f>VLOOKUP(M1579,Product!$A$1:$D$14,2,FALSE)</f>
        <v>Green Tea</v>
      </c>
      <c r="S1579" t="str">
        <f>VLOOKUP(M1579,Product!$A$1:$D$14,3,FALSE)</f>
        <v>Tea</v>
      </c>
      <c r="T1579" t="str">
        <f>VLOOKUP(M1579,Product!$A$1:$D$14,4,FALSE)</f>
        <v>Regular</v>
      </c>
    </row>
    <row r="1580" spans="1:20" x14ac:dyDescent="0.3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s="2">
        <v>42978</v>
      </c>
      <c r="O1580" t="str">
        <f>VLOOKUP(L1580,Location!$A$1:$D$157,2,FALSE)</f>
        <v>Oregon</v>
      </c>
      <c r="P1580" t="str">
        <f>VLOOKUP(L1580,Location!$A$1:$D$157,3,FALSE)</f>
        <v>West</v>
      </c>
      <c r="Q1580" t="str">
        <f>VLOOKUP(L1580,Location!$A$1:$D$157,4,FALSE)</f>
        <v>Small Market</v>
      </c>
      <c r="R1580" t="str">
        <f>VLOOKUP(M1580,Product!$A$1:$D$14,2,FALSE)</f>
        <v>Columbian</v>
      </c>
      <c r="S1580" t="str">
        <f>VLOOKUP(M1580,Product!$A$1:$D$14,3,FALSE)</f>
        <v>Coffee</v>
      </c>
      <c r="T1580" t="str">
        <f>VLOOKUP(M1580,Product!$A$1:$D$14,4,FALSE)</f>
        <v>Regular</v>
      </c>
    </row>
    <row r="1581" spans="1:20" x14ac:dyDescent="0.3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s="2">
        <v>42978</v>
      </c>
      <c r="O1581" t="str">
        <f>VLOOKUP(L1581,Location!$A$1:$D$157,2,FALSE)</f>
        <v>Oregon</v>
      </c>
      <c r="P1581" t="str">
        <f>VLOOKUP(L1581,Location!$A$1:$D$157,3,FALSE)</f>
        <v>West</v>
      </c>
      <c r="Q1581" t="str">
        <f>VLOOKUP(L1581,Location!$A$1:$D$157,4,FALSE)</f>
        <v>Small Market</v>
      </c>
      <c r="R1581" t="str">
        <f>VLOOKUP(M1581,Product!$A$1:$D$14,2,FALSE)</f>
        <v>Decaf Irish Cream</v>
      </c>
      <c r="S1581" t="str">
        <f>VLOOKUP(M1581,Product!$A$1:$D$14,3,FALSE)</f>
        <v>Coffee</v>
      </c>
      <c r="T1581" t="str">
        <f>VLOOKUP(M1581,Product!$A$1:$D$14,4,FALSE)</f>
        <v>Decaf</v>
      </c>
    </row>
    <row r="1582" spans="1:20" x14ac:dyDescent="0.3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s="2">
        <v>42978</v>
      </c>
      <c r="O1582" t="str">
        <f>VLOOKUP(L1582,Location!$A$1:$D$157,2,FALSE)</f>
        <v>Oregon</v>
      </c>
      <c r="P1582" t="str">
        <f>VLOOKUP(L1582,Location!$A$1:$D$157,3,FALSE)</f>
        <v>West</v>
      </c>
      <c r="Q1582" t="str">
        <f>VLOOKUP(L1582,Location!$A$1:$D$157,4,FALSE)</f>
        <v>Small Market</v>
      </c>
      <c r="R1582" t="str">
        <f>VLOOKUP(M1582,Product!$A$1:$D$14,2,FALSE)</f>
        <v>Caffe Latte</v>
      </c>
      <c r="S1582" t="str">
        <f>VLOOKUP(M1582,Product!$A$1:$D$14,3,FALSE)</f>
        <v>Espresso</v>
      </c>
      <c r="T1582" t="str">
        <f>VLOOKUP(M1582,Product!$A$1:$D$14,4,FALSE)</f>
        <v>Regular</v>
      </c>
    </row>
    <row r="1583" spans="1:20" x14ac:dyDescent="0.3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s="2">
        <v>42978</v>
      </c>
      <c r="O1583" t="str">
        <f>VLOOKUP(L1583,Location!$A$1:$D$157,2,FALSE)</f>
        <v>Oregon</v>
      </c>
      <c r="P1583" t="str">
        <f>VLOOKUP(L1583,Location!$A$1:$D$157,3,FALSE)</f>
        <v>West</v>
      </c>
      <c r="Q1583" t="str">
        <f>VLOOKUP(L1583,Location!$A$1:$D$157,4,FALSE)</f>
        <v>Small Market</v>
      </c>
      <c r="R1583" t="str">
        <f>VLOOKUP(M1583,Product!$A$1:$D$14,2,FALSE)</f>
        <v>Caffe Mocha</v>
      </c>
      <c r="S1583" t="str">
        <f>VLOOKUP(M1583,Product!$A$1:$D$14,3,FALSE)</f>
        <v>Espresso</v>
      </c>
      <c r="T1583" t="str">
        <f>VLOOKUP(M1583,Product!$A$1:$D$14,4,FALSE)</f>
        <v>Regular</v>
      </c>
    </row>
    <row r="1584" spans="1:20" x14ac:dyDescent="0.3">
      <c r="A1584">
        <v>87</v>
      </c>
      <c r="B1584">
        <v>155</v>
      </c>
      <c r="C1584">
        <v>310</v>
      </c>
      <c r="D1584">
        <v>202</v>
      </c>
      <c r="E1584">
        <v>68</v>
      </c>
      <c r="F1584">
        <v>43</v>
      </c>
      <c r="G1584">
        <v>1280</v>
      </c>
      <c r="H1584">
        <v>90</v>
      </c>
      <c r="I1584">
        <v>162</v>
      </c>
      <c r="J1584">
        <v>150</v>
      </c>
      <c r="K1584">
        <v>290</v>
      </c>
      <c r="L1584">
        <v>541</v>
      </c>
      <c r="M1584">
        <v>6</v>
      </c>
      <c r="N1584" s="2">
        <v>42978</v>
      </c>
      <c r="O1584" t="str">
        <f>VLOOKUP(L1584,Location!$A$1:$D$157,2,FALSE)</f>
        <v>Oregon</v>
      </c>
      <c r="P1584" t="str">
        <f>VLOOKUP(L1584,Location!$A$1:$D$157,3,FALSE)</f>
        <v>West</v>
      </c>
      <c r="Q1584" t="str">
        <f>VLOOKUP(L1584,Location!$A$1:$D$157,4,FALSE)</f>
        <v>Small Market</v>
      </c>
      <c r="R1584" t="str">
        <f>VLOOKUP(M1584,Product!$A$1:$D$14,2,FALSE)</f>
        <v>Decaf Espresso</v>
      </c>
      <c r="S1584" t="str">
        <f>VLOOKUP(M1584,Product!$A$1:$D$14,3,FALSE)</f>
        <v>Espresso</v>
      </c>
      <c r="T1584" t="str">
        <f>VLOOKUP(M1584,Product!$A$1:$D$14,4,FALSE)</f>
        <v>Decaf</v>
      </c>
    </row>
    <row r="1585" spans="1:20" x14ac:dyDescent="0.3">
      <c r="A1585">
        <v>91</v>
      </c>
      <c r="B1585">
        <v>155</v>
      </c>
      <c r="C1585">
        <v>258</v>
      </c>
      <c r="D1585">
        <v>84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s="2">
        <v>42978</v>
      </c>
      <c r="O1585" t="str">
        <f>VLOOKUP(L1585,Location!$A$1:$D$157,2,FALSE)</f>
        <v>Washington</v>
      </c>
      <c r="P1585" t="str">
        <f>VLOOKUP(L1585,Location!$A$1:$D$157,3,FALSE)</f>
        <v>West</v>
      </c>
      <c r="Q1585" t="str">
        <f>VLOOKUP(L1585,Location!$A$1:$D$157,4,FALSE)</f>
        <v>Small Market</v>
      </c>
      <c r="R1585" t="str">
        <f>VLOOKUP(M1585,Product!$A$1:$D$14,2,FALSE)</f>
        <v>Chamomile</v>
      </c>
      <c r="S1585" t="str">
        <f>VLOOKUP(M1585,Product!$A$1:$D$14,3,FALSE)</f>
        <v>Herbal Tea</v>
      </c>
      <c r="T1585" t="str">
        <f>VLOOKUP(M1585,Product!$A$1:$D$14,4,FALSE)</f>
        <v>Decaf</v>
      </c>
    </row>
    <row r="1586" spans="1:20" x14ac:dyDescent="0.3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2">
        <v>42978</v>
      </c>
      <c r="O1586" t="str">
        <f>VLOOKUP(L1586,Location!$A$1:$D$157,2,FALSE)</f>
        <v>Washington</v>
      </c>
      <c r="P1586" t="str">
        <f>VLOOKUP(L1586,Location!$A$1:$D$157,3,FALSE)</f>
        <v>West</v>
      </c>
      <c r="Q1586" t="str">
        <f>VLOOKUP(L1586,Location!$A$1:$D$157,4,FALSE)</f>
        <v>Small Market</v>
      </c>
      <c r="R1586" t="str">
        <f>VLOOKUP(M1586,Product!$A$1:$D$14,2,FALSE)</f>
        <v>Lemon</v>
      </c>
      <c r="S1586" t="str">
        <f>VLOOKUP(M1586,Product!$A$1:$D$14,3,FALSE)</f>
        <v>Herbal Tea</v>
      </c>
      <c r="T1586" t="str">
        <f>VLOOKUP(M1586,Product!$A$1:$D$14,4,FALSE)</f>
        <v>Decaf</v>
      </c>
    </row>
    <row r="1587" spans="1:20" x14ac:dyDescent="0.3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s="2">
        <v>42978</v>
      </c>
      <c r="O1587" t="str">
        <f>VLOOKUP(L1587,Location!$A$1:$D$157,2,FALSE)</f>
        <v>Washington</v>
      </c>
      <c r="P1587" t="str">
        <f>VLOOKUP(L1587,Location!$A$1:$D$157,3,FALSE)</f>
        <v>West</v>
      </c>
      <c r="Q1587" t="str">
        <f>VLOOKUP(L1587,Location!$A$1:$D$157,4,FALSE)</f>
        <v>Small Market</v>
      </c>
      <c r="R1587" t="str">
        <f>VLOOKUP(M1587,Product!$A$1:$D$14,2,FALSE)</f>
        <v>Darjeeling</v>
      </c>
      <c r="S1587" t="str">
        <f>VLOOKUP(M1587,Product!$A$1:$D$14,3,FALSE)</f>
        <v>Tea</v>
      </c>
      <c r="T1587" t="str">
        <f>VLOOKUP(M1587,Product!$A$1:$D$14,4,FALSE)</f>
        <v>Regular</v>
      </c>
    </row>
    <row r="1588" spans="1:20" x14ac:dyDescent="0.3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s="2">
        <v>42978</v>
      </c>
      <c r="O1588" t="str">
        <f>VLOOKUP(L1588,Location!$A$1:$D$157,2,FALSE)</f>
        <v>Washington</v>
      </c>
      <c r="P1588" t="str">
        <f>VLOOKUP(L1588,Location!$A$1:$D$157,3,FALSE)</f>
        <v>West</v>
      </c>
      <c r="Q1588" t="str">
        <f>VLOOKUP(L1588,Location!$A$1:$D$157,4,FALSE)</f>
        <v>Small Market</v>
      </c>
      <c r="R1588" t="str">
        <f>VLOOKUP(M1588,Product!$A$1:$D$14,2,FALSE)</f>
        <v>Earl Grey</v>
      </c>
      <c r="S1588" t="str">
        <f>VLOOKUP(M1588,Product!$A$1:$D$14,3,FALSE)</f>
        <v>Tea</v>
      </c>
      <c r="T1588" t="str">
        <f>VLOOKUP(M1588,Product!$A$1:$D$14,4,FALSE)</f>
        <v>Regular</v>
      </c>
    </row>
    <row r="1589" spans="1:20" x14ac:dyDescent="0.3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s="2">
        <v>42978</v>
      </c>
      <c r="O1589" t="str">
        <f>VLOOKUP(L1589,Location!$A$1:$D$157,2,FALSE)</f>
        <v>Washington</v>
      </c>
      <c r="P1589" t="str">
        <f>VLOOKUP(L1589,Location!$A$1:$D$157,3,FALSE)</f>
        <v>West</v>
      </c>
      <c r="Q1589" t="str">
        <f>VLOOKUP(L1589,Location!$A$1:$D$157,4,FALSE)</f>
        <v>Small Market</v>
      </c>
      <c r="R1589" t="str">
        <f>VLOOKUP(M1589,Product!$A$1:$D$14,2,FALSE)</f>
        <v>Green Tea</v>
      </c>
      <c r="S1589" t="str">
        <f>VLOOKUP(M1589,Product!$A$1:$D$14,3,FALSE)</f>
        <v>Tea</v>
      </c>
      <c r="T1589" t="str">
        <f>VLOOKUP(M1589,Product!$A$1:$D$14,4,FALSE)</f>
        <v>Regular</v>
      </c>
    </row>
    <row r="1590" spans="1:20" x14ac:dyDescent="0.3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s="2">
        <v>42978</v>
      </c>
      <c r="O1590" t="str">
        <f>VLOOKUP(L1590,Location!$A$1:$D$157,2,FALSE)</f>
        <v>Washington</v>
      </c>
      <c r="P1590" t="str">
        <f>VLOOKUP(L1590,Location!$A$1:$D$157,3,FALSE)</f>
        <v>West</v>
      </c>
      <c r="Q1590" t="str">
        <f>VLOOKUP(L1590,Location!$A$1:$D$157,4,FALSE)</f>
        <v>Small Market</v>
      </c>
      <c r="R1590" t="str">
        <f>VLOOKUP(M1590,Product!$A$1:$D$14,2,FALSE)</f>
        <v>Columbian</v>
      </c>
      <c r="S1590" t="str">
        <f>VLOOKUP(M1590,Product!$A$1:$D$14,3,FALSE)</f>
        <v>Coffee</v>
      </c>
      <c r="T1590" t="str">
        <f>VLOOKUP(M1590,Product!$A$1:$D$14,4,FALSE)</f>
        <v>Regular</v>
      </c>
    </row>
    <row r="1591" spans="1:20" x14ac:dyDescent="0.3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129</v>
      </c>
      <c r="J1591">
        <v>160</v>
      </c>
      <c r="K1591">
        <v>270</v>
      </c>
      <c r="L1591">
        <v>360</v>
      </c>
      <c r="M1591">
        <v>3</v>
      </c>
      <c r="N1591" s="2">
        <v>42978</v>
      </c>
      <c r="O1591" t="str">
        <f>VLOOKUP(L1591,Location!$A$1:$D$157,2,FALSE)</f>
        <v>Washington</v>
      </c>
      <c r="P1591" t="str">
        <f>VLOOKUP(L1591,Location!$A$1:$D$157,3,FALSE)</f>
        <v>West</v>
      </c>
      <c r="Q1591" t="str">
        <f>VLOOKUP(L1591,Location!$A$1:$D$157,4,FALSE)</f>
        <v>Small Market</v>
      </c>
      <c r="R1591" t="str">
        <f>VLOOKUP(M1591,Product!$A$1:$D$14,2,FALSE)</f>
        <v>Decaf Irish Cream</v>
      </c>
      <c r="S1591" t="str">
        <f>VLOOKUP(M1591,Product!$A$1:$D$14,3,FALSE)</f>
        <v>Coffee</v>
      </c>
      <c r="T1591" t="str">
        <f>VLOOKUP(M1591,Product!$A$1:$D$14,4,FALSE)</f>
        <v>Decaf</v>
      </c>
    </row>
    <row r="1592" spans="1:20" x14ac:dyDescent="0.3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s="2">
        <v>42978</v>
      </c>
      <c r="O1592" t="str">
        <f>VLOOKUP(L1592,Location!$A$1:$D$157,2,FALSE)</f>
        <v>Washington</v>
      </c>
      <c r="P1592" t="str">
        <f>VLOOKUP(L1592,Location!$A$1:$D$157,3,FALSE)</f>
        <v>West</v>
      </c>
      <c r="Q1592" t="str">
        <f>VLOOKUP(L1592,Location!$A$1:$D$157,4,FALSE)</f>
        <v>Small Market</v>
      </c>
      <c r="R1592" t="str">
        <f>VLOOKUP(M1592,Product!$A$1:$D$14,2,FALSE)</f>
        <v>Caffe Latte</v>
      </c>
      <c r="S1592" t="str">
        <f>VLOOKUP(M1592,Product!$A$1:$D$14,3,FALSE)</f>
        <v>Espresso</v>
      </c>
      <c r="T1592" t="str">
        <f>VLOOKUP(M1592,Product!$A$1:$D$14,4,FALSE)</f>
        <v>Regular</v>
      </c>
    </row>
    <row r="1593" spans="1:20" x14ac:dyDescent="0.3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s="2">
        <v>42978</v>
      </c>
      <c r="O1593" t="str">
        <f>VLOOKUP(L1593,Location!$A$1:$D$157,2,FALSE)</f>
        <v>Washington</v>
      </c>
      <c r="P1593" t="str">
        <f>VLOOKUP(L1593,Location!$A$1:$D$157,3,FALSE)</f>
        <v>West</v>
      </c>
      <c r="Q1593" t="str">
        <f>VLOOKUP(L1593,Location!$A$1:$D$157,4,FALSE)</f>
        <v>Small Market</v>
      </c>
      <c r="R1593" t="str">
        <f>VLOOKUP(M1593,Product!$A$1:$D$14,2,FALSE)</f>
        <v>Caffe Mocha</v>
      </c>
      <c r="S1593" t="str">
        <f>VLOOKUP(M1593,Product!$A$1:$D$14,3,FALSE)</f>
        <v>Espresso</v>
      </c>
      <c r="T1593" t="str">
        <f>VLOOKUP(M1593,Product!$A$1:$D$14,4,FALSE)</f>
        <v>Regular</v>
      </c>
    </row>
    <row r="1594" spans="1:20" x14ac:dyDescent="0.3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s="2">
        <v>42978</v>
      </c>
      <c r="O1594" t="str">
        <f>VLOOKUP(L1594,Location!$A$1:$D$157,2,FALSE)</f>
        <v>Washington</v>
      </c>
      <c r="P1594" t="str">
        <f>VLOOKUP(L1594,Location!$A$1:$D$157,3,FALSE)</f>
        <v>West</v>
      </c>
      <c r="Q1594" t="str">
        <f>VLOOKUP(L1594,Location!$A$1:$D$157,4,FALSE)</f>
        <v>Small Market</v>
      </c>
      <c r="R1594" t="str">
        <f>VLOOKUP(M1594,Product!$A$1:$D$14,2,FALSE)</f>
        <v>Decaf Espresso</v>
      </c>
      <c r="S1594" t="str">
        <f>VLOOKUP(M1594,Product!$A$1:$D$14,3,FALSE)</f>
        <v>Espresso</v>
      </c>
      <c r="T1594" t="str">
        <f>VLOOKUP(M1594,Product!$A$1:$D$14,4,FALSE)</f>
        <v>Decaf</v>
      </c>
    </row>
    <row r="1595" spans="1:20" x14ac:dyDescent="0.3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2">
        <v>43008</v>
      </c>
      <c r="O1595" t="str">
        <f>VLOOKUP(L1595,Location!$A$1:$D$157,2,FALSE)</f>
        <v>Colorado</v>
      </c>
      <c r="P1595" t="str">
        <f>VLOOKUP(L1595,Location!$A$1:$D$157,3,FALSE)</f>
        <v>Central</v>
      </c>
      <c r="Q1595" t="str">
        <f>VLOOKUP(L1595,Location!$A$1:$D$157,4,FALSE)</f>
        <v>Major Market</v>
      </c>
      <c r="R1595" t="str">
        <f>VLOOKUP(M1595,Product!$A$1:$D$14,2,FALSE)</f>
        <v>Green Tea</v>
      </c>
      <c r="S1595" t="str">
        <f>VLOOKUP(M1595,Product!$A$1:$D$14,3,FALSE)</f>
        <v>Tea</v>
      </c>
      <c r="T1595" t="str">
        <f>VLOOKUP(M1595,Product!$A$1:$D$14,4,FALSE)</f>
        <v>Regular</v>
      </c>
    </row>
    <row r="1596" spans="1:20" x14ac:dyDescent="0.3">
      <c r="A1596">
        <v>92</v>
      </c>
      <c r="B1596">
        <v>161</v>
      </c>
      <c r="C1596">
        <v>322</v>
      </c>
      <c r="D1596">
        <v>196</v>
      </c>
      <c r="E1596">
        <v>69</v>
      </c>
      <c r="F1596">
        <v>45</v>
      </c>
      <c r="G1596">
        <v>1267</v>
      </c>
      <c r="H1596">
        <v>110</v>
      </c>
      <c r="I1596">
        <v>90</v>
      </c>
      <c r="J1596">
        <v>140</v>
      </c>
      <c r="K1596">
        <v>260</v>
      </c>
      <c r="L1596">
        <v>719</v>
      </c>
      <c r="M1596">
        <v>8</v>
      </c>
      <c r="N1596" s="2">
        <v>43008</v>
      </c>
      <c r="O1596" t="str">
        <f>VLOOKUP(L1596,Location!$A$1:$D$157,2,FALSE)</f>
        <v>Colorado</v>
      </c>
      <c r="P1596" t="str">
        <f>VLOOKUP(L1596,Location!$A$1:$D$157,3,FALSE)</f>
        <v>Central</v>
      </c>
      <c r="Q1596" t="str">
        <f>VLOOKUP(L1596,Location!$A$1:$D$157,4,FALSE)</f>
        <v>Major Market</v>
      </c>
      <c r="R1596" t="str">
        <f>VLOOKUP(M1596,Product!$A$1:$D$14,2,FALSE)</f>
        <v>Chamomile</v>
      </c>
      <c r="S1596" t="str">
        <f>VLOOKUP(M1596,Product!$A$1:$D$14,3,FALSE)</f>
        <v>Herbal Tea</v>
      </c>
      <c r="T1596" t="str">
        <f>VLOOKUP(M1596,Product!$A$1:$D$14,4,FALSE)</f>
        <v>Decaf</v>
      </c>
    </row>
    <row r="1597" spans="1:20" x14ac:dyDescent="0.3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s="2">
        <v>43008</v>
      </c>
      <c r="O1597" t="str">
        <f>VLOOKUP(L1597,Location!$A$1:$D$157,2,FALSE)</f>
        <v>Colorado</v>
      </c>
      <c r="P1597" t="str">
        <f>VLOOKUP(L1597,Location!$A$1:$D$157,3,FALSE)</f>
        <v>Central</v>
      </c>
      <c r="Q1597" t="str">
        <f>VLOOKUP(L1597,Location!$A$1:$D$157,4,FALSE)</f>
        <v>Major Market</v>
      </c>
      <c r="R1597" t="str">
        <f>VLOOKUP(M1597,Product!$A$1:$D$14,2,FALSE)</f>
        <v>Lemon</v>
      </c>
      <c r="S1597" t="str">
        <f>VLOOKUP(M1597,Product!$A$1:$D$14,3,FALSE)</f>
        <v>Herbal Tea</v>
      </c>
      <c r="T1597" t="str">
        <f>VLOOKUP(M1597,Product!$A$1:$D$14,4,FALSE)</f>
        <v>Decaf</v>
      </c>
    </row>
    <row r="1598" spans="1:20" x14ac:dyDescent="0.3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s="2">
        <v>43008</v>
      </c>
      <c r="O1598" t="str">
        <f>VLOOKUP(L1598,Location!$A$1:$D$157,2,FALSE)</f>
        <v>Colorado</v>
      </c>
      <c r="P1598" t="str">
        <f>VLOOKUP(L1598,Location!$A$1:$D$157,3,FALSE)</f>
        <v>Central</v>
      </c>
      <c r="Q1598" t="str">
        <f>VLOOKUP(L1598,Location!$A$1:$D$157,4,FALSE)</f>
        <v>Major Market</v>
      </c>
      <c r="R1598" t="str">
        <f>VLOOKUP(M1598,Product!$A$1:$D$14,2,FALSE)</f>
        <v>Mint</v>
      </c>
      <c r="S1598" t="str">
        <f>VLOOKUP(M1598,Product!$A$1:$D$14,3,FALSE)</f>
        <v>Herbal Tea</v>
      </c>
      <c r="T1598" t="str">
        <f>VLOOKUP(M1598,Product!$A$1:$D$14,4,FALSE)</f>
        <v>Decaf</v>
      </c>
    </row>
    <row r="1599" spans="1:20" x14ac:dyDescent="0.3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s="2">
        <v>43008</v>
      </c>
      <c r="O1599" t="str">
        <f>VLOOKUP(L1599,Location!$A$1:$D$157,2,FALSE)</f>
        <v>Colorado</v>
      </c>
      <c r="P1599" t="str">
        <f>VLOOKUP(L1599,Location!$A$1:$D$157,3,FALSE)</f>
        <v>Central</v>
      </c>
      <c r="Q1599" t="str">
        <f>VLOOKUP(L1599,Location!$A$1:$D$157,4,FALSE)</f>
        <v>Major Market</v>
      </c>
      <c r="R1599" t="str">
        <f>VLOOKUP(M1599,Product!$A$1:$D$14,2,FALSE)</f>
        <v>Darjeeling</v>
      </c>
      <c r="S1599" t="str">
        <f>VLOOKUP(M1599,Product!$A$1:$D$14,3,FALSE)</f>
        <v>Tea</v>
      </c>
      <c r="T1599" t="str">
        <f>VLOOKUP(M1599,Product!$A$1:$D$14,4,FALSE)</f>
        <v>Regular</v>
      </c>
    </row>
    <row r="1600" spans="1:20" x14ac:dyDescent="0.3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s="2">
        <v>43008</v>
      </c>
      <c r="O1600" t="str">
        <f>VLOOKUP(L1600,Location!$A$1:$D$157,2,FALSE)</f>
        <v>Colorado</v>
      </c>
      <c r="P1600" t="str">
        <f>VLOOKUP(L1600,Location!$A$1:$D$157,3,FALSE)</f>
        <v>Central</v>
      </c>
      <c r="Q1600" t="str">
        <f>VLOOKUP(L1600,Location!$A$1:$D$157,4,FALSE)</f>
        <v>Major Market</v>
      </c>
      <c r="R1600" t="str">
        <f>VLOOKUP(M1600,Product!$A$1:$D$14,2,FALSE)</f>
        <v>Earl Grey</v>
      </c>
      <c r="S1600" t="str">
        <f>VLOOKUP(M1600,Product!$A$1:$D$14,3,FALSE)</f>
        <v>Tea</v>
      </c>
      <c r="T1600" t="str">
        <f>VLOOKUP(M1600,Product!$A$1:$D$14,4,FALSE)</f>
        <v>Regular</v>
      </c>
    </row>
    <row r="1601" spans="1:20" x14ac:dyDescent="0.3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92</v>
      </c>
      <c r="J1601">
        <v>160</v>
      </c>
      <c r="K1601">
        <v>260</v>
      </c>
      <c r="L1601">
        <v>303</v>
      </c>
      <c r="M1601">
        <v>6</v>
      </c>
      <c r="N1601" s="2">
        <v>43008</v>
      </c>
      <c r="O1601" t="str">
        <f>VLOOKUP(L1601,Location!$A$1:$D$157,2,FALSE)</f>
        <v>Colorado</v>
      </c>
      <c r="P1601" t="str">
        <f>VLOOKUP(L1601,Location!$A$1:$D$157,3,FALSE)</f>
        <v>Central</v>
      </c>
      <c r="Q1601" t="str">
        <f>VLOOKUP(L1601,Location!$A$1:$D$157,4,FALSE)</f>
        <v>Major Market</v>
      </c>
      <c r="R1601" t="str">
        <f>VLOOKUP(M1601,Product!$A$1:$D$14,2,FALSE)</f>
        <v>Decaf Espresso</v>
      </c>
      <c r="S1601" t="str">
        <f>VLOOKUP(M1601,Product!$A$1:$D$14,3,FALSE)</f>
        <v>Espresso</v>
      </c>
      <c r="T1601" t="str">
        <f>VLOOKUP(M1601,Product!$A$1:$D$14,4,FALSE)</f>
        <v>Decaf</v>
      </c>
    </row>
    <row r="1602" spans="1:20" x14ac:dyDescent="0.3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93</v>
      </c>
      <c r="J1602">
        <v>180</v>
      </c>
      <c r="K1602">
        <v>280</v>
      </c>
      <c r="L1602">
        <v>303</v>
      </c>
      <c r="M1602">
        <v>5</v>
      </c>
      <c r="N1602" s="2">
        <v>43008</v>
      </c>
      <c r="O1602" t="str">
        <f>VLOOKUP(L1602,Location!$A$1:$D$157,2,FALSE)</f>
        <v>Colorado</v>
      </c>
      <c r="P1602" t="str">
        <f>VLOOKUP(L1602,Location!$A$1:$D$157,3,FALSE)</f>
        <v>Central</v>
      </c>
      <c r="Q1602" t="str">
        <f>VLOOKUP(L1602,Location!$A$1:$D$157,4,FALSE)</f>
        <v>Major Market</v>
      </c>
      <c r="R1602" t="str">
        <f>VLOOKUP(M1602,Product!$A$1:$D$14,2,FALSE)</f>
        <v>Caffe Mocha</v>
      </c>
      <c r="S1602" t="str">
        <f>VLOOKUP(M1602,Product!$A$1:$D$14,3,FALSE)</f>
        <v>Espresso</v>
      </c>
      <c r="T1602" t="str">
        <f>VLOOKUP(M1602,Product!$A$1:$D$14,4,FALSE)</f>
        <v>Regular</v>
      </c>
    </row>
    <row r="1603" spans="1:20" x14ac:dyDescent="0.3">
      <c r="A1603">
        <v>116</v>
      </c>
      <c r="B1603">
        <v>157</v>
      </c>
      <c r="C1603">
        <v>265</v>
      </c>
      <c r="D1603">
        <v>91</v>
      </c>
      <c r="E1603">
        <v>41</v>
      </c>
      <c r="F1603">
        <v>30</v>
      </c>
      <c r="G1603">
        <v>971</v>
      </c>
      <c r="H1603">
        <v>150</v>
      </c>
      <c r="I1603">
        <v>84</v>
      </c>
      <c r="J1603">
        <v>160</v>
      </c>
      <c r="K1603">
        <v>260</v>
      </c>
      <c r="L1603">
        <v>719</v>
      </c>
      <c r="M1603">
        <v>3</v>
      </c>
      <c r="N1603" s="2">
        <v>43008</v>
      </c>
      <c r="O1603" t="str">
        <f>VLOOKUP(L1603,Location!$A$1:$D$157,2,FALSE)</f>
        <v>Colorado</v>
      </c>
      <c r="P1603" t="str">
        <f>VLOOKUP(L1603,Location!$A$1:$D$157,3,FALSE)</f>
        <v>Central</v>
      </c>
      <c r="Q1603" t="str">
        <f>VLOOKUP(L1603,Location!$A$1:$D$157,4,FALSE)</f>
        <v>Major Market</v>
      </c>
      <c r="R1603" t="str">
        <f>VLOOKUP(M1603,Product!$A$1:$D$14,2,FALSE)</f>
        <v>Decaf Irish Cream</v>
      </c>
      <c r="S1603" t="str">
        <f>VLOOKUP(M1603,Product!$A$1:$D$14,3,FALSE)</f>
        <v>Coffee</v>
      </c>
      <c r="T1603" t="str">
        <f>VLOOKUP(M1603,Product!$A$1:$D$14,4,FALSE)</f>
        <v>Decaf</v>
      </c>
    </row>
    <row r="1604" spans="1:20" x14ac:dyDescent="0.3">
      <c r="A1604">
        <v>133</v>
      </c>
      <c r="B1604">
        <v>179</v>
      </c>
      <c r="C1604">
        <v>302</v>
      </c>
      <c r="D1604">
        <v>115</v>
      </c>
      <c r="E1604">
        <v>46</v>
      </c>
      <c r="F1604">
        <v>34</v>
      </c>
      <c r="G1604">
        <v>915</v>
      </c>
      <c r="H1604">
        <v>160</v>
      </c>
      <c r="I1604">
        <v>107</v>
      </c>
      <c r="J1604">
        <v>180</v>
      </c>
      <c r="K1604">
        <v>300</v>
      </c>
      <c r="L1604">
        <v>970</v>
      </c>
      <c r="M1604">
        <v>1</v>
      </c>
      <c r="N1604" s="2">
        <v>43008</v>
      </c>
      <c r="O1604" t="str">
        <f>VLOOKUP(L1604,Location!$A$1:$D$157,2,FALSE)</f>
        <v>Colorado</v>
      </c>
      <c r="P1604" t="str">
        <f>VLOOKUP(L1604,Location!$A$1:$D$157,3,FALSE)</f>
        <v>Central</v>
      </c>
      <c r="Q1604" t="str">
        <f>VLOOKUP(L1604,Location!$A$1:$D$157,4,FALSE)</f>
        <v>Major Market</v>
      </c>
      <c r="R1604" t="str">
        <f>VLOOKUP(M1604,Product!$A$1:$D$14,2,FALSE)</f>
        <v>Amaretto</v>
      </c>
      <c r="S1604" t="str">
        <f>VLOOKUP(M1604,Product!$A$1:$D$14,3,FALSE)</f>
        <v>Coffee</v>
      </c>
      <c r="T1604" t="str">
        <f>VLOOKUP(M1604,Product!$A$1:$D$14,4,FALSE)</f>
        <v>Regular</v>
      </c>
    </row>
    <row r="1605" spans="1:20" x14ac:dyDescent="0.3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s="2">
        <v>43008</v>
      </c>
      <c r="O1605" t="str">
        <f>VLOOKUP(L1605,Location!$A$1:$D$157,2,FALSE)</f>
        <v>Colorado</v>
      </c>
      <c r="P1605" t="str">
        <f>VLOOKUP(L1605,Location!$A$1:$D$157,3,FALSE)</f>
        <v>Central</v>
      </c>
      <c r="Q1605" t="str">
        <f>VLOOKUP(L1605,Location!$A$1:$D$157,4,FALSE)</f>
        <v>Major Market</v>
      </c>
      <c r="R1605" t="str">
        <f>VLOOKUP(M1605,Product!$A$1:$D$14,2,FALSE)</f>
        <v>Columbian</v>
      </c>
      <c r="S1605" t="str">
        <f>VLOOKUP(M1605,Product!$A$1:$D$14,3,FALSE)</f>
        <v>Coffee</v>
      </c>
      <c r="T1605" t="str">
        <f>VLOOKUP(M1605,Product!$A$1:$D$14,4,FALSE)</f>
        <v>Regular</v>
      </c>
    </row>
    <row r="1606" spans="1:20" x14ac:dyDescent="0.3">
      <c r="A1606">
        <v>133</v>
      </c>
      <c r="B1606">
        <v>179</v>
      </c>
      <c r="C1606">
        <v>302</v>
      </c>
      <c r="D1606">
        <v>73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s="2">
        <v>43008</v>
      </c>
      <c r="O1606" t="str">
        <f>VLOOKUP(L1606,Location!$A$1:$D$157,2,FALSE)</f>
        <v>Illinois</v>
      </c>
      <c r="P1606" t="str">
        <f>VLOOKUP(L1606,Location!$A$1:$D$157,3,FALSE)</f>
        <v>Central</v>
      </c>
      <c r="Q1606" t="str">
        <f>VLOOKUP(L1606,Location!$A$1:$D$157,4,FALSE)</f>
        <v>Major Market</v>
      </c>
      <c r="R1606" t="str">
        <f>VLOOKUP(M1606,Product!$A$1:$D$14,2,FALSE)</f>
        <v>Chamomile</v>
      </c>
      <c r="S1606" t="str">
        <f>VLOOKUP(M1606,Product!$A$1:$D$14,3,FALSE)</f>
        <v>Herbal Tea</v>
      </c>
      <c r="T1606" t="str">
        <f>VLOOKUP(M1606,Product!$A$1:$D$14,4,FALSE)</f>
        <v>Decaf</v>
      </c>
    </row>
    <row r="1607" spans="1:20" x14ac:dyDescent="0.3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s="2">
        <v>43008</v>
      </c>
      <c r="O1607" t="str">
        <f>VLOOKUP(L1607,Location!$A$1:$D$157,2,FALSE)</f>
        <v>Illinois</v>
      </c>
      <c r="P1607" t="str">
        <f>VLOOKUP(L1607,Location!$A$1:$D$157,3,FALSE)</f>
        <v>Central</v>
      </c>
      <c r="Q1607" t="str">
        <f>VLOOKUP(L1607,Location!$A$1:$D$157,4,FALSE)</f>
        <v>Major Market</v>
      </c>
      <c r="R1607" t="str">
        <f>VLOOKUP(M1607,Product!$A$1:$D$14,2,FALSE)</f>
        <v>Lemon</v>
      </c>
      <c r="S1607" t="str">
        <f>VLOOKUP(M1607,Product!$A$1:$D$14,3,FALSE)</f>
        <v>Herbal Tea</v>
      </c>
      <c r="T1607" t="str">
        <f>VLOOKUP(M1607,Product!$A$1:$D$14,4,FALSE)</f>
        <v>Decaf</v>
      </c>
    </row>
    <row r="1608" spans="1:20" x14ac:dyDescent="0.3">
      <c r="A1608">
        <v>116</v>
      </c>
      <c r="B1608">
        <v>157</v>
      </c>
      <c r="C1608">
        <v>265</v>
      </c>
      <c r="D1608">
        <v>77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2">
        <v>43008</v>
      </c>
      <c r="O1608" t="str">
        <f>VLOOKUP(L1608,Location!$A$1:$D$157,2,FALSE)</f>
        <v>Illinois</v>
      </c>
      <c r="P1608" t="str">
        <f>VLOOKUP(L1608,Location!$A$1:$D$157,3,FALSE)</f>
        <v>Central</v>
      </c>
      <c r="Q1608" t="str">
        <f>VLOOKUP(L1608,Location!$A$1:$D$157,4,FALSE)</f>
        <v>Major Market</v>
      </c>
      <c r="R1608" t="str">
        <f>VLOOKUP(M1608,Product!$A$1:$D$14,2,FALSE)</f>
        <v>Mint</v>
      </c>
      <c r="S1608" t="str">
        <f>VLOOKUP(M1608,Product!$A$1:$D$14,3,FALSE)</f>
        <v>Herbal Tea</v>
      </c>
      <c r="T1608" t="str">
        <f>VLOOKUP(M1608,Product!$A$1:$D$14,4,FALSE)</f>
        <v>Decaf</v>
      </c>
    </row>
    <row r="1609" spans="1:20" x14ac:dyDescent="0.3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s="2">
        <v>43008</v>
      </c>
      <c r="O1609" t="str">
        <f>VLOOKUP(L1609,Location!$A$1:$D$157,2,FALSE)</f>
        <v>Illinois</v>
      </c>
      <c r="P1609" t="str">
        <f>VLOOKUP(L1609,Location!$A$1:$D$157,3,FALSE)</f>
        <v>Central</v>
      </c>
      <c r="Q1609" t="str">
        <f>VLOOKUP(L1609,Location!$A$1:$D$157,4,FALSE)</f>
        <v>Major Market</v>
      </c>
      <c r="R1609" t="str">
        <f>VLOOKUP(M1609,Product!$A$1:$D$14,2,FALSE)</f>
        <v>Darjeeling</v>
      </c>
      <c r="S1609" t="str">
        <f>VLOOKUP(M1609,Product!$A$1:$D$14,3,FALSE)</f>
        <v>Tea</v>
      </c>
      <c r="T1609" t="str">
        <f>VLOOKUP(M1609,Product!$A$1:$D$14,4,FALSE)</f>
        <v>Regular</v>
      </c>
    </row>
    <row r="1610" spans="1:20" x14ac:dyDescent="0.3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s="2">
        <v>43008</v>
      </c>
      <c r="O1610" t="str">
        <f>VLOOKUP(L1610,Location!$A$1:$D$157,2,FALSE)</f>
        <v>Illinois</v>
      </c>
      <c r="P1610" t="str">
        <f>VLOOKUP(L1610,Location!$A$1:$D$157,3,FALSE)</f>
        <v>Central</v>
      </c>
      <c r="Q1610" t="str">
        <f>VLOOKUP(L1610,Location!$A$1:$D$157,4,FALSE)</f>
        <v>Major Market</v>
      </c>
      <c r="R1610" t="str">
        <f>VLOOKUP(M1610,Product!$A$1:$D$14,2,FALSE)</f>
        <v>Earl Grey</v>
      </c>
      <c r="S1610" t="str">
        <f>VLOOKUP(M1610,Product!$A$1:$D$14,3,FALSE)</f>
        <v>Tea</v>
      </c>
      <c r="T1610" t="str">
        <f>VLOOKUP(M1610,Product!$A$1:$D$14,4,FALSE)</f>
        <v>Regular</v>
      </c>
    </row>
    <row r="1611" spans="1:20" x14ac:dyDescent="0.3">
      <c r="A1611">
        <v>149</v>
      </c>
      <c r="B1611">
        <v>239</v>
      </c>
      <c r="C1611">
        <v>478</v>
      </c>
      <c r="D1611">
        <v>216</v>
      </c>
      <c r="E1611">
        <v>90</v>
      </c>
      <c r="F1611">
        <v>66</v>
      </c>
      <c r="G1611">
        <v>1755</v>
      </c>
      <c r="H1611">
        <v>300</v>
      </c>
      <c r="I1611">
        <v>306</v>
      </c>
      <c r="J1611">
        <v>370</v>
      </c>
      <c r="K1611">
        <v>710</v>
      </c>
      <c r="L1611">
        <v>312</v>
      </c>
      <c r="M1611">
        <v>6</v>
      </c>
      <c r="N1611" s="2">
        <v>43008</v>
      </c>
      <c r="O1611" t="str">
        <f>VLOOKUP(L1611,Location!$A$1:$D$157,2,FALSE)</f>
        <v>Illinois</v>
      </c>
      <c r="P1611" t="str">
        <f>VLOOKUP(L1611,Location!$A$1:$D$157,3,FALSE)</f>
        <v>Central</v>
      </c>
      <c r="Q1611" t="str">
        <f>VLOOKUP(L1611,Location!$A$1:$D$157,4,FALSE)</f>
        <v>Major Market</v>
      </c>
      <c r="R1611" t="str">
        <f>VLOOKUP(M1611,Product!$A$1:$D$14,2,FALSE)</f>
        <v>Decaf Espresso</v>
      </c>
      <c r="S1611" t="str">
        <f>VLOOKUP(M1611,Product!$A$1:$D$14,3,FALSE)</f>
        <v>Espresso</v>
      </c>
      <c r="T1611" t="str">
        <f>VLOOKUP(M1611,Product!$A$1:$D$14,4,FALSE)</f>
        <v>Decaf</v>
      </c>
    </row>
    <row r="1612" spans="1:20" x14ac:dyDescent="0.3">
      <c r="A1612">
        <v>224</v>
      </c>
      <c r="B1612">
        <v>341</v>
      </c>
      <c r="C1612">
        <v>598</v>
      </c>
      <c r="D1612">
        <v>246</v>
      </c>
      <c r="E1612">
        <v>117</v>
      </c>
      <c r="F1612">
        <v>84</v>
      </c>
      <c r="G1612">
        <v>1662</v>
      </c>
      <c r="H1612">
        <v>420</v>
      </c>
      <c r="I1612">
        <v>365</v>
      </c>
      <c r="J1612">
        <v>520</v>
      </c>
      <c r="K1612">
        <v>890</v>
      </c>
      <c r="L1612">
        <v>815</v>
      </c>
      <c r="M1612">
        <v>5</v>
      </c>
      <c r="N1612" s="2">
        <v>43008</v>
      </c>
      <c r="O1612" t="str">
        <f>VLOOKUP(L1612,Location!$A$1:$D$157,2,FALSE)</f>
        <v>Illinois</v>
      </c>
      <c r="P1612" t="str">
        <f>VLOOKUP(L1612,Location!$A$1:$D$157,3,FALSE)</f>
        <v>Central</v>
      </c>
      <c r="Q1612" t="str">
        <f>VLOOKUP(L1612,Location!$A$1:$D$157,4,FALSE)</f>
        <v>Major Market</v>
      </c>
      <c r="R1612" t="str">
        <f>VLOOKUP(M1612,Product!$A$1:$D$14,2,FALSE)</f>
        <v>Caffe Mocha</v>
      </c>
      <c r="S1612" t="str">
        <f>VLOOKUP(M1612,Product!$A$1:$D$14,3,FALSE)</f>
        <v>Espresso</v>
      </c>
      <c r="T1612" t="str">
        <f>VLOOKUP(M1612,Product!$A$1:$D$14,4,FALSE)</f>
        <v>Regular</v>
      </c>
    </row>
    <row r="1613" spans="1:20" x14ac:dyDescent="0.3">
      <c r="A1613">
        <v>115</v>
      </c>
      <c r="B1613">
        <v>176</v>
      </c>
      <c r="C1613">
        <v>298</v>
      </c>
      <c r="D1613">
        <v>84</v>
      </c>
      <c r="E1613">
        <v>61</v>
      </c>
      <c r="F1613">
        <v>39</v>
      </c>
      <c r="G1613">
        <v>789</v>
      </c>
      <c r="H1613">
        <v>160</v>
      </c>
      <c r="I1613">
        <v>67</v>
      </c>
      <c r="J1613">
        <v>190</v>
      </c>
      <c r="K1613">
        <v>300</v>
      </c>
      <c r="L1613">
        <v>815</v>
      </c>
      <c r="M1613">
        <v>3</v>
      </c>
      <c r="N1613" s="2">
        <v>43008</v>
      </c>
      <c r="O1613" t="str">
        <f>VLOOKUP(L1613,Location!$A$1:$D$157,2,FALSE)</f>
        <v>Illinois</v>
      </c>
      <c r="P1613" t="str">
        <f>VLOOKUP(L1613,Location!$A$1:$D$157,3,FALSE)</f>
        <v>Central</v>
      </c>
      <c r="Q1613" t="str">
        <f>VLOOKUP(L1613,Location!$A$1:$D$157,4,FALSE)</f>
        <v>Major Market</v>
      </c>
      <c r="R1613" t="str">
        <f>VLOOKUP(M1613,Product!$A$1:$D$14,2,FALSE)</f>
        <v>Decaf Irish Cream</v>
      </c>
      <c r="S1613" t="str">
        <f>VLOOKUP(M1613,Product!$A$1:$D$14,3,FALSE)</f>
        <v>Coffee</v>
      </c>
      <c r="T1613" t="str">
        <f>VLOOKUP(M1613,Product!$A$1:$D$14,4,FALSE)</f>
        <v>Decaf</v>
      </c>
    </row>
    <row r="1614" spans="1:20" x14ac:dyDescent="0.3">
      <c r="A1614">
        <v>120</v>
      </c>
      <c r="B1614">
        <v>213</v>
      </c>
      <c r="C1614">
        <v>367</v>
      </c>
      <c r="D1614">
        <v>83</v>
      </c>
      <c r="E1614">
        <v>93</v>
      </c>
      <c r="F1614">
        <v>50</v>
      </c>
      <c r="G1614">
        <v>1132</v>
      </c>
      <c r="H1614">
        <v>160</v>
      </c>
      <c r="I1614">
        <v>155</v>
      </c>
      <c r="J1614">
        <v>220</v>
      </c>
      <c r="K1614">
        <v>370</v>
      </c>
      <c r="L1614">
        <v>815</v>
      </c>
      <c r="M1614">
        <v>2</v>
      </c>
      <c r="N1614" s="2">
        <v>43008</v>
      </c>
      <c r="O1614" t="str">
        <f>VLOOKUP(L1614,Location!$A$1:$D$157,2,FALSE)</f>
        <v>Illinois</v>
      </c>
      <c r="P1614" t="str">
        <f>VLOOKUP(L1614,Location!$A$1:$D$157,3,FALSE)</f>
        <v>Central</v>
      </c>
      <c r="Q1614" t="str">
        <f>VLOOKUP(L1614,Location!$A$1:$D$157,4,FALSE)</f>
        <v>Major Market</v>
      </c>
      <c r="R1614" t="str">
        <f>VLOOKUP(M1614,Product!$A$1:$D$14,2,FALSE)</f>
        <v>Columbian</v>
      </c>
      <c r="S1614" t="str">
        <f>VLOOKUP(M1614,Product!$A$1:$D$14,3,FALSE)</f>
        <v>Coffee</v>
      </c>
      <c r="T1614" t="str">
        <f>VLOOKUP(M1614,Product!$A$1:$D$14,4,FALSE)</f>
        <v>Regular</v>
      </c>
    </row>
    <row r="1615" spans="1:20" x14ac:dyDescent="0.3">
      <c r="A1615">
        <v>224</v>
      </c>
      <c r="B1615">
        <v>341</v>
      </c>
      <c r="C1615">
        <v>598</v>
      </c>
      <c r="D1615">
        <v>197</v>
      </c>
      <c r="E1615">
        <v>117</v>
      </c>
      <c r="F1615">
        <v>84</v>
      </c>
      <c r="G1615">
        <v>1662</v>
      </c>
      <c r="H1615">
        <v>210</v>
      </c>
      <c r="I1615">
        <v>252</v>
      </c>
      <c r="J1615">
        <v>280</v>
      </c>
      <c r="K1615">
        <v>480</v>
      </c>
      <c r="L1615">
        <v>712</v>
      </c>
      <c r="M1615">
        <v>8</v>
      </c>
      <c r="N1615" s="2">
        <v>43008</v>
      </c>
      <c r="O1615" t="str">
        <f>VLOOKUP(L1615,Location!$A$1:$D$157,2,FALSE)</f>
        <v>Iowa</v>
      </c>
      <c r="P1615" t="str">
        <f>VLOOKUP(L1615,Location!$A$1:$D$157,3,FALSE)</f>
        <v>Central</v>
      </c>
      <c r="Q1615" t="str">
        <f>VLOOKUP(L1615,Location!$A$1:$D$157,4,FALSE)</f>
        <v>Small Market</v>
      </c>
      <c r="R1615" t="str">
        <f>VLOOKUP(M1615,Product!$A$1:$D$14,2,FALSE)</f>
        <v>Chamomile</v>
      </c>
      <c r="S1615" t="str">
        <f>VLOOKUP(M1615,Product!$A$1:$D$14,3,FALSE)</f>
        <v>Herbal Tea</v>
      </c>
      <c r="T1615" t="str">
        <f>VLOOKUP(M1615,Product!$A$1:$D$14,4,FALSE)</f>
        <v>Decaf</v>
      </c>
    </row>
    <row r="1616" spans="1:20" x14ac:dyDescent="0.3">
      <c r="A1616">
        <v>114</v>
      </c>
      <c r="B1616">
        <v>176</v>
      </c>
      <c r="C1616">
        <v>298</v>
      </c>
      <c r="D1616">
        <v>146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s="2">
        <v>43008</v>
      </c>
      <c r="O1616" t="str">
        <f>VLOOKUP(L1616,Location!$A$1:$D$157,2,FALSE)</f>
        <v>Iowa</v>
      </c>
      <c r="P1616" t="str">
        <f>VLOOKUP(L1616,Location!$A$1:$D$157,3,FALSE)</f>
        <v>Central</v>
      </c>
      <c r="Q1616" t="str">
        <f>VLOOKUP(L1616,Location!$A$1:$D$157,4,FALSE)</f>
        <v>Small Market</v>
      </c>
      <c r="R1616" t="str">
        <f>VLOOKUP(M1616,Product!$A$1:$D$14,2,FALSE)</f>
        <v>Lemon</v>
      </c>
      <c r="S1616" t="str">
        <f>VLOOKUP(M1616,Product!$A$1:$D$14,3,FALSE)</f>
        <v>Herbal Tea</v>
      </c>
      <c r="T1616" t="str">
        <f>VLOOKUP(M1616,Product!$A$1:$D$14,4,FALSE)</f>
        <v>Decaf</v>
      </c>
    </row>
    <row r="1617" spans="1:20" x14ac:dyDescent="0.3">
      <c r="A1617">
        <v>149</v>
      </c>
      <c r="B1617">
        <v>239</v>
      </c>
      <c r="C1617">
        <v>478</v>
      </c>
      <c r="D1617">
        <v>255</v>
      </c>
      <c r="E1617">
        <v>90</v>
      </c>
      <c r="F1617">
        <v>66</v>
      </c>
      <c r="G1617">
        <v>1755</v>
      </c>
      <c r="H1617">
        <v>110</v>
      </c>
      <c r="I1617">
        <v>185</v>
      </c>
      <c r="J1617">
        <v>170</v>
      </c>
      <c r="K1617">
        <v>340</v>
      </c>
      <c r="L1617">
        <v>563</v>
      </c>
      <c r="M1617">
        <v>11</v>
      </c>
      <c r="N1617" s="2">
        <v>43008</v>
      </c>
      <c r="O1617" t="str">
        <f>VLOOKUP(L1617,Location!$A$1:$D$157,2,FALSE)</f>
        <v>Iowa</v>
      </c>
      <c r="P1617" t="str">
        <f>VLOOKUP(L1617,Location!$A$1:$D$157,3,FALSE)</f>
        <v>Central</v>
      </c>
      <c r="Q1617" t="str">
        <f>VLOOKUP(L1617,Location!$A$1:$D$157,4,FALSE)</f>
        <v>Small Market</v>
      </c>
      <c r="R1617" t="str">
        <f>VLOOKUP(M1617,Product!$A$1:$D$14,2,FALSE)</f>
        <v>Darjeeling</v>
      </c>
      <c r="S1617" t="str">
        <f>VLOOKUP(M1617,Product!$A$1:$D$14,3,FALSE)</f>
        <v>Tea</v>
      </c>
      <c r="T1617" t="str">
        <f>VLOOKUP(M1617,Product!$A$1:$D$14,4,FALSE)</f>
        <v>Regular</v>
      </c>
    </row>
    <row r="1618" spans="1:20" x14ac:dyDescent="0.3">
      <c r="A1618">
        <v>183</v>
      </c>
      <c r="B1618">
        <v>312</v>
      </c>
      <c r="C1618">
        <v>567</v>
      </c>
      <c r="D1618">
        <v>169</v>
      </c>
      <c r="E1618">
        <v>129</v>
      </c>
      <c r="F1618">
        <v>96</v>
      </c>
      <c r="G1618">
        <v>1756</v>
      </c>
      <c r="H1618">
        <v>130</v>
      </c>
      <c r="I1618">
        <v>162</v>
      </c>
      <c r="J1618">
        <v>230</v>
      </c>
      <c r="K1618">
        <v>400</v>
      </c>
      <c r="L1618">
        <v>563</v>
      </c>
      <c r="M1618">
        <v>12</v>
      </c>
      <c r="N1618" s="2">
        <v>43008</v>
      </c>
      <c r="O1618" t="str">
        <f>VLOOKUP(L1618,Location!$A$1:$D$157,2,FALSE)</f>
        <v>Iowa</v>
      </c>
      <c r="P1618" t="str">
        <f>VLOOKUP(L1618,Location!$A$1:$D$157,3,FALSE)</f>
        <v>Central</v>
      </c>
      <c r="Q1618" t="str">
        <f>VLOOKUP(L1618,Location!$A$1:$D$157,4,FALSE)</f>
        <v>Small Market</v>
      </c>
      <c r="R1618" t="str">
        <f>VLOOKUP(M1618,Product!$A$1:$D$14,2,FALSE)</f>
        <v>Earl Grey</v>
      </c>
      <c r="S1618" t="str">
        <f>VLOOKUP(M1618,Product!$A$1:$D$14,3,FALSE)</f>
        <v>Tea</v>
      </c>
      <c r="T1618" t="str">
        <f>VLOOKUP(M1618,Product!$A$1:$D$14,4,FALSE)</f>
        <v>Regular</v>
      </c>
    </row>
    <row r="1619" spans="1:20" x14ac:dyDescent="0.3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s="2">
        <v>43008</v>
      </c>
      <c r="O1619" t="str">
        <f>VLOOKUP(L1619,Location!$A$1:$D$157,2,FALSE)</f>
        <v>Iowa</v>
      </c>
      <c r="P1619" t="str">
        <f>VLOOKUP(L1619,Location!$A$1:$D$157,3,FALSE)</f>
        <v>Central</v>
      </c>
      <c r="Q1619" t="str">
        <f>VLOOKUP(L1619,Location!$A$1:$D$157,4,FALSE)</f>
        <v>Small Market</v>
      </c>
      <c r="R1619" t="str">
        <f>VLOOKUP(M1619,Product!$A$1:$D$14,2,FALSE)</f>
        <v>Caffe Mocha</v>
      </c>
      <c r="S1619" t="str">
        <f>VLOOKUP(M1619,Product!$A$1:$D$14,3,FALSE)</f>
        <v>Espresso</v>
      </c>
      <c r="T1619" t="str">
        <f>VLOOKUP(M1619,Product!$A$1:$D$14,4,FALSE)</f>
        <v>Regular</v>
      </c>
    </row>
    <row r="1620" spans="1:20" x14ac:dyDescent="0.3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s="2">
        <v>43008</v>
      </c>
      <c r="O1620" t="str">
        <f>VLOOKUP(L1620,Location!$A$1:$D$157,2,FALSE)</f>
        <v>Iowa</v>
      </c>
      <c r="P1620" t="str">
        <f>VLOOKUP(L1620,Location!$A$1:$D$157,3,FALSE)</f>
        <v>Central</v>
      </c>
      <c r="Q1620" t="str">
        <f>VLOOKUP(L1620,Location!$A$1:$D$157,4,FALSE)</f>
        <v>Small Market</v>
      </c>
      <c r="R1620" t="str">
        <f>VLOOKUP(M1620,Product!$A$1:$D$14,2,FALSE)</f>
        <v>Decaf Espresso</v>
      </c>
      <c r="S1620" t="str">
        <f>VLOOKUP(M1620,Product!$A$1:$D$14,3,FALSE)</f>
        <v>Espresso</v>
      </c>
      <c r="T1620" t="str">
        <f>VLOOKUP(M1620,Product!$A$1:$D$14,4,FALSE)</f>
        <v>Decaf</v>
      </c>
    </row>
    <row r="1621" spans="1:20" x14ac:dyDescent="0.3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s="2">
        <v>43008</v>
      </c>
      <c r="O1621" t="str">
        <f>VLOOKUP(L1621,Location!$A$1:$D$157,2,FALSE)</f>
        <v>Iowa</v>
      </c>
      <c r="P1621" t="str">
        <f>VLOOKUP(L1621,Location!$A$1:$D$157,3,FALSE)</f>
        <v>Central</v>
      </c>
      <c r="Q1621" t="str">
        <f>VLOOKUP(L1621,Location!$A$1:$D$157,4,FALSE)</f>
        <v>Small Market</v>
      </c>
      <c r="R1621" t="str">
        <f>VLOOKUP(M1621,Product!$A$1:$D$14,2,FALSE)</f>
        <v>Decaf Irish Cream</v>
      </c>
      <c r="S1621" t="str">
        <f>VLOOKUP(M1621,Product!$A$1:$D$14,3,FALSE)</f>
        <v>Coffee</v>
      </c>
      <c r="T1621" t="str">
        <f>VLOOKUP(M1621,Product!$A$1:$D$14,4,FALSE)</f>
        <v>Decaf</v>
      </c>
    </row>
    <row r="1622" spans="1:20" x14ac:dyDescent="0.3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2">
        <v>43008</v>
      </c>
      <c r="O1622" t="str">
        <f>VLOOKUP(L1622,Location!$A$1:$D$157,2,FALSE)</f>
        <v>Iowa</v>
      </c>
      <c r="P1622" t="str">
        <f>VLOOKUP(L1622,Location!$A$1:$D$157,3,FALSE)</f>
        <v>Central</v>
      </c>
      <c r="Q1622" t="str">
        <f>VLOOKUP(L1622,Location!$A$1:$D$157,4,FALSE)</f>
        <v>Small Market</v>
      </c>
      <c r="R1622" t="str">
        <f>VLOOKUP(M1622,Product!$A$1:$D$14,2,FALSE)</f>
        <v>Amaretto</v>
      </c>
      <c r="S1622" t="str">
        <f>VLOOKUP(M1622,Product!$A$1:$D$14,3,FALSE)</f>
        <v>Coffee</v>
      </c>
      <c r="T1622" t="str">
        <f>VLOOKUP(M1622,Product!$A$1:$D$14,4,FALSE)</f>
        <v>Regular</v>
      </c>
    </row>
    <row r="1623" spans="1:20" x14ac:dyDescent="0.3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2">
        <v>43008</v>
      </c>
      <c r="O1623" t="str">
        <f>VLOOKUP(L1623,Location!$A$1:$D$157,2,FALSE)</f>
        <v>Iowa</v>
      </c>
      <c r="P1623" t="str">
        <f>VLOOKUP(L1623,Location!$A$1:$D$157,3,FALSE)</f>
        <v>Central</v>
      </c>
      <c r="Q1623" t="str">
        <f>VLOOKUP(L1623,Location!$A$1:$D$157,4,FALSE)</f>
        <v>Small Market</v>
      </c>
      <c r="R1623" t="str">
        <f>VLOOKUP(M1623,Product!$A$1:$D$14,2,FALSE)</f>
        <v>Columbian</v>
      </c>
      <c r="S1623" t="str">
        <f>VLOOKUP(M1623,Product!$A$1:$D$14,3,FALSE)</f>
        <v>Coffee</v>
      </c>
      <c r="T1623" t="str">
        <f>VLOOKUP(M1623,Product!$A$1:$D$14,4,FALSE)</f>
        <v>Regular</v>
      </c>
    </row>
    <row r="1624" spans="1:20" x14ac:dyDescent="0.3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2">
        <v>43008</v>
      </c>
      <c r="O1624" t="str">
        <f>VLOOKUP(L1624,Location!$A$1:$D$157,2,FALSE)</f>
        <v>Missouri</v>
      </c>
      <c r="P1624" t="str">
        <f>VLOOKUP(L1624,Location!$A$1:$D$157,3,FALSE)</f>
        <v>Central</v>
      </c>
      <c r="Q1624" t="str">
        <f>VLOOKUP(L1624,Location!$A$1:$D$157,4,FALSE)</f>
        <v>Small Market</v>
      </c>
      <c r="R1624" t="str">
        <f>VLOOKUP(M1624,Product!$A$1:$D$14,2,FALSE)</f>
        <v>Green Tea</v>
      </c>
      <c r="S1624" t="str">
        <f>VLOOKUP(M1624,Product!$A$1:$D$14,3,FALSE)</f>
        <v>Tea</v>
      </c>
      <c r="T1624" t="str">
        <f>VLOOKUP(M1624,Product!$A$1:$D$14,4,FALSE)</f>
        <v>Regular</v>
      </c>
    </row>
    <row r="1625" spans="1:20" x14ac:dyDescent="0.3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s="2">
        <v>43008</v>
      </c>
      <c r="O1625" t="str">
        <f>VLOOKUP(L1625,Location!$A$1:$D$157,2,FALSE)</f>
        <v>Missouri</v>
      </c>
      <c r="P1625" t="str">
        <f>VLOOKUP(L1625,Location!$A$1:$D$157,3,FALSE)</f>
        <v>Central</v>
      </c>
      <c r="Q1625" t="str">
        <f>VLOOKUP(L1625,Location!$A$1:$D$157,4,FALSE)</f>
        <v>Small Market</v>
      </c>
      <c r="R1625" t="str">
        <f>VLOOKUP(M1625,Product!$A$1:$D$14,2,FALSE)</f>
        <v>Chamomile</v>
      </c>
      <c r="S1625" t="str">
        <f>VLOOKUP(M1625,Product!$A$1:$D$14,3,FALSE)</f>
        <v>Herbal Tea</v>
      </c>
      <c r="T1625" t="str">
        <f>VLOOKUP(M1625,Product!$A$1:$D$14,4,FALSE)</f>
        <v>Decaf</v>
      </c>
    </row>
    <row r="1626" spans="1:20" x14ac:dyDescent="0.3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2">
        <v>43008</v>
      </c>
      <c r="O1626" t="str">
        <f>VLOOKUP(L1626,Location!$A$1:$D$157,2,FALSE)</f>
        <v>Missouri</v>
      </c>
      <c r="P1626" t="str">
        <f>VLOOKUP(L1626,Location!$A$1:$D$157,3,FALSE)</f>
        <v>Central</v>
      </c>
      <c r="Q1626" t="str">
        <f>VLOOKUP(L1626,Location!$A$1:$D$157,4,FALSE)</f>
        <v>Small Market</v>
      </c>
      <c r="R1626" t="str">
        <f>VLOOKUP(M1626,Product!$A$1:$D$14,2,FALSE)</f>
        <v>Lemon</v>
      </c>
      <c r="S1626" t="str">
        <f>VLOOKUP(M1626,Product!$A$1:$D$14,3,FALSE)</f>
        <v>Herbal Tea</v>
      </c>
      <c r="T1626" t="str">
        <f>VLOOKUP(M1626,Product!$A$1:$D$14,4,FALSE)</f>
        <v>Decaf</v>
      </c>
    </row>
    <row r="1627" spans="1:20" x14ac:dyDescent="0.3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s="2">
        <v>43008</v>
      </c>
      <c r="O1627" t="str">
        <f>VLOOKUP(L1627,Location!$A$1:$D$157,2,FALSE)</f>
        <v>Missouri</v>
      </c>
      <c r="P1627" t="str">
        <f>VLOOKUP(L1627,Location!$A$1:$D$157,3,FALSE)</f>
        <v>Central</v>
      </c>
      <c r="Q1627" t="str">
        <f>VLOOKUP(L1627,Location!$A$1:$D$157,4,FALSE)</f>
        <v>Small Market</v>
      </c>
      <c r="R1627" t="str">
        <f>VLOOKUP(M1627,Product!$A$1:$D$14,2,FALSE)</f>
        <v>Darjeeling</v>
      </c>
      <c r="S1627" t="str">
        <f>VLOOKUP(M1627,Product!$A$1:$D$14,3,FALSE)</f>
        <v>Tea</v>
      </c>
      <c r="T1627" t="str">
        <f>VLOOKUP(M1627,Product!$A$1:$D$14,4,FALSE)</f>
        <v>Regular</v>
      </c>
    </row>
    <row r="1628" spans="1:20" x14ac:dyDescent="0.3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s="2">
        <v>43008</v>
      </c>
      <c r="O1628" t="str">
        <f>VLOOKUP(L1628,Location!$A$1:$D$157,2,FALSE)</f>
        <v>Missouri</v>
      </c>
      <c r="P1628" t="str">
        <f>VLOOKUP(L1628,Location!$A$1:$D$157,3,FALSE)</f>
        <v>Central</v>
      </c>
      <c r="Q1628" t="str">
        <f>VLOOKUP(L1628,Location!$A$1:$D$157,4,FALSE)</f>
        <v>Small Market</v>
      </c>
      <c r="R1628" t="str">
        <f>VLOOKUP(M1628,Product!$A$1:$D$14,2,FALSE)</f>
        <v>Earl Grey</v>
      </c>
      <c r="S1628" t="str">
        <f>VLOOKUP(M1628,Product!$A$1:$D$14,3,FALSE)</f>
        <v>Tea</v>
      </c>
      <c r="T1628" t="str">
        <f>VLOOKUP(M1628,Product!$A$1:$D$14,4,FALSE)</f>
        <v>Regular</v>
      </c>
    </row>
    <row r="1629" spans="1:20" x14ac:dyDescent="0.3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s="2">
        <v>43008</v>
      </c>
      <c r="O1629" t="str">
        <f>VLOOKUP(L1629,Location!$A$1:$D$157,2,FALSE)</f>
        <v>Missouri</v>
      </c>
      <c r="P1629" t="str">
        <f>VLOOKUP(L1629,Location!$A$1:$D$157,3,FALSE)</f>
        <v>Central</v>
      </c>
      <c r="Q1629" t="str">
        <f>VLOOKUP(L1629,Location!$A$1:$D$157,4,FALSE)</f>
        <v>Small Market</v>
      </c>
      <c r="R1629" t="str">
        <f>VLOOKUP(M1629,Product!$A$1:$D$14,2,FALSE)</f>
        <v>Caffe Mocha</v>
      </c>
      <c r="S1629" t="str">
        <f>VLOOKUP(M1629,Product!$A$1:$D$14,3,FALSE)</f>
        <v>Espresso</v>
      </c>
      <c r="T1629" t="str">
        <f>VLOOKUP(M1629,Product!$A$1:$D$14,4,FALSE)</f>
        <v>Regular</v>
      </c>
    </row>
    <row r="1630" spans="1:20" x14ac:dyDescent="0.3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2">
        <v>43008</v>
      </c>
      <c r="O1630" t="str">
        <f>VLOOKUP(L1630,Location!$A$1:$D$157,2,FALSE)</f>
        <v>Missouri</v>
      </c>
      <c r="P1630" t="str">
        <f>VLOOKUP(L1630,Location!$A$1:$D$157,3,FALSE)</f>
        <v>Central</v>
      </c>
      <c r="Q1630" t="str">
        <f>VLOOKUP(L1630,Location!$A$1:$D$157,4,FALSE)</f>
        <v>Small Market</v>
      </c>
      <c r="R1630" t="str">
        <f>VLOOKUP(M1630,Product!$A$1:$D$14,2,FALSE)</f>
        <v>Decaf Espresso</v>
      </c>
      <c r="S1630" t="str">
        <f>VLOOKUP(M1630,Product!$A$1:$D$14,3,FALSE)</f>
        <v>Espresso</v>
      </c>
      <c r="T1630" t="str">
        <f>VLOOKUP(M1630,Product!$A$1:$D$14,4,FALSE)</f>
        <v>Decaf</v>
      </c>
    </row>
    <row r="1631" spans="1:20" x14ac:dyDescent="0.3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s="2">
        <v>43008</v>
      </c>
      <c r="O1631" t="str">
        <f>VLOOKUP(L1631,Location!$A$1:$D$157,2,FALSE)</f>
        <v>Missouri</v>
      </c>
      <c r="P1631" t="str">
        <f>VLOOKUP(L1631,Location!$A$1:$D$157,3,FALSE)</f>
        <v>Central</v>
      </c>
      <c r="Q1631" t="str">
        <f>VLOOKUP(L1631,Location!$A$1:$D$157,4,FALSE)</f>
        <v>Small Market</v>
      </c>
      <c r="R1631" t="str">
        <f>VLOOKUP(M1631,Product!$A$1:$D$14,2,FALSE)</f>
        <v>Decaf Irish Cream</v>
      </c>
      <c r="S1631" t="str">
        <f>VLOOKUP(M1631,Product!$A$1:$D$14,3,FALSE)</f>
        <v>Coffee</v>
      </c>
      <c r="T1631" t="str">
        <f>VLOOKUP(M1631,Product!$A$1:$D$14,4,FALSE)</f>
        <v>Decaf</v>
      </c>
    </row>
    <row r="1632" spans="1:20" x14ac:dyDescent="0.3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s="2">
        <v>43008</v>
      </c>
      <c r="O1632" t="str">
        <f>VLOOKUP(L1632,Location!$A$1:$D$157,2,FALSE)</f>
        <v>Missouri</v>
      </c>
      <c r="P1632" t="str">
        <f>VLOOKUP(L1632,Location!$A$1:$D$157,3,FALSE)</f>
        <v>Central</v>
      </c>
      <c r="Q1632" t="str">
        <f>VLOOKUP(L1632,Location!$A$1:$D$157,4,FALSE)</f>
        <v>Small Market</v>
      </c>
      <c r="R1632" t="str">
        <f>VLOOKUP(M1632,Product!$A$1:$D$14,2,FALSE)</f>
        <v>Columbian</v>
      </c>
      <c r="S1632" t="str">
        <f>VLOOKUP(M1632,Product!$A$1:$D$14,3,FALSE)</f>
        <v>Coffee</v>
      </c>
      <c r="T1632" t="str">
        <f>VLOOKUP(M1632,Product!$A$1:$D$14,4,FALSE)</f>
        <v>Regular</v>
      </c>
    </row>
    <row r="1633" spans="1:20" x14ac:dyDescent="0.3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s="2">
        <v>43008</v>
      </c>
      <c r="O1633" t="str">
        <f>VLOOKUP(L1633,Location!$A$1:$D$157,2,FALSE)</f>
        <v>Ohio</v>
      </c>
      <c r="P1633" t="str">
        <f>VLOOKUP(L1633,Location!$A$1:$D$157,3,FALSE)</f>
        <v>Central</v>
      </c>
      <c r="Q1633" t="str">
        <f>VLOOKUP(L1633,Location!$A$1:$D$157,4,FALSE)</f>
        <v>Major Market</v>
      </c>
      <c r="R1633" t="str">
        <f>VLOOKUP(M1633,Product!$A$1:$D$14,2,FALSE)</f>
        <v>Darjeeling</v>
      </c>
      <c r="S1633" t="str">
        <f>VLOOKUP(M1633,Product!$A$1:$D$14,3,FALSE)</f>
        <v>Tea</v>
      </c>
      <c r="T1633" t="str">
        <f>VLOOKUP(M1633,Product!$A$1:$D$14,4,FALSE)</f>
        <v>Regular</v>
      </c>
    </row>
    <row r="1634" spans="1:20" x14ac:dyDescent="0.3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s="2">
        <v>43008</v>
      </c>
      <c r="O1634" t="str">
        <f>VLOOKUP(L1634,Location!$A$1:$D$157,2,FALSE)</f>
        <v>Ohio</v>
      </c>
      <c r="P1634" t="str">
        <f>VLOOKUP(L1634,Location!$A$1:$D$157,3,FALSE)</f>
        <v>Central</v>
      </c>
      <c r="Q1634" t="str">
        <f>VLOOKUP(L1634,Location!$A$1:$D$157,4,FALSE)</f>
        <v>Major Market</v>
      </c>
      <c r="R1634" t="str">
        <f>VLOOKUP(M1634,Product!$A$1:$D$14,2,FALSE)</f>
        <v>Earl Grey</v>
      </c>
      <c r="S1634" t="str">
        <f>VLOOKUP(M1634,Product!$A$1:$D$14,3,FALSE)</f>
        <v>Tea</v>
      </c>
      <c r="T1634" t="str">
        <f>VLOOKUP(M1634,Product!$A$1:$D$14,4,FALSE)</f>
        <v>Regular</v>
      </c>
    </row>
    <row r="1635" spans="1:20" x14ac:dyDescent="0.3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s="2">
        <v>43008</v>
      </c>
      <c r="O1635" t="str">
        <f>VLOOKUP(L1635,Location!$A$1:$D$157,2,FALSE)</f>
        <v>Ohio</v>
      </c>
      <c r="P1635" t="str">
        <f>VLOOKUP(L1635,Location!$A$1:$D$157,3,FALSE)</f>
        <v>Central</v>
      </c>
      <c r="Q1635" t="str">
        <f>VLOOKUP(L1635,Location!$A$1:$D$157,4,FALSE)</f>
        <v>Major Market</v>
      </c>
      <c r="R1635" t="str">
        <f>VLOOKUP(M1635,Product!$A$1:$D$14,2,FALSE)</f>
        <v>Chamomile</v>
      </c>
      <c r="S1635" t="str">
        <f>VLOOKUP(M1635,Product!$A$1:$D$14,3,FALSE)</f>
        <v>Herbal Tea</v>
      </c>
      <c r="T1635" t="str">
        <f>VLOOKUP(M1635,Product!$A$1:$D$14,4,FALSE)</f>
        <v>Decaf</v>
      </c>
    </row>
    <row r="1636" spans="1:20" x14ac:dyDescent="0.3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s="2">
        <v>43008</v>
      </c>
      <c r="O1636" t="str">
        <f>VLOOKUP(L1636,Location!$A$1:$D$157,2,FALSE)</f>
        <v>Ohio</v>
      </c>
      <c r="P1636" t="str">
        <f>VLOOKUP(L1636,Location!$A$1:$D$157,3,FALSE)</f>
        <v>Central</v>
      </c>
      <c r="Q1636" t="str">
        <f>VLOOKUP(L1636,Location!$A$1:$D$157,4,FALSE)</f>
        <v>Major Market</v>
      </c>
      <c r="R1636" t="str">
        <f>VLOOKUP(M1636,Product!$A$1:$D$14,2,FALSE)</f>
        <v>Lemon</v>
      </c>
      <c r="S1636" t="str">
        <f>VLOOKUP(M1636,Product!$A$1:$D$14,3,FALSE)</f>
        <v>Herbal Tea</v>
      </c>
      <c r="T1636" t="str">
        <f>VLOOKUP(M1636,Product!$A$1:$D$14,4,FALSE)</f>
        <v>Decaf</v>
      </c>
    </row>
    <row r="1637" spans="1:20" x14ac:dyDescent="0.3">
      <c r="A1637">
        <v>92</v>
      </c>
      <c r="B1637">
        <v>161</v>
      </c>
      <c r="C1637">
        <v>322</v>
      </c>
      <c r="D1637">
        <v>167</v>
      </c>
      <c r="E1637">
        <v>69</v>
      </c>
      <c r="F1637">
        <v>45</v>
      </c>
      <c r="G1637">
        <v>1267</v>
      </c>
      <c r="H1637">
        <v>190</v>
      </c>
      <c r="I1637">
        <v>208</v>
      </c>
      <c r="J1637">
        <v>240</v>
      </c>
      <c r="K1637">
        <v>470</v>
      </c>
      <c r="L1637">
        <v>567</v>
      </c>
      <c r="M1637">
        <v>5</v>
      </c>
      <c r="N1637" s="2">
        <v>43008</v>
      </c>
      <c r="O1637" t="str">
        <f>VLOOKUP(L1637,Location!$A$1:$D$157,2,FALSE)</f>
        <v>Ohio</v>
      </c>
      <c r="P1637" t="str">
        <f>VLOOKUP(L1637,Location!$A$1:$D$157,3,FALSE)</f>
        <v>Central</v>
      </c>
      <c r="Q1637" t="str">
        <f>VLOOKUP(L1637,Location!$A$1:$D$157,4,FALSE)</f>
        <v>Major Market</v>
      </c>
      <c r="R1637" t="str">
        <f>VLOOKUP(M1637,Product!$A$1:$D$14,2,FALSE)</f>
        <v>Caffe Mocha</v>
      </c>
      <c r="S1637" t="str">
        <f>VLOOKUP(M1637,Product!$A$1:$D$14,3,FALSE)</f>
        <v>Espresso</v>
      </c>
      <c r="T1637" t="str">
        <f>VLOOKUP(M1637,Product!$A$1:$D$14,4,FALSE)</f>
        <v>Regular</v>
      </c>
    </row>
    <row r="1638" spans="1:20" x14ac:dyDescent="0.3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s="2">
        <v>43008</v>
      </c>
      <c r="O1638" t="str">
        <f>VLOOKUP(L1638,Location!$A$1:$D$157,2,FALSE)</f>
        <v>Ohio</v>
      </c>
      <c r="P1638" t="str">
        <f>VLOOKUP(L1638,Location!$A$1:$D$157,3,FALSE)</f>
        <v>Central</v>
      </c>
      <c r="Q1638" t="str">
        <f>VLOOKUP(L1638,Location!$A$1:$D$157,4,FALSE)</f>
        <v>Major Market</v>
      </c>
      <c r="R1638" t="str">
        <f>VLOOKUP(M1638,Product!$A$1:$D$14,2,FALSE)</f>
        <v>Decaf Espresso</v>
      </c>
      <c r="S1638" t="str">
        <f>VLOOKUP(M1638,Product!$A$1:$D$14,3,FALSE)</f>
        <v>Espresso</v>
      </c>
      <c r="T1638" t="str">
        <f>VLOOKUP(M1638,Product!$A$1:$D$14,4,FALSE)</f>
        <v>Decaf</v>
      </c>
    </row>
    <row r="1639" spans="1:20" x14ac:dyDescent="0.3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s="2">
        <v>43008</v>
      </c>
      <c r="O1639" t="str">
        <f>VLOOKUP(L1639,Location!$A$1:$D$157,2,FALSE)</f>
        <v>Ohio</v>
      </c>
      <c r="P1639" t="str">
        <f>VLOOKUP(L1639,Location!$A$1:$D$157,3,FALSE)</f>
        <v>Central</v>
      </c>
      <c r="Q1639" t="str">
        <f>VLOOKUP(L1639,Location!$A$1:$D$157,4,FALSE)</f>
        <v>Major Market</v>
      </c>
      <c r="R1639" t="str">
        <f>VLOOKUP(M1639,Product!$A$1:$D$14,2,FALSE)</f>
        <v>Amaretto</v>
      </c>
      <c r="S1639" t="str">
        <f>VLOOKUP(M1639,Product!$A$1:$D$14,3,FALSE)</f>
        <v>Coffee</v>
      </c>
      <c r="T1639" t="str">
        <f>VLOOKUP(M1639,Product!$A$1:$D$14,4,FALSE)</f>
        <v>Regular</v>
      </c>
    </row>
    <row r="1640" spans="1:20" x14ac:dyDescent="0.3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s="2">
        <v>43008</v>
      </c>
      <c r="O1640" t="str">
        <f>VLOOKUP(L1640,Location!$A$1:$D$157,2,FALSE)</f>
        <v>Ohio</v>
      </c>
      <c r="P1640" t="str">
        <f>VLOOKUP(L1640,Location!$A$1:$D$157,3,FALSE)</f>
        <v>Central</v>
      </c>
      <c r="Q1640" t="str">
        <f>VLOOKUP(L1640,Location!$A$1:$D$157,4,FALSE)</f>
        <v>Major Market</v>
      </c>
      <c r="R1640" t="str">
        <f>VLOOKUP(M1640,Product!$A$1:$D$14,2,FALSE)</f>
        <v>Columbian</v>
      </c>
      <c r="S1640" t="str">
        <f>VLOOKUP(M1640,Product!$A$1:$D$14,3,FALSE)</f>
        <v>Coffee</v>
      </c>
      <c r="T1640" t="str">
        <f>VLOOKUP(M1640,Product!$A$1:$D$14,4,FALSE)</f>
        <v>Regular</v>
      </c>
    </row>
    <row r="1641" spans="1:20" x14ac:dyDescent="0.3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s="2">
        <v>43008</v>
      </c>
      <c r="O1641" t="str">
        <f>VLOOKUP(L1641,Location!$A$1:$D$157,2,FALSE)</f>
        <v>Ohio</v>
      </c>
      <c r="P1641" t="str">
        <f>VLOOKUP(L1641,Location!$A$1:$D$157,3,FALSE)</f>
        <v>Central</v>
      </c>
      <c r="Q1641" t="str">
        <f>VLOOKUP(L1641,Location!$A$1:$D$157,4,FALSE)</f>
        <v>Major Market</v>
      </c>
      <c r="R1641" t="str">
        <f>VLOOKUP(M1641,Product!$A$1:$D$14,2,FALSE)</f>
        <v>Decaf Irish Cream</v>
      </c>
      <c r="S1641" t="str">
        <f>VLOOKUP(M1641,Product!$A$1:$D$14,3,FALSE)</f>
        <v>Coffee</v>
      </c>
      <c r="T1641" t="str">
        <f>VLOOKUP(M1641,Product!$A$1:$D$14,4,FALSE)</f>
        <v>Decaf</v>
      </c>
    </row>
    <row r="1642" spans="1:20" x14ac:dyDescent="0.3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s="2">
        <v>43008</v>
      </c>
      <c r="O1642" t="str">
        <f>VLOOKUP(L1642,Location!$A$1:$D$157,2,FALSE)</f>
        <v>Wisconsin</v>
      </c>
      <c r="P1642" t="str">
        <f>VLOOKUP(L1642,Location!$A$1:$D$157,3,FALSE)</f>
        <v>Central</v>
      </c>
      <c r="Q1642" t="str">
        <f>VLOOKUP(L1642,Location!$A$1:$D$157,4,FALSE)</f>
        <v>Small Market</v>
      </c>
      <c r="R1642" t="str">
        <f>VLOOKUP(M1642,Product!$A$1:$D$14,2,FALSE)</f>
        <v>Darjeeling</v>
      </c>
      <c r="S1642" t="str">
        <f>VLOOKUP(M1642,Product!$A$1:$D$14,3,FALSE)</f>
        <v>Tea</v>
      </c>
      <c r="T1642" t="str">
        <f>VLOOKUP(M1642,Product!$A$1:$D$14,4,FALSE)</f>
        <v>Regular</v>
      </c>
    </row>
    <row r="1643" spans="1:20" x14ac:dyDescent="0.3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s="2">
        <v>43008</v>
      </c>
      <c r="O1643" t="str">
        <f>VLOOKUP(L1643,Location!$A$1:$D$157,2,FALSE)</f>
        <v>Wisconsin</v>
      </c>
      <c r="P1643" t="str">
        <f>VLOOKUP(L1643,Location!$A$1:$D$157,3,FALSE)</f>
        <v>Central</v>
      </c>
      <c r="Q1643" t="str">
        <f>VLOOKUP(L1643,Location!$A$1:$D$157,4,FALSE)</f>
        <v>Small Market</v>
      </c>
      <c r="R1643" t="str">
        <f>VLOOKUP(M1643,Product!$A$1:$D$14,2,FALSE)</f>
        <v>Earl Grey</v>
      </c>
      <c r="S1643" t="str">
        <f>VLOOKUP(M1643,Product!$A$1:$D$14,3,FALSE)</f>
        <v>Tea</v>
      </c>
      <c r="T1643" t="str">
        <f>VLOOKUP(M1643,Product!$A$1:$D$14,4,FALSE)</f>
        <v>Regular</v>
      </c>
    </row>
    <row r="1644" spans="1:20" x14ac:dyDescent="0.3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2">
        <v>43008</v>
      </c>
      <c r="O1644" t="str">
        <f>VLOOKUP(L1644,Location!$A$1:$D$157,2,FALSE)</f>
        <v>Wisconsin</v>
      </c>
      <c r="P1644" t="str">
        <f>VLOOKUP(L1644,Location!$A$1:$D$157,3,FALSE)</f>
        <v>Central</v>
      </c>
      <c r="Q1644" t="str">
        <f>VLOOKUP(L1644,Location!$A$1:$D$157,4,FALSE)</f>
        <v>Small Market</v>
      </c>
      <c r="R1644" t="str">
        <f>VLOOKUP(M1644,Product!$A$1:$D$14,2,FALSE)</f>
        <v>Chamomile</v>
      </c>
      <c r="S1644" t="str">
        <f>VLOOKUP(M1644,Product!$A$1:$D$14,3,FALSE)</f>
        <v>Herbal Tea</v>
      </c>
      <c r="T1644" t="str">
        <f>VLOOKUP(M1644,Product!$A$1:$D$14,4,FALSE)</f>
        <v>Decaf</v>
      </c>
    </row>
    <row r="1645" spans="1:20" x14ac:dyDescent="0.3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s="2">
        <v>43008</v>
      </c>
      <c r="O1645" t="str">
        <f>VLOOKUP(L1645,Location!$A$1:$D$157,2,FALSE)</f>
        <v>Wisconsin</v>
      </c>
      <c r="P1645" t="str">
        <f>VLOOKUP(L1645,Location!$A$1:$D$157,3,FALSE)</f>
        <v>Central</v>
      </c>
      <c r="Q1645" t="str">
        <f>VLOOKUP(L1645,Location!$A$1:$D$157,4,FALSE)</f>
        <v>Small Market</v>
      </c>
      <c r="R1645" t="str">
        <f>VLOOKUP(M1645,Product!$A$1:$D$14,2,FALSE)</f>
        <v>Lemon</v>
      </c>
      <c r="S1645" t="str">
        <f>VLOOKUP(M1645,Product!$A$1:$D$14,3,FALSE)</f>
        <v>Herbal Tea</v>
      </c>
      <c r="T1645" t="str">
        <f>VLOOKUP(M1645,Product!$A$1:$D$14,4,FALSE)</f>
        <v>Decaf</v>
      </c>
    </row>
    <row r="1646" spans="1:20" x14ac:dyDescent="0.3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90</v>
      </c>
      <c r="J1646">
        <v>140</v>
      </c>
      <c r="K1646">
        <v>250</v>
      </c>
      <c r="L1646">
        <v>608</v>
      </c>
      <c r="M1646">
        <v>5</v>
      </c>
      <c r="N1646" s="2">
        <v>43008</v>
      </c>
      <c r="O1646" t="str">
        <f>VLOOKUP(L1646,Location!$A$1:$D$157,2,FALSE)</f>
        <v>Wisconsin</v>
      </c>
      <c r="P1646" t="str">
        <f>VLOOKUP(L1646,Location!$A$1:$D$157,3,FALSE)</f>
        <v>Central</v>
      </c>
      <c r="Q1646" t="str">
        <f>VLOOKUP(L1646,Location!$A$1:$D$157,4,FALSE)</f>
        <v>Small Market</v>
      </c>
      <c r="R1646" t="str">
        <f>VLOOKUP(M1646,Product!$A$1:$D$14,2,FALSE)</f>
        <v>Caffe Mocha</v>
      </c>
      <c r="S1646" t="str">
        <f>VLOOKUP(M1646,Product!$A$1:$D$14,3,FALSE)</f>
        <v>Espresso</v>
      </c>
      <c r="T1646" t="str">
        <f>VLOOKUP(M1646,Product!$A$1:$D$14,4,FALSE)</f>
        <v>Regular</v>
      </c>
    </row>
    <row r="1647" spans="1:20" x14ac:dyDescent="0.3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2">
        <v>43008</v>
      </c>
      <c r="O1647" t="str">
        <f>VLOOKUP(L1647,Location!$A$1:$D$157,2,FALSE)</f>
        <v>Wisconsin</v>
      </c>
      <c r="P1647" t="str">
        <f>VLOOKUP(L1647,Location!$A$1:$D$157,3,FALSE)</f>
        <v>Central</v>
      </c>
      <c r="Q1647" t="str">
        <f>VLOOKUP(L1647,Location!$A$1:$D$157,4,FALSE)</f>
        <v>Small Market</v>
      </c>
      <c r="R1647" t="str">
        <f>VLOOKUP(M1647,Product!$A$1:$D$14,2,FALSE)</f>
        <v>Decaf Espresso</v>
      </c>
      <c r="S1647" t="str">
        <f>VLOOKUP(M1647,Product!$A$1:$D$14,3,FALSE)</f>
        <v>Espresso</v>
      </c>
      <c r="T1647" t="str">
        <f>VLOOKUP(M1647,Product!$A$1:$D$14,4,FALSE)</f>
        <v>Decaf</v>
      </c>
    </row>
    <row r="1648" spans="1:20" x14ac:dyDescent="0.3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s="2">
        <v>43008</v>
      </c>
      <c r="O1648" t="str">
        <f>VLOOKUP(L1648,Location!$A$1:$D$157,2,FALSE)</f>
        <v>Wisconsin</v>
      </c>
      <c r="P1648" t="str">
        <f>VLOOKUP(L1648,Location!$A$1:$D$157,3,FALSE)</f>
        <v>Central</v>
      </c>
      <c r="Q1648" t="str">
        <f>VLOOKUP(L1648,Location!$A$1:$D$157,4,FALSE)</f>
        <v>Small Market</v>
      </c>
      <c r="R1648" t="str">
        <f>VLOOKUP(M1648,Product!$A$1:$D$14,2,FALSE)</f>
        <v>Amaretto</v>
      </c>
      <c r="S1648" t="str">
        <f>VLOOKUP(M1648,Product!$A$1:$D$14,3,FALSE)</f>
        <v>Coffee</v>
      </c>
      <c r="T1648" t="str">
        <f>VLOOKUP(M1648,Product!$A$1:$D$14,4,FALSE)</f>
        <v>Regular</v>
      </c>
    </row>
    <row r="1649" spans="1:20" x14ac:dyDescent="0.3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s="2">
        <v>43008</v>
      </c>
      <c r="O1649" t="str">
        <f>VLOOKUP(L1649,Location!$A$1:$D$157,2,FALSE)</f>
        <v>Wisconsin</v>
      </c>
      <c r="P1649" t="str">
        <f>VLOOKUP(L1649,Location!$A$1:$D$157,3,FALSE)</f>
        <v>Central</v>
      </c>
      <c r="Q1649" t="str">
        <f>VLOOKUP(L1649,Location!$A$1:$D$157,4,FALSE)</f>
        <v>Small Market</v>
      </c>
      <c r="R1649" t="str">
        <f>VLOOKUP(M1649,Product!$A$1:$D$14,2,FALSE)</f>
        <v>Columbian</v>
      </c>
      <c r="S1649" t="str">
        <f>VLOOKUP(M1649,Product!$A$1:$D$14,3,FALSE)</f>
        <v>Coffee</v>
      </c>
      <c r="T1649" t="str">
        <f>VLOOKUP(M1649,Product!$A$1:$D$14,4,FALSE)</f>
        <v>Regular</v>
      </c>
    </row>
    <row r="1650" spans="1:20" x14ac:dyDescent="0.3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2">
        <v>43008</v>
      </c>
      <c r="O1650" t="str">
        <f>VLOOKUP(L1650,Location!$A$1:$D$157,2,FALSE)</f>
        <v>Wisconsin</v>
      </c>
      <c r="P1650" t="str">
        <f>VLOOKUP(L1650,Location!$A$1:$D$157,3,FALSE)</f>
        <v>Central</v>
      </c>
      <c r="Q1650" t="str">
        <f>VLOOKUP(L1650,Location!$A$1:$D$157,4,FALSE)</f>
        <v>Small Market</v>
      </c>
      <c r="R1650" t="str">
        <f>VLOOKUP(M1650,Product!$A$1:$D$14,2,FALSE)</f>
        <v>Decaf Irish Cream</v>
      </c>
      <c r="S1650" t="str">
        <f>VLOOKUP(M1650,Product!$A$1:$D$14,3,FALSE)</f>
        <v>Coffee</v>
      </c>
      <c r="T1650" t="str">
        <f>VLOOKUP(M1650,Product!$A$1:$D$14,4,FALSE)</f>
        <v>Decaf</v>
      </c>
    </row>
    <row r="1651" spans="1:20" x14ac:dyDescent="0.3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s="2">
        <v>43008</v>
      </c>
      <c r="O1651" t="str">
        <f>VLOOKUP(L1651,Location!$A$1:$D$157,2,FALSE)</f>
        <v>Connecticut</v>
      </c>
      <c r="P1651" t="str">
        <f>VLOOKUP(L1651,Location!$A$1:$D$157,3,FALSE)</f>
        <v>East</v>
      </c>
      <c r="Q1651" t="str">
        <f>VLOOKUP(L1651,Location!$A$1:$D$157,4,FALSE)</f>
        <v>Small Market</v>
      </c>
      <c r="R1651" t="str">
        <f>VLOOKUP(M1651,Product!$A$1:$D$14,2,FALSE)</f>
        <v>Darjeeling</v>
      </c>
      <c r="S1651" t="str">
        <f>VLOOKUP(M1651,Product!$A$1:$D$14,3,FALSE)</f>
        <v>Tea</v>
      </c>
      <c r="T1651" t="str">
        <f>VLOOKUP(M1651,Product!$A$1:$D$14,4,FALSE)</f>
        <v>Regular</v>
      </c>
    </row>
    <row r="1652" spans="1:20" x14ac:dyDescent="0.3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s="2">
        <v>43008</v>
      </c>
      <c r="O1652" t="str">
        <f>VLOOKUP(L1652,Location!$A$1:$D$157,2,FALSE)</f>
        <v>Connecticut</v>
      </c>
      <c r="P1652" t="str">
        <f>VLOOKUP(L1652,Location!$A$1:$D$157,3,FALSE)</f>
        <v>East</v>
      </c>
      <c r="Q1652" t="str">
        <f>VLOOKUP(L1652,Location!$A$1:$D$157,4,FALSE)</f>
        <v>Small Market</v>
      </c>
      <c r="R1652" t="str">
        <f>VLOOKUP(M1652,Product!$A$1:$D$14,2,FALSE)</f>
        <v>Green Tea</v>
      </c>
      <c r="S1652" t="str">
        <f>VLOOKUP(M1652,Product!$A$1:$D$14,3,FALSE)</f>
        <v>Tea</v>
      </c>
      <c r="T1652" t="str">
        <f>VLOOKUP(M1652,Product!$A$1:$D$14,4,FALSE)</f>
        <v>Regular</v>
      </c>
    </row>
    <row r="1653" spans="1:20" x14ac:dyDescent="0.3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s="2">
        <v>43008</v>
      </c>
      <c r="O1653" t="str">
        <f>VLOOKUP(L1653,Location!$A$1:$D$157,2,FALSE)</f>
        <v>Connecticut</v>
      </c>
      <c r="P1653" t="str">
        <f>VLOOKUP(L1653,Location!$A$1:$D$157,3,FALSE)</f>
        <v>East</v>
      </c>
      <c r="Q1653" t="str">
        <f>VLOOKUP(L1653,Location!$A$1:$D$157,4,FALSE)</f>
        <v>Small Market</v>
      </c>
      <c r="R1653" t="str">
        <f>VLOOKUP(M1653,Product!$A$1:$D$14,2,FALSE)</f>
        <v>Lemon</v>
      </c>
      <c r="S1653" t="str">
        <f>VLOOKUP(M1653,Product!$A$1:$D$14,3,FALSE)</f>
        <v>Herbal Tea</v>
      </c>
      <c r="T1653" t="str">
        <f>VLOOKUP(M1653,Product!$A$1:$D$14,4,FALSE)</f>
        <v>Decaf</v>
      </c>
    </row>
    <row r="1654" spans="1:20" x14ac:dyDescent="0.3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s="2">
        <v>43008</v>
      </c>
      <c r="O1654" t="str">
        <f>VLOOKUP(L1654,Location!$A$1:$D$157,2,FALSE)</f>
        <v>Connecticut</v>
      </c>
      <c r="P1654" t="str">
        <f>VLOOKUP(L1654,Location!$A$1:$D$157,3,FALSE)</f>
        <v>East</v>
      </c>
      <c r="Q1654" t="str">
        <f>VLOOKUP(L1654,Location!$A$1:$D$157,4,FALSE)</f>
        <v>Small Market</v>
      </c>
      <c r="R1654" t="str">
        <f>VLOOKUP(M1654,Product!$A$1:$D$14,2,FALSE)</f>
        <v>Mint</v>
      </c>
      <c r="S1654" t="str">
        <f>VLOOKUP(M1654,Product!$A$1:$D$14,3,FALSE)</f>
        <v>Herbal Tea</v>
      </c>
      <c r="T1654" t="str">
        <f>VLOOKUP(M1654,Product!$A$1:$D$14,4,FALSE)</f>
        <v>Decaf</v>
      </c>
    </row>
    <row r="1655" spans="1:20" x14ac:dyDescent="0.3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s="2">
        <v>43008</v>
      </c>
      <c r="O1655" t="str">
        <f>VLOOKUP(L1655,Location!$A$1:$D$157,2,FALSE)</f>
        <v>Connecticut</v>
      </c>
      <c r="P1655" t="str">
        <f>VLOOKUP(L1655,Location!$A$1:$D$157,3,FALSE)</f>
        <v>East</v>
      </c>
      <c r="Q1655" t="str">
        <f>VLOOKUP(L1655,Location!$A$1:$D$157,4,FALSE)</f>
        <v>Small Market</v>
      </c>
      <c r="R1655" t="str">
        <f>VLOOKUP(M1655,Product!$A$1:$D$14,2,FALSE)</f>
        <v>Caffe Mocha</v>
      </c>
      <c r="S1655" t="str">
        <f>VLOOKUP(M1655,Product!$A$1:$D$14,3,FALSE)</f>
        <v>Espresso</v>
      </c>
      <c r="T1655" t="str">
        <f>VLOOKUP(M1655,Product!$A$1:$D$14,4,FALSE)</f>
        <v>Regular</v>
      </c>
    </row>
    <row r="1656" spans="1:20" x14ac:dyDescent="0.3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s="2">
        <v>43008</v>
      </c>
      <c r="O1656" t="str">
        <f>VLOOKUP(L1656,Location!$A$1:$D$157,2,FALSE)</f>
        <v>Connecticut</v>
      </c>
      <c r="P1656" t="str">
        <f>VLOOKUP(L1656,Location!$A$1:$D$157,3,FALSE)</f>
        <v>East</v>
      </c>
      <c r="Q1656" t="str">
        <f>VLOOKUP(L1656,Location!$A$1:$D$157,4,FALSE)</f>
        <v>Small Market</v>
      </c>
      <c r="R1656" t="str">
        <f>VLOOKUP(M1656,Product!$A$1:$D$14,2,FALSE)</f>
        <v>Decaf Espresso</v>
      </c>
      <c r="S1656" t="str">
        <f>VLOOKUP(M1656,Product!$A$1:$D$14,3,FALSE)</f>
        <v>Espresso</v>
      </c>
      <c r="T1656" t="str">
        <f>VLOOKUP(M1656,Product!$A$1:$D$14,4,FALSE)</f>
        <v>Decaf</v>
      </c>
    </row>
    <row r="1657" spans="1:20" x14ac:dyDescent="0.3">
      <c r="A1657">
        <v>115</v>
      </c>
      <c r="B1657">
        <v>188</v>
      </c>
      <c r="C1657">
        <v>313</v>
      </c>
      <c r="D1657">
        <v>148</v>
      </c>
      <c r="E1657">
        <v>73</v>
      </c>
      <c r="F1657">
        <v>41</v>
      </c>
      <c r="G1657">
        <v>1119</v>
      </c>
      <c r="H1657">
        <v>130</v>
      </c>
      <c r="I1657">
        <v>117</v>
      </c>
      <c r="J1657">
        <v>160</v>
      </c>
      <c r="K1657">
        <v>260</v>
      </c>
      <c r="L1657">
        <v>860</v>
      </c>
      <c r="M1657">
        <v>2</v>
      </c>
      <c r="N1657" s="2">
        <v>43008</v>
      </c>
      <c r="O1657" t="str">
        <f>VLOOKUP(L1657,Location!$A$1:$D$157,2,FALSE)</f>
        <v>Connecticut</v>
      </c>
      <c r="P1657" t="str">
        <f>VLOOKUP(L1657,Location!$A$1:$D$157,3,FALSE)</f>
        <v>East</v>
      </c>
      <c r="Q1657" t="str">
        <f>VLOOKUP(L1657,Location!$A$1:$D$157,4,FALSE)</f>
        <v>Small Market</v>
      </c>
      <c r="R1657" t="str">
        <f>VLOOKUP(M1657,Product!$A$1:$D$14,2,FALSE)</f>
        <v>Columbian</v>
      </c>
      <c r="S1657" t="str">
        <f>VLOOKUP(M1657,Product!$A$1:$D$14,3,FALSE)</f>
        <v>Coffee</v>
      </c>
      <c r="T1657" t="str">
        <f>VLOOKUP(M1657,Product!$A$1:$D$14,4,FALSE)</f>
        <v>Regular</v>
      </c>
    </row>
    <row r="1658" spans="1:20" x14ac:dyDescent="0.3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s="2">
        <v>43008</v>
      </c>
      <c r="O1658" t="str">
        <f>VLOOKUP(L1658,Location!$A$1:$D$157,2,FALSE)</f>
        <v>Florida</v>
      </c>
      <c r="P1658" t="str">
        <f>VLOOKUP(L1658,Location!$A$1:$D$157,3,FALSE)</f>
        <v>East</v>
      </c>
      <c r="Q1658" t="str">
        <f>VLOOKUP(L1658,Location!$A$1:$D$157,4,FALSE)</f>
        <v>Major Market</v>
      </c>
      <c r="R1658" t="str">
        <f>VLOOKUP(M1658,Product!$A$1:$D$14,2,FALSE)</f>
        <v>Darjeeling</v>
      </c>
      <c r="S1658" t="str">
        <f>VLOOKUP(M1658,Product!$A$1:$D$14,3,FALSE)</f>
        <v>Tea</v>
      </c>
      <c r="T1658" t="str">
        <f>VLOOKUP(M1658,Product!$A$1:$D$14,4,FALSE)</f>
        <v>Regular</v>
      </c>
    </row>
    <row r="1659" spans="1:20" x14ac:dyDescent="0.3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s="2">
        <v>43008</v>
      </c>
      <c r="O1659" t="str">
        <f>VLOOKUP(L1659,Location!$A$1:$D$157,2,FALSE)</f>
        <v>Florida</v>
      </c>
      <c r="P1659" t="str">
        <f>VLOOKUP(L1659,Location!$A$1:$D$157,3,FALSE)</f>
        <v>East</v>
      </c>
      <c r="Q1659" t="str">
        <f>VLOOKUP(L1659,Location!$A$1:$D$157,4,FALSE)</f>
        <v>Major Market</v>
      </c>
      <c r="R1659" t="str">
        <f>VLOOKUP(M1659,Product!$A$1:$D$14,2,FALSE)</f>
        <v>Green Tea</v>
      </c>
      <c r="S1659" t="str">
        <f>VLOOKUP(M1659,Product!$A$1:$D$14,3,FALSE)</f>
        <v>Tea</v>
      </c>
      <c r="T1659" t="str">
        <f>VLOOKUP(M1659,Product!$A$1:$D$14,4,FALSE)</f>
        <v>Regular</v>
      </c>
    </row>
    <row r="1660" spans="1:20" x14ac:dyDescent="0.3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s="2">
        <v>43008</v>
      </c>
      <c r="O1660" t="str">
        <f>VLOOKUP(L1660,Location!$A$1:$D$157,2,FALSE)</f>
        <v>Florida</v>
      </c>
      <c r="P1660" t="str">
        <f>VLOOKUP(L1660,Location!$A$1:$D$157,3,FALSE)</f>
        <v>East</v>
      </c>
      <c r="Q1660" t="str">
        <f>VLOOKUP(L1660,Location!$A$1:$D$157,4,FALSE)</f>
        <v>Major Market</v>
      </c>
      <c r="R1660" t="str">
        <f>VLOOKUP(M1660,Product!$A$1:$D$14,2,FALSE)</f>
        <v>Chamomile</v>
      </c>
      <c r="S1660" t="str">
        <f>VLOOKUP(M1660,Product!$A$1:$D$14,3,FALSE)</f>
        <v>Herbal Tea</v>
      </c>
      <c r="T1660" t="str">
        <f>VLOOKUP(M1660,Product!$A$1:$D$14,4,FALSE)</f>
        <v>Decaf</v>
      </c>
    </row>
    <row r="1661" spans="1:20" x14ac:dyDescent="0.3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2">
        <v>43008</v>
      </c>
      <c r="O1661" t="str">
        <f>VLOOKUP(L1661,Location!$A$1:$D$157,2,FALSE)</f>
        <v>Florida</v>
      </c>
      <c r="P1661" t="str">
        <f>VLOOKUP(L1661,Location!$A$1:$D$157,3,FALSE)</f>
        <v>East</v>
      </c>
      <c r="Q1661" t="str">
        <f>VLOOKUP(L1661,Location!$A$1:$D$157,4,FALSE)</f>
        <v>Major Market</v>
      </c>
      <c r="R1661" t="str">
        <f>VLOOKUP(M1661,Product!$A$1:$D$14,2,FALSE)</f>
        <v>Lemon</v>
      </c>
      <c r="S1661" t="str">
        <f>VLOOKUP(M1661,Product!$A$1:$D$14,3,FALSE)</f>
        <v>Herbal Tea</v>
      </c>
      <c r="T1661" t="str">
        <f>VLOOKUP(M1661,Product!$A$1:$D$14,4,FALSE)</f>
        <v>Decaf</v>
      </c>
    </row>
    <row r="1662" spans="1:20" x14ac:dyDescent="0.3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s="2">
        <v>43008</v>
      </c>
      <c r="O1662" t="str">
        <f>VLOOKUP(L1662,Location!$A$1:$D$157,2,FALSE)</f>
        <v>Florida</v>
      </c>
      <c r="P1662" t="str">
        <f>VLOOKUP(L1662,Location!$A$1:$D$157,3,FALSE)</f>
        <v>East</v>
      </c>
      <c r="Q1662" t="str">
        <f>VLOOKUP(L1662,Location!$A$1:$D$157,4,FALSE)</f>
        <v>Major Market</v>
      </c>
      <c r="R1662" t="str">
        <f>VLOOKUP(M1662,Product!$A$1:$D$14,2,FALSE)</f>
        <v>Mint</v>
      </c>
      <c r="S1662" t="str">
        <f>VLOOKUP(M1662,Product!$A$1:$D$14,3,FALSE)</f>
        <v>Herbal Tea</v>
      </c>
      <c r="T1662" t="str">
        <f>VLOOKUP(M1662,Product!$A$1:$D$14,4,FALSE)</f>
        <v>Decaf</v>
      </c>
    </row>
    <row r="1663" spans="1:20" x14ac:dyDescent="0.3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s="2">
        <v>43008</v>
      </c>
      <c r="O1663" t="str">
        <f>VLOOKUP(L1663,Location!$A$1:$D$157,2,FALSE)</f>
        <v>Florida</v>
      </c>
      <c r="P1663" t="str">
        <f>VLOOKUP(L1663,Location!$A$1:$D$157,3,FALSE)</f>
        <v>East</v>
      </c>
      <c r="Q1663" t="str">
        <f>VLOOKUP(L1663,Location!$A$1:$D$157,4,FALSE)</f>
        <v>Major Market</v>
      </c>
      <c r="R1663" t="str">
        <f>VLOOKUP(M1663,Product!$A$1:$D$14,2,FALSE)</f>
        <v>Caffe Mocha</v>
      </c>
      <c r="S1663" t="str">
        <f>VLOOKUP(M1663,Product!$A$1:$D$14,3,FALSE)</f>
        <v>Espresso</v>
      </c>
      <c r="T1663" t="str">
        <f>VLOOKUP(M1663,Product!$A$1:$D$14,4,FALSE)</f>
        <v>Regular</v>
      </c>
    </row>
    <row r="1664" spans="1:20" x14ac:dyDescent="0.3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s="2">
        <v>43008</v>
      </c>
      <c r="O1664" t="str">
        <f>VLOOKUP(L1664,Location!$A$1:$D$157,2,FALSE)</f>
        <v>Florida</v>
      </c>
      <c r="P1664" t="str">
        <f>VLOOKUP(L1664,Location!$A$1:$D$157,3,FALSE)</f>
        <v>East</v>
      </c>
      <c r="Q1664" t="str">
        <f>VLOOKUP(L1664,Location!$A$1:$D$157,4,FALSE)</f>
        <v>Major Market</v>
      </c>
      <c r="R1664" t="str">
        <f>VLOOKUP(M1664,Product!$A$1:$D$14,2,FALSE)</f>
        <v>Decaf Espresso</v>
      </c>
      <c r="S1664" t="str">
        <f>VLOOKUP(M1664,Product!$A$1:$D$14,3,FALSE)</f>
        <v>Espresso</v>
      </c>
      <c r="T1664" t="str">
        <f>VLOOKUP(M1664,Product!$A$1:$D$14,4,FALSE)</f>
        <v>Decaf</v>
      </c>
    </row>
    <row r="1665" spans="1:20" x14ac:dyDescent="0.3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s="2">
        <v>43008</v>
      </c>
      <c r="O1665" t="str">
        <f>VLOOKUP(L1665,Location!$A$1:$D$157,2,FALSE)</f>
        <v>Florida</v>
      </c>
      <c r="P1665" t="str">
        <f>VLOOKUP(L1665,Location!$A$1:$D$157,3,FALSE)</f>
        <v>East</v>
      </c>
      <c r="Q1665" t="str">
        <f>VLOOKUP(L1665,Location!$A$1:$D$157,4,FALSE)</f>
        <v>Major Market</v>
      </c>
      <c r="R1665" t="str">
        <f>VLOOKUP(M1665,Product!$A$1:$D$14,2,FALSE)</f>
        <v>Decaf Irish Cream</v>
      </c>
      <c r="S1665" t="str">
        <f>VLOOKUP(M1665,Product!$A$1:$D$14,3,FALSE)</f>
        <v>Coffee</v>
      </c>
      <c r="T1665" t="str">
        <f>VLOOKUP(M1665,Product!$A$1:$D$14,4,FALSE)</f>
        <v>Decaf</v>
      </c>
    </row>
    <row r="1666" spans="1:20" x14ac:dyDescent="0.3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s="2">
        <v>43008</v>
      </c>
      <c r="O1666" t="str">
        <f>VLOOKUP(L1666,Location!$A$1:$D$157,2,FALSE)</f>
        <v>Florida</v>
      </c>
      <c r="P1666" t="str">
        <f>VLOOKUP(L1666,Location!$A$1:$D$157,3,FALSE)</f>
        <v>East</v>
      </c>
      <c r="Q1666" t="str">
        <f>VLOOKUP(L1666,Location!$A$1:$D$157,4,FALSE)</f>
        <v>Major Market</v>
      </c>
      <c r="R1666" t="str">
        <f>VLOOKUP(M1666,Product!$A$1:$D$14,2,FALSE)</f>
        <v>Columbian</v>
      </c>
      <c r="S1666" t="str">
        <f>VLOOKUP(M1666,Product!$A$1:$D$14,3,FALSE)</f>
        <v>Coffee</v>
      </c>
      <c r="T1666" t="str">
        <f>VLOOKUP(M1666,Product!$A$1:$D$14,4,FALSE)</f>
        <v>Regular</v>
      </c>
    </row>
    <row r="1667" spans="1:20" x14ac:dyDescent="0.3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s="2">
        <v>43008</v>
      </c>
      <c r="O1667" t="str">
        <f>VLOOKUP(L1667,Location!$A$1:$D$157,2,FALSE)</f>
        <v>Massachusetts</v>
      </c>
      <c r="P1667" t="str">
        <f>VLOOKUP(L1667,Location!$A$1:$D$157,3,FALSE)</f>
        <v>East</v>
      </c>
      <c r="Q1667" t="str">
        <f>VLOOKUP(L1667,Location!$A$1:$D$157,4,FALSE)</f>
        <v>Major Market</v>
      </c>
      <c r="R1667" t="str">
        <f>VLOOKUP(M1667,Product!$A$1:$D$14,2,FALSE)</f>
        <v>Darjeeling</v>
      </c>
      <c r="S1667" t="str">
        <f>VLOOKUP(M1667,Product!$A$1:$D$14,3,FALSE)</f>
        <v>Tea</v>
      </c>
      <c r="T1667" t="str">
        <f>VLOOKUP(M1667,Product!$A$1:$D$14,4,FALSE)</f>
        <v>Regular</v>
      </c>
    </row>
    <row r="1668" spans="1:20" x14ac:dyDescent="0.3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s="2">
        <v>43008</v>
      </c>
      <c r="O1668" t="str">
        <f>VLOOKUP(L1668,Location!$A$1:$D$157,2,FALSE)</f>
        <v>Massachusetts</v>
      </c>
      <c r="P1668" t="str">
        <f>VLOOKUP(L1668,Location!$A$1:$D$157,3,FALSE)</f>
        <v>East</v>
      </c>
      <c r="Q1668" t="str">
        <f>VLOOKUP(L1668,Location!$A$1:$D$157,4,FALSE)</f>
        <v>Major Market</v>
      </c>
      <c r="R1668" t="str">
        <f>VLOOKUP(M1668,Product!$A$1:$D$14,2,FALSE)</f>
        <v>Green Tea</v>
      </c>
      <c r="S1668" t="str">
        <f>VLOOKUP(M1668,Product!$A$1:$D$14,3,FALSE)</f>
        <v>Tea</v>
      </c>
      <c r="T1668" t="str">
        <f>VLOOKUP(M1668,Product!$A$1:$D$14,4,FALSE)</f>
        <v>Regular</v>
      </c>
    </row>
    <row r="1669" spans="1:20" x14ac:dyDescent="0.3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s="2">
        <v>43008</v>
      </c>
      <c r="O1669" t="str">
        <f>VLOOKUP(L1669,Location!$A$1:$D$157,2,FALSE)</f>
        <v>Massachusetts</v>
      </c>
      <c r="P1669" t="str">
        <f>VLOOKUP(L1669,Location!$A$1:$D$157,3,FALSE)</f>
        <v>East</v>
      </c>
      <c r="Q1669" t="str">
        <f>VLOOKUP(L1669,Location!$A$1:$D$157,4,FALSE)</f>
        <v>Major Market</v>
      </c>
      <c r="R1669" t="str">
        <f>VLOOKUP(M1669,Product!$A$1:$D$14,2,FALSE)</f>
        <v>Lemon</v>
      </c>
      <c r="S1669" t="str">
        <f>VLOOKUP(M1669,Product!$A$1:$D$14,3,FALSE)</f>
        <v>Herbal Tea</v>
      </c>
      <c r="T1669" t="str">
        <f>VLOOKUP(M1669,Product!$A$1:$D$14,4,FALSE)</f>
        <v>Decaf</v>
      </c>
    </row>
    <row r="1670" spans="1:20" x14ac:dyDescent="0.3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s="2">
        <v>43008</v>
      </c>
      <c r="O1670" t="str">
        <f>VLOOKUP(L1670,Location!$A$1:$D$157,2,FALSE)</f>
        <v>Massachusetts</v>
      </c>
      <c r="P1670" t="str">
        <f>VLOOKUP(L1670,Location!$A$1:$D$157,3,FALSE)</f>
        <v>East</v>
      </c>
      <c r="Q1670" t="str">
        <f>VLOOKUP(L1670,Location!$A$1:$D$157,4,FALSE)</f>
        <v>Major Market</v>
      </c>
      <c r="R1670" t="str">
        <f>VLOOKUP(M1670,Product!$A$1:$D$14,2,FALSE)</f>
        <v>Caffe Mocha</v>
      </c>
      <c r="S1670" t="str">
        <f>VLOOKUP(M1670,Product!$A$1:$D$14,3,FALSE)</f>
        <v>Espresso</v>
      </c>
      <c r="T1670" t="str">
        <f>VLOOKUP(M1670,Product!$A$1:$D$14,4,FALSE)</f>
        <v>Regular</v>
      </c>
    </row>
    <row r="1671" spans="1:20" x14ac:dyDescent="0.3">
      <c r="A1671">
        <v>92</v>
      </c>
      <c r="B1671">
        <v>161</v>
      </c>
      <c r="C1671">
        <v>322</v>
      </c>
      <c r="D1671">
        <v>138</v>
      </c>
      <c r="E1671">
        <v>69</v>
      </c>
      <c r="F1671">
        <v>45</v>
      </c>
      <c r="G1671">
        <v>1267</v>
      </c>
      <c r="H1671">
        <v>120</v>
      </c>
      <c r="I1671">
        <v>80</v>
      </c>
      <c r="J1671">
        <v>160</v>
      </c>
      <c r="K1671">
        <v>300</v>
      </c>
      <c r="L1671">
        <v>781</v>
      </c>
      <c r="M1671">
        <v>7</v>
      </c>
      <c r="N1671" s="2">
        <v>43008</v>
      </c>
      <c r="O1671" t="str">
        <f>VLOOKUP(L1671,Location!$A$1:$D$157,2,FALSE)</f>
        <v>Massachusetts</v>
      </c>
      <c r="P1671" t="str">
        <f>VLOOKUP(L1671,Location!$A$1:$D$157,3,FALSE)</f>
        <v>East</v>
      </c>
      <c r="Q1671" t="str">
        <f>VLOOKUP(L1671,Location!$A$1:$D$157,4,FALSE)</f>
        <v>Major Market</v>
      </c>
      <c r="R1671" t="str">
        <f>VLOOKUP(M1671,Product!$A$1:$D$14,2,FALSE)</f>
        <v>Regular Espresso</v>
      </c>
      <c r="S1671" t="str">
        <f>VLOOKUP(M1671,Product!$A$1:$D$14,3,FALSE)</f>
        <v>Espresso</v>
      </c>
      <c r="T1671" t="str">
        <f>VLOOKUP(M1671,Product!$A$1:$D$14,4,FALSE)</f>
        <v>Regular</v>
      </c>
    </row>
    <row r="1672" spans="1:20" x14ac:dyDescent="0.3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s="2">
        <v>43008</v>
      </c>
      <c r="O1672" t="str">
        <f>VLOOKUP(L1672,Location!$A$1:$D$157,2,FALSE)</f>
        <v>Massachusetts</v>
      </c>
      <c r="P1672" t="str">
        <f>VLOOKUP(L1672,Location!$A$1:$D$157,3,FALSE)</f>
        <v>East</v>
      </c>
      <c r="Q1672" t="str">
        <f>VLOOKUP(L1672,Location!$A$1:$D$157,4,FALSE)</f>
        <v>Major Market</v>
      </c>
      <c r="R1672" t="str">
        <f>VLOOKUP(M1672,Product!$A$1:$D$14,2,FALSE)</f>
        <v>Columbian</v>
      </c>
      <c r="S1672" t="str">
        <f>VLOOKUP(M1672,Product!$A$1:$D$14,3,FALSE)</f>
        <v>Coffee</v>
      </c>
      <c r="T1672" t="str">
        <f>VLOOKUP(M1672,Product!$A$1:$D$14,4,FALSE)</f>
        <v>Regular</v>
      </c>
    </row>
    <row r="1673" spans="1:20" x14ac:dyDescent="0.3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2">
        <v>43008</v>
      </c>
      <c r="O1673" t="str">
        <f>VLOOKUP(L1673,Location!$A$1:$D$157,2,FALSE)</f>
        <v>New Hampshire</v>
      </c>
      <c r="P1673" t="str">
        <f>VLOOKUP(L1673,Location!$A$1:$D$157,3,FALSE)</f>
        <v>East</v>
      </c>
      <c r="Q1673" t="str">
        <f>VLOOKUP(L1673,Location!$A$1:$D$157,4,FALSE)</f>
        <v>Small Market</v>
      </c>
      <c r="R1673" t="str">
        <f>VLOOKUP(M1673,Product!$A$1:$D$14,2,FALSE)</f>
        <v>Darjeeling</v>
      </c>
      <c r="S1673" t="str">
        <f>VLOOKUP(M1673,Product!$A$1:$D$14,3,FALSE)</f>
        <v>Tea</v>
      </c>
      <c r="T1673" t="str">
        <f>VLOOKUP(M1673,Product!$A$1:$D$14,4,FALSE)</f>
        <v>Regular</v>
      </c>
    </row>
    <row r="1674" spans="1:20" x14ac:dyDescent="0.3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2">
        <v>43008</v>
      </c>
      <c r="O1674" t="str">
        <f>VLOOKUP(L1674,Location!$A$1:$D$157,2,FALSE)</f>
        <v>New Hampshire</v>
      </c>
      <c r="P1674" t="str">
        <f>VLOOKUP(L1674,Location!$A$1:$D$157,3,FALSE)</f>
        <v>East</v>
      </c>
      <c r="Q1674" t="str">
        <f>VLOOKUP(L1674,Location!$A$1:$D$157,4,FALSE)</f>
        <v>Small Market</v>
      </c>
      <c r="R1674" t="str">
        <f>VLOOKUP(M1674,Product!$A$1:$D$14,2,FALSE)</f>
        <v>Green Tea</v>
      </c>
      <c r="S1674" t="str">
        <f>VLOOKUP(M1674,Product!$A$1:$D$14,3,FALSE)</f>
        <v>Tea</v>
      </c>
      <c r="T1674" t="str">
        <f>VLOOKUP(M1674,Product!$A$1:$D$14,4,FALSE)</f>
        <v>Regular</v>
      </c>
    </row>
    <row r="1675" spans="1:20" x14ac:dyDescent="0.3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s="2">
        <v>43008</v>
      </c>
      <c r="O1675" t="str">
        <f>VLOOKUP(L1675,Location!$A$1:$D$157,2,FALSE)</f>
        <v>New Hampshire</v>
      </c>
      <c r="P1675" t="str">
        <f>VLOOKUP(L1675,Location!$A$1:$D$157,3,FALSE)</f>
        <v>East</v>
      </c>
      <c r="Q1675" t="str">
        <f>VLOOKUP(L1675,Location!$A$1:$D$157,4,FALSE)</f>
        <v>Small Market</v>
      </c>
      <c r="R1675" t="str">
        <f>VLOOKUP(M1675,Product!$A$1:$D$14,2,FALSE)</f>
        <v>Lemon</v>
      </c>
      <c r="S1675" t="str">
        <f>VLOOKUP(M1675,Product!$A$1:$D$14,3,FALSE)</f>
        <v>Herbal Tea</v>
      </c>
      <c r="T1675" t="str">
        <f>VLOOKUP(M1675,Product!$A$1:$D$14,4,FALSE)</f>
        <v>Decaf</v>
      </c>
    </row>
    <row r="1676" spans="1:20" x14ac:dyDescent="0.3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s="2">
        <v>43008</v>
      </c>
      <c r="O1676" t="str">
        <f>VLOOKUP(L1676,Location!$A$1:$D$157,2,FALSE)</f>
        <v>New Hampshire</v>
      </c>
      <c r="P1676" t="str">
        <f>VLOOKUP(L1676,Location!$A$1:$D$157,3,FALSE)</f>
        <v>East</v>
      </c>
      <c r="Q1676" t="str">
        <f>VLOOKUP(L1676,Location!$A$1:$D$157,4,FALSE)</f>
        <v>Small Market</v>
      </c>
      <c r="R1676" t="str">
        <f>VLOOKUP(M1676,Product!$A$1:$D$14,2,FALSE)</f>
        <v>Caffe Mocha</v>
      </c>
      <c r="S1676" t="str">
        <f>VLOOKUP(M1676,Product!$A$1:$D$14,3,FALSE)</f>
        <v>Espresso</v>
      </c>
      <c r="T1676" t="str">
        <f>VLOOKUP(M1676,Product!$A$1:$D$14,4,FALSE)</f>
        <v>Regular</v>
      </c>
    </row>
    <row r="1677" spans="1:20" x14ac:dyDescent="0.3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s="2">
        <v>43008</v>
      </c>
      <c r="O1677" t="str">
        <f>VLOOKUP(L1677,Location!$A$1:$D$157,2,FALSE)</f>
        <v>New Hampshire</v>
      </c>
      <c r="P1677" t="str">
        <f>VLOOKUP(L1677,Location!$A$1:$D$157,3,FALSE)</f>
        <v>East</v>
      </c>
      <c r="Q1677" t="str">
        <f>VLOOKUP(L1677,Location!$A$1:$D$157,4,FALSE)</f>
        <v>Small Market</v>
      </c>
      <c r="R1677" t="str">
        <f>VLOOKUP(M1677,Product!$A$1:$D$14,2,FALSE)</f>
        <v>Regular Espresso</v>
      </c>
      <c r="S1677" t="str">
        <f>VLOOKUP(M1677,Product!$A$1:$D$14,3,FALSE)</f>
        <v>Espresso</v>
      </c>
      <c r="T1677" t="str">
        <f>VLOOKUP(M1677,Product!$A$1:$D$14,4,FALSE)</f>
        <v>Regular</v>
      </c>
    </row>
    <row r="1678" spans="1:20" x14ac:dyDescent="0.3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s="2">
        <v>43008</v>
      </c>
      <c r="O1678" t="str">
        <f>VLOOKUP(L1678,Location!$A$1:$D$157,2,FALSE)</f>
        <v>New Hampshire</v>
      </c>
      <c r="P1678" t="str">
        <f>VLOOKUP(L1678,Location!$A$1:$D$157,3,FALSE)</f>
        <v>East</v>
      </c>
      <c r="Q1678" t="str">
        <f>VLOOKUP(L1678,Location!$A$1:$D$157,4,FALSE)</f>
        <v>Small Market</v>
      </c>
      <c r="R1678" t="str">
        <f>VLOOKUP(M1678,Product!$A$1:$D$14,2,FALSE)</f>
        <v>Columbian</v>
      </c>
      <c r="S1678" t="str">
        <f>VLOOKUP(M1678,Product!$A$1:$D$14,3,FALSE)</f>
        <v>Coffee</v>
      </c>
      <c r="T1678" t="str">
        <f>VLOOKUP(M1678,Product!$A$1:$D$14,4,FALSE)</f>
        <v>Regular</v>
      </c>
    </row>
    <row r="1679" spans="1:20" x14ac:dyDescent="0.3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s="2">
        <v>43008</v>
      </c>
      <c r="O1679" t="str">
        <f>VLOOKUP(L1679,Location!$A$1:$D$157,2,FALSE)</f>
        <v>New Hampshire</v>
      </c>
      <c r="P1679" t="str">
        <f>VLOOKUP(L1679,Location!$A$1:$D$157,3,FALSE)</f>
        <v>East</v>
      </c>
      <c r="Q1679" t="str">
        <f>VLOOKUP(L1679,Location!$A$1:$D$157,4,FALSE)</f>
        <v>Small Market</v>
      </c>
      <c r="R1679" t="str">
        <f>VLOOKUP(M1679,Product!$A$1:$D$14,2,FALSE)</f>
        <v>Amaretto</v>
      </c>
      <c r="S1679" t="str">
        <f>VLOOKUP(M1679,Product!$A$1:$D$14,3,FALSE)</f>
        <v>Coffee</v>
      </c>
      <c r="T1679" t="str">
        <f>VLOOKUP(M1679,Product!$A$1:$D$14,4,FALSE)</f>
        <v>Regular</v>
      </c>
    </row>
    <row r="1680" spans="1:20" x14ac:dyDescent="0.3">
      <c r="A1680">
        <v>115</v>
      </c>
      <c r="B1680">
        <v>157</v>
      </c>
      <c r="C1680">
        <v>265</v>
      </c>
      <c r="D1680">
        <v>82</v>
      </c>
      <c r="E1680">
        <v>42</v>
      </c>
      <c r="F1680">
        <v>30</v>
      </c>
      <c r="G1680">
        <v>971</v>
      </c>
      <c r="H1680">
        <v>140</v>
      </c>
      <c r="I1680">
        <v>93</v>
      </c>
      <c r="J1680">
        <v>170</v>
      </c>
      <c r="K1680">
        <v>280</v>
      </c>
      <c r="L1680">
        <v>516</v>
      </c>
      <c r="M1680">
        <v>11</v>
      </c>
      <c r="N1680" s="2">
        <v>43008</v>
      </c>
      <c r="O1680" t="str">
        <f>VLOOKUP(L1680,Location!$A$1:$D$157,2,FALSE)</f>
        <v>New York</v>
      </c>
      <c r="P1680" t="str">
        <f>VLOOKUP(L1680,Location!$A$1:$D$157,3,FALSE)</f>
        <v>East</v>
      </c>
      <c r="Q1680" t="str">
        <f>VLOOKUP(L1680,Location!$A$1:$D$157,4,FALSE)</f>
        <v>Major Market</v>
      </c>
      <c r="R1680" t="str">
        <f>VLOOKUP(M1680,Product!$A$1:$D$14,2,FALSE)</f>
        <v>Darjeeling</v>
      </c>
      <c r="S1680" t="str">
        <f>VLOOKUP(M1680,Product!$A$1:$D$14,3,FALSE)</f>
        <v>Tea</v>
      </c>
      <c r="T1680" t="str">
        <f>VLOOKUP(M1680,Product!$A$1:$D$14,4,FALSE)</f>
        <v>Regular</v>
      </c>
    </row>
    <row r="1681" spans="1:20" x14ac:dyDescent="0.3">
      <c r="A1681">
        <v>134</v>
      </c>
      <c r="B1681">
        <v>179</v>
      </c>
      <c r="C1681">
        <v>302</v>
      </c>
      <c r="D1681">
        <v>148</v>
      </c>
      <c r="E1681">
        <v>45</v>
      </c>
      <c r="F1681">
        <v>34</v>
      </c>
      <c r="G1681">
        <v>915</v>
      </c>
      <c r="H1681">
        <v>160</v>
      </c>
      <c r="I1681">
        <v>82</v>
      </c>
      <c r="J1681">
        <v>190</v>
      </c>
      <c r="K1681">
        <v>320</v>
      </c>
      <c r="L1681">
        <v>716</v>
      </c>
      <c r="M1681">
        <v>12</v>
      </c>
      <c r="N1681" s="2">
        <v>43008</v>
      </c>
      <c r="O1681" t="str">
        <f>VLOOKUP(L1681,Location!$A$1:$D$157,2,FALSE)</f>
        <v>New York</v>
      </c>
      <c r="P1681" t="str">
        <f>VLOOKUP(L1681,Location!$A$1:$D$157,3,FALSE)</f>
        <v>East</v>
      </c>
      <c r="Q1681" t="str">
        <f>VLOOKUP(L1681,Location!$A$1:$D$157,4,FALSE)</f>
        <v>Major Market</v>
      </c>
      <c r="R1681" t="str">
        <f>VLOOKUP(M1681,Product!$A$1:$D$14,2,FALSE)</f>
        <v>Earl Grey</v>
      </c>
      <c r="S1681" t="str">
        <f>VLOOKUP(M1681,Product!$A$1:$D$14,3,FALSE)</f>
        <v>Tea</v>
      </c>
      <c r="T1681" t="str">
        <f>VLOOKUP(M1681,Product!$A$1:$D$14,4,FALSE)</f>
        <v>Regular</v>
      </c>
    </row>
    <row r="1682" spans="1:20" x14ac:dyDescent="0.3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s="2">
        <v>43008</v>
      </c>
      <c r="O1682" t="str">
        <f>VLOOKUP(L1682,Location!$A$1:$D$157,2,FALSE)</f>
        <v>New York</v>
      </c>
      <c r="P1682" t="str">
        <f>VLOOKUP(L1682,Location!$A$1:$D$157,3,FALSE)</f>
        <v>East</v>
      </c>
      <c r="Q1682" t="str">
        <f>VLOOKUP(L1682,Location!$A$1:$D$157,4,FALSE)</f>
        <v>Major Market</v>
      </c>
      <c r="R1682" t="str">
        <f>VLOOKUP(M1682,Product!$A$1:$D$14,2,FALSE)</f>
        <v>Green Tea</v>
      </c>
      <c r="S1682" t="str">
        <f>VLOOKUP(M1682,Product!$A$1:$D$14,3,FALSE)</f>
        <v>Tea</v>
      </c>
      <c r="T1682" t="str">
        <f>VLOOKUP(M1682,Product!$A$1:$D$14,4,FALSE)</f>
        <v>Regular</v>
      </c>
    </row>
    <row r="1683" spans="1:20" x14ac:dyDescent="0.3">
      <c r="A1683">
        <v>129</v>
      </c>
      <c r="B1683">
        <v>258</v>
      </c>
      <c r="C1683">
        <v>513</v>
      </c>
      <c r="D1683">
        <v>286</v>
      </c>
      <c r="E1683">
        <v>129</v>
      </c>
      <c r="F1683">
        <v>96</v>
      </c>
      <c r="G1683">
        <v>1622</v>
      </c>
      <c r="H1683">
        <v>70</v>
      </c>
      <c r="I1683">
        <v>180</v>
      </c>
      <c r="J1683">
        <v>150</v>
      </c>
      <c r="K1683">
        <v>290</v>
      </c>
      <c r="L1683">
        <v>845</v>
      </c>
      <c r="M1683">
        <v>9</v>
      </c>
      <c r="N1683" s="2">
        <v>43008</v>
      </c>
      <c r="O1683" t="str">
        <f>VLOOKUP(L1683,Location!$A$1:$D$157,2,FALSE)</f>
        <v>New York</v>
      </c>
      <c r="P1683" t="str">
        <f>VLOOKUP(L1683,Location!$A$1:$D$157,3,FALSE)</f>
        <v>East</v>
      </c>
      <c r="Q1683" t="str">
        <f>VLOOKUP(L1683,Location!$A$1:$D$157,4,FALSE)</f>
        <v>Major Market</v>
      </c>
      <c r="R1683" t="str">
        <f>VLOOKUP(M1683,Product!$A$1:$D$14,2,FALSE)</f>
        <v>Lemon</v>
      </c>
      <c r="S1683" t="str">
        <f>VLOOKUP(M1683,Product!$A$1:$D$14,3,FALSE)</f>
        <v>Herbal Tea</v>
      </c>
      <c r="T1683" t="str">
        <f>VLOOKUP(M1683,Product!$A$1:$D$14,4,FALSE)</f>
        <v>Decaf</v>
      </c>
    </row>
    <row r="1684" spans="1:20" x14ac:dyDescent="0.3">
      <c r="A1684">
        <v>-170</v>
      </c>
      <c r="B1684">
        <v>-75</v>
      </c>
      <c r="C1684">
        <v>164</v>
      </c>
      <c r="D1684">
        <v>171</v>
      </c>
      <c r="E1684">
        <v>95</v>
      </c>
      <c r="F1684">
        <v>74</v>
      </c>
      <c r="G1684">
        <v>4360</v>
      </c>
      <c r="H1684">
        <v>-100</v>
      </c>
      <c r="I1684">
        <v>192</v>
      </c>
      <c r="J1684">
        <v>-50</v>
      </c>
      <c r="K1684">
        <v>80</v>
      </c>
      <c r="L1684">
        <v>315</v>
      </c>
      <c r="M1684">
        <v>10</v>
      </c>
      <c r="N1684" s="2">
        <v>43008</v>
      </c>
      <c r="O1684" t="str">
        <f>VLOOKUP(L1684,Location!$A$1:$D$157,2,FALSE)</f>
        <v>New York</v>
      </c>
      <c r="P1684" t="str">
        <f>VLOOKUP(L1684,Location!$A$1:$D$157,3,FALSE)</f>
        <v>East</v>
      </c>
      <c r="Q1684" t="str">
        <f>VLOOKUP(L1684,Location!$A$1:$D$157,4,FALSE)</f>
        <v>Major Market</v>
      </c>
      <c r="R1684" t="str">
        <f>VLOOKUP(M1684,Product!$A$1:$D$14,2,FALSE)</f>
        <v>Mint</v>
      </c>
      <c r="S1684" t="str">
        <f>VLOOKUP(M1684,Product!$A$1:$D$14,3,FALSE)</f>
        <v>Herbal Tea</v>
      </c>
      <c r="T1684" t="str">
        <f>VLOOKUP(M1684,Product!$A$1:$D$14,4,FALSE)</f>
        <v>Decaf</v>
      </c>
    </row>
    <row r="1685" spans="1:20" x14ac:dyDescent="0.3">
      <c r="A1685">
        <v>-202</v>
      </c>
      <c r="B1685">
        <v>-56</v>
      </c>
      <c r="C1685">
        <v>69</v>
      </c>
      <c r="D1685">
        <v>93</v>
      </c>
      <c r="E1685">
        <v>146</v>
      </c>
      <c r="F1685">
        <v>113</v>
      </c>
      <c r="G1685">
        <v>3142</v>
      </c>
      <c r="H1685">
        <v>-170</v>
      </c>
      <c r="I1685">
        <v>93</v>
      </c>
      <c r="J1685">
        <v>-60</v>
      </c>
      <c r="K1685">
        <v>50</v>
      </c>
      <c r="L1685">
        <v>845</v>
      </c>
      <c r="M1685">
        <v>5</v>
      </c>
      <c r="N1685" s="2">
        <v>43008</v>
      </c>
      <c r="O1685" t="str">
        <f>VLOOKUP(L1685,Location!$A$1:$D$157,2,FALSE)</f>
        <v>New York</v>
      </c>
      <c r="P1685" t="str">
        <f>VLOOKUP(L1685,Location!$A$1:$D$157,3,FALSE)</f>
        <v>East</v>
      </c>
      <c r="Q1685" t="str">
        <f>VLOOKUP(L1685,Location!$A$1:$D$157,4,FALSE)</f>
        <v>Major Market</v>
      </c>
      <c r="R1685" t="str">
        <f>VLOOKUP(M1685,Product!$A$1:$D$14,2,FALSE)</f>
        <v>Caffe Mocha</v>
      </c>
      <c r="S1685" t="str">
        <f>VLOOKUP(M1685,Product!$A$1:$D$14,3,FALSE)</f>
        <v>Espresso</v>
      </c>
      <c r="T1685" t="str">
        <f>VLOOKUP(M1685,Product!$A$1:$D$14,4,FALSE)</f>
        <v>Regular</v>
      </c>
    </row>
    <row r="1686" spans="1:20" x14ac:dyDescent="0.3">
      <c r="A1686">
        <v>435</v>
      </c>
      <c r="B1686">
        <v>526</v>
      </c>
      <c r="C1686">
        <v>765</v>
      </c>
      <c r="D1686">
        <v>200</v>
      </c>
      <c r="E1686">
        <v>91</v>
      </c>
      <c r="F1686">
        <v>66</v>
      </c>
      <c r="G1686">
        <v>1197</v>
      </c>
      <c r="H1686">
        <v>450</v>
      </c>
      <c r="I1686">
        <v>254</v>
      </c>
      <c r="J1686">
        <v>510</v>
      </c>
      <c r="K1686">
        <v>720</v>
      </c>
      <c r="L1686">
        <v>718</v>
      </c>
      <c r="M1686">
        <v>7</v>
      </c>
      <c r="N1686" s="2">
        <v>43008</v>
      </c>
      <c r="O1686" t="str">
        <f>VLOOKUP(L1686,Location!$A$1:$D$157,2,FALSE)</f>
        <v>New York</v>
      </c>
      <c r="P1686" t="str">
        <f>VLOOKUP(L1686,Location!$A$1:$D$157,3,FALSE)</f>
        <v>East</v>
      </c>
      <c r="Q1686" t="str">
        <f>VLOOKUP(L1686,Location!$A$1:$D$157,4,FALSE)</f>
        <v>Major Market</v>
      </c>
      <c r="R1686" t="str">
        <f>VLOOKUP(M1686,Product!$A$1:$D$14,2,FALSE)</f>
        <v>Regular Espresso</v>
      </c>
      <c r="S1686" t="str">
        <f>VLOOKUP(M1686,Product!$A$1:$D$14,3,FALSE)</f>
        <v>Espresso</v>
      </c>
      <c r="T1686" t="str">
        <f>VLOOKUP(M1686,Product!$A$1:$D$14,4,FALSE)</f>
        <v>Regular</v>
      </c>
    </row>
    <row r="1687" spans="1:20" x14ac:dyDescent="0.3">
      <c r="A1687">
        <v>247</v>
      </c>
      <c r="B1687">
        <v>390</v>
      </c>
      <c r="C1687">
        <v>650</v>
      </c>
      <c r="D1687">
        <v>287</v>
      </c>
      <c r="E1687">
        <v>143</v>
      </c>
      <c r="F1687">
        <v>91</v>
      </c>
      <c r="G1687">
        <v>2548</v>
      </c>
      <c r="H1687">
        <v>230</v>
      </c>
      <c r="I1687">
        <v>183</v>
      </c>
      <c r="J1687">
        <v>330</v>
      </c>
      <c r="K1687">
        <v>540</v>
      </c>
      <c r="L1687">
        <v>315</v>
      </c>
      <c r="M1687">
        <v>2</v>
      </c>
      <c r="N1687" s="2">
        <v>43008</v>
      </c>
      <c r="O1687" t="str">
        <f>VLOOKUP(L1687,Location!$A$1:$D$157,2,FALSE)</f>
        <v>New York</v>
      </c>
      <c r="P1687" t="str">
        <f>VLOOKUP(L1687,Location!$A$1:$D$157,3,FALSE)</f>
        <v>East</v>
      </c>
      <c r="Q1687" t="str">
        <f>VLOOKUP(L1687,Location!$A$1:$D$157,4,FALSE)</f>
        <v>Major Market</v>
      </c>
      <c r="R1687" t="str">
        <f>VLOOKUP(M1687,Product!$A$1:$D$14,2,FALSE)</f>
        <v>Columbian</v>
      </c>
      <c r="S1687" t="str">
        <f>VLOOKUP(M1687,Product!$A$1:$D$14,3,FALSE)</f>
        <v>Coffee</v>
      </c>
      <c r="T1687" t="str">
        <f>VLOOKUP(M1687,Product!$A$1:$D$14,4,FALSE)</f>
        <v>Regular</v>
      </c>
    </row>
    <row r="1688" spans="1:20" x14ac:dyDescent="0.3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s="2">
        <v>43008</v>
      </c>
      <c r="O1688" t="str">
        <f>VLOOKUP(L1688,Location!$A$1:$D$157,2,FALSE)</f>
        <v>Louisiana</v>
      </c>
      <c r="P1688" t="str">
        <f>VLOOKUP(L1688,Location!$A$1:$D$157,3,FALSE)</f>
        <v>South</v>
      </c>
      <c r="Q1688" t="str">
        <f>VLOOKUP(L1688,Location!$A$1:$D$157,4,FALSE)</f>
        <v>Small Market</v>
      </c>
      <c r="R1688" t="str">
        <f>VLOOKUP(M1688,Product!$A$1:$D$14,2,FALSE)</f>
        <v>Columbian</v>
      </c>
      <c r="S1688" t="str">
        <f>VLOOKUP(M1688,Product!$A$1:$D$14,3,FALSE)</f>
        <v>Coffee</v>
      </c>
      <c r="T1688" t="str">
        <f>VLOOKUP(M1688,Product!$A$1:$D$14,4,FALSE)</f>
        <v>Regular</v>
      </c>
    </row>
    <row r="1689" spans="1:20" x14ac:dyDescent="0.3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s="2">
        <v>43008</v>
      </c>
      <c r="O1689" t="str">
        <f>VLOOKUP(L1689,Location!$A$1:$D$157,2,FALSE)</f>
        <v>Louisiana</v>
      </c>
      <c r="P1689" t="str">
        <f>VLOOKUP(L1689,Location!$A$1:$D$157,3,FALSE)</f>
        <v>South</v>
      </c>
      <c r="Q1689" t="str">
        <f>VLOOKUP(L1689,Location!$A$1:$D$157,4,FALSE)</f>
        <v>Small Market</v>
      </c>
      <c r="R1689" t="str">
        <f>VLOOKUP(M1689,Product!$A$1:$D$14,2,FALSE)</f>
        <v>Decaf Irish Cream</v>
      </c>
      <c r="S1689" t="str">
        <f>VLOOKUP(M1689,Product!$A$1:$D$14,3,FALSE)</f>
        <v>Coffee</v>
      </c>
      <c r="T1689" t="str">
        <f>VLOOKUP(M1689,Product!$A$1:$D$14,4,FALSE)</f>
        <v>Decaf</v>
      </c>
    </row>
    <row r="1690" spans="1:20" x14ac:dyDescent="0.3">
      <c r="A1690">
        <v>87</v>
      </c>
      <c r="B1690">
        <v>133</v>
      </c>
      <c r="C1690">
        <v>236</v>
      </c>
      <c r="D1690">
        <v>128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s="2">
        <v>43008</v>
      </c>
      <c r="O1690" t="str">
        <f>VLOOKUP(L1690,Location!$A$1:$D$157,2,FALSE)</f>
        <v>Louisiana</v>
      </c>
      <c r="P1690" t="str">
        <f>VLOOKUP(L1690,Location!$A$1:$D$157,3,FALSE)</f>
        <v>South</v>
      </c>
      <c r="Q1690" t="str">
        <f>VLOOKUP(L1690,Location!$A$1:$D$157,4,FALSE)</f>
        <v>Small Market</v>
      </c>
      <c r="R1690" t="str">
        <f>VLOOKUP(M1690,Product!$A$1:$D$14,2,FALSE)</f>
        <v>Chamomile</v>
      </c>
      <c r="S1690" t="str">
        <f>VLOOKUP(M1690,Product!$A$1:$D$14,3,FALSE)</f>
        <v>Herbal Tea</v>
      </c>
      <c r="T1690" t="str">
        <f>VLOOKUP(M1690,Product!$A$1:$D$14,4,FALSE)</f>
        <v>Decaf</v>
      </c>
    </row>
    <row r="1691" spans="1:20" x14ac:dyDescent="0.3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s="2">
        <v>43008</v>
      </c>
      <c r="O1691" t="str">
        <f>VLOOKUP(L1691,Location!$A$1:$D$157,2,FALSE)</f>
        <v>Louisiana</v>
      </c>
      <c r="P1691" t="str">
        <f>VLOOKUP(L1691,Location!$A$1:$D$157,3,FALSE)</f>
        <v>South</v>
      </c>
      <c r="Q1691" t="str">
        <f>VLOOKUP(L1691,Location!$A$1:$D$157,4,FALSE)</f>
        <v>Small Market</v>
      </c>
      <c r="R1691" t="str">
        <f>VLOOKUP(M1691,Product!$A$1:$D$14,2,FALSE)</f>
        <v>Lemon</v>
      </c>
      <c r="S1691" t="str">
        <f>VLOOKUP(M1691,Product!$A$1:$D$14,3,FALSE)</f>
        <v>Herbal Tea</v>
      </c>
      <c r="T1691" t="str">
        <f>VLOOKUP(M1691,Product!$A$1:$D$14,4,FALSE)</f>
        <v>Decaf</v>
      </c>
    </row>
    <row r="1692" spans="1:20" x14ac:dyDescent="0.3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s="2">
        <v>43008</v>
      </c>
      <c r="O1692" t="str">
        <f>VLOOKUP(L1692,Location!$A$1:$D$157,2,FALSE)</f>
        <v>Louisiana</v>
      </c>
      <c r="P1692" t="str">
        <f>VLOOKUP(L1692,Location!$A$1:$D$157,3,FALSE)</f>
        <v>South</v>
      </c>
      <c r="Q1692" t="str">
        <f>VLOOKUP(L1692,Location!$A$1:$D$157,4,FALSE)</f>
        <v>Small Market</v>
      </c>
      <c r="R1692" t="str">
        <f>VLOOKUP(M1692,Product!$A$1:$D$14,2,FALSE)</f>
        <v>Caffe Latte</v>
      </c>
      <c r="S1692" t="str">
        <f>VLOOKUP(M1692,Product!$A$1:$D$14,3,FALSE)</f>
        <v>Espresso</v>
      </c>
      <c r="T1692" t="str">
        <f>VLOOKUP(M1692,Product!$A$1:$D$14,4,FALSE)</f>
        <v>Regular</v>
      </c>
    </row>
    <row r="1693" spans="1:20" x14ac:dyDescent="0.3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s="2">
        <v>43008</v>
      </c>
      <c r="O1693" t="str">
        <f>VLOOKUP(L1693,Location!$A$1:$D$157,2,FALSE)</f>
        <v>Louisiana</v>
      </c>
      <c r="P1693" t="str">
        <f>VLOOKUP(L1693,Location!$A$1:$D$157,3,FALSE)</f>
        <v>South</v>
      </c>
      <c r="Q1693" t="str">
        <f>VLOOKUP(L1693,Location!$A$1:$D$157,4,FALSE)</f>
        <v>Small Market</v>
      </c>
      <c r="R1693" t="str">
        <f>VLOOKUP(M1693,Product!$A$1:$D$14,2,FALSE)</f>
        <v>Caffe Mocha</v>
      </c>
      <c r="S1693" t="str">
        <f>VLOOKUP(M1693,Product!$A$1:$D$14,3,FALSE)</f>
        <v>Espresso</v>
      </c>
      <c r="T1693" t="str">
        <f>VLOOKUP(M1693,Product!$A$1:$D$14,4,FALSE)</f>
        <v>Regular</v>
      </c>
    </row>
    <row r="1694" spans="1:20" x14ac:dyDescent="0.3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2">
        <v>43008</v>
      </c>
      <c r="O1694" t="str">
        <f>VLOOKUP(L1694,Location!$A$1:$D$157,2,FALSE)</f>
        <v>Louisiana</v>
      </c>
      <c r="P1694" t="str">
        <f>VLOOKUP(L1694,Location!$A$1:$D$157,3,FALSE)</f>
        <v>South</v>
      </c>
      <c r="Q1694" t="str">
        <f>VLOOKUP(L1694,Location!$A$1:$D$157,4,FALSE)</f>
        <v>Small Market</v>
      </c>
      <c r="R1694" t="str">
        <f>VLOOKUP(M1694,Product!$A$1:$D$14,2,FALSE)</f>
        <v>Decaf Espresso</v>
      </c>
      <c r="S1694" t="str">
        <f>VLOOKUP(M1694,Product!$A$1:$D$14,3,FALSE)</f>
        <v>Espresso</v>
      </c>
      <c r="T1694" t="str">
        <f>VLOOKUP(M1694,Product!$A$1:$D$14,4,FALSE)</f>
        <v>Decaf</v>
      </c>
    </row>
    <row r="1695" spans="1:20" x14ac:dyDescent="0.3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s="2">
        <v>43008</v>
      </c>
      <c r="O1695" t="str">
        <f>VLOOKUP(L1695,Location!$A$1:$D$157,2,FALSE)</f>
        <v>New Mexico</v>
      </c>
      <c r="P1695" t="str">
        <f>VLOOKUP(L1695,Location!$A$1:$D$157,3,FALSE)</f>
        <v>South</v>
      </c>
      <c r="Q1695" t="str">
        <f>VLOOKUP(L1695,Location!$A$1:$D$157,4,FALSE)</f>
        <v>Small Market</v>
      </c>
      <c r="R1695" t="str">
        <f>VLOOKUP(M1695,Product!$A$1:$D$14,2,FALSE)</f>
        <v>Columbian</v>
      </c>
      <c r="S1695" t="str">
        <f>VLOOKUP(M1695,Product!$A$1:$D$14,3,FALSE)</f>
        <v>Coffee</v>
      </c>
      <c r="T1695" t="str">
        <f>VLOOKUP(M1695,Product!$A$1:$D$14,4,FALSE)</f>
        <v>Regular</v>
      </c>
    </row>
    <row r="1696" spans="1:20" x14ac:dyDescent="0.3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137</v>
      </c>
      <c r="J1696">
        <v>40</v>
      </c>
      <c r="K1696">
        <v>150</v>
      </c>
      <c r="L1696">
        <v>505</v>
      </c>
      <c r="M1696">
        <v>3</v>
      </c>
      <c r="N1696" s="2">
        <v>43008</v>
      </c>
      <c r="O1696" t="str">
        <f>VLOOKUP(L1696,Location!$A$1:$D$157,2,FALSE)</f>
        <v>New Mexico</v>
      </c>
      <c r="P1696" t="str">
        <f>VLOOKUP(L1696,Location!$A$1:$D$157,3,FALSE)</f>
        <v>South</v>
      </c>
      <c r="Q1696" t="str">
        <f>VLOOKUP(L1696,Location!$A$1:$D$157,4,FALSE)</f>
        <v>Small Market</v>
      </c>
      <c r="R1696" t="str">
        <f>VLOOKUP(M1696,Product!$A$1:$D$14,2,FALSE)</f>
        <v>Decaf Irish Cream</v>
      </c>
      <c r="S1696" t="str">
        <f>VLOOKUP(M1696,Product!$A$1:$D$14,3,FALSE)</f>
        <v>Coffee</v>
      </c>
      <c r="T1696" t="str">
        <f>VLOOKUP(M1696,Product!$A$1:$D$14,4,FALSE)</f>
        <v>Decaf</v>
      </c>
    </row>
    <row r="1697" spans="1:20" x14ac:dyDescent="0.3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2">
        <v>43008</v>
      </c>
      <c r="O1697" t="str">
        <f>VLOOKUP(L1697,Location!$A$1:$D$157,2,FALSE)</f>
        <v>New Mexico</v>
      </c>
      <c r="P1697" t="str">
        <f>VLOOKUP(L1697,Location!$A$1:$D$157,3,FALSE)</f>
        <v>South</v>
      </c>
      <c r="Q1697" t="str">
        <f>VLOOKUP(L1697,Location!$A$1:$D$157,4,FALSE)</f>
        <v>Small Market</v>
      </c>
      <c r="R1697" t="str">
        <f>VLOOKUP(M1697,Product!$A$1:$D$14,2,FALSE)</f>
        <v>Chamomile</v>
      </c>
      <c r="S1697" t="str">
        <f>VLOOKUP(M1697,Product!$A$1:$D$14,3,FALSE)</f>
        <v>Herbal Tea</v>
      </c>
      <c r="T1697" t="str">
        <f>VLOOKUP(M1697,Product!$A$1:$D$14,4,FALSE)</f>
        <v>Decaf</v>
      </c>
    </row>
    <row r="1698" spans="1:20" x14ac:dyDescent="0.3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2">
        <v>43008</v>
      </c>
      <c r="O1698" t="str">
        <f>VLOOKUP(L1698,Location!$A$1:$D$157,2,FALSE)</f>
        <v>New Mexico</v>
      </c>
      <c r="P1698" t="str">
        <f>VLOOKUP(L1698,Location!$A$1:$D$157,3,FALSE)</f>
        <v>South</v>
      </c>
      <c r="Q1698" t="str">
        <f>VLOOKUP(L1698,Location!$A$1:$D$157,4,FALSE)</f>
        <v>Small Market</v>
      </c>
      <c r="R1698" t="str">
        <f>VLOOKUP(M1698,Product!$A$1:$D$14,2,FALSE)</f>
        <v>Lemon</v>
      </c>
      <c r="S1698" t="str">
        <f>VLOOKUP(M1698,Product!$A$1:$D$14,3,FALSE)</f>
        <v>Herbal Tea</v>
      </c>
      <c r="T1698" t="str">
        <f>VLOOKUP(M1698,Product!$A$1:$D$14,4,FALSE)</f>
        <v>Decaf</v>
      </c>
    </row>
    <row r="1699" spans="1:20" x14ac:dyDescent="0.3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s="2">
        <v>43008</v>
      </c>
      <c r="O1699" t="str">
        <f>VLOOKUP(L1699,Location!$A$1:$D$157,2,FALSE)</f>
        <v>New Mexico</v>
      </c>
      <c r="P1699" t="str">
        <f>VLOOKUP(L1699,Location!$A$1:$D$157,3,FALSE)</f>
        <v>South</v>
      </c>
      <c r="Q1699" t="str">
        <f>VLOOKUP(L1699,Location!$A$1:$D$157,4,FALSE)</f>
        <v>Small Market</v>
      </c>
      <c r="R1699" t="str">
        <f>VLOOKUP(M1699,Product!$A$1:$D$14,2,FALSE)</f>
        <v>Caffe Latte</v>
      </c>
      <c r="S1699" t="str">
        <f>VLOOKUP(M1699,Product!$A$1:$D$14,3,FALSE)</f>
        <v>Espresso</v>
      </c>
      <c r="T1699" t="str">
        <f>VLOOKUP(M1699,Product!$A$1:$D$14,4,FALSE)</f>
        <v>Regular</v>
      </c>
    </row>
    <row r="1700" spans="1:20" x14ac:dyDescent="0.3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s="2">
        <v>43008</v>
      </c>
      <c r="O1700" t="str">
        <f>VLOOKUP(L1700,Location!$A$1:$D$157,2,FALSE)</f>
        <v>New Mexico</v>
      </c>
      <c r="P1700" t="str">
        <f>VLOOKUP(L1700,Location!$A$1:$D$157,3,FALSE)</f>
        <v>South</v>
      </c>
      <c r="Q1700" t="str">
        <f>VLOOKUP(L1700,Location!$A$1:$D$157,4,FALSE)</f>
        <v>Small Market</v>
      </c>
      <c r="R1700" t="str">
        <f>VLOOKUP(M1700,Product!$A$1:$D$14,2,FALSE)</f>
        <v>Caffe Mocha</v>
      </c>
      <c r="S1700" t="str">
        <f>VLOOKUP(M1700,Product!$A$1:$D$14,3,FALSE)</f>
        <v>Espresso</v>
      </c>
      <c r="T1700" t="str">
        <f>VLOOKUP(M1700,Product!$A$1:$D$14,4,FALSE)</f>
        <v>Regular</v>
      </c>
    </row>
    <row r="1701" spans="1:20" x14ac:dyDescent="0.3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s="2">
        <v>43008</v>
      </c>
      <c r="O1701" t="str">
        <f>VLOOKUP(L1701,Location!$A$1:$D$157,2,FALSE)</f>
        <v>New Mexico</v>
      </c>
      <c r="P1701" t="str">
        <f>VLOOKUP(L1701,Location!$A$1:$D$157,3,FALSE)</f>
        <v>South</v>
      </c>
      <c r="Q1701" t="str">
        <f>VLOOKUP(L1701,Location!$A$1:$D$157,4,FALSE)</f>
        <v>Small Market</v>
      </c>
      <c r="R1701" t="str">
        <f>VLOOKUP(M1701,Product!$A$1:$D$14,2,FALSE)</f>
        <v>Decaf Espresso</v>
      </c>
      <c r="S1701" t="str">
        <f>VLOOKUP(M1701,Product!$A$1:$D$14,3,FALSE)</f>
        <v>Espresso</v>
      </c>
      <c r="T1701" t="str">
        <f>VLOOKUP(M1701,Product!$A$1:$D$14,4,FALSE)</f>
        <v>Decaf</v>
      </c>
    </row>
    <row r="1702" spans="1:20" x14ac:dyDescent="0.3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199</v>
      </c>
      <c r="J1702">
        <v>160</v>
      </c>
      <c r="K1702">
        <v>290</v>
      </c>
      <c r="L1702">
        <v>918</v>
      </c>
      <c r="M1702">
        <v>2</v>
      </c>
      <c r="N1702" s="2">
        <v>43008</v>
      </c>
      <c r="O1702" t="str">
        <f>VLOOKUP(L1702,Location!$A$1:$D$157,2,FALSE)</f>
        <v>Oklahoma</v>
      </c>
      <c r="P1702" t="str">
        <f>VLOOKUP(L1702,Location!$A$1:$D$157,3,FALSE)</f>
        <v>South</v>
      </c>
      <c r="Q1702" t="str">
        <f>VLOOKUP(L1702,Location!$A$1:$D$157,4,FALSE)</f>
        <v>Small Market</v>
      </c>
      <c r="R1702" t="str">
        <f>VLOOKUP(M1702,Product!$A$1:$D$14,2,FALSE)</f>
        <v>Columbian</v>
      </c>
      <c r="S1702" t="str">
        <f>VLOOKUP(M1702,Product!$A$1:$D$14,3,FALSE)</f>
        <v>Coffee</v>
      </c>
      <c r="T1702" t="str">
        <f>VLOOKUP(M1702,Product!$A$1:$D$14,4,FALSE)</f>
        <v>Regular</v>
      </c>
    </row>
    <row r="1703" spans="1:20" x14ac:dyDescent="0.3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s="2">
        <v>43008</v>
      </c>
      <c r="O1703" t="str">
        <f>VLOOKUP(L1703,Location!$A$1:$D$157,2,FALSE)</f>
        <v>Oklahoma</v>
      </c>
      <c r="P1703" t="str">
        <f>VLOOKUP(L1703,Location!$A$1:$D$157,3,FALSE)</f>
        <v>South</v>
      </c>
      <c r="Q1703" t="str">
        <f>VLOOKUP(L1703,Location!$A$1:$D$157,4,FALSE)</f>
        <v>Small Market</v>
      </c>
      <c r="R1703" t="str">
        <f>VLOOKUP(M1703,Product!$A$1:$D$14,2,FALSE)</f>
        <v>Decaf Irish Cream</v>
      </c>
      <c r="S1703" t="str">
        <f>VLOOKUP(M1703,Product!$A$1:$D$14,3,FALSE)</f>
        <v>Coffee</v>
      </c>
      <c r="T1703" t="str">
        <f>VLOOKUP(M1703,Product!$A$1:$D$14,4,FALSE)</f>
        <v>Decaf</v>
      </c>
    </row>
    <row r="1704" spans="1:20" x14ac:dyDescent="0.3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s="2">
        <v>43008</v>
      </c>
      <c r="O1704" t="str">
        <f>VLOOKUP(L1704,Location!$A$1:$D$157,2,FALSE)</f>
        <v>Oklahoma</v>
      </c>
      <c r="P1704" t="str">
        <f>VLOOKUP(L1704,Location!$A$1:$D$157,3,FALSE)</f>
        <v>South</v>
      </c>
      <c r="Q1704" t="str">
        <f>VLOOKUP(L1704,Location!$A$1:$D$157,4,FALSE)</f>
        <v>Small Market</v>
      </c>
      <c r="R1704" t="str">
        <f>VLOOKUP(M1704,Product!$A$1:$D$14,2,FALSE)</f>
        <v>Chamomile</v>
      </c>
      <c r="S1704" t="str">
        <f>VLOOKUP(M1704,Product!$A$1:$D$14,3,FALSE)</f>
        <v>Herbal Tea</v>
      </c>
      <c r="T1704" t="str">
        <f>VLOOKUP(M1704,Product!$A$1:$D$14,4,FALSE)</f>
        <v>Decaf</v>
      </c>
    </row>
    <row r="1705" spans="1:20" x14ac:dyDescent="0.3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s="2">
        <v>43008</v>
      </c>
      <c r="O1705" t="str">
        <f>VLOOKUP(L1705,Location!$A$1:$D$157,2,FALSE)</f>
        <v>Oklahoma</v>
      </c>
      <c r="P1705" t="str">
        <f>VLOOKUP(L1705,Location!$A$1:$D$157,3,FALSE)</f>
        <v>South</v>
      </c>
      <c r="Q1705" t="str">
        <f>VLOOKUP(L1705,Location!$A$1:$D$157,4,FALSE)</f>
        <v>Small Market</v>
      </c>
      <c r="R1705" t="str">
        <f>VLOOKUP(M1705,Product!$A$1:$D$14,2,FALSE)</f>
        <v>Lemon</v>
      </c>
      <c r="S1705" t="str">
        <f>VLOOKUP(M1705,Product!$A$1:$D$14,3,FALSE)</f>
        <v>Herbal Tea</v>
      </c>
      <c r="T1705" t="str">
        <f>VLOOKUP(M1705,Product!$A$1:$D$14,4,FALSE)</f>
        <v>Decaf</v>
      </c>
    </row>
    <row r="1706" spans="1:20" x14ac:dyDescent="0.3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s="2">
        <v>43008</v>
      </c>
      <c r="O1706" t="str">
        <f>VLOOKUP(L1706,Location!$A$1:$D$157,2,FALSE)</f>
        <v>Oklahoma</v>
      </c>
      <c r="P1706" t="str">
        <f>VLOOKUP(L1706,Location!$A$1:$D$157,3,FALSE)</f>
        <v>South</v>
      </c>
      <c r="Q1706" t="str">
        <f>VLOOKUP(L1706,Location!$A$1:$D$157,4,FALSE)</f>
        <v>Small Market</v>
      </c>
      <c r="R1706" t="str">
        <f>VLOOKUP(M1706,Product!$A$1:$D$14,2,FALSE)</f>
        <v>Caffe Latte</v>
      </c>
      <c r="S1706" t="str">
        <f>VLOOKUP(M1706,Product!$A$1:$D$14,3,FALSE)</f>
        <v>Espresso</v>
      </c>
      <c r="T1706" t="str">
        <f>VLOOKUP(M1706,Product!$A$1:$D$14,4,FALSE)</f>
        <v>Regular</v>
      </c>
    </row>
    <row r="1707" spans="1:20" x14ac:dyDescent="0.3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s="2">
        <v>43008</v>
      </c>
      <c r="O1707" t="str">
        <f>VLOOKUP(L1707,Location!$A$1:$D$157,2,FALSE)</f>
        <v>Oklahoma</v>
      </c>
      <c r="P1707" t="str">
        <f>VLOOKUP(L1707,Location!$A$1:$D$157,3,FALSE)</f>
        <v>South</v>
      </c>
      <c r="Q1707" t="str">
        <f>VLOOKUP(L1707,Location!$A$1:$D$157,4,FALSE)</f>
        <v>Small Market</v>
      </c>
      <c r="R1707" t="str">
        <f>VLOOKUP(M1707,Product!$A$1:$D$14,2,FALSE)</f>
        <v>Caffe Mocha</v>
      </c>
      <c r="S1707" t="str">
        <f>VLOOKUP(M1707,Product!$A$1:$D$14,3,FALSE)</f>
        <v>Espresso</v>
      </c>
      <c r="T1707" t="str">
        <f>VLOOKUP(M1707,Product!$A$1:$D$14,4,FALSE)</f>
        <v>Regular</v>
      </c>
    </row>
    <row r="1708" spans="1:20" x14ac:dyDescent="0.3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s="2">
        <v>43008</v>
      </c>
      <c r="O1708" t="str">
        <f>VLOOKUP(L1708,Location!$A$1:$D$157,2,FALSE)</f>
        <v>Oklahoma</v>
      </c>
      <c r="P1708" t="str">
        <f>VLOOKUP(L1708,Location!$A$1:$D$157,3,FALSE)</f>
        <v>South</v>
      </c>
      <c r="Q1708" t="str">
        <f>VLOOKUP(L1708,Location!$A$1:$D$157,4,FALSE)</f>
        <v>Small Market</v>
      </c>
      <c r="R1708" t="str">
        <f>VLOOKUP(M1708,Product!$A$1:$D$14,2,FALSE)</f>
        <v>Decaf Espresso</v>
      </c>
      <c r="S1708" t="str">
        <f>VLOOKUP(M1708,Product!$A$1:$D$14,3,FALSE)</f>
        <v>Espresso</v>
      </c>
      <c r="T1708" t="str">
        <f>VLOOKUP(M1708,Product!$A$1:$D$14,4,FALSE)</f>
        <v>Decaf</v>
      </c>
    </row>
    <row r="1709" spans="1:20" x14ac:dyDescent="0.3">
      <c r="A1709">
        <v>185</v>
      </c>
      <c r="B1709">
        <v>281</v>
      </c>
      <c r="C1709">
        <v>520</v>
      </c>
      <c r="D1709">
        <v>268</v>
      </c>
      <c r="E1709">
        <v>96</v>
      </c>
      <c r="F1709">
        <v>74</v>
      </c>
      <c r="G1709">
        <v>1246</v>
      </c>
      <c r="H1709">
        <v>340</v>
      </c>
      <c r="I1709">
        <v>296</v>
      </c>
      <c r="J1709">
        <v>420</v>
      </c>
      <c r="K1709">
        <v>770</v>
      </c>
      <c r="L1709">
        <v>936</v>
      </c>
      <c r="M1709">
        <v>2</v>
      </c>
      <c r="N1709" s="2">
        <v>43008</v>
      </c>
      <c r="O1709" t="str">
        <f>VLOOKUP(L1709,Location!$A$1:$D$157,2,FALSE)</f>
        <v>Texas</v>
      </c>
      <c r="P1709" t="str">
        <f>VLOOKUP(L1709,Location!$A$1:$D$157,3,FALSE)</f>
        <v>South</v>
      </c>
      <c r="Q1709" t="str">
        <f>VLOOKUP(L1709,Location!$A$1:$D$157,4,FALSE)</f>
        <v>Major Market</v>
      </c>
      <c r="R1709" t="str">
        <f>VLOOKUP(M1709,Product!$A$1:$D$14,2,FALSE)</f>
        <v>Columbian</v>
      </c>
      <c r="S1709" t="str">
        <f>VLOOKUP(M1709,Product!$A$1:$D$14,3,FALSE)</f>
        <v>Coffee</v>
      </c>
      <c r="T1709" t="str">
        <f>VLOOKUP(M1709,Product!$A$1:$D$14,4,FALSE)</f>
        <v>Regular</v>
      </c>
    </row>
    <row r="1710" spans="1:20" x14ac:dyDescent="0.3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s="2">
        <v>43008</v>
      </c>
      <c r="O1710" t="str">
        <f>VLOOKUP(L1710,Location!$A$1:$D$157,2,FALSE)</f>
        <v>Texas</v>
      </c>
      <c r="P1710" t="str">
        <f>VLOOKUP(L1710,Location!$A$1:$D$157,3,FALSE)</f>
        <v>South</v>
      </c>
      <c r="Q1710" t="str">
        <f>VLOOKUP(L1710,Location!$A$1:$D$157,4,FALSE)</f>
        <v>Major Market</v>
      </c>
      <c r="R1710" t="str">
        <f>VLOOKUP(M1710,Product!$A$1:$D$14,2,FALSE)</f>
        <v>Decaf Irish Cream</v>
      </c>
      <c r="S1710" t="str">
        <f>VLOOKUP(M1710,Product!$A$1:$D$14,3,FALSE)</f>
        <v>Coffee</v>
      </c>
      <c r="T1710" t="str">
        <f>VLOOKUP(M1710,Product!$A$1:$D$14,4,FALSE)</f>
        <v>Decaf</v>
      </c>
    </row>
    <row r="1711" spans="1:20" x14ac:dyDescent="0.3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s="2">
        <v>43008</v>
      </c>
      <c r="O1711" t="str">
        <f>VLOOKUP(L1711,Location!$A$1:$D$157,2,FALSE)</f>
        <v>Texas</v>
      </c>
      <c r="P1711" t="str">
        <f>VLOOKUP(L1711,Location!$A$1:$D$157,3,FALSE)</f>
        <v>South</v>
      </c>
      <c r="Q1711" t="str">
        <f>VLOOKUP(L1711,Location!$A$1:$D$157,4,FALSE)</f>
        <v>Major Market</v>
      </c>
      <c r="R1711" t="str">
        <f>VLOOKUP(M1711,Product!$A$1:$D$14,2,FALSE)</f>
        <v>Chamomile</v>
      </c>
      <c r="S1711" t="str">
        <f>VLOOKUP(M1711,Product!$A$1:$D$14,3,FALSE)</f>
        <v>Herbal Tea</v>
      </c>
      <c r="T1711" t="str">
        <f>VLOOKUP(M1711,Product!$A$1:$D$14,4,FALSE)</f>
        <v>Decaf</v>
      </c>
    </row>
    <row r="1712" spans="1:20" x14ac:dyDescent="0.3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s="2">
        <v>43008</v>
      </c>
      <c r="O1712" t="str">
        <f>VLOOKUP(L1712,Location!$A$1:$D$157,2,FALSE)</f>
        <v>Texas</v>
      </c>
      <c r="P1712" t="str">
        <f>VLOOKUP(L1712,Location!$A$1:$D$157,3,FALSE)</f>
        <v>South</v>
      </c>
      <c r="Q1712" t="str">
        <f>VLOOKUP(L1712,Location!$A$1:$D$157,4,FALSE)</f>
        <v>Major Market</v>
      </c>
      <c r="R1712" t="str">
        <f>VLOOKUP(M1712,Product!$A$1:$D$14,2,FALSE)</f>
        <v>Lemon</v>
      </c>
      <c r="S1712" t="str">
        <f>VLOOKUP(M1712,Product!$A$1:$D$14,3,FALSE)</f>
        <v>Herbal Tea</v>
      </c>
      <c r="T1712" t="str">
        <f>VLOOKUP(M1712,Product!$A$1:$D$14,4,FALSE)</f>
        <v>Decaf</v>
      </c>
    </row>
    <row r="1713" spans="1:20" x14ac:dyDescent="0.3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s="2">
        <v>43008</v>
      </c>
      <c r="O1713" t="str">
        <f>VLOOKUP(L1713,Location!$A$1:$D$157,2,FALSE)</f>
        <v>Texas</v>
      </c>
      <c r="P1713" t="str">
        <f>VLOOKUP(L1713,Location!$A$1:$D$157,3,FALSE)</f>
        <v>South</v>
      </c>
      <c r="Q1713" t="str">
        <f>VLOOKUP(L1713,Location!$A$1:$D$157,4,FALSE)</f>
        <v>Major Market</v>
      </c>
      <c r="R1713" t="str">
        <f>VLOOKUP(M1713,Product!$A$1:$D$14,2,FALSE)</f>
        <v>Caffe Latte</v>
      </c>
      <c r="S1713" t="str">
        <f>VLOOKUP(M1713,Product!$A$1:$D$14,3,FALSE)</f>
        <v>Espresso</v>
      </c>
      <c r="T1713" t="str">
        <f>VLOOKUP(M1713,Product!$A$1:$D$14,4,FALSE)</f>
        <v>Regular</v>
      </c>
    </row>
    <row r="1714" spans="1:20" x14ac:dyDescent="0.3">
      <c r="A1714">
        <v>133</v>
      </c>
      <c r="B1714">
        <v>179</v>
      </c>
      <c r="C1714">
        <v>302</v>
      </c>
      <c r="D1714">
        <v>149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s="2">
        <v>43008</v>
      </c>
      <c r="O1714" t="str">
        <f>VLOOKUP(L1714,Location!$A$1:$D$157,2,FALSE)</f>
        <v>Texas</v>
      </c>
      <c r="P1714" t="str">
        <f>VLOOKUP(L1714,Location!$A$1:$D$157,3,FALSE)</f>
        <v>South</v>
      </c>
      <c r="Q1714" t="str">
        <f>VLOOKUP(L1714,Location!$A$1:$D$157,4,FALSE)</f>
        <v>Major Market</v>
      </c>
      <c r="R1714" t="str">
        <f>VLOOKUP(M1714,Product!$A$1:$D$14,2,FALSE)</f>
        <v>Caffe Mocha</v>
      </c>
      <c r="S1714" t="str">
        <f>VLOOKUP(M1714,Product!$A$1:$D$14,3,FALSE)</f>
        <v>Espresso</v>
      </c>
      <c r="T1714" t="str">
        <f>VLOOKUP(M1714,Product!$A$1:$D$14,4,FALSE)</f>
        <v>Regular</v>
      </c>
    </row>
    <row r="1715" spans="1:20" x14ac:dyDescent="0.3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s="2">
        <v>43008</v>
      </c>
      <c r="O1715" t="str">
        <f>VLOOKUP(L1715,Location!$A$1:$D$157,2,FALSE)</f>
        <v>Texas</v>
      </c>
      <c r="P1715" t="str">
        <f>VLOOKUP(L1715,Location!$A$1:$D$157,3,FALSE)</f>
        <v>South</v>
      </c>
      <c r="Q1715" t="str">
        <f>VLOOKUP(L1715,Location!$A$1:$D$157,4,FALSE)</f>
        <v>Major Market</v>
      </c>
      <c r="R1715" t="str">
        <f>VLOOKUP(M1715,Product!$A$1:$D$14,2,FALSE)</f>
        <v>Decaf Espresso</v>
      </c>
      <c r="S1715" t="str">
        <f>VLOOKUP(M1715,Product!$A$1:$D$14,3,FALSE)</f>
        <v>Espresso</v>
      </c>
      <c r="T1715" t="str">
        <f>VLOOKUP(M1715,Product!$A$1:$D$14,4,FALSE)</f>
        <v>Decaf</v>
      </c>
    </row>
    <row r="1716" spans="1:20" x14ac:dyDescent="0.3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s="2">
        <v>43008</v>
      </c>
      <c r="O1716" t="str">
        <f>VLOOKUP(L1716,Location!$A$1:$D$157,2,FALSE)</f>
        <v>Utah</v>
      </c>
      <c r="P1716" t="str">
        <f>VLOOKUP(L1716,Location!$A$1:$D$157,3,FALSE)</f>
        <v>West</v>
      </c>
      <c r="Q1716" t="str">
        <f>VLOOKUP(L1716,Location!$A$1:$D$157,4,FALSE)</f>
        <v>Small Market</v>
      </c>
      <c r="R1716" t="str">
        <f>VLOOKUP(M1716,Product!$A$1:$D$14,2,FALSE)</f>
        <v>Chamomile</v>
      </c>
      <c r="S1716" t="str">
        <f>VLOOKUP(M1716,Product!$A$1:$D$14,3,FALSE)</f>
        <v>Herbal Tea</v>
      </c>
      <c r="T1716" t="str">
        <f>VLOOKUP(M1716,Product!$A$1:$D$14,4,FALSE)</f>
        <v>Decaf</v>
      </c>
    </row>
    <row r="1717" spans="1:20" x14ac:dyDescent="0.3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2">
        <v>43008</v>
      </c>
      <c r="O1717" t="str">
        <f>VLOOKUP(L1717,Location!$A$1:$D$157,2,FALSE)</f>
        <v>Utah</v>
      </c>
      <c r="P1717" t="str">
        <f>VLOOKUP(L1717,Location!$A$1:$D$157,3,FALSE)</f>
        <v>West</v>
      </c>
      <c r="Q1717" t="str">
        <f>VLOOKUP(L1717,Location!$A$1:$D$157,4,FALSE)</f>
        <v>Small Market</v>
      </c>
      <c r="R1717" t="str">
        <f>VLOOKUP(M1717,Product!$A$1:$D$14,2,FALSE)</f>
        <v>Lemon</v>
      </c>
      <c r="S1717" t="str">
        <f>VLOOKUP(M1717,Product!$A$1:$D$14,3,FALSE)</f>
        <v>Herbal Tea</v>
      </c>
      <c r="T1717" t="str">
        <f>VLOOKUP(M1717,Product!$A$1:$D$14,4,FALSE)</f>
        <v>Decaf</v>
      </c>
    </row>
    <row r="1718" spans="1:20" x14ac:dyDescent="0.3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s="2">
        <v>43008</v>
      </c>
      <c r="O1718" t="str">
        <f>VLOOKUP(L1718,Location!$A$1:$D$157,2,FALSE)</f>
        <v>Utah</v>
      </c>
      <c r="P1718" t="str">
        <f>VLOOKUP(L1718,Location!$A$1:$D$157,3,FALSE)</f>
        <v>West</v>
      </c>
      <c r="Q1718" t="str">
        <f>VLOOKUP(L1718,Location!$A$1:$D$157,4,FALSE)</f>
        <v>Small Market</v>
      </c>
      <c r="R1718" t="str">
        <f>VLOOKUP(M1718,Product!$A$1:$D$14,2,FALSE)</f>
        <v>Mint</v>
      </c>
      <c r="S1718" t="str">
        <f>VLOOKUP(M1718,Product!$A$1:$D$14,3,FALSE)</f>
        <v>Herbal Tea</v>
      </c>
      <c r="T1718" t="str">
        <f>VLOOKUP(M1718,Product!$A$1:$D$14,4,FALSE)</f>
        <v>Decaf</v>
      </c>
    </row>
    <row r="1719" spans="1:20" x14ac:dyDescent="0.3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s="2">
        <v>43008</v>
      </c>
      <c r="O1719" t="str">
        <f>VLOOKUP(L1719,Location!$A$1:$D$157,2,FALSE)</f>
        <v>Utah</v>
      </c>
      <c r="P1719" t="str">
        <f>VLOOKUP(L1719,Location!$A$1:$D$157,3,FALSE)</f>
        <v>West</v>
      </c>
      <c r="Q1719" t="str">
        <f>VLOOKUP(L1719,Location!$A$1:$D$157,4,FALSE)</f>
        <v>Small Market</v>
      </c>
      <c r="R1719" t="str">
        <f>VLOOKUP(M1719,Product!$A$1:$D$14,2,FALSE)</f>
        <v>Darjeeling</v>
      </c>
      <c r="S1719" t="str">
        <f>VLOOKUP(M1719,Product!$A$1:$D$14,3,FALSE)</f>
        <v>Tea</v>
      </c>
      <c r="T1719" t="str">
        <f>VLOOKUP(M1719,Product!$A$1:$D$14,4,FALSE)</f>
        <v>Regular</v>
      </c>
    </row>
    <row r="1720" spans="1:20" x14ac:dyDescent="0.3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s="2">
        <v>43008</v>
      </c>
      <c r="O1720" t="str">
        <f>VLOOKUP(L1720,Location!$A$1:$D$157,2,FALSE)</f>
        <v>Utah</v>
      </c>
      <c r="P1720" t="str">
        <f>VLOOKUP(L1720,Location!$A$1:$D$157,3,FALSE)</f>
        <v>West</v>
      </c>
      <c r="Q1720" t="str">
        <f>VLOOKUP(L1720,Location!$A$1:$D$157,4,FALSE)</f>
        <v>Small Market</v>
      </c>
      <c r="R1720" t="str">
        <f>VLOOKUP(M1720,Product!$A$1:$D$14,2,FALSE)</f>
        <v>Earl Grey</v>
      </c>
      <c r="S1720" t="str">
        <f>VLOOKUP(M1720,Product!$A$1:$D$14,3,FALSE)</f>
        <v>Tea</v>
      </c>
      <c r="T1720" t="str">
        <f>VLOOKUP(M1720,Product!$A$1:$D$14,4,FALSE)</f>
        <v>Regular</v>
      </c>
    </row>
    <row r="1721" spans="1:20" x14ac:dyDescent="0.3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s="2">
        <v>43008</v>
      </c>
      <c r="O1721" t="str">
        <f>VLOOKUP(L1721,Location!$A$1:$D$157,2,FALSE)</f>
        <v>Utah</v>
      </c>
      <c r="P1721" t="str">
        <f>VLOOKUP(L1721,Location!$A$1:$D$157,3,FALSE)</f>
        <v>West</v>
      </c>
      <c r="Q1721" t="str">
        <f>VLOOKUP(L1721,Location!$A$1:$D$157,4,FALSE)</f>
        <v>Small Market</v>
      </c>
      <c r="R1721" t="str">
        <f>VLOOKUP(M1721,Product!$A$1:$D$14,2,FALSE)</f>
        <v>Green Tea</v>
      </c>
      <c r="S1721" t="str">
        <f>VLOOKUP(M1721,Product!$A$1:$D$14,3,FALSE)</f>
        <v>Tea</v>
      </c>
      <c r="T1721" t="str">
        <f>VLOOKUP(M1721,Product!$A$1:$D$14,4,FALSE)</f>
        <v>Regular</v>
      </c>
    </row>
    <row r="1722" spans="1:20" x14ac:dyDescent="0.3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s="2">
        <v>43008</v>
      </c>
      <c r="O1722" t="str">
        <f>VLOOKUP(L1722,Location!$A$1:$D$157,2,FALSE)</f>
        <v>Utah</v>
      </c>
      <c r="P1722" t="str">
        <f>VLOOKUP(L1722,Location!$A$1:$D$157,3,FALSE)</f>
        <v>West</v>
      </c>
      <c r="Q1722" t="str">
        <f>VLOOKUP(L1722,Location!$A$1:$D$157,4,FALSE)</f>
        <v>Small Market</v>
      </c>
      <c r="R1722" t="str">
        <f>VLOOKUP(M1722,Product!$A$1:$D$14,2,FALSE)</f>
        <v>Amaretto</v>
      </c>
      <c r="S1722" t="str">
        <f>VLOOKUP(M1722,Product!$A$1:$D$14,3,FALSE)</f>
        <v>Coffee</v>
      </c>
      <c r="T1722" t="str">
        <f>VLOOKUP(M1722,Product!$A$1:$D$14,4,FALSE)</f>
        <v>Regular</v>
      </c>
    </row>
    <row r="1723" spans="1:20" x14ac:dyDescent="0.3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s="2">
        <v>43008</v>
      </c>
      <c r="O1723" t="str">
        <f>VLOOKUP(L1723,Location!$A$1:$D$157,2,FALSE)</f>
        <v>Utah</v>
      </c>
      <c r="P1723" t="str">
        <f>VLOOKUP(L1723,Location!$A$1:$D$157,3,FALSE)</f>
        <v>West</v>
      </c>
      <c r="Q1723" t="str">
        <f>VLOOKUP(L1723,Location!$A$1:$D$157,4,FALSE)</f>
        <v>Small Market</v>
      </c>
      <c r="R1723" t="str">
        <f>VLOOKUP(M1723,Product!$A$1:$D$14,2,FALSE)</f>
        <v>Columbian</v>
      </c>
      <c r="S1723" t="str">
        <f>VLOOKUP(M1723,Product!$A$1:$D$14,3,FALSE)</f>
        <v>Coffee</v>
      </c>
      <c r="T1723" t="str">
        <f>VLOOKUP(M1723,Product!$A$1:$D$14,4,FALSE)</f>
        <v>Regular</v>
      </c>
    </row>
    <row r="1724" spans="1:20" x14ac:dyDescent="0.3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78</v>
      </c>
      <c r="J1724">
        <v>160</v>
      </c>
      <c r="K1724">
        <v>260</v>
      </c>
      <c r="L1724">
        <v>435</v>
      </c>
      <c r="M1724">
        <v>3</v>
      </c>
      <c r="N1724" s="2">
        <v>43008</v>
      </c>
      <c r="O1724" t="str">
        <f>VLOOKUP(L1724,Location!$A$1:$D$157,2,FALSE)</f>
        <v>Utah</v>
      </c>
      <c r="P1724" t="str">
        <f>VLOOKUP(L1724,Location!$A$1:$D$157,3,FALSE)</f>
        <v>West</v>
      </c>
      <c r="Q1724" t="str">
        <f>VLOOKUP(L1724,Location!$A$1:$D$157,4,FALSE)</f>
        <v>Small Market</v>
      </c>
      <c r="R1724" t="str">
        <f>VLOOKUP(M1724,Product!$A$1:$D$14,2,FALSE)</f>
        <v>Decaf Irish Cream</v>
      </c>
      <c r="S1724" t="str">
        <f>VLOOKUP(M1724,Product!$A$1:$D$14,3,FALSE)</f>
        <v>Coffee</v>
      </c>
      <c r="T1724" t="str">
        <f>VLOOKUP(M1724,Product!$A$1:$D$14,4,FALSE)</f>
        <v>Decaf</v>
      </c>
    </row>
    <row r="1725" spans="1:20" x14ac:dyDescent="0.3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s="2">
        <v>43008</v>
      </c>
      <c r="O1725" t="str">
        <f>VLOOKUP(L1725,Location!$A$1:$D$157,2,FALSE)</f>
        <v>Utah</v>
      </c>
      <c r="P1725" t="str">
        <f>VLOOKUP(L1725,Location!$A$1:$D$157,3,FALSE)</f>
        <v>West</v>
      </c>
      <c r="Q1725" t="str">
        <f>VLOOKUP(L1725,Location!$A$1:$D$157,4,FALSE)</f>
        <v>Small Market</v>
      </c>
      <c r="R1725" t="str">
        <f>VLOOKUP(M1725,Product!$A$1:$D$14,2,FALSE)</f>
        <v>Caffe Latte</v>
      </c>
      <c r="S1725" t="str">
        <f>VLOOKUP(M1725,Product!$A$1:$D$14,3,FALSE)</f>
        <v>Espresso</v>
      </c>
      <c r="T1725" t="str">
        <f>VLOOKUP(M1725,Product!$A$1:$D$14,4,FALSE)</f>
        <v>Regular</v>
      </c>
    </row>
    <row r="1726" spans="1:20" x14ac:dyDescent="0.3">
      <c r="A1726">
        <v>87</v>
      </c>
      <c r="B1726">
        <v>133</v>
      </c>
      <c r="C1726">
        <v>236</v>
      </c>
      <c r="D1726">
        <v>83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s="2">
        <v>43008</v>
      </c>
      <c r="O1726" t="str">
        <f>VLOOKUP(L1726,Location!$A$1:$D$157,2,FALSE)</f>
        <v>Utah</v>
      </c>
      <c r="P1726" t="str">
        <f>VLOOKUP(L1726,Location!$A$1:$D$157,3,FALSE)</f>
        <v>West</v>
      </c>
      <c r="Q1726" t="str">
        <f>VLOOKUP(L1726,Location!$A$1:$D$157,4,FALSE)</f>
        <v>Small Market</v>
      </c>
      <c r="R1726" t="str">
        <f>VLOOKUP(M1726,Product!$A$1:$D$14,2,FALSE)</f>
        <v>Caffe Mocha</v>
      </c>
      <c r="S1726" t="str">
        <f>VLOOKUP(M1726,Product!$A$1:$D$14,3,FALSE)</f>
        <v>Espresso</v>
      </c>
      <c r="T1726" t="str">
        <f>VLOOKUP(M1726,Product!$A$1:$D$14,4,FALSE)</f>
        <v>Regular</v>
      </c>
    </row>
    <row r="1727" spans="1:20" x14ac:dyDescent="0.3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2">
        <v>43008</v>
      </c>
      <c r="O1727" t="str">
        <f>VLOOKUP(L1727,Location!$A$1:$D$157,2,FALSE)</f>
        <v>Utah</v>
      </c>
      <c r="P1727" t="str">
        <f>VLOOKUP(L1727,Location!$A$1:$D$157,3,FALSE)</f>
        <v>West</v>
      </c>
      <c r="Q1727" t="str">
        <f>VLOOKUP(L1727,Location!$A$1:$D$157,4,FALSE)</f>
        <v>Small Market</v>
      </c>
      <c r="R1727" t="str">
        <f>VLOOKUP(M1727,Product!$A$1:$D$14,2,FALSE)</f>
        <v>Decaf Espresso</v>
      </c>
      <c r="S1727" t="str">
        <f>VLOOKUP(M1727,Product!$A$1:$D$14,3,FALSE)</f>
        <v>Espresso</v>
      </c>
      <c r="T1727" t="str">
        <f>VLOOKUP(M1727,Product!$A$1:$D$14,4,FALSE)</f>
        <v>Decaf</v>
      </c>
    </row>
    <row r="1728" spans="1:20" x14ac:dyDescent="0.3">
      <c r="A1728">
        <v>115</v>
      </c>
      <c r="B1728">
        <v>157</v>
      </c>
      <c r="C1728">
        <v>265</v>
      </c>
      <c r="D1728">
        <v>181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s="2">
        <v>43008</v>
      </c>
      <c r="O1728" t="str">
        <f>VLOOKUP(L1728,Location!$A$1:$D$157,2,FALSE)</f>
        <v>California</v>
      </c>
      <c r="P1728" t="str">
        <f>VLOOKUP(L1728,Location!$A$1:$D$157,3,FALSE)</f>
        <v>West</v>
      </c>
      <c r="Q1728" t="str">
        <f>VLOOKUP(L1728,Location!$A$1:$D$157,4,FALSE)</f>
        <v>Major Market</v>
      </c>
      <c r="R1728" t="str">
        <f>VLOOKUP(M1728,Product!$A$1:$D$14,2,FALSE)</f>
        <v>Chamomile</v>
      </c>
      <c r="S1728" t="str">
        <f>VLOOKUP(M1728,Product!$A$1:$D$14,3,FALSE)</f>
        <v>Herbal Tea</v>
      </c>
      <c r="T1728" t="str">
        <f>VLOOKUP(M1728,Product!$A$1:$D$14,4,FALSE)</f>
        <v>Decaf</v>
      </c>
    </row>
    <row r="1729" spans="1:20" x14ac:dyDescent="0.3">
      <c r="A1729">
        <v>186</v>
      </c>
      <c r="B1729">
        <v>281</v>
      </c>
      <c r="C1729">
        <v>520</v>
      </c>
      <c r="D1729">
        <v>226</v>
      </c>
      <c r="E1729">
        <v>95</v>
      </c>
      <c r="F1729">
        <v>74</v>
      </c>
      <c r="G1729">
        <v>1246</v>
      </c>
      <c r="H1729">
        <v>170</v>
      </c>
      <c r="I1729">
        <v>158</v>
      </c>
      <c r="J1729">
        <v>220</v>
      </c>
      <c r="K1729">
        <v>410</v>
      </c>
      <c r="L1729">
        <v>562</v>
      </c>
      <c r="M1729">
        <v>9</v>
      </c>
      <c r="N1729" s="2">
        <v>43008</v>
      </c>
      <c r="O1729" t="str">
        <f>VLOOKUP(L1729,Location!$A$1:$D$157,2,FALSE)</f>
        <v>California</v>
      </c>
      <c r="P1729" t="str">
        <f>VLOOKUP(L1729,Location!$A$1:$D$157,3,FALSE)</f>
        <v>West</v>
      </c>
      <c r="Q1729" t="str">
        <f>VLOOKUP(L1729,Location!$A$1:$D$157,4,FALSE)</f>
        <v>Major Market</v>
      </c>
      <c r="R1729" t="str">
        <f>VLOOKUP(M1729,Product!$A$1:$D$14,2,FALSE)</f>
        <v>Lemon</v>
      </c>
      <c r="S1729" t="str">
        <f>VLOOKUP(M1729,Product!$A$1:$D$14,3,FALSE)</f>
        <v>Herbal Tea</v>
      </c>
      <c r="T1729" t="str">
        <f>VLOOKUP(M1729,Product!$A$1:$D$14,4,FALSE)</f>
        <v>Decaf</v>
      </c>
    </row>
    <row r="1730" spans="1:20" x14ac:dyDescent="0.3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2">
        <v>43008</v>
      </c>
      <c r="O1730" t="str">
        <f>VLOOKUP(L1730,Location!$A$1:$D$157,2,FALSE)</f>
        <v>California</v>
      </c>
      <c r="P1730" t="str">
        <f>VLOOKUP(L1730,Location!$A$1:$D$157,3,FALSE)</f>
        <v>West</v>
      </c>
      <c r="Q1730" t="str">
        <f>VLOOKUP(L1730,Location!$A$1:$D$157,4,FALSE)</f>
        <v>Major Market</v>
      </c>
      <c r="R1730" t="str">
        <f>VLOOKUP(M1730,Product!$A$1:$D$14,2,FALSE)</f>
        <v>Mint</v>
      </c>
      <c r="S1730" t="str">
        <f>VLOOKUP(M1730,Product!$A$1:$D$14,3,FALSE)</f>
        <v>Herbal Tea</v>
      </c>
      <c r="T1730" t="str">
        <f>VLOOKUP(M1730,Product!$A$1:$D$14,4,FALSE)</f>
        <v>Decaf</v>
      </c>
    </row>
    <row r="1731" spans="1:20" x14ac:dyDescent="0.3">
      <c r="A1731">
        <v>134</v>
      </c>
      <c r="B1731">
        <v>179</v>
      </c>
      <c r="C1731">
        <v>302</v>
      </c>
      <c r="D1731">
        <v>92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s="2">
        <v>43008</v>
      </c>
      <c r="O1731" t="str">
        <f>VLOOKUP(L1731,Location!$A$1:$D$157,2,FALSE)</f>
        <v>California</v>
      </c>
      <c r="P1731" t="str">
        <f>VLOOKUP(L1731,Location!$A$1:$D$157,3,FALSE)</f>
        <v>West</v>
      </c>
      <c r="Q1731" t="str">
        <f>VLOOKUP(L1731,Location!$A$1:$D$157,4,FALSE)</f>
        <v>Major Market</v>
      </c>
      <c r="R1731" t="str">
        <f>VLOOKUP(M1731,Product!$A$1:$D$14,2,FALSE)</f>
        <v>Darjeeling</v>
      </c>
      <c r="S1731" t="str">
        <f>VLOOKUP(M1731,Product!$A$1:$D$14,3,FALSE)</f>
        <v>Tea</v>
      </c>
      <c r="T1731" t="str">
        <f>VLOOKUP(M1731,Product!$A$1:$D$14,4,FALSE)</f>
        <v>Regular</v>
      </c>
    </row>
    <row r="1732" spans="1:20" x14ac:dyDescent="0.3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s="2">
        <v>43008</v>
      </c>
      <c r="O1732" t="str">
        <f>VLOOKUP(L1732,Location!$A$1:$D$157,2,FALSE)</f>
        <v>California</v>
      </c>
      <c r="P1732" t="str">
        <f>VLOOKUP(L1732,Location!$A$1:$D$157,3,FALSE)</f>
        <v>West</v>
      </c>
      <c r="Q1732" t="str">
        <f>VLOOKUP(L1732,Location!$A$1:$D$157,4,FALSE)</f>
        <v>Major Market</v>
      </c>
      <c r="R1732" t="str">
        <f>VLOOKUP(M1732,Product!$A$1:$D$14,2,FALSE)</f>
        <v>Earl Grey</v>
      </c>
      <c r="S1732" t="str">
        <f>VLOOKUP(M1732,Product!$A$1:$D$14,3,FALSE)</f>
        <v>Tea</v>
      </c>
      <c r="T1732" t="str">
        <f>VLOOKUP(M1732,Product!$A$1:$D$14,4,FALSE)</f>
        <v>Regular</v>
      </c>
    </row>
    <row r="1733" spans="1:20" x14ac:dyDescent="0.3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s="2">
        <v>43008</v>
      </c>
      <c r="O1733" t="str">
        <f>VLOOKUP(L1733,Location!$A$1:$D$157,2,FALSE)</f>
        <v>California</v>
      </c>
      <c r="P1733" t="str">
        <f>VLOOKUP(L1733,Location!$A$1:$D$157,3,FALSE)</f>
        <v>West</v>
      </c>
      <c r="Q1733" t="str">
        <f>VLOOKUP(L1733,Location!$A$1:$D$157,4,FALSE)</f>
        <v>Major Market</v>
      </c>
      <c r="R1733" t="str">
        <f>VLOOKUP(M1733,Product!$A$1:$D$14,2,FALSE)</f>
        <v>Green Tea</v>
      </c>
      <c r="S1733" t="str">
        <f>VLOOKUP(M1733,Product!$A$1:$D$14,3,FALSE)</f>
        <v>Tea</v>
      </c>
      <c r="T1733" t="str">
        <f>VLOOKUP(M1733,Product!$A$1:$D$14,4,FALSE)</f>
        <v>Regular</v>
      </c>
    </row>
    <row r="1734" spans="1:20" x14ac:dyDescent="0.3">
      <c r="A1734">
        <v>-74</v>
      </c>
      <c r="B1734">
        <v>-13</v>
      </c>
      <c r="C1734">
        <v>109</v>
      </c>
      <c r="D1734">
        <v>147</v>
      </c>
      <c r="E1734">
        <v>61</v>
      </c>
      <c r="F1734">
        <v>39</v>
      </c>
      <c r="G1734">
        <v>2555</v>
      </c>
      <c r="H1734">
        <v>-60</v>
      </c>
      <c r="I1734">
        <v>212</v>
      </c>
      <c r="J1734">
        <v>-20</v>
      </c>
      <c r="K1734">
        <v>150</v>
      </c>
      <c r="L1734">
        <v>818</v>
      </c>
      <c r="M1734">
        <v>1</v>
      </c>
      <c r="N1734" s="2">
        <v>43008</v>
      </c>
      <c r="O1734" t="str">
        <f>VLOOKUP(L1734,Location!$A$1:$D$157,2,FALSE)</f>
        <v>California</v>
      </c>
      <c r="P1734" t="str">
        <f>VLOOKUP(L1734,Location!$A$1:$D$157,3,FALSE)</f>
        <v>West</v>
      </c>
      <c r="Q1734" t="str">
        <f>VLOOKUP(L1734,Location!$A$1:$D$157,4,FALSE)</f>
        <v>Major Market</v>
      </c>
      <c r="R1734" t="str">
        <f>VLOOKUP(M1734,Product!$A$1:$D$14,2,FALSE)</f>
        <v>Amaretto</v>
      </c>
      <c r="S1734" t="str">
        <f>VLOOKUP(M1734,Product!$A$1:$D$14,3,FALSE)</f>
        <v>Coffee</v>
      </c>
      <c r="T1734" t="str">
        <f>VLOOKUP(M1734,Product!$A$1:$D$14,4,FALSE)</f>
        <v>Regular</v>
      </c>
    </row>
    <row r="1735" spans="1:20" x14ac:dyDescent="0.3">
      <c r="A1735">
        <v>247</v>
      </c>
      <c r="B1735">
        <v>390</v>
      </c>
      <c r="C1735">
        <v>650</v>
      </c>
      <c r="D1735">
        <v>327</v>
      </c>
      <c r="E1735">
        <v>143</v>
      </c>
      <c r="F1735">
        <v>91</v>
      </c>
      <c r="G1735">
        <v>2548</v>
      </c>
      <c r="H1735">
        <v>470</v>
      </c>
      <c r="I1735">
        <v>374</v>
      </c>
      <c r="J1735">
        <v>580</v>
      </c>
      <c r="K1735">
        <v>960</v>
      </c>
      <c r="L1735">
        <v>626</v>
      </c>
      <c r="M1735">
        <v>2</v>
      </c>
      <c r="N1735" s="2">
        <v>43008</v>
      </c>
      <c r="O1735" t="str">
        <f>VLOOKUP(L1735,Location!$A$1:$D$157,2,FALSE)</f>
        <v>California</v>
      </c>
      <c r="P1735" t="str">
        <f>VLOOKUP(L1735,Location!$A$1:$D$157,3,FALSE)</f>
        <v>West</v>
      </c>
      <c r="Q1735" t="str">
        <f>VLOOKUP(L1735,Location!$A$1:$D$157,4,FALSE)</f>
        <v>Major Market</v>
      </c>
      <c r="R1735" t="str">
        <f>VLOOKUP(M1735,Product!$A$1:$D$14,2,FALSE)</f>
        <v>Columbian</v>
      </c>
      <c r="S1735" t="str">
        <f>VLOOKUP(M1735,Product!$A$1:$D$14,3,FALSE)</f>
        <v>Coffee</v>
      </c>
      <c r="T1735" t="str">
        <f>VLOOKUP(M1735,Product!$A$1:$D$14,4,FALSE)</f>
        <v>Regular</v>
      </c>
    </row>
    <row r="1736" spans="1:20" x14ac:dyDescent="0.3">
      <c r="A1736">
        <v>-117</v>
      </c>
      <c r="B1736">
        <v>-24</v>
      </c>
      <c r="C1736">
        <v>130</v>
      </c>
      <c r="D1736">
        <v>121</v>
      </c>
      <c r="E1736">
        <v>93</v>
      </c>
      <c r="F1736">
        <v>50</v>
      </c>
      <c r="G1736">
        <v>3654</v>
      </c>
      <c r="H1736">
        <v>-100</v>
      </c>
      <c r="I1736">
        <v>303</v>
      </c>
      <c r="J1736">
        <v>-30</v>
      </c>
      <c r="K1736">
        <v>190</v>
      </c>
      <c r="L1736">
        <v>951</v>
      </c>
      <c r="M1736">
        <v>3</v>
      </c>
      <c r="N1736" s="2">
        <v>43008</v>
      </c>
      <c r="O1736" t="str">
        <f>VLOOKUP(L1736,Location!$A$1:$D$157,2,FALSE)</f>
        <v>California</v>
      </c>
      <c r="P1736" t="str">
        <f>VLOOKUP(L1736,Location!$A$1:$D$157,3,FALSE)</f>
        <v>West</v>
      </c>
      <c r="Q1736" t="str">
        <f>VLOOKUP(L1736,Location!$A$1:$D$157,4,FALSE)</f>
        <v>Major Market</v>
      </c>
      <c r="R1736" t="str">
        <f>VLOOKUP(M1736,Product!$A$1:$D$14,2,FALSE)</f>
        <v>Decaf Irish Cream</v>
      </c>
      <c r="S1736" t="str">
        <f>VLOOKUP(M1736,Product!$A$1:$D$14,3,FALSE)</f>
        <v>Coffee</v>
      </c>
      <c r="T1736" t="str">
        <f>VLOOKUP(M1736,Product!$A$1:$D$14,4,FALSE)</f>
        <v>Decaf</v>
      </c>
    </row>
    <row r="1737" spans="1:20" x14ac:dyDescent="0.3">
      <c r="A1737">
        <v>149</v>
      </c>
      <c r="B1737">
        <v>239</v>
      </c>
      <c r="C1737">
        <v>478</v>
      </c>
      <c r="D1737">
        <v>279</v>
      </c>
      <c r="E1737">
        <v>90</v>
      </c>
      <c r="F1737">
        <v>66</v>
      </c>
      <c r="G1737">
        <v>1755</v>
      </c>
      <c r="H1737">
        <v>160</v>
      </c>
      <c r="I1737">
        <v>149</v>
      </c>
      <c r="J1737">
        <v>220</v>
      </c>
      <c r="K1737">
        <v>430</v>
      </c>
      <c r="L1737">
        <v>562</v>
      </c>
      <c r="M1737">
        <v>4</v>
      </c>
      <c r="N1737" s="2">
        <v>43008</v>
      </c>
      <c r="O1737" t="str">
        <f>VLOOKUP(L1737,Location!$A$1:$D$157,2,FALSE)</f>
        <v>California</v>
      </c>
      <c r="P1737" t="str">
        <f>VLOOKUP(L1737,Location!$A$1:$D$157,3,FALSE)</f>
        <v>West</v>
      </c>
      <c r="Q1737" t="str">
        <f>VLOOKUP(L1737,Location!$A$1:$D$157,4,FALSE)</f>
        <v>Major Market</v>
      </c>
      <c r="R1737" t="str">
        <f>VLOOKUP(M1737,Product!$A$1:$D$14,2,FALSE)</f>
        <v>Caffe Latte</v>
      </c>
      <c r="S1737" t="str">
        <f>VLOOKUP(M1737,Product!$A$1:$D$14,3,FALSE)</f>
        <v>Espresso</v>
      </c>
      <c r="T1737" t="str">
        <f>VLOOKUP(M1737,Product!$A$1:$D$14,4,FALSE)</f>
        <v>Regular</v>
      </c>
    </row>
    <row r="1738" spans="1:20" x14ac:dyDescent="0.3">
      <c r="A1738">
        <v>27</v>
      </c>
      <c r="B1738">
        <v>173</v>
      </c>
      <c r="C1738">
        <v>298</v>
      </c>
      <c r="D1738">
        <v>180</v>
      </c>
      <c r="E1738">
        <v>146</v>
      </c>
      <c r="F1738">
        <v>113</v>
      </c>
      <c r="G1738">
        <v>898</v>
      </c>
      <c r="H1738">
        <v>50</v>
      </c>
      <c r="I1738">
        <v>188</v>
      </c>
      <c r="J1738">
        <v>160</v>
      </c>
      <c r="K1738">
        <v>270</v>
      </c>
      <c r="L1738">
        <v>562</v>
      </c>
      <c r="M1738">
        <v>5</v>
      </c>
      <c r="N1738" s="2">
        <v>43008</v>
      </c>
      <c r="O1738" t="str">
        <f>VLOOKUP(L1738,Location!$A$1:$D$157,2,FALSE)</f>
        <v>California</v>
      </c>
      <c r="P1738" t="str">
        <f>VLOOKUP(L1738,Location!$A$1:$D$157,3,FALSE)</f>
        <v>West</v>
      </c>
      <c r="Q1738" t="str">
        <f>VLOOKUP(L1738,Location!$A$1:$D$157,4,FALSE)</f>
        <v>Major Market</v>
      </c>
      <c r="R1738" t="str">
        <f>VLOOKUP(M1738,Product!$A$1:$D$14,2,FALSE)</f>
        <v>Caffe Mocha</v>
      </c>
      <c r="S1738" t="str">
        <f>VLOOKUP(M1738,Product!$A$1:$D$14,3,FALSE)</f>
        <v>Espresso</v>
      </c>
      <c r="T1738" t="str">
        <f>VLOOKUP(M1738,Product!$A$1:$D$14,4,FALSE)</f>
        <v>Regular</v>
      </c>
    </row>
    <row r="1739" spans="1:20" x14ac:dyDescent="0.3">
      <c r="A1739">
        <v>225</v>
      </c>
      <c r="B1739">
        <v>341</v>
      </c>
      <c r="C1739">
        <v>598</v>
      </c>
      <c r="D1739">
        <v>203</v>
      </c>
      <c r="E1739">
        <v>116</v>
      </c>
      <c r="F1739">
        <v>84</v>
      </c>
      <c r="G1739">
        <v>1662</v>
      </c>
      <c r="H1739">
        <v>240</v>
      </c>
      <c r="I1739">
        <v>229</v>
      </c>
      <c r="J1739">
        <v>320</v>
      </c>
      <c r="K1739">
        <v>550</v>
      </c>
      <c r="L1739">
        <v>714</v>
      </c>
      <c r="M1739">
        <v>6</v>
      </c>
      <c r="N1739" s="2">
        <v>43008</v>
      </c>
      <c r="O1739" t="str">
        <f>VLOOKUP(L1739,Location!$A$1:$D$157,2,FALSE)</f>
        <v>California</v>
      </c>
      <c r="P1739" t="str">
        <f>VLOOKUP(L1739,Location!$A$1:$D$157,3,FALSE)</f>
        <v>West</v>
      </c>
      <c r="Q1739" t="str">
        <f>VLOOKUP(L1739,Location!$A$1:$D$157,4,FALSE)</f>
        <v>Major Market</v>
      </c>
      <c r="R1739" t="str">
        <f>VLOOKUP(M1739,Product!$A$1:$D$14,2,FALSE)</f>
        <v>Decaf Espresso</v>
      </c>
      <c r="S1739" t="str">
        <f>VLOOKUP(M1739,Product!$A$1:$D$14,3,FALSE)</f>
        <v>Espresso</v>
      </c>
      <c r="T1739" t="str">
        <f>VLOOKUP(M1739,Product!$A$1:$D$14,4,FALSE)</f>
        <v>Decaf</v>
      </c>
    </row>
    <row r="1740" spans="1:20" x14ac:dyDescent="0.3">
      <c r="A1740">
        <v>26</v>
      </c>
      <c r="B1740">
        <v>173</v>
      </c>
      <c r="C1740">
        <v>298</v>
      </c>
      <c r="D1740">
        <v>66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s="2">
        <v>43008</v>
      </c>
      <c r="O1740" t="str">
        <f>VLOOKUP(L1740,Location!$A$1:$D$157,2,FALSE)</f>
        <v>Nevada</v>
      </c>
      <c r="P1740" t="str">
        <f>VLOOKUP(L1740,Location!$A$1:$D$157,3,FALSE)</f>
        <v>West</v>
      </c>
      <c r="Q1740" t="str">
        <f>VLOOKUP(L1740,Location!$A$1:$D$157,4,FALSE)</f>
        <v>Small Market</v>
      </c>
      <c r="R1740" t="str">
        <f>VLOOKUP(M1740,Product!$A$1:$D$14,2,FALSE)</f>
        <v>Chamomile</v>
      </c>
      <c r="S1740" t="str">
        <f>VLOOKUP(M1740,Product!$A$1:$D$14,3,FALSE)</f>
        <v>Herbal Tea</v>
      </c>
      <c r="T1740" t="str">
        <f>VLOOKUP(M1740,Product!$A$1:$D$14,4,FALSE)</f>
        <v>Decaf</v>
      </c>
    </row>
    <row r="1741" spans="1:20" x14ac:dyDescent="0.3">
      <c r="A1741">
        <v>120</v>
      </c>
      <c r="B1741">
        <v>213</v>
      </c>
      <c r="C1741">
        <v>367</v>
      </c>
      <c r="D1741">
        <v>184</v>
      </c>
      <c r="E1741">
        <v>93</v>
      </c>
      <c r="F1741">
        <v>50</v>
      </c>
      <c r="G1741">
        <v>1132</v>
      </c>
      <c r="H1741">
        <v>120</v>
      </c>
      <c r="I1741">
        <v>62</v>
      </c>
      <c r="J1741">
        <v>170</v>
      </c>
      <c r="K1741">
        <v>290</v>
      </c>
      <c r="L1741">
        <v>702</v>
      </c>
      <c r="M1741">
        <v>9</v>
      </c>
      <c r="N1741" s="2">
        <v>43008</v>
      </c>
      <c r="O1741" t="str">
        <f>VLOOKUP(L1741,Location!$A$1:$D$157,2,FALSE)</f>
        <v>Nevada</v>
      </c>
      <c r="P1741" t="str">
        <f>VLOOKUP(L1741,Location!$A$1:$D$157,3,FALSE)</f>
        <v>West</v>
      </c>
      <c r="Q1741" t="str">
        <f>VLOOKUP(L1741,Location!$A$1:$D$157,4,FALSE)</f>
        <v>Small Market</v>
      </c>
      <c r="R1741" t="str">
        <f>VLOOKUP(M1741,Product!$A$1:$D$14,2,FALSE)</f>
        <v>Lemon</v>
      </c>
      <c r="S1741" t="str">
        <f>VLOOKUP(M1741,Product!$A$1:$D$14,3,FALSE)</f>
        <v>Herbal Tea</v>
      </c>
      <c r="T1741" t="str">
        <f>VLOOKUP(M1741,Product!$A$1:$D$14,4,FALSE)</f>
        <v>Decaf</v>
      </c>
    </row>
    <row r="1742" spans="1:20" x14ac:dyDescent="0.3">
      <c r="A1742">
        <v>114</v>
      </c>
      <c r="B1742">
        <v>176</v>
      </c>
      <c r="C1742">
        <v>298</v>
      </c>
      <c r="D1742">
        <v>141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s="2">
        <v>43008</v>
      </c>
      <c r="O1742" t="str">
        <f>VLOOKUP(L1742,Location!$A$1:$D$157,2,FALSE)</f>
        <v>Nevada</v>
      </c>
      <c r="P1742" t="str">
        <f>VLOOKUP(L1742,Location!$A$1:$D$157,3,FALSE)</f>
        <v>West</v>
      </c>
      <c r="Q1742" t="str">
        <f>VLOOKUP(L1742,Location!$A$1:$D$157,4,FALSE)</f>
        <v>Small Market</v>
      </c>
      <c r="R1742" t="str">
        <f>VLOOKUP(M1742,Product!$A$1:$D$14,2,FALSE)</f>
        <v>Mint</v>
      </c>
      <c r="S1742" t="str">
        <f>VLOOKUP(M1742,Product!$A$1:$D$14,3,FALSE)</f>
        <v>Herbal Tea</v>
      </c>
      <c r="T1742" t="str">
        <f>VLOOKUP(M1742,Product!$A$1:$D$14,4,FALSE)</f>
        <v>Decaf</v>
      </c>
    </row>
    <row r="1743" spans="1:20" x14ac:dyDescent="0.3">
      <c r="A1743">
        <v>224</v>
      </c>
      <c r="B1743">
        <v>341</v>
      </c>
      <c r="C1743">
        <v>598</v>
      </c>
      <c r="D1743">
        <v>248</v>
      </c>
      <c r="E1743">
        <v>117</v>
      </c>
      <c r="F1743">
        <v>84</v>
      </c>
      <c r="G1743">
        <v>1662</v>
      </c>
      <c r="H1743">
        <v>130</v>
      </c>
      <c r="I1743">
        <v>72</v>
      </c>
      <c r="J1743">
        <v>180</v>
      </c>
      <c r="K1743">
        <v>290</v>
      </c>
      <c r="L1743">
        <v>702</v>
      </c>
      <c r="M1743">
        <v>11</v>
      </c>
      <c r="N1743" s="2">
        <v>43008</v>
      </c>
      <c r="O1743" t="str">
        <f>VLOOKUP(L1743,Location!$A$1:$D$157,2,FALSE)</f>
        <v>Nevada</v>
      </c>
      <c r="P1743" t="str">
        <f>VLOOKUP(L1743,Location!$A$1:$D$157,3,FALSE)</f>
        <v>West</v>
      </c>
      <c r="Q1743" t="str">
        <f>VLOOKUP(L1743,Location!$A$1:$D$157,4,FALSE)</f>
        <v>Small Market</v>
      </c>
      <c r="R1743" t="str">
        <f>VLOOKUP(M1743,Product!$A$1:$D$14,2,FALSE)</f>
        <v>Darjeeling</v>
      </c>
      <c r="S1743" t="str">
        <f>VLOOKUP(M1743,Product!$A$1:$D$14,3,FALSE)</f>
        <v>Tea</v>
      </c>
      <c r="T1743" t="str">
        <f>VLOOKUP(M1743,Product!$A$1:$D$14,4,FALSE)</f>
        <v>Regular</v>
      </c>
    </row>
    <row r="1744" spans="1:20" x14ac:dyDescent="0.3">
      <c r="A1744">
        <v>149</v>
      </c>
      <c r="B1744">
        <v>239</v>
      </c>
      <c r="C1744">
        <v>478</v>
      </c>
      <c r="D1744">
        <v>250</v>
      </c>
      <c r="E1744">
        <v>90</v>
      </c>
      <c r="F1744">
        <v>66</v>
      </c>
      <c r="G1744">
        <v>1755</v>
      </c>
      <c r="H1744">
        <v>80</v>
      </c>
      <c r="I1744">
        <v>98</v>
      </c>
      <c r="J1744">
        <v>120</v>
      </c>
      <c r="K1744">
        <v>230</v>
      </c>
      <c r="L1744">
        <v>775</v>
      </c>
      <c r="M1744">
        <v>12</v>
      </c>
      <c r="N1744" s="2">
        <v>43008</v>
      </c>
      <c r="O1744" t="str">
        <f>VLOOKUP(L1744,Location!$A$1:$D$157,2,FALSE)</f>
        <v>Nevada</v>
      </c>
      <c r="P1744" t="str">
        <f>VLOOKUP(L1744,Location!$A$1:$D$157,3,FALSE)</f>
        <v>West</v>
      </c>
      <c r="Q1744" t="str">
        <f>VLOOKUP(L1744,Location!$A$1:$D$157,4,FALSE)</f>
        <v>Small Market</v>
      </c>
      <c r="R1744" t="str">
        <f>VLOOKUP(M1744,Product!$A$1:$D$14,2,FALSE)</f>
        <v>Earl Grey</v>
      </c>
      <c r="S1744" t="str">
        <f>VLOOKUP(M1744,Product!$A$1:$D$14,3,FALSE)</f>
        <v>Tea</v>
      </c>
      <c r="T1744" t="str">
        <f>VLOOKUP(M1744,Product!$A$1:$D$14,4,FALSE)</f>
        <v>Regular</v>
      </c>
    </row>
    <row r="1745" spans="1:20" x14ac:dyDescent="0.3">
      <c r="A1745">
        <v>-363</v>
      </c>
      <c r="B1745">
        <v>-255</v>
      </c>
      <c r="C1745">
        <v>21</v>
      </c>
      <c r="D1745">
        <v>194</v>
      </c>
      <c r="E1745">
        <v>129</v>
      </c>
      <c r="F1745">
        <v>96</v>
      </c>
      <c r="G1745">
        <v>7058</v>
      </c>
      <c r="H1745">
        <v>-170</v>
      </c>
      <c r="I1745">
        <v>68</v>
      </c>
      <c r="J1745">
        <v>-110</v>
      </c>
      <c r="K1745">
        <v>0</v>
      </c>
      <c r="L1745">
        <v>702</v>
      </c>
      <c r="M1745">
        <v>13</v>
      </c>
      <c r="N1745" s="2">
        <v>43008</v>
      </c>
      <c r="O1745" t="str">
        <f>VLOOKUP(L1745,Location!$A$1:$D$157,2,FALSE)</f>
        <v>Nevada</v>
      </c>
      <c r="P1745" t="str">
        <f>VLOOKUP(L1745,Location!$A$1:$D$157,3,FALSE)</f>
        <v>West</v>
      </c>
      <c r="Q1745" t="str">
        <f>VLOOKUP(L1745,Location!$A$1:$D$157,4,FALSE)</f>
        <v>Small Market</v>
      </c>
      <c r="R1745" t="str">
        <f>VLOOKUP(M1745,Product!$A$1:$D$14,2,FALSE)</f>
        <v>Green Tea</v>
      </c>
      <c r="S1745" t="str">
        <f>VLOOKUP(M1745,Product!$A$1:$D$14,3,FALSE)</f>
        <v>Tea</v>
      </c>
      <c r="T1745" t="str">
        <f>VLOOKUP(M1745,Product!$A$1:$D$14,4,FALSE)</f>
        <v>Regular</v>
      </c>
    </row>
    <row r="1746" spans="1:20" x14ac:dyDescent="0.3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s="2">
        <v>43008</v>
      </c>
      <c r="O1746" t="str">
        <f>VLOOKUP(L1746,Location!$A$1:$D$157,2,FALSE)</f>
        <v>Nevada</v>
      </c>
      <c r="P1746" t="str">
        <f>VLOOKUP(L1746,Location!$A$1:$D$157,3,FALSE)</f>
        <v>West</v>
      </c>
      <c r="Q1746" t="str">
        <f>VLOOKUP(L1746,Location!$A$1:$D$157,4,FALSE)</f>
        <v>Small Market</v>
      </c>
      <c r="R1746" t="str">
        <f>VLOOKUP(M1746,Product!$A$1:$D$14,2,FALSE)</f>
        <v>Columbian</v>
      </c>
      <c r="S1746" t="str">
        <f>VLOOKUP(M1746,Product!$A$1:$D$14,3,FALSE)</f>
        <v>Coffee</v>
      </c>
      <c r="T1746" t="str">
        <f>VLOOKUP(M1746,Product!$A$1:$D$14,4,FALSE)</f>
        <v>Regular</v>
      </c>
    </row>
    <row r="1747" spans="1:20" x14ac:dyDescent="0.3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s="2">
        <v>43008</v>
      </c>
      <c r="O1747" t="str">
        <f>VLOOKUP(L1747,Location!$A$1:$D$157,2,FALSE)</f>
        <v>Nevada</v>
      </c>
      <c r="P1747" t="str">
        <f>VLOOKUP(L1747,Location!$A$1:$D$157,3,FALSE)</f>
        <v>West</v>
      </c>
      <c r="Q1747" t="str">
        <f>VLOOKUP(L1747,Location!$A$1:$D$157,4,FALSE)</f>
        <v>Small Market</v>
      </c>
      <c r="R1747" t="str">
        <f>VLOOKUP(M1747,Product!$A$1:$D$14,2,FALSE)</f>
        <v>Decaf Irish Cream</v>
      </c>
      <c r="S1747" t="str">
        <f>VLOOKUP(M1747,Product!$A$1:$D$14,3,FALSE)</f>
        <v>Coffee</v>
      </c>
      <c r="T1747" t="str">
        <f>VLOOKUP(M1747,Product!$A$1:$D$14,4,FALSE)</f>
        <v>Decaf</v>
      </c>
    </row>
    <row r="1748" spans="1:20" x14ac:dyDescent="0.3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s="2">
        <v>43008</v>
      </c>
      <c r="O1748" t="str">
        <f>VLOOKUP(L1748,Location!$A$1:$D$157,2,FALSE)</f>
        <v>Nevada</v>
      </c>
      <c r="P1748" t="str">
        <f>VLOOKUP(L1748,Location!$A$1:$D$157,3,FALSE)</f>
        <v>West</v>
      </c>
      <c r="Q1748" t="str">
        <f>VLOOKUP(L1748,Location!$A$1:$D$157,4,FALSE)</f>
        <v>Small Market</v>
      </c>
      <c r="R1748" t="str">
        <f>VLOOKUP(M1748,Product!$A$1:$D$14,2,FALSE)</f>
        <v>Caffe Latte</v>
      </c>
      <c r="S1748" t="str">
        <f>VLOOKUP(M1748,Product!$A$1:$D$14,3,FALSE)</f>
        <v>Espresso</v>
      </c>
      <c r="T1748" t="str">
        <f>VLOOKUP(M1748,Product!$A$1:$D$14,4,FALSE)</f>
        <v>Regular</v>
      </c>
    </row>
    <row r="1749" spans="1:20" x14ac:dyDescent="0.3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2">
        <v>43008</v>
      </c>
      <c r="O1749" t="str">
        <f>VLOOKUP(L1749,Location!$A$1:$D$157,2,FALSE)</f>
        <v>Nevada</v>
      </c>
      <c r="P1749" t="str">
        <f>VLOOKUP(L1749,Location!$A$1:$D$157,3,FALSE)</f>
        <v>West</v>
      </c>
      <c r="Q1749" t="str">
        <f>VLOOKUP(L1749,Location!$A$1:$D$157,4,FALSE)</f>
        <v>Small Market</v>
      </c>
      <c r="R1749" t="str">
        <f>VLOOKUP(M1749,Product!$A$1:$D$14,2,FALSE)</f>
        <v>Caffe Mocha</v>
      </c>
      <c r="S1749" t="str">
        <f>VLOOKUP(M1749,Product!$A$1:$D$14,3,FALSE)</f>
        <v>Espresso</v>
      </c>
      <c r="T1749" t="str">
        <f>VLOOKUP(M1749,Product!$A$1:$D$14,4,FALSE)</f>
        <v>Regular</v>
      </c>
    </row>
    <row r="1750" spans="1:20" x14ac:dyDescent="0.3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2">
        <v>43008</v>
      </c>
      <c r="O1750" t="str">
        <f>VLOOKUP(L1750,Location!$A$1:$D$157,2,FALSE)</f>
        <v>Nevada</v>
      </c>
      <c r="P1750" t="str">
        <f>VLOOKUP(L1750,Location!$A$1:$D$157,3,FALSE)</f>
        <v>West</v>
      </c>
      <c r="Q1750" t="str">
        <f>VLOOKUP(L1750,Location!$A$1:$D$157,4,FALSE)</f>
        <v>Small Market</v>
      </c>
      <c r="R1750" t="str">
        <f>VLOOKUP(M1750,Product!$A$1:$D$14,2,FALSE)</f>
        <v>Decaf Espresso</v>
      </c>
      <c r="S1750" t="str">
        <f>VLOOKUP(M1750,Product!$A$1:$D$14,3,FALSE)</f>
        <v>Espresso</v>
      </c>
      <c r="T1750" t="str">
        <f>VLOOKUP(M1750,Product!$A$1:$D$14,4,FALSE)</f>
        <v>Decaf</v>
      </c>
    </row>
    <row r="1751" spans="1:20" x14ac:dyDescent="0.3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2">
        <v>43008</v>
      </c>
      <c r="O1751" t="str">
        <f>VLOOKUP(L1751,Location!$A$1:$D$157,2,FALSE)</f>
        <v>Oregon</v>
      </c>
      <c r="P1751" t="str">
        <f>VLOOKUP(L1751,Location!$A$1:$D$157,3,FALSE)</f>
        <v>West</v>
      </c>
      <c r="Q1751" t="str">
        <f>VLOOKUP(L1751,Location!$A$1:$D$157,4,FALSE)</f>
        <v>Small Market</v>
      </c>
      <c r="R1751" t="str">
        <f>VLOOKUP(M1751,Product!$A$1:$D$14,2,FALSE)</f>
        <v>Chamomile</v>
      </c>
      <c r="S1751" t="str">
        <f>VLOOKUP(M1751,Product!$A$1:$D$14,3,FALSE)</f>
        <v>Herbal Tea</v>
      </c>
      <c r="T1751" t="str">
        <f>VLOOKUP(M1751,Product!$A$1:$D$14,4,FALSE)</f>
        <v>Decaf</v>
      </c>
    </row>
    <row r="1752" spans="1:20" x14ac:dyDescent="0.3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s="2">
        <v>43008</v>
      </c>
      <c r="O1752" t="str">
        <f>VLOOKUP(L1752,Location!$A$1:$D$157,2,FALSE)</f>
        <v>Oregon</v>
      </c>
      <c r="P1752" t="str">
        <f>VLOOKUP(L1752,Location!$A$1:$D$157,3,FALSE)</f>
        <v>West</v>
      </c>
      <c r="Q1752" t="str">
        <f>VLOOKUP(L1752,Location!$A$1:$D$157,4,FALSE)</f>
        <v>Small Market</v>
      </c>
      <c r="R1752" t="str">
        <f>VLOOKUP(M1752,Product!$A$1:$D$14,2,FALSE)</f>
        <v>Lemon</v>
      </c>
      <c r="S1752" t="str">
        <f>VLOOKUP(M1752,Product!$A$1:$D$14,3,FALSE)</f>
        <v>Herbal Tea</v>
      </c>
      <c r="T1752" t="str">
        <f>VLOOKUP(M1752,Product!$A$1:$D$14,4,FALSE)</f>
        <v>Decaf</v>
      </c>
    </row>
    <row r="1753" spans="1:20" x14ac:dyDescent="0.3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s="2">
        <v>43008</v>
      </c>
      <c r="O1753" t="str">
        <f>VLOOKUP(L1753,Location!$A$1:$D$157,2,FALSE)</f>
        <v>Oregon</v>
      </c>
      <c r="P1753" t="str">
        <f>VLOOKUP(L1753,Location!$A$1:$D$157,3,FALSE)</f>
        <v>West</v>
      </c>
      <c r="Q1753" t="str">
        <f>VLOOKUP(L1753,Location!$A$1:$D$157,4,FALSE)</f>
        <v>Small Market</v>
      </c>
      <c r="R1753" t="str">
        <f>VLOOKUP(M1753,Product!$A$1:$D$14,2,FALSE)</f>
        <v>Darjeeling</v>
      </c>
      <c r="S1753" t="str">
        <f>VLOOKUP(M1753,Product!$A$1:$D$14,3,FALSE)</f>
        <v>Tea</v>
      </c>
      <c r="T1753" t="str">
        <f>VLOOKUP(M1753,Product!$A$1:$D$14,4,FALSE)</f>
        <v>Regular</v>
      </c>
    </row>
    <row r="1754" spans="1:20" x14ac:dyDescent="0.3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s="2">
        <v>43008</v>
      </c>
      <c r="O1754" t="str">
        <f>VLOOKUP(L1754,Location!$A$1:$D$157,2,FALSE)</f>
        <v>Oregon</v>
      </c>
      <c r="P1754" t="str">
        <f>VLOOKUP(L1754,Location!$A$1:$D$157,3,FALSE)</f>
        <v>West</v>
      </c>
      <c r="Q1754" t="str">
        <f>VLOOKUP(L1754,Location!$A$1:$D$157,4,FALSE)</f>
        <v>Small Market</v>
      </c>
      <c r="R1754" t="str">
        <f>VLOOKUP(M1754,Product!$A$1:$D$14,2,FALSE)</f>
        <v>Earl Grey</v>
      </c>
      <c r="S1754" t="str">
        <f>VLOOKUP(M1754,Product!$A$1:$D$14,3,FALSE)</f>
        <v>Tea</v>
      </c>
      <c r="T1754" t="str">
        <f>VLOOKUP(M1754,Product!$A$1:$D$14,4,FALSE)</f>
        <v>Regular</v>
      </c>
    </row>
    <row r="1755" spans="1:20" x14ac:dyDescent="0.3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s="2">
        <v>43008</v>
      </c>
      <c r="O1755" t="str">
        <f>VLOOKUP(L1755,Location!$A$1:$D$157,2,FALSE)</f>
        <v>Oregon</v>
      </c>
      <c r="P1755" t="str">
        <f>VLOOKUP(L1755,Location!$A$1:$D$157,3,FALSE)</f>
        <v>West</v>
      </c>
      <c r="Q1755" t="str">
        <f>VLOOKUP(L1755,Location!$A$1:$D$157,4,FALSE)</f>
        <v>Small Market</v>
      </c>
      <c r="R1755" t="str">
        <f>VLOOKUP(M1755,Product!$A$1:$D$14,2,FALSE)</f>
        <v>Green Tea</v>
      </c>
      <c r="S1755" t="str">
        <f>VLOOKUP(M1755,Product!$A$1:$D$14,3,FALSE)</f>
        <v>Tea</v>
      </c>
      <c r="T1755" t="str">
        <f>VLOOKUP(M1755,Product!$A$1:$D$14,4,FALSE)</f>
        <v>Regular</v>
      </c>
    </row>
    <row r="1756" spans="1:20" x14ac:dyDescent="0.3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2">
        <v>43008</v>
      </c>
      <c r="O1756" t="str">
        <f>VLOOKUP(L1756,Location!$A$1:$D$157,2,FALSE)</f>
        <v>Oregon</v>
      </c>
      <c r="P1756" t="str">
        <f>VLOOKUP(L1756,Location!$A$1:$D$157,3,FALSE)</f>
        <v>West</v>
      </c>
      <c r="Q1756" t="str">
        <f>VLOOKUP(L1756,Location!$A$1:$D$157,4,FALSE)</f>
        <v>Small Market</v>
      </c>
      <c r="R1756" t="str">
        <f>VLOOKUP(M1756,Product!$A$1:$D$14,2,FALSE)</f>
        <v>Amaretto</v>
      </c>
      <c r="S1756" t="str">
        <f>VLOOKUP(M1756,Product!$A$1:$D$14,3,FALSE)</f>
        <v>Coffee</v>
      </c>
      <c r="T1756" t="str">
        <f>VLOOKUP(M1756,Product!$A$1:$D$14,4,FALSE)</f>
        <v>Regular</v>
      </c>
    </row>
    <row r="1757" spans="1:20" x14ac:dyDescent="0.3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s="2">
        <v>43008</v>
      </c>
      <c r="O1757" t="str">
        <f>VLOOKUP(L1757,Location!$A$1:$D$157,2,FALSE)</f>
        <v>Oregon</v>
      </c>
      <c r="P1757" t="str">
        <f>VLOOKUP(L1757,Location!$A$1:$D$157,3,FALSE)</f>
        <v>West</v>
      </c>
      <c r="Q1757" t="str">
        <f>VLOOKUP(L1757,Location!$A$1:$D$157,4,FALSE)</f>
        <v>Small Market</v>
      </c>
      <c r="R1757" t="str">
        <f>VLOOKUP(M1757,Product!$A$1:$D$14,2,FALSE)</f>
        <v>Columbian</v>
      </c>
      <c r="S1757" t="str">
        <f>VLOOKUP(M1757,Product!$A$1:$D$14,3,FALSE)</f>
        <v>Coffee</v>
      </c>
      <c r="T1757" t="str">
        <f>VLOOKUP(M1757,Product!$A$1:$D$14,4,FALSE)</f>
        <v>Regular</v>
      </c>
    </row>
    <row r="1758" spans="1:20" x14ac:dyDescent="0.3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s="2">
        <v>43008</v>
      </c>
      <c r="O1758" t="str">
        <f>VLOOKUP(L1758,Location!$A$1:$D$157,2,FALSE)</f>
        <v>Oregon</v>
      </c>
      <c r="P1758" t="str">
        <f>VLOOKUP(L1758,Location!$A$1:$D$157,3,FALSE)</f>
        <v>West</v>
      </c>
      <c r="Q1758" t="str">
        <f>VLOOKUP(L1758,Location!$A$1:$D$157,4,FALSE)</f>
        <v>Small Market</v>
      </c>
      <c r="R1758" t="str">
        <f>VLOOKUP(M1758,Product!$A$1:$D$14,2,FALSE)</f>
        <v>Decaf Irish Cream</v>
      </c>
      <c r="S1758" t="str">
        <f>VLOOKUP(M1758,Product!$A$1:$D$14,3,FALSE)</f>
        <v>Coffee</v>
      </c>
      <c r="T1758" t="str">
        <f>VLOOKUP(M1758,Product!$A$1:$D$14,4,FALSE)</f>
        <v>Decaf</v>
      </c>
    </row>
    <row r="1759" spans="1:20" x14ac:dyDescent="0.3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s="2">
        <v>43008</v>
      </c>
      <c r="O1759" t="str">
        <f>VLOOKUP(L1759,Location!$A$1:$D$157,2,FALSE)</f>
        <v>Oregon</v>
      </c>
      <c r="P1759" t="str">
        <f>VLOOKUP(L1759,Location!$A$1:$D$157,3,FALSE)</f>
        <v>West</v>
      </c>
      <c r="Q1759" t="str">
        <f>VLOOKUP(L1759,Location!$A$1:$D$157,4,FALSE)</f>
        <v>Small Market</v>
      </c>
      <c r="R1759" t="str">
        <f>VLOOKUP(M1759,Product!$A$1:$D$14,2,FALSE)</f>
        <v>Caffe Latte</v>
      </c>
      <c r="S1759" t="str">
        <f>VLOOKUP(M1759,Product!$A$1:$D$14,3,FALSE)</f>
        <v>Espresso</v>
      </c>
      <c r="T1759" t="str">
        <f>VLOOKUP(M1759,Product!$A$1:$D$14,4,FALSE)</f>
        <v>Regular</v>
      </c>
    </row>
    <row r="1760" spans="1:20" x14ac:dyDescent="0.3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s="2">
        <v>43008</v>
      </c>
      <c r="O1760" t="str">
        <f>VLOOKUP(L1760,Location!$A$1:$D$157,2,FALSE)</f>
        <v>Oregon</v>
      </c>
      <c r="P1760" t="str">
        <f>VLOOKUP(L1760,Location!$A$1:$D$157,3,FALSE)</f>
        <v>West</v>
      </c>
      <c r="Q1760" t="str">
        <f>VLOOKUP(L1760,Location!$A$1:$D$157,4,FALSE)</f>
        <v>Small Market</v>
      </c>
      <c r="R1760" t="str">
        <f>VLOOKUP(M1760,Product!$A$1:$D$14,2,FALSE)</f>
        <v>Caffe Mocha</v>
      </c>
      <c r="S1760" t="str">
        <f>VLOOKUP(M1760,Product!$A$1:$D$14,3,FALSE)</f>
        <v>Espresso</v>
      </c>
      <c r="T1760" t="str">
        <f>VLOOKUP(M1760,Product!$A$1:$D$14,4,FALSE)</f>
        <v>Regular</v>
      </c>
    </row>
    <row r="1761" spans="1:20" x14ac:dyDescent="0.3">
      <c r="A1761">
        <v>91</v>
      </c>
      <c r="B1761">
        <v>161</v>
      </c>
      <c r="C1761">
        <v>322</v>
      </c>
      <c r="D1761">
        <v>110</v>
      </c>
      <c r="E1761">
        <v>70</v>
      </c>
      <c r="F1761">
        <v>45</v>
      </c>
      <c r="G1761">
        <v>1267</v>
      </c>
      <c r="H1761">
        <v>110</v>
      </c>
      <c r="I1761">
        <v>147</v>
      </c>
      <c r="J1761">
        <v>150</v>
      </c>
      <c r="K1761">
        <v>290</v>
      </c>
      <c r="L1761">
        <v>503</v>
      </c>
      <c r="M1761">
        <v>6</v>
      </c>
      <c r="N1761" s="2">
        <v>43008</v>
      </c>
      <c r="O1761" t="str">
        <f>VLOOKUP(L1761,Location!$A$1:$D$157,2,FALSE)</f>
        <v>Oregon</v>
      </c>
      <c r="P1761" t="str">
        <f>VLOOKUP(L1761,Location!$A$1:$D$157,3,FALSE)</f>
        <v>West</v>
      </c>
      <c r="Q1761" t="str">
        <f>VLOOKUP(L1761,Location!$A$1:$D$157,4,FALSE)</f>
        <v>Small Market</v>
      </c>
      <c r="R1761" t="str">
        <f>VLOOKUP(M1761,Product!$A$1:$D$14,2,FALSE)</f>
        <v>Decaf Espresso</v>
      </c>
      <c r="S1761" t="str">
        <f>VLOOKUP(M1761,Product!$A$1:$D$14,3,FALSE)</f>
        <v>Espresso</v>
      </c>
      <c r="T1761" t="str">
        <f>VLOOKUP(M1761,Product!$A$1:$D$14,4,FALSE)</f>
        <v>Decaf</v>
      </c>
    </row>
    <row r="1762" spans="1:20" x14ac:dyDescent="0.3">
      <c r="A1762">
        <v>115</v>
      </c>
      <c r="B1762">
        <v>188</v>
      </c>
      <c r="C1762">
        <v>313</v>
      </c>
      <c r="D1762">
        <v>142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s="2">
        <v>43008</v>
      </c>
      <c r="O1762" t="str">
        <f>VLOOKUP(L1762,Location!$A$1:$D$157,2,FALSE)</f>
        <v>Washington</v>
      </c>
      <c r="P1762" t="str">
        <f>VLOOKUP(L1762,Location!$A$1:$D$157,3,FALSE)</f>
        <v>West</v>
      </c>
      <c r="Q1762" t="str">
        <f>VLOOKUP(L1762,Location!$A$1:$D$157,4,FALSE)</f>
        <v>Small Market</v>
      </c>
      <c r="R1762" t="str">
        <f>VLOOKUP(M1762,Product!$A$1:$D$14,2,FALSE)</f>
        <v>Chamomile</v>
      </c>
      <c r="S1762" t="str">
        <f>VLOOKUP(M1762,Product!$A$1:$D$14,3,FALSE)</f>
        <v>Herbal Tea</v>
      </c>
      <c r="T1762" t="str">
        <f>VLOOKUP(M1762,Product!$A$1:$D$14,4,FALSE)</f>
        <v>Decaf</v>
      </c>
    </row>
    <row r="1763" spans="1:20" x14ac:dyDescent="0.3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s="2">
        <v>43008</v>
      </c>
      <c r="O1763" t="str">
        <f>VLOOKUP(L1763,Location!$A$1:$D$157,2,FALSE)</f>
        <v>Washington</v>
      </c>
      <c r="P1763" t="str">
        <f>VLOOKUP(L1763,Location!$A$1:$D$157,3,FALSE)</f>
        <v>West</v>
      </c>
      <c r="Q1763" t="str">
        <f>VLOOKUP(L1763,Location!$A$1:$D$157,4,FALSE)</f>
        <v>Small Market</v>
      </c>
      <c r="R1763" t="str">
        <f>VLOOKUP(M1763,Product!$A$1:$D$14,2,FALSE)</f>
        <v>Lemon</v>
      </c>
      <c r="S1763" t="str">
        <f>VLOOKUP(M1763,Product!$A$1:$D$14,3,FALSE)</f>
        <v>Herbal Tea</v>
      </c>
      <c r="T1763" t="str">
        <f>VLOOKUP(M1763,Product!$A$1:$D$14,4,FALSE)</f>
        <v>Decaf</v>
      </c>
    </row>
    <row r="1764" spans="1:20" x14ac:dyDescent="0.3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s="2">
        <v>43008</v>
      </c>
      <c r="O1764" t="str">
        <f>VLOOKUP(L1764,Location!$A$1:$D$157,2,FALSE)</f>
        <v>Washington</v>
      </c>
      <c r="P1764" t="str">
        <f>VLOOKUP(L1764,Location!$A$1:$D$157,3,FALSE)</f>
        <v>West</v>
      </c>
      <c r="Q1764" t="str">
        <f>VLOOKUP(L1764,Location!$A$1:$D$157,4,FALSE)</f>
        <v>Small Market</v>
      </c>
      <c r="R1764" t="str">
        <f>VLOOKUP(M1764,Product!$A$1:$D$14,2,FALSE)</f>
        <v>Darjeeling</v>
      </c>
      <c r="S1764" t="str">
        <f>VLOOKUP(M1764,Product!$A$1:$D$14,3,FALSE)</f>
        <v>Tea</v>
      </c>
      <c r="T1764" t="str">
        <f>VLOOKUP(M1764,Product!$A$1:$D$14,4,FALSE)</f>
        <v>Regular</v>
      </c>
    </row>
    <row r="1765" spans="1:20" x14ac:dyDescent="0.3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s="2">
        <v>43008</v>
      </c>
      <c r="O1765" t="str">
        <f>VLOOKUP(L1765,Location!$A$1:$D$157,2,FALSE)</f>
        <v>Washington</v>
      </c>
      <c r="P1765" t="str">
        <f>VLOOKUP(L1765,Location!$A$1:$D$157,3,FALSE)</f>
        <v>West</v>
      </c>
      <c r="Q1765" t="str">
        <f>VLOOKUP(L1765,Location!$A$1:$D$157,4,FALSE)</f>
        <v>Small Market</v>
      </c>
      <c r="R1765" t="str">
        <f>VLOOKUP(M1765,Product!$A$1:$D$14,2,FALSE)</f>
        <v>Earl Grey</v>
      </c>
      <c r="S1765" t="str">
        <f>VLOOKUP(M1765,Product!$A$1:$D$14,3,FALSE)</f>
        <v>Tea</v>
      </c>
      <c r="T1765" t="str">
        <f>VLOOKUP(M1765,Product!$A$1:$D$14,4,FALSE)</f>
        <v>Regular</v>
      </c>
    </row>
    <row r="1766" spans="1:20" x14ac:dyDescent="0.3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s="2">
        <v>43008</v>
      </c>
      <c r="O1766" t="str">
        <f>VLOOKUP(L1766,Location!$A$1:$D$157,2,FALSE)</f>
        <v>Washington</v>
      </c>
      <c r="P1766" t="str">
        <f>VLOOKUP(L1766,Location!$A$1:$D$157,3,FALSE)</f>
        <v>West</v>
      </c>
      <c r="Q1766" t="str">
        <f>VLOOKUP(L1766,Location!$A$1:$D$157,4,FALSE)</f>
        <v>Small Market</v>
      </c>
      <c r="R1766" t="str">
        <f>VLOOKUP(M1766,Product!$A$1:$D$14,2,FALSE)</f>
        <v>Green Tea</v>
      </c>
      <c r="S1766" t="str">
        <f>VLOOKUP(M1766,Product!$A$1:$D$14,3,FALSE)</f>
        <v>Tea</v>
      </c>
      <c r="T1766" t="str">
        <f>VLOOKUP(M1766,Product!$A$1:$D$14,4,FALSE)</f>
        <v>Regular</v>
      </c>
    </row>
    <row r="1767" spans="1:20" x14ac:dyDescent="0.3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s="2">
        <v>43008</v>
      </c>
      <c r="O1767" t="str">
        <f>VLOOKUP(L1767,Location!$A$1:$D$157,2,FALSE)</f>
        <v>Washington</v>
      </c>
      <c r="P1767" t="str">
        <f>VLOOKUP(L1767,Location!$A$1:$D$157,3,FALSE)</f>
        <v>West</v>
      </c>
      <c r="Q1767" t="str">
        <f>VLOOKUP(L1767,Location!$A$1:$D$157,4,FALSE)</f>
        <v>Small Market</v>
      </c>
      <c r="R1767" t="str">
        <f>VLOOKUP(M1767,Product!$A$1:$D$14,2,FALSE)</f>
        <v>Columbian</v>
      </c>
      <c r="S1767" t="str">
        <f>VLOOKUP(M1767,Product!$A$1:$D$14,3,FALSE)</f>
        <v>Coffee</v>
      </c>
      <c r="T1767" t="str">
        <f>VLOOKUP(M1767,Product!$A$1:$D$14,4,FALSE)</f>
        <v>Regular</v>
      </c>
    </row>
    <row r="1768" spans="1:20" x14ac:dyDescent="0.3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117</v>
      </c>
      <c r="J1768">
        <v>190</v>
      </c>
      <c r="K1768">
        <v>330</v>
      </c>
      <c r="L1768">
        <v>425</v>
      </c>
      <c r="M1768">
        <v>3</v>
      </c>
      <c r="N1768" s="2">
        <v>43008</v>
      </c>
      <c r="O1768" t="str">
        <f>VLOOKUP(L1768,Location!$A$1:$D$157,2,FALSE)</f>
        <v>Washington</v>
      </c>
      <c r="P1768" t="str">
        <f>VLOOKUP(L1768,Location!$A$1:$D$157,3,FALSE)</f>
        <v>West</v>
      </c>
      <c r="Q1768" t="str">
        <f>VLOOKUP(L1768,Location!$A$1:$D$157,4,FALSE)</f>
        <v>Small Market</v>
      </c>
      <c r="R1768" t="str">
        <f>VLOOKUP(M1768,Product!$A$1:$D$14,2,FALSE)</f>
        <v>Decaf Irish Cream</v>
      </c>
      <c r="S1768" t="str">
        <f>VLOOKUP(M1768,Product!$A$1:$D$14,3,FALSE)</f>
        <v>Coffee</v>
      </c>
      <c r="T1768" t="str">
        <f>VLOOKUP(M1768,Product!$A$1:$D$14,4,FALSE)</f>
        <v>Decaf</v>
      </c>
    </row>
    <row r="1769" spans="1:20" x14ac:dyDescent="0.3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s="2">
        <v>43008</v>
      </c>
      <c r="O1769" t="str">
        <f>VLOOKUP(L1769,Location!$A$1:$D$157,2,FALSE)</f>
        <v>Washington</v>
      </c>
      <c r="P1769" t="str">
        <f>VLOOKUP(L1769,Location!$A$1:$D$157,3,FALSE)</f>
        <v>West</v>
      </c>
      <c r="Q1769" t="str">
        <f>VLOOKUP(L1769,Location!$A$1:$D$157,4,FALSE)</f>
        <v>Small Market</v>
      </c>
      <c r="R1769" t="str">
        <f>VLOOKUP(M1769,Product!$A$1:$D$14,2,FALSE)</f>
        <v>Caffe Latte</v>
      </c>
      <c r="S1769" t="str">
        <f>VLOOKUP(M1769,Product!$A$1:$D$14,3,FALSE)</f>
        <v>Espresso</v>
      </c>
      <c r="T1769" t="str">
        <f>VLOOKUP(M1769,Product!$A$1:$D$14,4,FALSE)</f>
        <v>Regular</v>
      </c>
    </row>
    <row r="1770" spans="1:20" x14ac:dyDescent="0.3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s="2">
        <v>43008</v>
      </c>
      <c r="O1770" t="str">
        <f>VLOOKUP(L1770,Location!$A$1:$D$157,2,FALSE)</f>
        <v>Washington</v>
      </c>
      <c r="P1770" t="str">
        <f>VLOOKUP(L1770,Location!$A$1:$D$157,3,FALSE)</f>
        <v>West</v>
      </c>
      <c r="Q1770" t="str">
        <f>VLOOKUP(L1770,Location!$A$1:$D$157,4,FALSE)</f>
        <v>Small Market</v>
      </c>
      <c r="R1770" t="str">
        <f>VLOOKUP(M1770,Product!$A$1:$D$14,2,FALSE)</f>
        <v>Caffe Mocha</v>
      </c>
      <c r="S1770" t="str">
        <f>VLOOKUP(M1770,Product!$A$1:$D$14,3,FALSE)</f>
        <v>Espresso</v>
      </c>
      <c r="T1770" t="str">
        <f>VLOOKUP(M1770,Product!$A$1:$D$14,4,FALSE)</f>
        <v>Regular</v>
      </c>
    </row>
    <row r="1771" spans="1:20" x14ac:dyDescent="0.3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s="2">
        <v>43008</v>
      </c>
      <c r="O1771" t="str">
        <f>VLOOKUP(L1771,Location!$A$1:$D$157,2,FALSE)</f>
        <v>Washington</v>
      </c>
      <c r="P1771" t="str">
        <f>VLOOKUP(L1771,Location!$A$1:$D$157,3,FALSE)</f>
        <v>West</v>
      </c>
      <c r="Q1771" t="str">
        <f>VLOOKUP(L1771,Location!$A$1:$D$157,4,FALSE)</f>
        <v>Small Market</v>
      </c>
      <c r="R1771" t="str">
        <f>VLOOKUP(M1771,Product!$A$1:$D$14,2,FALSE)</f>
        <v>Decaf Espresso</v>
      </c>
      <c r="S1771" t="str">
        <f>VLOOKUP(M1771,Product!$A$1:$D$14,3,FALSE)</f>
        <v>Espresso</v>
      </c>
      <c r="T1771" t="str">
        <f>VLOOKUP(M1771,Product!$A$1:$D$14,4,FALSE)</f>
        <v>Decaf</v>
      </c>
    </row>
    <row r="1772" spans="1:20" x14ac:dyDescent="0.3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s="2">
        <v>43039</v>
      </c>
      <c r="O1772" t="str">
        <f>VLOOKUP(L1772,Location!$A$1:$D$157,2,FALSE)</f>
        <v>Colorado</v>
      </c>
      <c r="P1772" t="str">
        <f>VLOOKUP(L1772,Location!$A$1:$D$157,3,FALSE)</f>
        <v>Central</v>
      </c>
      <c r="Q1772" t="str">
        <f>VLOOKUP(L1772,Location!$A$1:$D$157,4,FALSE)</f>
        <v>Major Market</v>
      </c>
      <c r="R1772" t="str">
        <f>VLOOKUP(M1772,Product!$A$1:$D$14,2,FALSE)</f>
        <v>Green Tea</v>
      </c>
      <c r="S1772" t="str">
        <f>VLOOKUP(M1772,Product!$A$1:$D$14,3,FALSE)</f>
        <v>Tea</v>
      </c>
      <c r="T1772" t="str">
        <f>VLOOKUP(M1772,Product!$A$1:$D$14,4,FALSE)</f>
        <v>Regular</v>
      </c>
    </row>
    <row r="1773" spans="1:20" x14ac:dyDescent="0.3">
      <c r="A1773">
        <v>107</v>
      </c>
      <c r="B1773">
        <v>182</v>
      </c>
      <c r="C1773">
        <v>363</v>
      </c>
      <c r="D1773">
        <v>225</v>
      </c>
      <c r="E1773">
        <v>75</v>
      </c>
      <c r="F1773">
        <v>50</v>
      </c>
      <c r="G1773">
        <v>1283</v>
      </c>
      <c r="H1773">
        <v>100</v>
      </c>
      <c r="I1773">
        <v>180</v>
      </c>
      <c r="J1773">
        <v>160</v>
      </c>
      <c r="K1773">
        <v>330</v>
      </c>
      <c r="L1773">
        <v>970</v>
      </c>
      <c r="M1773">
        <v>8</v>
      </c>
      <c r="N1773" s="2">
        <v>43039</v>
      </c>
      <c r="O1773" t="str">
        <f>VLOOKUP(L1773,Location!$A$1:$D$157,2,FALSE)</f>
        <v>Colorado</v>
      </c>
      <c r="P1773" t="str">
        <f>VLOOKUP(L1773,Location!$A$1:$D$157,3,FALSE)</f>
        <v>Central</v>
      </c>
      <c r="Q1773" t="str">
        <f>VLOOKUP(L1773,Location!$A$1:$D$157,4,FALSE)</f>
        <v>Major Market</v>
      </c>
      <c r="R1773" t="str">
        <f>VLOOKUP(M1773,Product!$A$1:$D$14,2,FALSE)</f>
        <v>Chamomile</v>
      </c>
      <c r="S1773" t="str">
        <f>VLOOKUP(M1773,Product!$A$1:$D$14,3,FALSE)</f>
        <v>Herbal Tea</v>
      </c>
      <c r="T1773" t="str">
        <f>VLOOKUP(M1773,Product!$A$1:$D$14,4,FALSE)</f>
        <v>Decaf</v>
      </c>
    </row>
    <row r="1774" spans="1:20" x14ac:dyDescent="0.3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s="2">
        <v>43039</v>
      </c>
      <c r="O1774" t="str">
        <f>VLOOKUP(L1774,Location!$A$1:$D$157,2,FALSE)</f>
        <v>Colorado</v>
      </c>
      <c r="P1774" t="str">
        <f>VLOOKUP(L1774,Location!$A$1:$D$157,3,FALSE)</f>
        <v>Central</v>
      </c>
      <c r="Q1774" t="str">
        <f>VLOOKUP(L1774,Location!$A$1:$D$157,4,FALSE)</f>
        <v>Major Market</v>
      </c>
      <c r="R1774" t="str">
        <f>VLOOKUP(M1774,Product!$A$1:$D$14,2,FALSE)</f>
        <v>Lemon</v>
      </c>
      <c r="S1774" t="str">
        <f>VLOOKUP(M1774,Product!$A$1:$D$14,3,FALSE)</f>
        <v>Herbal Tea</v>
      </c>
      <c r="T1774" t="str">
        <f>VLOOKUP(M1774,Product!$A$1:$D$14,4,FALSE)</f>
        <v>Decaf</v>
      </c>
    </row>
    <row r="1775" spans="1:20" x14ac:dyDescent="0.3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2">
        <v>43039</v>
      </c>
      <c r="O1775" t="str">
        <f>VLOOKUP(L1775,Location!$A$1:$D$157,2,FALSE)</f>
        <v>Colorado</v>
      </c>
      <c r="P1775" t="str">
        <f>VLOOKUP(L1775,Location!$A$1:$D$157,3,FALSE)</f>
        <v>Central</v>
      </c>
      <c r="Q1775" t="str">
        <f>VLOOKUP(L1775,Location!$A$1:$D$157,4,FALSE)</f>
        <v>Major Market</v>
      </c>
      <c r="R1775" t="str">
        <f>VLOOKUP(M1775,Product!$A$1:$D$14,2,FALSE)</f>
        <v>Mint</v>
      </c>
      <c r="S1775" t="str">
        <f>VLOOKUP(M1775,Product!$A$1:$D$14,3,FALSE)</f>
        <v>Herbal Tea</v>
      </c>
      <c r="T1775" t="str">
        <f>VLOOKUP(M1775,Product!$A$1:$D$14,4,FALSE)</f>
        <v>Decaf</v>
      </c>
    </row>
    <row r="1776" spans="1:20" x14ac:dyDescent="0.3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2">
        <v>43039</v>
      </c>
      <c r="O1776" t="str">
        <f>VLOOKUP(L1776,Location!$A$1:$D$157,2,FALSE)</f>
        <v>Colorado</v>
      </c>
      <c r="P1776" t="str">
        <f>VLOOKUP(L1776,Location!$A$1:$D$157,3,FALSE)</f>
        <v>Central</v>
      </c>
      <c r="Q1776" t="str">
        <f>VLOOKUP(L1776,Location!$A$1:$D$157,4,FALSE)</f>
        <v>Major Market</v>
      </c>
      <c r="R1776" t="str">
        <f>VLOOKUP(M1776,Product!$A$1:$D$14,2,FALSE)</f>
        <v>Darjeeling</v>
      </c>
      <c r="S1776" t="str">
        <f>VLOOKUP(M1776,Product!$A$1:$D$14,3,FALSE)</f>
        <v>Tea</v>
      </c>
      <c r="T1776" t="str">
        <f>VLOOKUP(M1776,Product!$A$1:$D$14,4,FALSE)</f>
        <v>Regular</v>
      </c>
    </row>
    <row r="1777" spans="1:20" x14ac:dyDescent="0.3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s="2">
        <v>43039</v>
      </c>
      <c r="O1777" t="str">
        <f>VLOOKUP(L1777,Location!$A$1:$D$157,2,FALSE)</f>
        <v>Colorado</v>
      </c>
      <c r="P1777" t="str">
        <f>VLOOKUP(L1777,Location!$A$1:$D$157,3,FALSE)</f>
        <v>Central</v>
      </c>
      <c r="Q1777" t="str">
        <f>VLOOKUP(L1777,Location!$A$1:$D$157,4,FALSE)</f>
        <v>Major Market</v>
      </c>
      <c r="R1777" t="str">
        <f>VLOOKUP(M1777,Product!$A$1:$D$14,2,FALSE)</f>
        <v>Earl Grey</v>
      </c>
      <c r="S1777" t="str">
        <f>VLOOKUP(M1777,Product!$A$1:$D$14,3,FALSE)</f>
        <v>Tea</v>
      </c>
      <c r="T1777" t="str">
        <f>VLOOKUP(M1777,Product!$A$1:$D$14,4,FALSE)</f>
        <v>Regular</v>
      </c>
    </row>
    <row r="1778" spans="1:20" x14ac:dyDescent="0.3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s="2">
        <v>43039</v>
      </c>
      <c r="O1778" t="str">
        <f>VLOOKUP(L1778,Location!$A$1:$D$157,2,FALSE)</f>
        <v>Colorado</v>
      </c>
      <c r="P1778" t="str">
        <f>VLOOKUP(L1778,Location!$A$1:$D$157,3,FALSE)</f>
        <v>Central</v>
      </c>
      <c r="Q1778" t="str">
        <f>VLOOKUP(L1778,Location!$A$1:$D$157,4,FALSE)</f>
        <v>Major Market</v>
      </c>
      <c r="R1778" t="str">
        <f>VLOOKUP(M1778,Product!$A$1:$D$14,2,FALSE)</f>
        <v>Decaf Espresso</v>
      </c>
      <c r="S1778" t="str">
        <f>VLOOKUP(M1778,Product!$A$1:$D$14,3,FALSE)</f>
        <v>Espresso</v>
      </c>
      <c r="T1778" t="str">
        <f>VLOOKUP(M1778,Product!$A$1:$D$14,4,FALSE)</f>
        <v>Decaf</v>
      </c>
    </row>
    <row r="1779" spans="1:20" x14ac:dyDescent="0.3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s="2">
        <v>43039</v>
      </c>
      <c r="O1779" t="str">
        <f>VLOOKUP(L1779,Location!$A$1:$D$157,2,FALSE)</f>
        <v>Colorado</v>
      </c>
      <c r="P1779" t="str">
        <f>VLOOKUP(L1779,Location!$A$1:$D$157,3,FALSE)</f>
        <v>Central</v>
      </c>
      <c r="Q1779" t="str">
        <f>VLOOKUP(L1779,Location!$A$1:$D$157,4,FALSE)</f>
        <v>Major Market</v>
      </c>
      <c r="R1779" t="str">
        <f>VLOOKUP(M1779,Product!$A$1:$D$14,2,FALSE)</f>
        <v>Caffe Mocha</v>
      </c>
      <c r="S1779" t="str">
        <f>VLOOKUP(M1779,Product!$A$1:$D$14,3,FALSE)</f>
        <v>Espresso</v>
      </c>
      <c r="T1779" t="str">
        <f>VLOOKUP(M1779,Product!$A$1:$D$14,4,FALSE)</f>
        <v>Regular</v>
      </c>
    </row>
    <row r="1780" spans="1:20" x14ac:dyDescent="0.3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s="2">
        <v>43039</v>
      </c>
      <c r="O1780" t="str">
        <f>VLOOKUP(L1780,Location!$A$1:$D$157,2,FALSE)</f>
        <v>Colorado</v>
      </c>
      <c r="P1780" t="str">
        <f>VLOOKUP(L1780,Location!$A$1:$D$157,3,FALSE)</f>
        <v>Central</v>
      </c>
      <c r="Q1780" t="str">
        <f>VLOOKUP(L1780,Location!$A$1:$D$157,4,FALSE)</f>
        <v>Major Market</v>
      </c>
      <c r="R1780" t="str">
        <f>VLOOKUP(M1780,Product!$A$1:$D$14,2,FALSE)</f>
        <v>Decaf Irish Cream</v>
      </c>
      <c r="S1780" t="str">
        <f>VLOOKUP(M1780,Product!$A$1:$D$14,3,FALSE)</f>
        <v>Coffee</v>
      </c>
      <c r="T1780" t="str">
        <f>VLOOKUP(M1780,Product!$A$1:$D$14,4,FALSE)</f>
        <v>Decaf</v>
      </c>
    </row>
    <row r="1781" spans="1:20" x14ac:dyDescent="0.3">
      <c r="A1781">
        <v>128</v>
      </c>
      <c r="B1781">
        <v>172</v>
      </c>
      <c r="C1781">
        <v>290</v>
      </c>
      <c r="D1781">
        <v>62</v>
      </c>
      <c r="E1781">
        <v>44</v>
      </c>
      <c r="F1781">
        <v>33</v>
      </c>
      <c r="G1781">
        <v>930</v>
      </c>
      <c r="H1781">
        <v>130</v>
      </c>
      <c r="I1781">
        <v>163</v>
      </c>
      <c r="J1781">
        <v>170</v>
      </c>
      <c r="K1781">
        <v>280</v>
      </c>
      <c r="L1781">
        <v>970</v>
      </c>
      <c r="M1781">
        <v>1</v>
      </c>
      <c r="N1781" s="2">
        <v>43039</v>
      </c>
      <c r="O1781" t="str">
        <f>VLOOKUP(L1781,Location!$A$1:$D$157,2,FALSE)</f>
        <v>Colorado</v>
      </c>
      <c r="P1781" t="str">
        <f>VLOOKUP(L1781,Location!$A$1:$D$157,3,FALSE)</f>
        <v>Central</v>
      </c>
      <c r="Q1781" t="str">
        <f>VLOOKUP(L1781,Location!$A$1:$D$157,4,FALSE)</f>
        <v>Major Market</v>
      </c>
      <c r="R1781" t="str">
        <f>VLOOKUP(M1781,Product!$A$1:$D$14,2,FALSE)</f>
        <v>Amaretto</v>
      </c>
      <c r="S1781" t="str">
        <f>VLOOKUP(M1781,Product!$A$1:$D$14,3,FALSE)</f>
        <v>Coffee</v>
      </c>
      <c r="T1781" t="str">
        <f>VLOOKUP(M1781,Product!$A$1:$D$14,4,FALSE)</f>
        <v>Regular</v>
      </c>
    </row>
    <row r="1782" spans="1:20" x14ac:dyDescent="0.3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2">
        <v>43039</v>
      </c>
      <c r="O1782" t="str">
        <f>VLOOKUP(L1782,Location!$A$1:$D$157,2,FALSE)</f>
        <v>Colorado</v>
      </c>
      <c r="P1782" t="str">
        <f>VLOOKUP(L1782,Location!$A$1:$D$157,3,FALSE)</f>
        <v>Central</v>
      </c>
      <c r="Q1782" t="str">
        <f>VLOOKUP(L1782,Location!$A$1:$D$157,4,FALSE)</f>
        <v>Major Market</v>
      </c>
      <c r="R1782" t="str">
        <f>VLOOKUP(M1782,Product!$A$1:$D$14,2,FALSE)</f>
        <v>Columbian</v>
      </c>
      <c r="S1782" t="str">
        <f>VLOOKUP(M1782,Product!$A$1:$D$14,3,FALSE)</f>
        <v>Coffee</v>
      </c>
      <c r="T1782" t="str">
        <f>VLOOKUP(M1782,Product!$A$1:$D$14,4,FALSE)</f>
        <v>Regular</v>
      </c>
    </row>
    <row r="1783" spans="1:20" x14ac:dyDescent="0.3">
      <c r="A1783">
        <v>127</v>
      </c>
      <c r="B1783">
        <v>172</v>
      </c>
      <c r="C1783">
        <v>290</v>
      </c>
      <c r="D1783">
        <v>103</v>
      </c>
      <c r="E1783">
        <v>45</v>
      </c>
      <c r="F1783">
        <v>33</v>
      </c>
      <c r="G1783">
        <v>930</v>
      </c>
      <c r="H1783">
        <v>110</v>
      </c>
      <c r="I1783">
        <v>96</v>
      </c>
      <c r="J1783">
        <v>150</v>
      </c>
      <c r="K1783">
        <v>260</v>
      </c>
      <c r="L1783">
        <v>312</v>
      </c>
      <c r="M1783">
        <v>8</v>
      </c>
      <c r="N1783" s="2">
        <v>43039</v>
      </c>
      <c r="O1783" t="str">
        <f>VLOOKUP(L1783,Location!$A$1:$D$157,2,FALSE)</f>
        <v>Illinois</v>
      </c>
      <c r="P1783" t="str">
        <f>VLOOKUP(L1783,Location!$A$1:$D$157,3,FALSE)</f>
        <v>Central</v>
      </c>
      <c r="Q1783" t="str">
        <f>VLOOKUP(L1783,Location!$A$1:$D$157,4,FALSE)</f>
        <v>Major Market</v>
      </c>
      <c r="R1783" t="str">
        <f>VLOOKUP(M1783,Product!$A$1:$D$14,2,FALSE)</f>
        <v>Chamomile</v>
      </c>
      <c r="S1783" t="str">
        <f>VLOOKUP(M1783,Product!$A$1:$D$14,3,FALSE)</f>
        <v>Herbal Tea</v>
      </c>
      <c r="T1783" t="str">
        <f>VLOOKUP(M1783,Product!$A$1:$D$14,4,FALSE)</f>
        <v>Decaf</v>
      </c>
    </row>
    <row r="1784" spans="1:20" x14ac:dyDescent="0.3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2">
        <v>43039</v>
      </c>
      <c r="O1784" t="str">
        <f>VLOOKUP(L1784,Location!$A$1:$D$157,2,FALSE)</f>
        <v>Illinois</v>
      </c>
      <c r="P1784" t="str">
        <f>VLOOKUP(L1784,Location!$A$1:$D$157,3,FALSE)</f>
        <v>Central</v>
      </c>
      <c r="Q1784" t="str">
        <f>VLOOKUP(L1784,Location!$A$1:$D$157,4,FALSE)</f>
        <v>Major Market</v>
      </c>
      <c r="R1784" t="str">
        <f>VLOOKUP(M1784,Product!$A$1:$D$14,2,FALSE)</f>
        <v>Lemon</v>
      </c>
      <c r="S1784" t="str">
        <f>VLOOKUP(M1784,Product!$A$1:$D$14,3,FALSE)</f>
        <v>Herbal Tea</v>
      </c>
      <c r="T1784" t="str">
        <f>VLOOKUP(M1784,Product!$A$1:$D$14,4,FALSE)</f>
        <v>Decaf</v>
      </c>
    </row>
    <row r="1785" spans="1:20" x14ac:dyDescent="0.3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s="2">
        <v>43039</v>
      </c>
      <c r="O1785" t="str">
        <f>VLOOKUP(L1785,Location!$A$1:$D$157,2,FALSE)</f>
        <v>Illinois</v>
      </c>
      <c r="P1785" t="str">
        <f>VLOOKUP(L1785,Location!$A$1:$D$157,3,FALSE)</f>
        <v>Central</v>
      </c>
      <c r="Q1785" t="str">
        <f>VLOOKUP(L1785,Location!$A$1:$D$157,4,FALSE)</f>
        <v>Major Market</v>
      </c>
      <c r="R1785" t="str">
        <f>VLOOKUP(M1785,Product!$A$1:$D$14,2,FALSE)</f>
        <v>Mint</v>
      </c>
      <c r="S1785" t="str">
        <f>VLOOKUP(M1785,Product!$A$1:$D$14,3,FALSE)</f>
        <v>Herbal Tea</v>
      </c>
      <c r="T1785" t="str">
        <f>VLOOKUP(M1785,Product!$A$1:$D$14,4,FALSE)</f>
        <v>Decaf</v>
      </c>
    </row>
    <row r="1786" spans="1:20" x14ac:dyDescent="0.3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s="2">
        <v>43039</v>
      </c>
      <c r="O1786" t="str">
        <f>VLOOKUP(L1786,Location!$A$1:$D$157,2,FALSE)</f>
        <v>Illinois</v>
      </c>
      <c r="P1786" t="str">
        <f>VLOOKUP(L1786,Location!$A$1:$D$157,3,FALSE)</f>
        <v>Central</v>
      </c>
      <c r="Q1786" t="str">
        <f>VLOOKUP(L1786,Location!$A$1:$D$157,4,FALSE)</f>
        <v>Major Market</v>
      </c>
      <c r="R1786" t="str">
        <f>VLOOKUP(M1786,Product!$A$1:$D$14,2,FALSE)</f>
        <v>Darjeeling</v>
      </c>
      <c r="S1786" t="str">
        <f>VLOOKUP(M1786,Product!$A$1:$D$14,3,FALSE)</f>
        <v>Tea</v>
      </c>
      <c r="T1786" t="str">
        <f>VLOOKUP(M1786,Product!$A$1:$D$14,4,FALSE)</f>
        <v>Regular</v>
      </c>
    </row>
    <row r="1787" spans="1:20" x14ac:dyDescent="0.3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s="2">
        <v>43039</v>
      </c>
      <c r="O1787" t="str">
        <f>VLOOKUP(L1787,Location!$A$1:$D$157,2,FALSE)</f>
        <v>Illinois</v>
      </c>
      <c r="P1787" t="str">
        <f>VLOOKUP(L1787,Location!$A$1:$D$157,3,FALSE)</f>
        <v>Central</v>
      </c>
      <c r="Q1787" t="str">
        <f>VLOOKUP(L1787,Location!$A$1:$D$157,4,FALSE)</f>
        <v>Major Market</v>
      </c>
      <c r="R1787" t="str">
        <f>VLOOKUP(M1787,Product!$A$1:$D$14,2,FALSE)</f>
        <v>Earl Grey</v>
      </c>
      <c r="S1787" t="str">
        <f>VLOOKUP(M1787,Product!$A$1:$D$14,3,FALSE)</f>
        <v>Tea</v>
      </c>
      <c r="T1787" t="str">
        <f>VLOOKUP(M1787,Product!$A$1:$D$14,4,FALSE)</f>
        <v>Regular</v>
      </c>
    </row>
    <row r="1788" spans="1:20" x14ac:dyDescent="0.3">
      <c r="A1788">
        <v>129</v>
      </c>
      <c r="B1788">
        <v>212</v>
      </c>
      <c r="C1788">
        <v>423</v>
      </c>
      <c r="D1788">
        <v>221</v>
      </c>
      <c r="E1788">
        <v>83</v>
      </c>
      <c r="F1788">
        <v>59</v>
      </c>
      <c r="G1788">
        <v>1778</v>
      </c>
      <c r="H1788">
        <v>200</v>
      </c>
      <c r="I1788">
        <v>279</v>
      </c>
      <c r="J1788">
        <v>270</v>
      </c>
      <c r="K1788">
        <v>540</v>
      </c>
      <c r="L1788">
        <v>847</v>
      </c>
      <c r="M1788">
        <v>6</v>
      </c>
      <c r="N1788" s="2">
        <v>43039</v>
      </c>
      <c r="O1788" t="str">
        <f>VLOOKUP(L1788,Location!$A$1:$D$157,2,FALSE)</f>
        <v>Illinois</v>
      </c>
      <c r="P1788" t="str">
        <f>VLOOKUP(L1788,Location!$A$1:$D$157,3,FALSE)</f>
        <v>Central</v>
      </c>
      <c r="Q1788" t="str">
        <f>VLOOKUP(L1788,Location!$A$1:$D$157,4,FALSE)</f>
        <v>Major Market</v>
      </c>
      <c r="R1788" t="str">
        <f>VLOOKUP(M1788,Product!$A$1:$D$14,2,FALSE)</f>
        <v>Decaf Espresso</v>
      </c>
      <c r="S1788" t="str">
        <f>VLOOKUP(M1788,Product!$A$1:$D$14,3,FALSE)</f>
        <v>Espresso</v>
      </c>
      <c r="T1788" t="str">
        <f>VLOOKUP(M1788,Product!$A$1:$D$14,4,FALSE)</f>
        <v>Decaf</v>
      </c>
    </row>
    <row r="1789" spans="1:20" x14ac:dyDescent="0.3">
      <c r="A1789">
        <v>196</v>
      </c>
      <c r="B1789">
        <v>304</v>
      </c>
      <c r="C1789">
        <v>532</v>
      </c>
      <c r="D1789">
        <v>237</v>
      </c>
      <c r="E1789">
        <v>108</v>
      </c>
      <c r="F1789">
        <v>75</v>
      </c>
      <c r="G1789">
        <v>1691</v>
      </c>
      <c r="H1789">
        <v>290</v>
      </c>
      <c r="I1789">
        <v>292</v>
      </c>
      <c r="J1789">
        <v>390</v>
      </c>
      <c r="K1789">
        <v>680</v>
      </c>
      <c r="L1789">
        <v>224</v>
      </c>
      <c r="M1789">
        <v>5</v>
      </c>
      <c r="N1789" s="2">
        <v>43039</v>
      </c>
      <c r="O1789" t="str">
        <f>VLOOKUP(L1789,Location!$A$1:$D$157,2,FALSE)</f>
        <v>Illinois</v>
      </c>
      <c r="P1789" t="str">
        <f>VLOOKUP(L1789,Location!$A$1:$D$157,3,FALSE)</f>
        <v>Central</v>
      </c>
      <c r="Q1789" t="str">
        <f>VLOOKUP(L1789,Location!$A$1:$D$157,4,FALSE)</f>
        <v>Major Market</v>
      </c>
      <c r="R1789" t="str">
        <f>VLOOKUP(M1789,Product!$A$1:$D$14,2,FALSE)</f>
        <v>Caffe Mocha</v>
      </c>
      <c r="S1789" t="str">
        <f>VLOOKUP(M1789,Product!$A$1:$D$14,3,FALSE)</f>
        <v>Espresso</v>
      </c>
      <c r="T1789" t="str">
        <f>VLOOKUP(M1789,Product!$A$1:$D$14,4,FALSE)</f>
        <v>Regular</v>
      </c>
    </row>
    <row r="1790" spans="1:20" x14ac:dyDescent="0.3">
      <c r="A1790">
        <v>106</v>
      </c>
      <c r="B1790">
        <v>165</v>
      </c>
      <c r="C1790">
        <v>278</v>
      </c>
      <c r="D1790">
        <v>64</v>
      </c>
      <c r="E1790">
        <v>59</v>
      </c>
      <c r="F1790">
        <v>36</v>
      </c>
      <c r="G1790">
        <v>803</v>
      </c>
      <c r="H1790">
        <v>110</v>
      </c>
      <c r="I1790">
        <v>133</v>
      </c>
      <c r="J1790">
        <v>160</v>
      </c>
      <c r="K1790">
        <v>270</v>
      </c>
      <c r="L1790">
        <v>815</v>
      </c>
      <c r="M1790">
        <v>3</v>
      </c>
      <c r="N1790" s="2">
        <v>43039</v>
      </c>
      <c r="O1790" t="str">
        <f>VLOOKUP(L1790,Location!$A$1:$D$157,2,FALSE)</f>
        <v>Illinois</v>
      </c>
      <c r="P1790" t="str">
        <f>VLOOKUP(L1790,Location!$A$1:$D$157,3,FALSE)</f>
        <v>Central</v>
      </c>
      <c r="Q1790" t="str">
        <f>VLOOKUP(L1790,Location!$A$1:$D$157,4,FALSE)</f>
        <v>Major Market</v>
      </c>
      <c r="R1790" t="str">
        <f>VLOOKUP(M1790,Product!$A$1:$D$14,2,FALSE)</f>
        <v>Decaf Irish Cream</v>
      </c>
      <c r="S1790" t="str">
        <f>VLOOKUP(M1790,Product!$A$1:$D$14,3,FALSE)</f>
        <v>Coffee</v>
      </c>
      <c r="T1790" t="str">
        <f>VLOOKUP(M1790,Product!$A$1:$D$14,4,FALSE)</f>
        <v>Decaf</v>
      </c>
    </row>
    <row r="1791" spans="1:20" x14ac:dyDescent="0.3">
      <c r="A1791">
        <v>139</v>
      </c>
      <c r="B1791">
        <v>239</v>
      </c>
      <c r="C1791">
        <v>412</v>
      </c>
      <c r="D1791">
        <v>205</v>
      </c>
      <c r="E1791">
        <v>100</v>
      </c>
      <c r="F1791">
        <v>57</v>
      </c>
      <c r="G1791">
        <v>1150</v>
      </c>
      <c r="H1791">
        <v>140</v>
      </c>
      <c r="I1791">
        <v>131</v>
      </c>
      <c r="J1791">
        <v>230</v>
      </c>
      <c r="K1791">
        <v>400</v>
      </c>
      <c r="L1791">
        <v>815</v>
      </c>
      <c r="M1791">
        <v>2</v>
      </c>
      <c r="N1791" s="2">
        <v>43039</v>
      </c>
      <c r="O1791" t="str">
        <f>VLOOKUP(L1791,Location!$A$1:$D$157,2,FALSE)</f>
        <v>Illinois</v>
      </c>
      <c r="P1791" t="str">
        <f>VLOOKUP(L1791,Location!$A$1:$D$157,3,FALSE)</f>
        <v>Central</v>
      </c>
      <c r="Q1791" t="str">
        <f>VLOOKUP(L1791,Location!$A$1:$D$157,4,FALSE)</f>
        <v>Major Market</v>
      </c>
      <c r="R1791" t="str">
        <f>VLOOKUP(M1791,Product!$A$1:$D$14,2,FALSE)</f>
        <v>Columbian</v>
      </c>
      <c r="S1791" t="str">
        <f>VLOOKUP(M1791,Product!$A$1:$D$14,3,FALSE)</f>
        <v>Coffee</v>
      </c>
      <c r="T1791" t="str">
        <f>VLOOKUP(M1791,Product!$A$1:$D$14,4,FALSE)</f>
        <v>Regular</v>
      </c>
    </row>
    <row r="1792" spans="1:20" x14ac:dyDescent="0.3">
      <c r="A1792">
        <v>196</v>
      </c>
      <c r="B1792">
        <v>304</v>
      </c>
      <c r="C1792">
        <v>532</v>
      </c>
      <c r="D1792">
        <v>162</v>
      </c>
      <c r="E1792">
        <v>108</v>
      </c>
      <c r="F1792">
        <v>75</v>
      </c>
      <c r="G1792">
        <v>1691</v>
      </c>
      <c r="H1792">
        <v>180</v>
      </c>
      <c r="I1792">
        <v>196</v>
      </c>
      <c r="J1792">
        <v>280</v>
      </c>
      <c r="K1792">
        <v>490</v>
      </c>
      <c r="L1792">
        <v>712</v>
      </c>
      <c r="M1792">
        <v>8</v>
      </c>
      <c r="N1792" s="2">
        <v>43039</v>
      </c>
      <c r="O1792" t="str">
        <f>VLOOKUP(L1792,Location!$A$1:$D$157,2,FALSE)</f>
        <v>Iowa</v>
      </c>
      <c r="P1792" t="str">
        <f>VLOOKUP(L1792,Location!$A$1:$D$157,3,FALSE)</f>
        <v>Central</v>
      </c>
      <c r="Q1792" t="str">
        <f>VLOOKUP(L1792,Location!$A$1:$D$157,4,FALSE)</f>
        <v>Small Market</v>
      </c>
      <c r="R1792" t="str">
        <f>VLOOKUP(M1792,Product!$A$1:$D$14,2,FALSE)</f>
        <v>Chamomile</v>
      </c>
      <c r="S1792" t="str">
        <f>VLOOKUP(M1792,Product!$A$1:$D$14,3,FALSE)</f>
        <v>Herbal Tea</v>
      </c>
      <c r="T1792" t="str">
        <f>VLOOKUP(M1792,Product!$A$1:$D$14,4,FALSE)</f>
        <v>Decaf</v>
      </c>
    </row>
    <row r="1793" spans="1:20" x14ac:dyDescent="0.3">
      <c r="A1793">
        <v>107</v>
      </c>
      <c r="B1793">
        <v>165</v>
      </c>
      <c r="C1793">
        <v>278</v>
      </c>
      <c r="D1793">
        <v>95</v>
      </c>
      <c r="E1793">
        <v>58</v>
      </c>
      <c r="F1793">
        <v>36</v>
      </c>
      <c r="G1793">
        <v>803</v>
      </c>
      <c r="H1793">
        <v>100</v>
      </c>
      <c r="I1793">
        <v>53</v>
      </c>
      <c r="J1793">
        <v>150</v>
      </c>
      <c r="K1793">
        <v>250</v>
      </c>
      <c r="L1793">
        <v>712</v>
      </c>
      <c r="M1793">
        <v>9</v>
      </c>
      <c r="N1793" s="2">
        <v>43039</v>
      </c>
      <c r="O1793" t="str">
        <f>VLOOKUP(L1793,Location!$A$1:$D$157,2,FALSE)</f>
        <v>Iowa</v>
      </c>
      <c r="P1793" t="str">
        <f>VLOOKUP(L1793,Location!$A$1:$D$157,3,FALSE)</f>
        <v>Central</v>
      </c>
      <c r="Q1793" t="str">
        <f>VLOOKUP(L1793,Location!$A$1:$D$157,4,FALSE)</f>
        <v>Small Market</v>
      </c>
      <c r="R1793" t="str">
        <f>VLOOKUP(M1793,Product!$A$1:$D$14,2,FALSE)</f>
        <v>Lemon</v>
      </c>
      <c r="S1793" t="str">
        <f>VLOOKUP(M1793,Product!$A$1:$D$14,3,FALSE)</f>
        <v>Herbal Tea</v>
      </c>
      <c r="T1793" t="str">
        <f>VLOOKUP(M1793,Product!$A$1:$D$14,4,FALSE)</f>
        <v>Decaf</v>
      </c>
    </row>
    <row r="1794" spans="1:20" x14ac:dyDescent="0.3">
      <c r="A1794">
        <v>129</v>
      </c>
      <c r="B1794">
        <v>212</v>
      </c>
      <c r="C1794">
        <v>423</v>
      </c>
      <c r="D1794">
        <v>183</v>
      </c>
      <c r="E1794">
        <v>83</v>
      </c>
      <c r="F1794">
        <v>59</v>
      </c>
      <c r="G1794">
        <v>1778</v>
      </c>
      <c r="H1794">
        <v>110</v>
      </c>
      <c r="I1794">
        <v>177</v>
      </c>
      <c r="J1794">
        <v>180</v>
      </c>
      <c r="K1794">
        <v>350</v>
      </c>
      <c r="L1794">
        <v>712</v>
      </c>
      <c r="M1794">
        <v>11</v>
      </c>
      <c r="N1794" s="2">
        <v>43039</v>
      </c>
      <c r="O1794" t="str">
        <f>VLOOKUP(L1794,Location!$A$1:$D$157,2,FALSE)</f>
        <v>Iowa</v>
      </c>
      <c r="P1794" t="str">
        <f>VLOOKUP(L1794,Location!$A$1:$D$157,3,FALSE)</f>
        <v>Central</v>
      </c>
      <c r="Q1794" t="str">
        <f>VLOOKUP(L1794,Location!$A$1:$D$157,4,FALSE)</f>
        <v>Small Market</v>
      </c>
      <c r="R1794" t="str">
        <f>VLOOKUP(M1794,Product!$A$1:$D$14,2,FALSE)</f>
        <v>Darjeeling</v>
      </c>
      <c r="S1794" t="str">
        <f>VLOOKUP(M1794,Product!$A$1:$D$14,3,FALSE)</f>
        <v>Tea</v>
      </c>
      <c r="T1794" t="str">
        <f>VLOOKUP(M1794,Product!$A$1:$D$14,4,FALSE)</f>
        <v>Regular</v>
      </c>
    </row>
    <row r="1795" spans="1:20" x14ac:dyDescent="0.3">
      <c r="A1795">
        <v>173</v>
      </c>
      <c r="B1795">
        <v>300</v>
      </c>
      <c r="C1795">
        <v>545</v>
      </c>
      <c r="D1795">
        <v>252</v>
      </c>
      <c r="E1795">
        <v>127</v>
      </c>
      <c r="F1795">
        <v>93</v>
      </c>
      <c r="G1795">
        <v>1784</v>
      </c>
      <c r="H1795">
        <v>130</v>
      </c>
      <c r="I1795">
        <v>174</v>
      </c>
      <c r="J1795">
        <v>250</v>
      </c>
      <c r="K1795">
        <v>450</v>
      </c>
      <c r="L1795">
        <v>319</v>
      </c>
      <c r="M1795">
        <v>12</v>
      </c>
      <c r="N1795" s="2">
        <v>43039</v>
      </c>
      <c r="O1795" t="str">
        <f>VLOOKUP(L1795,Location!$A$1:$D$157,2,FALSE)</f>
        <v>Iowa</v>
      </c>
      <c r="P1795" t="str">
        <f>VLOOKUP(L1795,Location!$A$1:$D$157,3,FALSE)</f>
        <v>Central</v>
      </c>
      <c r="Q1795" t="str">
        <f>VLOOKUP(L1795,Location!$A$1:$D$157,4,FALSE)</f>
        <v>Small Market</v>
      </c>
      <c r="R1795" t="str">
        <f>VLOOKUP(M1795,Product!$A$1:$D$14,2,FALSE)</f>
        <v>Earl Grey</v>
      </c>
      <c r="S1795" t="str">
        <f>VLOOKUP(M1795,Product!$A$1:$D$14,3,FALSE)</f>
        <v>Tea</v>
      </c>
      <c r="T1795" t="str">
        <f>VLOOKUP(M1795,Product!$A$1:$D$14,4,FALSE)</f>
        <v>Regular</v>
      </c>
    </row>
    <row r="1796" spans="1:20" x14ac:dyDescent="0.3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s="2">
        <v>43039</v>
      </c>
      <c r="O1796" t="str">
        <f>VLOOKUP(L1796,Location!$A$1:$D$157,2,FALSE)</f>
        <v>Iowa</v>
      </c>
      <c r="P1796" t="str">
        <f>VLOOKUP(L1796,Location!$A$1:$D$157,3,FALSE)</f>
        <v>Central</v>
      </c>
      <c r="Q1796" t="str">
        <f>VLOOKUP(L1796,Location!$A$1:$D$157,4,FALSE)</f>
        <v>Small Market</v>
      </c>
      <c r="R1796" t="str">
        <f>VLOOKUP(M1796,Product!$A$1:$D$14,2,FALSE)</f>
        <v>Caffe Mocha</v>
      </c>
      <c r="S1796" t="str">
        <f>VLOOKUP(M1796,Product!$A$1:$D$14,3,FALSE)</f>
        <v>Espresso</v>
      </c>
      <c r="T1796" t="str">
        <f>VLOOKUP(M1796,Product!$A$1:$D$14,4,FALSE)</f>
        <v>Regular</v>
      </c>
    </row>
    <row r="1797" spans="1:20" x14ac:dyDescent="0.3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2">
        <v>43039</v>
      </c>
      <c r="O1797" t="str">
        <f>VLOOKUP(L1797,Location!$A$1:$D$157,2,FALSE)</f>
        <v>Iowa</v>
      </c>
      <c r="P1797" t="str">
        <f>VLOOKUP(L1797,Location!$A$1:$D$157,3,FALSE)</f>
        <v>Central</v>
      </c>
      <c r="Q1797" t="str">
        <f>VLOOKUP(L1797,Location!$A$1:$D$157,4,FALSE)</f>
        <v>Small Market</v>
      </c>
      <c r="R1797" t="str">
        <f>VLOOKUP(M1797,Product!$A$1:$D$14,2,FALSE)</f>
        <v>Decaf Espresso</v>
      </c>
      <c r="S1797" t="str">
        <f>VLOOKUP(M1797,Product!$A$1:$D$14,3,FALSE)</f>
        <v>Espresso</v>
      </c>
      <c r="T1797" t="str">
        <f>VLOOKUP(M1797,Product!$A$1:$D$14,4,FALSE)</f>
        <v>Decaf</v>
      </c>
    </row>
    <row r="1798" spans="1:20" x14ac:dyDescent="0.3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s="2">
        <v>43039</v>
      </c>
      <c r="O1798" t="str">
        <f>VLOOKUP(L1798,Location!$A$1:$D$157,2,FALSE)</f>
        <v>Iowa</v>
      </c>
      <c r="P1798" t="str">
        <f>VLOOKUP(L1798,Location!$A$1:$D$157,3,FALSE)</f>
        <v>Central</v>
      </c>
      <c r="Q1798" t="str">
        <f>VLOOKUP(L1798,Location!$A$1:$D$157,4,FALSE)</f>
        <v>Small Market</v>
      </c>
      <c r="R1798" t="str">
        <f>VLOOKUP(M1798,Product!$A$1:$D$14,2,FALSE)</f>
        <v>Decaf Irish Cream</v>
      </c>
      <c r="S1798" t="str">
        <f>VLOOKUP(M1798,Product!$A$1:$D$14,3,FALSE)</f>
        <v>Coffee</v>
      </c>
      <c r="T1798" t="str">
        <f>VLOOKUP(M1798,Product!$A$1:$D$14,4,FALSE)</f>
        <v>Decaf</v>
      </c>
    </row>
    <row r="1799" spans="1:20" x14ac:dyDescent="0.3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s="2">
        <v>43039</v>
      </c>
      <c r="O1799" t="str">
        <f>VLOOKUP(L1799,Location!$A$1:$D$157,2,FALSE)</f>
        <v>Iowa</v>
      </c>
      <c r="P1799" t="str">
        <f>VLOOKUP(L1799,Location!$A$1:$D$157,3,FALSE)</f>
        <v>Central</v>
      </c>
      <c r="Q1799" t="str">
        <f>VLOOKUP(L1799,Location!$A$1:$D$157,4,FALSE)</f>
        <v>Small Market</v>
      </c>
      <c r="R1799" t="str">
        <f>VLOOKUP(M1799,Product!$A$1:$D$14,2,FALSE)</f>
        <v>Amaretto</v>
      </c>
      <c r="S1799" t="str">
        <f>VLOOKUP(M1799,Product!$A$1:$D$14,3,FALSE)</f>
        <v>Coffee</v>
      </c>
      <c r="T1799" t="str">
        <f>VLOOKUP(M1799,Product!$A$1:$D$14,4,FALSE)</f>
        <v>Regular</v>
      </c>
    </row>
    <row r="1800" spans="1:20" x14ac:dyDescent="0.3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s="2">
        <v>43039</v>
      </c>
      <c r="O1800" t="str">
        <f>VLOOKUP(L1800,Location!$A$1:$D$157,2,FALSE)</f>
        <v>Iowa</v>
      </c>
      <c r="P1800" t="str">
        <f>VLOOKUP(L1800,Location!$A$1:$D$157,3,FALSE)</f>
        <v>Central</v>
      </c>
      <c r="Q1800" t="str">
        <f>VLOOKUP(L1800,Location!$A$1:$D$157,4,FALSE)</f>
        <v>Small Market</v>
      </c>
      <c r="R1800" t="str">
        <f>VLOOKUP(M1800,Product!$A$1:$D$14,2,FALSE)</f>
        <v>Columbian</v>
      </c>
      <c r="S1800" t="str">
        <f>VLOOKUP(M1800,Product!$A$1:$D$14,3,FALSE)</f>
        <v>Coffee</v>
      </c>
      <c r="T1800" t="str">
        <f>VLOOKUP(M1800,Product!$A$1:$D$14,4,FALSE)</f>
        <v>Regular</v>
      </c>
    </row>
    <row r="1801" spans="1:20" x14ac:dyDescent="0.3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s="2">
        <v>43039</v>
      </c>
      <c r="O1801" t="str">
        <f>VLOOKUP(L1801,Location!$A$1:$D$157,2,FALSE)</f>
        <v>Missouri</v>
      </c>
      <c r="P1801" t="str">
        <f>VLOOKUP(L1801,Location!$A$1:$D$157,3,FALSE)</f>
        <v>Central</v>
      </c>
      <c r="Q1801" t="str">
        <f>VLOOKUP(L1801,Location!$A$1:$D$157,4,FALSE)</f>
        <v>Small Market</v>
      </c>
      <c r="R1801" t="str">
        <f>VLOOKUP(M1801,Product!$A$1:$D$14,2,FALSE)</f>
        <v>Green Tea</v>
      </c>
      <c r="S1801" t="str">
        <f>VLOOKUP(M1801,Product!$A$1:$D$14,3,FALSE)</f>
        <v>Tea</v>
      </c>
      <c r="T1801" t="str">
        <f>VLOOKUP(M1801,Product!$A$1:$D$14,4,FALSE)</f>
        <v>Regular</v>
      </c>
    </row>
    <row r="1802" spans="1:20" x14ac:dyDescent="0.3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s="2">
        <v>43039</v>
      </c>
      <c r="O1802" t="str">
        <f>VLOOKUP(L1802,Location!$A$1:$D$157,2,FALSE)</f>
        <v>Missouri</v>
      </c>
      <c r="P1802" t="str">
        <f>VLOOKUP(L1802,Location!$A$1:$D$157,3,FALSE)</f>
        <v>Central</v>
      </c>
      <c r="Q1802" t="str">
        <f>VLOOKUP(L1802,Location!$A$1:$D$157,4,FALSE)</f>
        <v>Small Market</v>
      </c>
      <c r="R1802" t="str">
        <f>VLOOKUP(M1802,Product!$A$1:$D$14,2,FALSE)</f>
        <v>Chamomile</v>
      </c>
      <c r="S1802" t="str">
        <f>VLOOKUP(M1802,Product!$A$1:$D$14,3,FALSE)</f>
        <v>Herbal Tea</v>
      </c>
      <c r="T1802" t="str">
        <f>VLOOKUP(M1802,Product!$A$1:$D$14,4,FALSE)</f>
        <v>Decaf</v>
      </c>
    </row>
    <row r="1803" spans="1:20" x14ac:dyDescent="0.3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s="2">
        <v>43039</v>
      </c>
      <c r="O1803" t="str">
        <f>VLOOKUP(L1803,Location!$A$1:$D$157,2,FALSE)</f>
        <v>Missouri</v>
      </c>
      <c r="P1803" t="str">
        <f>VLOOKUP(L1803,Location!$A$1:$D$157,3,FALSE)</f>
        <v>Central</v>
      </c>
      <c r="Q1803" t="str">
        <f>VLOOKUP(L1803,Location!$A$1:$D$157,4,FALSE)</f>
        <v>Small Market</v>
      </c>
      <c r="R1803" t="str">
        <f>VLOOKUP(M1803,Product!$A$1:$D$14,2,FALSE)</f>
        <v>Lemon</v>
      </c>
      <c r="S1803" t="str">
        <f>VLOOKUP(M1803,Product!$A$1:$D$14,3,FALSE)</f>
        <v>Herbal Tea</v>
      </c>
      <c r="T1803" t="str">
        <f>VLOOKUP(M1803,Product!$A$1:$D$14,4,FALSE)</f>
        <v>Decaf</v>
      </c>
    </row>
    <row r="1804" spans="1:20" x14ac:dyDescent="0.3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2">
        <v>43039</v>
      </c>
      <c r="O1804" t="str">
        <f>VLOOKUP(L1804,Location!$A$1:$D$157,2,FALSE)</f>
        <v>Missouri</v>
      </c>
      <c r="P1804" t="str">
        <f>VLOOKUP(L1804,Location!$A$1:$D$157,3,FALSE)</f>
        <v>Central</v>
      </c>
      <c r="Q1804" t="str">
        <f>VLOOKUP(L1804,Location!$A$1:$D$157,4,FALSE)</f>
        <v>Small Market</v>
      </c>
      <c r="R1804" t="str">
        <f>VLOOKUP(M1804,Product!$A$1:$D$14,2,FALSE)</f>
        <v>Darjeeling</v>
      </c>
      <c r="S1804" t="str">
        <f>VLOOKUP(M1804,Product!$A$1:$D$14,3,FALSE)</f>
        <v>Tea</v>
      </c>
      <c r="T1804" t="str">
        <f>VLOOKUP(M1804,Product!$A$1:$D$14,4,FALSE)</f>
        <v>Regular</v>
      </c>
    </row>
    <row r="1805" spans="1:20" x14ac:dyDescent="0.3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2">
        <v>43039</v>
      </c>
      <c r="O1805" t="str">
        <f>VLOOKUP(L1805,Location!$A$1:$D$157,2,FALSE)</f>
        <v>Missouri</v>
      </c>
      <c r="P1805" t="str">
        <f>VLOOKUP(L1805,Location!$A$1:$D$157,3,FALSE)</f>
        <v>Central</v>
      </c>
      <c r="Q1805" t="str">
        <f>VLOOKUP(L1805,Location!$A$1:$D$157,4,FALSE)</f>
        <v>Small Market</v>
      </c>
      <c r="R1805" t="str">
        <f>VLOOKUP(M1805,Product!$A$1:$D$14,2,FALSE)</f>
        <v>Earl Grey</v>
      </c>
      <c r="S1805" t="str">
        <f>VLOOKUP(M1805,Product!$A$1:$D$14,3,FALSE)</f>
        <v>Tea</v>
      </c>
      <c r="T1805" t="str">
        <f>VLOOKUP(M1805,Product!$A$1:$D$14,4,FALSE)</f>
        <v>Regular</v>
      </c>
    </row>
    <row r="1806" spans="1:20" x14ac:dyDescent="0.3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s="2">
        <v>43039</v>
      </c>
      <c r="O1806" t="str">
        <f>VLOOKUP(L1806,Location!$A$1:$D$157,2,FALSE)</f>
        <v>Missouri</v>
      </c>
      <c r="P1806" t="str">
        <f>VLOOKUP(L1806,Location!$A$1:$D$157,3,FALSE)</f>
        <v>Central</v>
      </c>
      <c r="Q1806" t="str">
        <f>VLOOKUP(L1806,Location!$A$1:$D$157,4,FALSE)</f>
        <v>Small Market</v>
      </c>
      <c r="R1806" t="str">
        <f>VLOOKUP(M1806,Product!$A$1:$D$14,2,FALSE)</f>
        <v>Caffe Mocha</v>
      </c>
      <c r="S1806" t="str">
        <f>VLOOKUP(M1806,Product!$A$1:$D$14,3,FALSE)</f>
        <v>Espresso</v>
      </c>
      <c r="T1806" t="str">
        <f>VLOOKUP(M1806,Product!$A$1:$D$14,4,FALSE)</f>
        <v>Regular</v>
      </c>
    </row>
    <row r="1807" spans="1:20" x14ac:dyDescent="0.3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s="2">
        <v>43039</v>
      </c>
      <c r="O1807" t="str">
        <f>VLOOKUP(L1807,Location!$A$1:$D$157,2,FALSE)</f>
        <v>Missouri</v>
      </c>
      <c r="P1807" t="str">
        <f>VLOOKUP(L1807,Location!$A$1:$D$157,3,FALSE)</f>
        <v>Central</v>
      </c>
      <c r="Q1807" t="str">
        <f>VLOOKUP(L1807,Location!$A$1:$D$157,4,FALSE)</f>
        <v>Small Market</v>
      </c>
      <c r="R1807" t="str">
        <f>VLOOKUP(M1807,Product!$A$1:$D$14,2,FALSE)</f>
        <v>Decaf Espresso</v>
      </c>
      <c r="S1807" t="str">
        <f>VLOOKUP(M1807,Product!$A$1:$D$14,3,FALSE)</f>
        <v>Espresso</v>
      </c>
      <c r="T1807" t="str">
        <f>VLOOKUP(M1807,Product!$A$1:$D$14,4,FALSE)</f>
        <v>Decaf</v>
      </c>
    </row>
    <row r="1808" spans="1:20" x14ac:dyDescent="0.3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2">
        <v>43039</v>
      </c>
      <c r="O1808" t="str">
        <f>VLOOKUP(L1808,Location!$A$1:$D$157,2,FALSE)</f>
        <v>Missouri</v>
      </c>
      <c r="P1808" t="str">
        <f>VLOOKUP(L1808,Location!$A$1:$D$157,3,FALSE)</f>
        <v>Central</v>
      </c>
      <c r="Q1808" t="str">
        <f>VLOOKUP(L1808,Location!$A$1:$D$157,4,FALSE)</f>
        <v>Small Market</v>
      </c>
      <c r="R1808" t="str">
        <f>VLOOKUP(M1808,Product!$A$1:$D$14,2,FALSE)</f>
        <v>Decaf Irish Cream</v>
      </c>
      <c r="S1808" t="str">
        <f>VLOOKUP(M1808,Product!$A$1:$D$14,3,FALSE)</f>
        <v>Coffee</v>
      </c>
      <c r="T1808" t="str">
        <f>VLOOKUP(M1808,Product!$A$1:$D$14,4,FALSE)</f>
        <v>Decaf</v>
      </c>
    </row>
    <row r="1809" spans="1:20" x14ac:dyDescent="0.3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s="2">
        <v>43039</v>
      </c>
      <c r="O1809" t="str">
        <f>VLOOKUP(L1809,Location!$A$1:$D$157,2,FALSE)</f>
        <v>Missouri</v>
      </c>
      <c r="P1809" t="str">
        <f>VLOOKUP(L1809,Location!$A$1:$D$157,3,FALSE)</f>
        <v>Central</v>
      </c>
      <c r="Q1809" t="str">
        <f>VLOOKUP(L1809,Location!$A$1:$D$157,4,FALSE)</f>
        <v>Small Market</v>
      </c>
      <c r="R1809" t="str">
        <f>VLOOKUP(M1809,Product!$A$1:$D$14,2,FALSE)</f>
        <v>Columbian</v>
      </c>
      <c r="S1809" t="str">
        <f>VLOOKUP(M1809,Product!$A$1:$D$14,3,FALSE)</f>
        <v>Coffee</v>
      </c>
      <c r="T1809" t="str">
        <f>VLOOKUP(M1809,Product!$A$1:$D$14,4,FALSE)</f>
        <v>Regular</v>
      </c>
    </row>
    <row r="1810" spans="1:20" x14ac:dyDescent="0.3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s="2">
        <v>43039</v>
      </c>
      <c r="O1810" t="str">
        <f>VLOOKUP(L1810,Location!$A$1:$D$157,2,FALSE)</f>
        <v>Ohio</v>
      </c>
      <c r="P1810" t="str">
        <f>VLOOKUP(L1810,Location!$A$1:$D$157,3,FALSE)</f>
        <v>Central</v>
      </c>
      <c r="Q1810" t="str">
        <f>VLOOKUP(L1810,Location!$A$1:$D$157,4,FALSE)</f>
        <v>Major Market</v>
      </c>
      <c r="R1810" t="str">
        <f>VLOOKUP(M1810,Product!$A$1:$D$14,2,FALSE)</f>
        <v>Darjeeling</v>
      </c>
      <c r="S1810" t="str">
        <f>VLOOKUP(M1810,Product!$A$1:$D$14,3,FALSE)</f>
        <v>Tea</v>
      </c>
      <c r="T1810" t="str">
        <f>VLOOKUP(M1810,Product!$A$1:$D$14,4,FALSE)</f>
        <v>Regular</v>
      </c>
    </row>
    <row r="1811" spans="1:20" x14ac:dyDescent="0.3">
      <c r="A1811">
        <v>89</v>
      </c>
      <c r="B1811">
        <v>143</v>
      </c>
      <c r="C1811">
        <v>245</v>
      </c>
      <c r="D1811">
        <v>75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s="2">
        <v>43039</v>
      </c>
      <c r="O1811" t="str">
        <f>VLOOKUP(L1811,Location!$A$1:$D$157,2,FALSE)</f>
        <v>Ohio</v>
      </c>
      <c r="P1811" t="str">
        <f>VLOOKUP(L1811,Location!$A$1:$D$157,3,FALSE)</f>
        <v>Central</v>
      </c>
      <c r="Q1811" t="str">
        <f>VLOOKUP(L1811,Location!$A$1:$D$157,4,FALSE)</f>
        <v>Major Market</v>
      </c>
      <c r="R1811" t="str">
        <f>VLOOKUP(M1811,Product!$A$1:$D$14,2,FALSE)</f>
        <v>Earl Grey</v>
      </c>
      <c r="S1811" t="str">
        <f>VLOOKUP(M1811,Product!$A$1:$D$14,3,FALSE)</f>
        <v>Tea</v>
      </c>
      <c r="T1811" t="str">
        <f>VLOOKUP(M1811,Product!$A$1:$D$14,4,FALSE)</f>
        <v>Regular</v>
      </c>
    </row>
    <row r="1812" spans="1:20" x14ac:dyDescent="0.3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s="2">
        <v>43039</v>
      </c>
      <c r="O1812" t="str">
        <f>VLOOKUP(L1812,Location!$A$1:$D$157,2,FALSE)</f>
        <v>Ohio</v>
      </c>
      <c r="P1812" t="str">
        <f>VLOOKUP(L1812,Location!$A$1:$D$157,3,FALSE)</f>
        <v>Central</v>
      </c>
      <c r="Q1812" t="str">
        <f>VLOOKUP(L1812,Location!$A$1:$D$157,4,FALSE)</f>
        <v>Major Market</v>
      </c>
      <c r="R1812" t="str">
        <f>VLOOKUP(M1812,Product!$A$1:$D$14,2,FALSE)</f>
        <v>Chamomile</v>
      </c>
      <c r="S1812" t="str">
        <f>VLOOKUP(M1812,Product!$A$1:$D$14,3,FALSE)</f>
        <v>Herbal Tea</v>
      </c>
      <c r="T1812" t="str">
        <f>VLOOKUP(M1812,Product!$A$1:$D$14,4,FALSE)</f>
        <v>Decaf</v>
      </c>
    </row>
    <row r="1813" spans="1:20" x14ac:dyDescent="0.3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2">
        <v>43039</v>
      </c>
      <c r="O1813" t="str">
        <f>VLOOKUP(L1813,Location!$A$1:$D$157,2,FALSE)</f>
        <v>Ohio</v>
      </c>
      <c r="P1813" t="str">
        <f>VLOOKUP(L1813,Location!$A$1:$D$157,3,FALSE)</f>
        <v>Central</v>
      </c>
      <c r="Q1813" t="str">
        <f>VLOOKUP(L1813,Location!$A$1:$D$157,4,FALSE)</f>
        <v>Major Market</v>
      </c>
      <c r="R1813" t="str">
        <f>VLOOKUP(M1813,Product!$A$1:$D$14,2,FALSE)</f>
        <v>Lemon</v>
      </c>
      <c r="S1813" t="str">
        <f>VLOOKUP(M1813,Product!$A$1:$D$14,3,FALSE)</f>
        <v>Herbal Tea</v>
      </c>
      <c r="T1813" t="str">
        <f>VLOOKUP(M1813,Product!$A$1:$D$14,4,FALSE)</f>
        <v>Decaf</v>
      </c>
    </row>
    <row r="1814" spans="1:20" x14ac:dyDescent="0.3">
      <c r="A1814">
        <v>107</v>
      </c>
      <c r="B1814">
        <v>182</v>
      </c>
      <c r="C1814">
        <v>363</v>
      </c>
      <c r="D1814">
        <v>204</v>
      </c>
      <c r="E1814">
        <v>75</v>
      </c>
      <c r="F1814">
        <v>50</v>
      </c>
      <c r="G1814">
        <v>1283</v>
      </c>
      <c r="H1814">
        <v>170</v>
      </c>
      <c r="I1814">
        <v>239</v>
      </c>
      <c r="J1814">
        <v>230</v>
      </c>
      <c r="K1814">
        <v>460</v>
      </c>
      <c r="L1814">
        <v>440</v>
      </c>
      <c r="M1814">
        <v>5</v>
      </c>
      <c r="N1814" s="2">
        <v>43039</v>
      </c>
      <c r="O1814" t="str">
        <f>VLOOKUP(L1814,Location!$A$1:$D$157,2,FALSE)</f>
        <v>Ohio</v>
      </c>
      <c r="P1814" t="str">
        <f>VLOOKUP(L1814,Location!$A$1:$D$157,3,FALSE)</f>
        <v>Central</v>
      </c>
      <c r="Q1814" t="str">
        <f>VLOOKUP(L1814,Location!$A$1:$D$157,4,FALSE)</f>
        <v>Major Market</v>
      </c>
      <c r="R1814" t="str">
        <f>VLOOKUP(M1814,Product!$A$1:$D$14,2,FALSE)</f>
        <v>Caffe Mocha</v>
      </c>
      <c r="S1814" t="str">
        <f>VLOOKUP(M1814,Product!$A$1:$D$14,3,FALSE)</f>
        <v>Espresso</v>
      </c>
      <c r="T1814" t="str">
        <f>VLOOKUP(M1814,Product!$A$1:$D$14,4,FALSE)</f>
        <v>Regular</v>
      </c>
    </row>
    <row r="1815" spans="1:20" x14ac:dyDescent="0.3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s="2">
        <v>43039</v>
      </c>
      <c r="O1815" t="str">
        <f>VLOOKUP(L1815,Location!$A$1:$D$157,2,FALSE)</f>
        <v>Ohio</v>
      </c>
      <c r="P1815" t="str">
        <f>VLOOKUP(L1815,Location!$A$1:$D$157,3,FALSE)</f>
        <v>Central</v>
      </c>
      <c r="Q1815" t="str">
        <f>VLOOKUP(L1815,Location!$A$1:$D$157,4,FALSE)</f>
        <v>Major Market</v>
      </c>
      <c r="R1815" t="str">
        <f>VLOOKUP(M1815,Product!$A$1:$D$14,2,FALSE)</f>
        <v>Decaf Espresso</v>
      </c>
      <c r="S1815" t="str">
        <f>VLOOKUP(M1815,Product!$A$1:$D$14,3,FALSE)</f>
        <v>Espresso</v>
      </c>
      <c r="T1815" t="str">
        <f>VLOOKUP(M1815,Product!$A$1:$D$14,4,FALSE)</f>
        <v>Decaf</v>
      </c>
    </row>
    <row r="1816" spans="1:20" x14ac:dyDescent="0.3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s="2">
        <v>43039</v>
      </c>
      <c r="O1816" t="str">
        <f>VLOOKUP(L1816,Location!$A$1:$D$157,2,FALSE)</f>
        <v>Ohio</v>
      </c>
      <c r="P1816" t="str">
        <f>VLOOKUP(L1816,Location!$A$1:$D$157,3,FALSE)</f>
        <v>Central</v>
      </c>
      <c r="Q1816" t="str">
        <f>VLOOKUP(L1816,Location!$A$1:$D$157,4,FALSE)</f>
        <v>Major Market</v>
      </c>
      <c r="R1816" t="str">
        <f>VLOOKUP(M1816,Product!$A$1:$D$14,2,FALSE)</f>
        <v>Amaretto</v>
      </c>
      <c r="S1816" t="str">
        <f>VLOOKUP(M1816,Product!$A$1:$D$14,3,FALSE)</f>
        <v>Coffee</v>
      </c>
      <c r="T1816" t="str">
        <f>VLOOKUP(M1816,Product!$A$1:$D$14,4,FALSE)</f>
        <v>Regular</v>
      </c>
    </row>
    <row r="1817" spans="1:20" x14ac:dyDescent="0.3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s="2">
        <v>43039</v>
      </c>
      <c r="O1817" t="str">
        <f>VLOOKUP(L1817,Location!$A$1:$D$157,2,FALSE)</f>
        <v>Ohio</v>
      </c>
      <c r="P1817" t="str">
        <f>VLOOKUP(L1817,Location!$A$1:$D$157,3,FALSE)</f>
        <v>Central</v>
      </c>
      <c r="Q1817" t="str">
        <f>VLOOKUP(L1817,Location!$A$1:$D$157,4,FALSE)</f>
        <v>Major Market</v>
      </c>
      <c r="R1817" t="str">
        <f>VLOOKUP(M1817,Product!$A$1:$D$14,2,FALSE)</f>
        <v>Columbian</v>
      </c>
      <c r="S1817" t="str">
        <f>VLOOKUP(M1817,Product!$A$1:$D$14,3,FALSE)</f>
        <v>Coffee</v>
      </c>
      <c r="T1817" t="str">
        <f>VLOOKUP(M1817,Product!$A$1:$D$14,4,FALSE)</f>
        <v>Regular</v>
      </c>
    </row>
    <row r="1818" spans="1:20" x14ac:dyDescent="0.3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s="2">
        <v>43039</v>
      </c>
      <c r="O1818" t="str">
        <f>VLOOKUP(L1818,Location!$A$1:$D$157,2,FALSE)</f>
        <v>Ohio</v>
      </c>
      <c r="P1818" t="str">
        <f>VLOOKUP(L1818,Location!$A$1:$D$157,3,FALSE)</f>
        <v>Central</v>
      </c>
      <c r="Q1818" t="str">
        <f>VLOOKUP(L1818,Location!$A$1:$D$157,4,FALSE)</f>
        <v>Major Market</v>
      </c>
      <c r="R1818" t="str">
        <f>VLOOKUP(M1818,Product!$A$1:$D$14,2,FALSE)</f>
        <v>Decaf Irish Cream</v>
      </c>
      <c r="S1818" t="str">
        <f>VLOOKUP(M1818,Product!$A$1:$D$14,3,FALSE)</f>
        <v>Coffee</v>
      </c>
      <c r="T1818" t="str">
        <f>VLOOKUP(M1818,Product!$A$1:$D$14,4,FALSE)</f>
        <v>Decaf</v>
      </c>
    </row>
    <row r="1819" spans="1:20" x14ac:dyDescent="0.3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s="2">
        <v>43039</v>
      </c>
      <c r="O1819" t="str">
        <f>VLOOKUP(L1819,Location!$A$1:$D$157,2,FALSE)</f>
        <v>Wisconsin</v>
      </c>
      <c r="P1819" t="str">
        <f>VLOOKUP(L1819,Location!$A$1:$D$157,3,FALSE)</f>
        <v>Central</v>
      </c>
      <c r="Q1819" t="str">
        <f>VLOOKUP(L1819,Location!$A$1:$D$157,4,FALSE)</f>
        <v>Small Market</v>
      </c>
      <c r="R1819" t="str">
        <f>VLOOKUP(M1819,Product!$A$1:$D$14,2,FALSE)</f>
        <v>Darjeeling</v>
      </c>
      <c r="S1819" t="str">
        <f>VLOOKUP(M1819,Product!$A$1:$D$14,3,FALSE)</f>
        <v>Tea</v>
      </c>
      <c r="T1819" t="str">
        <f>VLOOKUP(M1819,Product!$A$1:$D$14,4,FALSE)</f>
        <v>Regular</v>
      </c>
    </row>
    <row r="1820" spans="1:20" x14ac:dyDescent="0.3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s="2">
        <v>43039</v>
      </c>
      <c r="O1820" t="str">
        <f>VLOOKUP(L1820,Location!$A$1:$D$157,2,FALSE)</f>
        <v>Wisconsin</v>
      </c>
      <c r="P1820" t="str">
        <f>VLOOKUP(L1820,Location!$A$1:$D$157,3,FALSE)</f>
        <v>Central</v>
      </c>
      <c r="Q1820" t="str">
        <f>VLOOKUP(L1820,Location!$A$1:$D$157,4,FALSE)</f>
        <v>Small Market</v>
      </c>
      <c r="R1820" t="str">
        <f>VLOOKUP(M1820,Product!$A$1:$D$14,2,FALSE)</f>
        <v>Earl Grey</v>
      </c>
      <c r="S1820" t="str">
        <f>VLOOKUP(M1820,Product!$A$1:$D$14,3,FALSE)</f>
        <v>Tea</v>
      </c>
      <c r="T1820" t="str">
        <f>VLOOKUP(M1820,Product!$A$1:$D$14,4,FALSE)</f>
        <v>Regular</v>
      </c>
    </row>
    <row r="1821" spans="1:20" x14ac:dyDescent="0.3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s="2">
        <v>43039</v>
      </c>
      <c r="O1821" t="str">
        <f>VLOOKUP(L1821,Location!$A$1:$D$157,2,FALSE)</f>
        <v>Wisconsin</v>
      </c>
      <c r="P1821" t="str">
        <f>VLOOKUP(L1821,Location!$A$1:$D$157,3,FALSE)</f>
        <v>Central</v>
      </c>
      <c r="Q1821" t="str">
        <f>VLOOKUP(L1821,Location!$A$1:$D$157,4,FALSE)</f>
        <v>Small Market</v>
      </c>
      <c r="R1821" t="str">
        <f>VLOOKUP(M1821,Product!$A$1:$D$14,2,FALSE)</f>
        <v>Chamomile</v>
      </c>
      <c r="S1821" t="str">
        <f>VLOOKUP(M1821,Product!$A$1:$D$14,3,FALSE)</f>
        <v>Herbal Tea</v>
      </c>
      <c r="T1821" t="str">
        <f>VLOOKUP(M1821,Product!$A$1:$D$14,4,FALSE)</f>
        <v>Decaf</v>
      </c>
    </row>
    <row r="1822" spans="1:20" x14ac:dyDescent="0.3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2">
        <v>43039</v>
      </c>
      <c r="O1822" t="str">
        <f>VLOOKUP(L1822,Location!$A$1:$D$157,2,FALSE)</f>
        <v>Wisconsin</v>
      </c>
      <c r="P1822" t="str">
        <f>VLOOKUP(L1822,Location!$A$1:$D$157,3,FALSE)</f>
        <v>Central</v>
      </c>
      <c r="Q1822" t="str">
        <f>VLOOKUP(L1822,Location!$A$1:$D$157,4,FALSE)</f>
        <v>Small Market</v>
      </c>
      <c r="R1822" t="str">
        <f>VLOOKUP(M1822,Product!$A$1:$D$14,2,FALSE)</f>
        <v>Lemon</v>
      </c>
      <c r="S1822" t="str">
        <f>VLOOKUP(M1822,Product!$A$1:$D$14,3,FALSE)</f>
        <v>Herbal Tea</v>
      </c>
      <c r="T1822" t="str">
        <f>VLOOKUP(M1822,Product!$A$1:$D$14,4,FALSE)</f>
        <v>Decaf</v>
      </c>
    </row>
    <row r="1823" spans="1:20" x14ac:dyDescent="0.3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s="2">
        <v>43039</v>
      </c>
      <c r="O1823" t="str">
        <f>VLOOKUP(L1823,Location!$A$1:$D$157,2,FALSE)</f>
        <v>Wisconsin</v>
      </c>
      <c r="P1823" t="str">
        <f>VLOOKUP(L1823,Location!$A$1:$D$157,3,FALSE)</f>
        <v>Central</v>
      </c>
      <c r="Q1823" t="str">
        <f>VLOOKUP(L1823,Location!$A$1:$D$157,4,FALSE)</f>
        <v>Small Market</v>
      </c>
      <c r="R1823" t="str">
        <f>VLOOKUP(M1823,Product!$A$1:$D$14,2,FALSE)</f>
        <v>Caffe Mocha</v>
      </c>
      <c r="S1823" t="str">
        <f>VLOOKUP(M1823,Product!$A$1:$D$14,3,FALSE)</f>
        <v>Espresso</v>
      </c>
      <c r="T1823" t="str">
        <f>VLOOKUP(M1823,Product!$A$1:$D$14,4,FALSE)</f>
        <v>Regular</v>
      </c>
    </row>
    <row r="1824" spans="1:20" x14ac:dyDescent="0.3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2">
        <v>43039</v>
      </c>
      <c r="O1824" t="str">
        <f>VLOOKUP(L1824,Location!$A$1:$D$157,2,FALSE)</f>
        <v>Wisconsin</v>
      </c>
      <c r="P1824" t="str">
        <f>VLOOKUP(L1824,Location!$A$1:$D$157,3,FALSE)</f>
        <v>Central</v>
      </c>
      <c r="Q1824" t="str">
        <f>VLOOKUP(L1824,Location!$A$1:$D$157,4,FALSE)</f>
        <v>Small Market</v>
      </c>
      <c r="R1824" t="str">
        <f>VLOOKUP(M1824,Product!$A$1:$D$14,2,FALSE)</f>
        <v>Decaf Espresso</v>
      </c>
      <c r="S1824" t="str">
        <f>VLOOKUP(M1824,Product!$A$1:$D$14,3,FALSE)</f>
        <v>Espresso</v>
      </c>
      <c r="T1824" t="str">
        <f>VLOOKUP(M1824,Product!$A$1:$D$14,4,FALSE)</f>
        <v>Decaf</v>
      </c>
    </row>
    <row r="1825" spans="1:20" x14ac:dyDescent="0.3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s="2">
        <v>43039</v>
      </c>
      <c r="O1825" t="str">
        <f>VLOOKUP(L1825,Location!$A$1:$D$157,2,FALSE)</f>
        <v>Wisconsin</v>
      </c>
      <c r="P1825" t="str">
        <f>VLOOKUP(L1825,Location!$A$1:$D$157,3,FALSE)</f>
        <v>Central</v>
      </c>
      <c r="Q1825" t="str">
        <f>VLOOKUP(L1825,Location!$A$1:$D$157,4,FALSE)</f>
        <v>Small Market</v>
      </c>
      <c r="R1825" t="str">
        <f>VLOOKUP(M1825,Product!$A$1:$D$14,2,FALSE)</f>
        <v>Amaretto</v>
      </c>
      <c r="S1825" t="str">
        <f>VLOOKUP(M1825,Product!$A$1:$D$14,3,FALSE)</f>
        <v>Coffee</v>
      </c>
      <c r="T1825" t="str">
        <f>VLOOKUP(M1825,Product!$A$1:$D$14,4,FALSE)</f>
        <v>Regular</v>
      </c>
    </row>
    <row r="1826" spans="1:20" x14ac:dyDescent="0.3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s="2">
        <v>43039</v>
      </c>
      <c r="O1826" t="str">
        <f>VLOOKUP(L1826,Location!$A$1:$D$157,2,FALSE)</f>
        <v>Wisconsin</v>
      </c>
      <c r="P1826" t="str">
        <f>VLOOKUP(L1826,Location!$A$1:$D$157,3,FALSE)</f>
        <v>Central</v>
      </c>
      <c r="Q1826" t="str">
        <f>VLOOKUP(L1826,Location!$A$1:$D$157,4,FALSE)</f>
        <v>Small Market</v>
      </c>
      <c r="R1826" t="str">
        <f>VLOOKUP(M1826,Product!$A$1:$D$14,2,FALSE)</f>
        <v>Columbian</v>
      </c>
      <c r="S1826" t="str">
        <f>VLOOKUP(M1826,Product!$A$1:$D$14,3,FALSE)</f>
        <v>Coffee</v>
      </c>
      <c r="T1826" t="str">
        <f>VLOOKUP(M1826,Product!$A$1:$D$14,4,FALSE)</f>
        <v>Regular</v>
      </c>
    </row>
    <row r="1827" spans="1:20" x14ac:dyDescent="0.3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s="2">
        <v>43039</v>
      </c>
      <c r="O1827" t="str">
        <f>VLOOKUP(L1827,Location!$A$1:$D$157,2,FALSE)</f>
        <v>Wisconsin</v>
      </c>
      <c r="P1827" t="str">
        <f>VLOOKUP(L1827,Location!$A$1:$D$157,3,FALSE)</f>
        <v>Central</v>
      </c>
      <c r="Q1827" t="str">
        <f>VLOOKUP(L1827,Location!$A$1:$D$157,4,FALSE)</f>
        <v>Small Market</v>
      </c>
      <c r="R1827" t="str">
        <f>VLOOKUP(M1827,Product!$A$1:$D$14,2,FALSE)</f>
        <v>Decaf Irish Cream</v>
      </c>
      <c r="S1827" t="str">
        <f>VLOOKUP(M1827,Product!$A$1:$D$14,3,FALSE)</f>
        <v>Coffee</v>
      </c>
      <c r="T1827" t="str">
        <f>VLOOKUP(M1827,Product!$A$1:$D$14,4,FALSE)</f>
        <v>Decaf</v>
      </c>
    </row>
    <row r="1828" spans="1:20" x14ac:dyDescent="0.3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s="2">
        <v>43039</v>
      </c>
      <c r="O1828" t="str">
        <f>VLOOKUP(L1828,Location!$A$1:$D$157,2,FALSE)</f>
        <v>Connecticut</v>
      </c>
      <c r="P1828" t="str">
        <f>VLOOKUP(L1828,Location!$A$1:$D$157,3,FALSE)</f>
        <v>East</v>
      </c>
      <c r="Q1828" t="str">
        <f>VLOOKUP(L1828,Location!$A$1:$D$157,4,FALSE)</f>
        <v>Small Market</v>
      </c>
      <c r="R1828" t="str">
        <f>VLOOKUP(M1828,Product!$A$1:$D$14,2,FALSE)</f>
        <v>Darjeeling</v>
      </c>
      <c r="S1828" t="str">
        <f>VLOOKUP(M1828,Product!$A$1:$D$14,3,FALSE)</f>
        <v>Tea</v>
      </c>
      <c r="T1828" t="str">
        <f>VLOOKUP(M1828,Product!$A$1:$D$14,4,FALSE)</f>
        <v>Regular</v>
      </c>
    </row>
    <row r="1829" spans="1:20" x14ac:dyDescent="0.3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2">
        <v>43039</v>
      </c>
      <c r="O1829" t="str">
        <f>VLOOKUP(L1829,Location!$A$1:$D$157,2,FALSE)</f>
        <v>Connecticut</v>
      </c>
      <c r="P1829" t="str">
        <f>VLOOKUP(L1829,Location!$A$1:$D$157,3,FALSE)</f>
        <v>East</v>
      </c>
      <c r="Q1829" t="str">
        <f>VLOOKUP(L1829,Location!$A$1:$D$157,4,FALSE)</f>
        <v>Small Market</v>
      </c>
      <c r="R1829" t="str">
        <f>VLOOKUP(M1829,Product!$A$1:$D$14,2,FALSE)</f>
        <v>Green Tea</v>
      </c>
      <c r="S1829" t="str">
        <f>VLOOKUP(M1829,Product!$A$1:$D$14,3,FALSE)</f>
        <v>Tea</v>
      </c>
      <c r="T1829" t="str">
        <f>VLOOKUP(M1829,Product!$A$1:$D$14,4,FALSE)</f>
        <v>Regular</v>
      </c>
    </row>
    <row r="1830" spans="1:20" x14ac:dyDescent="0.3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s="2">
        <v>43039</v>
      </c>
      <c r="O1830" t="str">
        <f>VLOOKUP(L1830,Location!$A$1:$D$157,2,FALSE)</f>
        <v>Connecticut</v>
      </c>
      <c r="P1830" t="str">
        <f>VLOOKUP(L1830,Location!$A$1:$D$157,3,FALSE)</f>
        <v>East</v>
      </c>
      <c r="Q1830" t="str">
        <f>VLOOKUP(L1830,Location!$A$1:$D$157,4,FALSE)</f>
        <v>Small Market</v>
      </c>
      <c r="R1830" t="str">
        <f>VLOOKUP(M1830,Product!$A$1:$D$14,2,FALSE)</f>
        <v>Lemon</v>
      </c>
      <c r="S1830" t="str">
        <f>VLOOKUP(M1830,Product!$A$1:$D$14,3,FALSE)</f>
        <v>Herbal Tea</v>
      </c>
      <c r="T1830" t="str">
        <f>VLOOKUP(M1830,Product!$A$1:$D$14,4,FALSE)</f>
        <v>Decaf</v>
      </c>
    </row>
    <row r="1831" spans="1:20" x14ac:dyDescent="0.3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s="2">
        <v>43039</v>
      </c>
      <c r="O1831" t="str">
        <f>VLOOKUP(L1831,Location!$A$1:$D$157,2,FALSE)</f>
        <v>Connecticut</v>
      </c>
      <c r="P1831" t="str">
        <f>VLOOKUP(L1831,Location!$A$1:$D$157,3,FALSE)</f>
        <v>East</v>
      </c>
      <c r="Q1831" t="str">
        <f>VLOOKUP(L1831,Location!$A$1:$D$157,4,FALSE)</f>
        <v>Small Market</v>
      </c>
      <c r="R1831" t="str">
        <f>VLOOKUP(M1831,Product!$A$1:$D$14,2,FALSE)</f>
        <v>Mint</v>
      </c>
      <c r="S1831" t="str">
        <f>VLOOKUP(M1831,Product!$A$1:$D$14,3,FALSE)</f>
        <v>Herbal Tea</v>
      </c>
      <c r="T1831" t="str">
        <f>VLOOKUP(M1831,Product!$A$1:$D$14,4,FALSE)</f>
        <v>Decaf</v>
      </c>
    </row>
    <row r="1832" spans="1:20" x14ac:dyDescent="0.3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s="2">
        <v>43039</v>
      </c>
      <c r="O1832" t="str">
        <f>VLOOKUP(L1832,Location!$A$1:$D$157,2,FALSE)</f>
        <v>Connecticut</v>
      </c>
      <c r="P1832" t="str">
        <f>VLOOKUP(L1832,Location!$A$1:$D$157,3,FALSE)</f>
        <v>East</v>
      </c>
      <c r="Q1832" t="str">
        <f>VLOOKUP(L1832,Location!$A$1:$D$157,4,FALSE)</f>
        <v>Small Market</v>
      </c>
      <c r="R1832" t="str">
        <f>VLOOKUP(M1832,Product!$A$1:$D$14,2,FALSE)</f>
        <v>Caffe Mocha</v>
      </c>
      <c r="S1832" t="str">
        <f>VLOOKUP(M1832,Product!$A$1:$D$14,3,FALSE)</f>
        <v>Espresso</v>
      </c>
      <c r="T1832" t="str">
        <f>VLOOKUP(M1832,Product!$A$1:$D$14,4,FALSE)</f>
        <v>Regular</v>
      </c>
    </row>
    <row r="1833" spans="1:20" x14ac:dyDescent="0.3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s="2">
        <v>43039</v>
      </c>
      <c r="O1833" t="str">
        <f>VLOOKUP(L1833,Location!$A$1:$D$157,2,FALSE)</f>
        <v>Connecticut</v>
      </c>
      <c r="P1833" t="str">
        <f>VLOOKUP(L1833,Location!$A$1:$D$157,3,FALSE)</f>
        <v>East</v>
      </c>
      <c r="Q1833" t="str">
        <f>VLOOKUP(L1833,Location!$A$1:$D$157,4,FALSE)</f>
        <v>Small Market</v>
      </c>
      <c r="R1833" t="str">
        <f>VLOOKUP(M1833,Product!$A$1:$D$14,2,FALSE)</f>
        <v>Decaf Espresso</v>
      </c>
      <c r="S1833" t="str">
        <f>VLOOKUP(M1833,Product!$A$1:$D$14,3,FALSE)</f>
        <v>Espresso</v>
      </c>
      <c r="T1833" t="str">
        <f>VLOOKUP(M1833,Product!$A$1:$D$14,4,FALSE)</f>
        <v>Decaf</v>
      </c>
    </row>
    <row r="1834" spans="1:20" x14ac:dyDescent="0.3">
      <c r="A1834">
        <v>122</v>
      </c>
      <c r="B1834">
        <v>195</v>
      </c>
      <c r="C1834">
        <v>325</v>
      </c>
      <c r="D1834">
        <v>148</v>
      </c>
      <c r="E1834">
        <v>73</v>
      </c>
      <c r="F1834">
        <v>42</v>
      </c>
      <c r="G1834">
        <v>1134</v>
      </c>
      <c r="H1834">
        <v>130</v>
      </c>
      <c r="I1834">
        <v>95</v>
      </c>
      <c r="J1834">
        <v>180</v>
      </c>
      <c r="K1834">
        <v>290</v>
      </c>
      <c r="L1834">
        <v>203</v>
      </c>
      <c r="M1834">
        <v>2</v>
      </c>
      <c r="N1834" s="2">
        <v>43039</v>
      </c>
      <c r="O1834" t="str">
        <f>VLOOKUP(L1834,Location!$A$1:$D$157,2,FALSE)</f>
        <v>Connecticut</v>
      </c>
      <c r="P1834" t="str">
        <f>VLOOKUP(L1834,Location!$A$1:$D$157,3,FALSE)</f>
        <v>East</v>
      </c>
      <c r="Q1834" t="str">
        <f>VLOOKUP(L1834,Location!$A$1:$D$157,4,FALSE)</f>
        <v>Small Market</v>
      </c>
      <c r="R1834" t="str">
        <f>VLOOKUP(M1834,Product!$A$1:$D$14,2,FALSE)</f>
        <v>Columbian</v>
      </c>
      <c r="S1834" t="str">
        <f>VLOOKUP(M1834,Product!$A$1:$D$14,3,FALSE)</f>
        <v>Coffee</v>
      </c>
      <c r="T1834" t="str">
        <f>VLOOKUP(M1834,Product!$A$1:$D$14,4,FALSE)</f>
        <v>Regular</v>
      </c>
    </row>
    <row r="1835" spans="1:20" x14ac:dyDescent="0.3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s="2">
        <v>43039</v>
      </c>
      <c r="O1835" t="str">
        <f>VLOOKUP(L1835,Location!$A$1:$D$157,2,FALSE)</f>
        <v>Florida</v>
      </c>
      <c r="P1835" t="str">
        <f>VLOOKUP(L1835,Location!$A$1:$D$157,3,FALSE)</f>
        <v>East</v>
      </c>
      <c r="Q1835" t="str">
        <f>VLOOKUP(L1835,Location!$A$1:$D$157,4,FALSE)</f>
        <v>Major Market</v>
      </c>
      <c r="R1835" t="str">
        <f>VLOOKUP(M1835,Product!$A$1:$D$14,2,FALSE)</f>
        <v>Darjeeling</v>
      </c>
      <c r="S1835" t="str">
        <f>VLOOKUP(M1835,Product!$A$1:$D$14,3,FALSE)</f>
        <v>Tea</v>
      </c>
      <c r="T1835" t="str">
        <f>VLOOKUP(M1835,Product!$A$1:$D$14,4,FALSE)</f>
        <v>Regular</v>
      </c>
    </row>
    <row r="1836" spans="1:20" x14ac:dyDescent="0.3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s="2">
        <v>43039</v>
      </c>
      <c r="O1836" t="str">
        <f>VLOOKUP(L1836,Location!$A$1:$D$157,2,FALSE)</f>
        <v>Florida</v>
      </c>
      <c r="P1836" t="str">
        <f>VLOOKUP(L1836,Location!$A$1:$D$157,3,FALSE)</f>
        <v>East</v>
      </c>
      <c r="Q1836" t="str">
        <f>VLOOKUP(L1836,Location!$A$1:$D$157,4,FALSE)</f>
        <v>Major Market</v>
      </c>
      <c r="R1836" t="str">
        <f>VLOOKUP(M1836,Product!$A$1:$D$14,2,FALSE)</f>
        <v>Green Tea</v>
      </c>
      <c r="S1836" t="str">
        <f>VLOOKUP(M1836,Product!$A$1:$D$14,3,FALSE)</f>
        <v>Tea</v>
      </c>
      <c r="T1836" t="str">
        <f>VLOOKUP(M1836,Product!$A$1:$D$14,4,FALSE)</f>
        <v>Regular</v>
      </c>
    </row>
    <row r="1837" spans="1:20" x14ac:dyDescent="0.3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2">
        <v>43039</v>
      </c>
      <c r="O1837" t="str">
        <f>VLOOKUP(L1837,Location!$A$1:$D$157,2,FALSE)</f>
        <v>Florida</v>
      </c>
      <c r="P1837" t="str">
        <f>VLOOKUP(L1837,Location!$A$1:$D$157,3,FALSE)</f>
        <v>East</v>
      </c>
      <c r="Q1837" t="str">
        <f>VLOOKUP(L1837,Location!$A$1:$D$157,4,FALSE)</f>
        <v>Major Market</v>
      </c>
      <c r="R1837" t="str">
        <f>VLOOKUP(M1837,Product!$A$1:$D$14,2,FALSE)</f>
        <v>Chamomile</v>
      </c>
      <c r="S1837" t="str">
        <f>VLOOKUP(M1837,Product!$A$1:$D$14,3,FALSE)</f>
        <v>Herbal Tea</v>
      </c>
      <c r="T1837" t="str">
        <f>VLOOKUP(M1837,Product!$A$1:$D$14,4,FALSE)</f>
        <v>Decaf</v>
      </c>
    </row>
    <row r="1838" spans="1:20" x14ac:dyDescent="0.3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s="2">
        <v>43039</v>
      </c>
      <c r="O1838" t="str">
        <f>VLOOKUP(L1838,Location!$A$1:$D$157,2,FALSE)</f>
        <v>Florida</v>
      </c>
      <c r="P1838" t="str">
        <f>VLOOKUP(L1838,Location!$A$1:$D$157,3,FALSE)</f>
        <v>East</v>
      </c>
      <c r="Q1838" t="str">
        <f>VLOOKUP(L1838,Location!$A$1:$D$157,4,FALSE)</f>
        <v>Major Market</v>
      </c>
      <c r="R1838" t="str">
        <f>VLOOKUP(M1838,Product!$A$1:$D$14,2,FALSE)</f>
        <v>Lemon</v>
      </c>
      <c r="S1838" t="str">
        <f>VLOOKUP(M1838,Product!$A$1:$D$14,3,FALSE)</f>
        <v>Herbal Tea</v>
      </c>
      <c r="T1838" t="str">
        <f>VLOOKUP(M1838,Product!$A$1:$D$14,4,FALSE)</f>
        <v>Decaf</v>
      </c>
    </row>
    <row r="1839" spans="1:20" x14ac:dyDescent="0.3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s="2">
        <v>43039</v>
      </c>
      <c r="O1839" t="str">
        <f>VLOOKUP(L1839,Location!$A$1:$D$157,2,FALSE)</f>
        <v>Florida</v>
      </c>
      <c r="P1839" t="str">
        <f>VLOOKUP(L1839,Location!$A$1:$D$157,3,FALSE)</f>
        <v>East</v>
      </c>
      <c r="Q1839" t="str">
        <f>VLOOKUP(L1839,Location!$A$1:$D$157,4,FALSE)</f>
        <v>Major Market</v>
      </c>
      <c r="R1839" t="str">
        <f>VLOOKUP(M1839,Product!$A$1:$D$14,2,FALSE)</f>
        <v>Mint</v>
      </c>
      <c r="S1839" t="str">
        <f>VLOOKUP(M1839,Product!$A$1:$D$14,3,FALSE)</f>
        <v>Herbal Tea</v>
      </c>
      <c r="T1839" t="str">
        <f>VLOOKUP(M1839,Product!$A$1:$D$14,4,FALSE)</f>
        <v>Decaf</v>
      </c>
    </row>
    <row r="1840" spans="1:20" x14ac:dyDescent="0.3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s="2">
        <v>43039</v>
      </c>
      <c r="O1840" t="str">
        <f>VLOOKUP(L1840,Location!$A$1:$D$157,2,FALSE)</f>
        <v>Florida</v>
      </c>
      <c r="P1840" t="str">
        <f>VLOOKUP(L1840,Location!$A$1:$D$157,3,FALSE)</f>
        <v>East</v>
      </c>
      <c r="Q1840" t="str">
        <f>VLOOKUP(L1840,Location!$A$1:$D$157,4,FALSE)</f>
        <v>Major Market</v>
      </c>
      <c r="R1840" t="str">
        <f>VLOOKUP(M1840,Product!$A$1:$D$14,2,FALSE)</f>
        <v>Caffe Mocha</v>
      </c>
      <c r="S1840" t="str">
        <f>VLOOKUP(M1840,Product!$A$1:$D$14,3,FALSE)</f>
        <v>Espresso</v>
      </c>
      <c r="T1840" t="str">
        <f>VLOOKUP(M1840,Product!$A$1:$D$14,4,FALSE)</f>
        <v>Regular</v>
      </c>
    </row>
    <row r="1841" spans="1:20" x14ac:dyDescent="0.3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2">
        <v>43039</v>
      </c>
      <c r="O1841" t="str">
        <f>VLOOKUP(L1841,Location!$A$1:$D$157,2,FALSE)</f>
        <v>Florida</v>
      </c>
      <c r="P1841" t="str">
        <f>VLOOKUP(L1841,Location!$A$1:$D$157,3,FALSE)</f>
        <v>East</v>
      </c>
      <c r="Q1841" t="str">
        <f>VLOOKUP(L1841,Location!$A$1:$D$157,4,FALSE)</f>
        <v>Major Market</v>
      </c>
      <c r="R1841" t="str">
        <f>VLOOKUP(M1841,Product!$A$1:$D$14,2,FALSE)</f>
        <v>Decaf Espresso</v>
      </c>
      <c r="S1841" t="str">
        <f>VLOOKUP(M1841,Product!$A$1:$D$14,3,FALSE)</f>
        <v>Espresso</v>
      </c>
      <c r="T1841" t="str">
        <f>VLOOKUP(M1841,Product!$A$1:$D$14,4,FALSE)</f>
        <v>Decaf</v>
      </c>
    </row>
    <row r="1842" spans="1:20" x14ac:dyDescent="0.3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s="2">
        <v>43039</v>
      </c>
      <c r="O1842" t="str">
        <f>VLOOKUP(L1842,Location!$A$1:$D$157,2,FALSE)</f>
        <v>Florida</v>
      </c>
      <c r="P1842" t="str">
        <f>VLOOKUP(L1842,Location!$A$1:$D$157,3,FALSE)</f>
        <v>East</v>
      </c>
      <c r="Q1842" t="str">
        <f>VLOOKUP(L1842,Location!$A$1:$D$157,4,FALSE)</f>
        <v>Major Market</v>
      </c>
      <c r="R1842" t="str">
        <f>VLOOKUP(M1842,Product!$A$1:$D$14,2,FALSE)</f>
        <v>Columbian</v>
      </c>
      <c r="S1842" t="str">
        <f>VLOOKUP(M1842,Product!$A$1:$D$14,3,FALSE)</f>
        <v>Coffee</v>
      </c>
      <c r="T1842" t="str">
        <f>VLOOKUP(M1842,Product!$A$1:$D$14,4,FALSE)</f>
        <v>Regular</v>
      </c>
    </row>
    <row r="1843" spans="1:20" x14ac:dyDescent="0.3">
      <c r="A1843">
        <v>89</v>
      </c>
      <c r="B1843">
        <v>143</v>
      </c>
      <c r="C1843">
        <v>245</v>
      </c>
      <c r="D1843">
        <v>98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s="2">
        <v>43039</v>
      </c>
      <c r="O1843" t="str">
        <f>VLOOKUP(L1843,Location!$A$1:$D$157,2,FALSE)</f>
        <v>Florida</v>
      </c>
      <c r="P1843" t="str">
        <f>VLOOKUP(L1843,Location!$A$1:$D$157,3,FALSE)</f>
        <v>East</v>
      </c>
      <c r="Q1843" t="str">
        <f>VLOOKUP(L1843,Location!$A$1:$D$157,4,FALSE)</f>
        <v>Major Market</v>
      </c>
      <c r="R1843" t="str">
        <f>VLOOKUP(M1843,Product!$A$1:$D$14,2,FALSE)</f>
        <v>Decaf Irish Cream</v>
      </c>
      <c r="S1843" t="str">
        <f>VLOOKUP(M1843,Product!$A$1:$D$14,3,FALSE)</f>
        <v>Coffee</v>
      </c>
      <c r="T1843" t="str">
        <f>VLOOKUP(M1843,Product!$A$1:$D$14,4,FALSE)</f>
        <v>Decaf</v>
      </c>
    </row>
    <row r="1844" spans="1:20" x14ac:dyDescent="0.3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s="2">
        <v>43039</v>
      </c>
      <c r="O1844" t="str">
        <f>VLOOKUP(L1844,Location!$A$1:$D$157,2,FALSE)</f>
        <v>Massachusetts</v>
      </c>
      <c r="P1844" t="str">
        <f>VLOOKUP(L1844,Location!$A$1:$D$157,3,FALSE)</f>
        <v>East</v>
      </c>
      <c r="Q1844" t="str">
        <f>VLOOKUP(L1844,Location!$A$1:$D$157,4,FALSE)</f>
        <v>Major Market</v>
      </c>
      <c r="R1844" t="str">
        <f>VLOOKUP(M1844,Product!$A$1:$D$14,2,FALSE)</f>
        <v>Darjeeling</v>
      </c>
      <c r="S1844" t="str">
        <f>VLOOKUP(M1844,Product!$A$1:$D$14,3,FALSE)</f>
        <v>Tea</v>
      </c>
      <c r="T1844" t="str">
        <f>VLOOKUP(M1844,Product!$A$1:$D$14,4,FALSE)</f>
        <v>Regular</v>
      </c>
    </row>
    <row r="1845" spans="1:20" x14ac:dyDescent="0.3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s="2">
        <v>43039</v>
      </c>
      <c r="O1845" t="str">
        <f>VLOOKUP(L1845,Location!$A$1:$D$157,2,FALSE)</f>
        <v>Massachusetts</v>
      </c>
      <c r="P1845" t="str">
        <f>VLOOKUP(L1845,Location!$A$1:$D$157,3,FALSE)</f>
        <v>East</v>
      </c>
      <c r="Q1845" t="str">
        <f>VLOOKUP(L1845,Location!$A$1:$D$157,4,FALSE)</f>
        <v>Major Market</v>
      </c>
      <c r="R1845" t="str">
        <f>VLOOKUP(M1845,Product!$A$1:$D$14,2,FALSE)</f>
        <v>Green Tea</v>
      </c>
      <c r="S1845" t="str">
        <f>VLOOKUP(M1845,Product!$A$1:$D$14,3,FALSE)</f>
        <v>Tea</v>
      </c>
      <c r="T1845" t="str">
        <f>VLOOKUP(M1845,Product!$A$1:$D$14,4,FALSE)</f>
        <v>Regular</v>
      </c>
    </row>
    <row r="1846" spans="1:20" x14ac:dyDescent="0.3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s="2">
        <v>43039</v>
      </c>
      <c r="O1846" t="str">
        <f>VLOOKUP(L1846,Location!$A$1:$D$157,2,FALSE)</f>
        <v>Massachusetts</v>
      </c>
      <c r="P1846" t="str">
        <f>VLOOKUP(L1846,Location!$A$1:$D$157,3,FALSE)</f>
        <v>East</v>
      </c>
      <c r="Q1846" t="str">
        <f>VLOOKUP(L1846,Location!$A$1:$D$157,4,FALSE)</f>
        <v>Major Market</v>
      </c>
      <c r="R1846" t="str">
        <f>VLOOKUP(M1846,Product!$A$1:$D$14,2,FALSE)</f>
        <v>Lemon</v>
      </c>
      <c r="S1846" t="str">
        <f>VLOOKUP(M1846,Product!$A$1:$D$14,3,FALSE)</f>
        <v>Herbal Tea</v>
      </c>
      <c r="T1846" t="str">
        <f>VLOOKUP(M1846,Product!$A$1:$D$14,4,FALSE)</f>
        <v>Decaf</v>
      </c>
    </row>
    <row r="1847" spans="1:20" x14ac:dyDescent="0.3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s="2">
        <v>43039</v>
      </c>
      <c r="O1847" t="str">
        <f>VLOOKUP(L1847,Location!$A$1:$D$157,2,FALSE)</f>
        <v>Massachusetts</v>
      </c>
      <c r="P1847" t="str">
        <f>VLOOKUP(L1847,Location!$A$1:$D$157,3,FALSE)</f>
        <v>East</v>
      </c>
      <c r="Q1847" t="str">
        <f>VLOOKUP(L1847,Location!$A$1:$D$157,4,FALSE)</f>
        <v>Major Market</v>
      </c>
      <c r="R1847" t="str">
        <f>VLOOKUP(M1847,Product!$A$1:$D$14,2,FALSE)</f>
        <v>Caffe Mocha</v>
      </c>
      <c r="S1847" t="str">
        <f>VLOOKUP(M1847,Product!$A$1:$D$14,3,FALSE)</f>
        <v>Espresso</v>
      </c>
      <c r="T1847" t="str">
        <f>VLOOKUP(M1847,Product!$A$1:$D$14,4,FALSE)</f>
        <v>Regular</v>
      </c>
    </row>
    <row r="1848" spans="1:20" x14ac:dyDescent="0.3">
      <c r="A1848">
        <v>108</v>
      </c>
      <c r="B1848">
        <v>182</v>
      </c>
      <c r="C1848">
        <v>363</v>
      </c>
      <c r="D1848">
        <v>272</v>
      </c>
      <c r="E1848">
        <v>74</v>
      </c>
      <c r="F1848">
        <v>50</v>
      </c>
      <c r="G1848">
        <v>1283</v>
      </c>
      <c r="H1848">
        <v>120</v>
      </c>
      <c r="I1848">
        <v>186</v>
      </c>
      <c r="J1848">
        <v>180</v>
      </c>
      <c r="K1848">
        <v>350</v>
      </c>
      <c r="L1848">
        <v>508</v>
      </c>
      <c r="M1848">
        <v>7</v>
      </c>
      <c r="N1848" s="2">
        <v>43039</v>
      </c>
      <c r="O1848" t="str">
        <f>VLOOKUP(L1848,Location!$A$1:$D$157,2,FALSE)</f>
        <v>Massachusetts</v>
      </c>
      <c r="P1848" t="str">
        <f>VLOOKUP(L1848,Location!$A$1:$D$157,3,FALSE)</f>
        <v>East</v>
      </c>
      <c r="Q1848" t="str">
        <f>VLOOKUP(L1848,Location!$A$1:$D$157,4,FALSE)</f>
        <v>Major Market</v>
      </c>
      <c r="R1848" t="str">
        <f>VLOOKUP(M1848,Product!$A$1:$D$14,2,FALSE)</f>
        <v>Regular Espresso</v>
      </c>
      <c r="S1848" t="str">
        <f>VLOOKUP(M1848,Product!$A$1:$D$14,3,FALSE)</f>
        <v>Espresso</v>
      </c>
      <c r="T1848" t="str">
        <f>VLOOKUP(M1848,Product!$A$1:$D$14,4,FALSE)</f>
        <v>Regular</v>
      </c>
    </row>
    <row r="1849" spans="1:20" x14ac:dyDescent="0.3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s="2">
        <v>43039</v>
      </c>
      <c r="O1849" t="str">
        <f>VLOOKUP(L1849,Location!$A$1:$D$157,2,FALSE)</f>
        <v>Massachusetts</v>
      </c>
      <c r="P1849" t="str">
        <f>VLOOKUP(L1849,Location!$A$1:$D$157,3,FALSE)</f>
        <v>East</v>
      </c>
      <c r="Q1849" t="str">
        <f>VLOOKUP(L1849,Location!$A$1:$D$157,4,FALSE)</f>
        <v>Major Market</v>
      </c>
      <c r="R1849" t="str">
        <f>VLOOKUP(M1849,Product!$A$1:$D$14,2,FALSE)</f>
        <v>Columbian</v>
      </c>
      <c r="S1849" t="str">
        <f>VLOOKUP(M1849,Product!$A$1:$D$14,3,FALSE)</f>
        <v>Coffee</v>
      </c>
      <c r="T1849" t="str">
        <f>VLOOKUP(M1849,Product!$A$1:$D$14,4,FALSE)</f>
        <v>Regular</v>
      </c>
    </row>
    <row r="1850" spans="1:20" x14ac:dyDescent="0.3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2">
        <v>43039</v>
      </c>
      <c r="O1850" t="str">
        <f>VLOOKUP(L1850,Location!$A$1:$D$157,2,FALSE)</f>
        <v>New Hampshire</v>
      </c>
      <c r="P1850" t="str">
        <f>VLOOKUP(L1850,Location!$A$1:$D$157,3,FALSE)</f>
        <v>East</v>
      </c>
      <c r="Q1850" t="str">
        <f>VLOOKUP(L1850,Location!$A$1:$D$157,4,FALSE)</f>
        <v>Small Market</v>
      </c>
      <c r="R1850" t="str">
        <f>VLOOKUP(M1850,Product!$A$1:$D$14,2,FALSE)</f>
        <v>Darjeeling</v>
      </c>
      <c r="S1850" t="str">
        <f>VLOOKUP(M1850,Product!$A$1:$D$14,3,FALSE)</f>
        <v>Tea</v>
      </c>
      <c r="T1850" t="str">
        <f>VLOOKUP(M1850,Product!$A$1:$D$14,4,FALSE)</f>
        <v>Regular</v>
      </c>
    </row>
    <row r="1851" spans="1:20" x14ac:dyDescent="0.3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s="2">
        <v>43039</v>
      </c>
      <c r="O1851" t="str">
        <f>VLOOKUP(L1851,Location!$A$1:$D$157,2,FALSE)</f>
        <v>New Hampshire</v>
      </c>
      <c r="P1851" t="str">
        <f>VLOOKUP(L1851,Location!$A$1:$D$157,3,FALSE)</f>
        <v>East</v>
      </c>
      <c r="Q1851" t="str">
        <f>VLOOKUP(L1851,Location!$A$1:$D$157,4,FALSE)</f>
        <v>Small Market</v>
      </c>
      <c r="R1851" t="str">
        <f>VLOOKUP(M1851,Product!$A$1:$D$14,2,FALSE)</f>
        <v>Green Tea</v>
      </c>
      <c r="S1851" t="str">
        <f>VLOOKUP(M1851,Product!$A$1:$D$14,3,FALSE)</f>
        <v>Tea</v>
      </c>
      <c r="T1851" t="str">
        <f>VLOOKUP(M1851,Product!$A$1:$D$14,4,FALSE)</f>
        <v>Regular</v>
      </c>
    </row>
    <row r="1852" spans="1:20" x14ac:dyDescent="0.3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2">
        <v>43039</v>
      </c>
      <c r="O1852" t="str">
        <f>VLOOKUP(L1852,Location!$A$1:$D$157,2,FALSE)</f>
        <v>New Hampshire</v>
      </c>
      <c r="P1852" t="str">
        <f>VLOOKUP(L1852,Location!$A$1:$D$157,3,FALSE)</f>
        <v>East</v>
      </c>
      <c r="Q1852" t="str">
        <f>VLOOKUP(L1852,Location!$A$1:$D$157,4,FALSE)</f>
        <v>Small Market</v>
      </c>
      <c r="R1852" t="str">
        <f>VLOOKUP(M1852,Product!$A$1:$D$14,2,FALSE)</f>
        <v>Lemon</v>
      </c>
      <c r="S1852" t="str">
        <f>VLOOKUP(M1852,Product!$A$1:$D$14,3,FALSE)</f>
        <v>Herbal Tea</v>
      </c>
      <c r="T1852" t="str">
        <f>VLOOKUP(M1852,Product!$A$1:$D$14,4,FALSE)</f>
        <v>Decaf</v>
      </c>
    </row>
    <row r="1853" spans="1:20" x14ac:dyDescent="0.3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s="2">
        <v>43039</v>
      </c>
      <c r="O1853" t="str">
        <f>VLOOKUP(L1853,Location!$A$1:$D$157,2,FALSE)</f>
        <v>New Hampshire</v>
      </c>
      <c r="P1853" t="str">
        <f>VLOOKUP(L1853,Location!$A$1:$D$157,3,FALSE)</f>
        <v>East</v>
      </c>
      <c r="Q1853" t="str">
        <f>VLOOKUP(L1853,Location!$A$1:$D$157,4,FALSE)</f>
        <v>Small Market</v>
      </c>
      <c r="R1853" t="str">
        <f>VLOOKUP(M1853,Product!$A$1:$D$14,2,FALSE)</f>
        <v>Caffe Mocha</v>
      </c>
      <c r="S1853" t="str">
        <f>VLOOKUP(M1853,Product!$A$1:$D$14,3,FALSE)</f>
        <v>Espresso</v>
      </c>
      <c r="T1853" t="str">
        <f>VLOOKUP(M1853,Product!$A$1:$D$14,4,FALSE)</f>
        <v>Regular</v>
      </c>
    </row>
    <row r="1854" spans="1:20" x14ac:dyDescent="0.3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s="2">
        <v>43039</v>
      </c>
      <c r="O1854" t="str">
        <f>VLOOKUP(L1854,Location!$A$1:$D$157,2,FALSE)</f>
        <v>New Hampshire</v>
      </c>
      <c r="P1854" t="str">
        <f>VLOOKUP(L1854,Location!$A$1:$D$157,3,FALSE)</f>
        <v>East</v>
      </c>
      <c r="Q1854" t="str">
        <f>VLOOKUP(L1854,Location!$A$1:$D$157,4,FALSE)</f>
        <v>Small Market</v>
      </c>
      <c r="R1854" t="str">
        <f>VLOOKUP(M1854,Product!$A$1:$D$14,2,FALSE)</f>
        <v>Regular Espresso</v>
      </c>
      <c r="S1854" t="str">
        <f>VLOOKUP(M1854,Product!$A$1:$D$14,3,FALSE)</f>
        <v>Espresso</v>
      </c>
      <c r="T1854" t="str">
        <f>VLOOKUP(M1854,Product!$A$1:$D$14,4,FALSE)</f>
        <v>Regular</v>
      </c>
    </row>
    <row r="1855" spans="1:20" x14ac:dyDescent="0.3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s="2">
        <v>43039</v>
      </c>
      <c r="O1855" t="str">
        <f>VLOOKUP(L1855,Location!$A$1:$D$157,2,FALSE)</f>
        <v>New Hampshire</v>
      </c>
      <c r="P1855" t="str">
        <f>VLOOKUP(L1855,Location!$A$1:$D$157,3,FALSE)</f>
        <v>East</v>
      </c>
      <c r="Q1855" t="str">
        <f>VLOOKUP(L1855,Location!$A$1:$D$157,4,FALSE)</f>
        <v>Small Market</v>
      </c>
      <c r="R1855" t="str">
        <f>VLOOKUP(M1855,Product!$A$1:$D$14,2,FALSE)</f>
        <v>Columbian</v>
      </c>
      <c r="S1855" t="str">
        <f>VLOOKUP(M1855,Product!$A$1:$D$14,3,FALSE)</f>
        <v>Coffee</v>
      </c>
      <c r="T1855" t="str">
        <f>VLOOKUP(M1855,Product!$A$1:$D$14,4,FALSE)</f>
        <v>Regular</v>
      </c>
    </row>
    <row r="1856" spans="1:20" x14ac:dyDescent="0.3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s="2">
        <v>43039</v>
      </c>
      <c r="O1856" t="str">
        <f>VLOOKUP(L1856,Location!$A$1:$D$157,2,FALSE)</f>
        <v>New Hampshire</v>
      </c>
      <c r="P1856" t="str">
        <f>VLOOKUP(L1856,Location!$A$1:$D$157,3,FALSE)</f>
        <v>East</v>
      </c>
      <c r="Q1856" t="str">
        <f>VLOOKUP(L1856,Location!$A$1:$D$157,4,FALSE)</f>
        <v>Small Market</v>
      </c>
      <c r="R1856" t="str">
        <f>VLOOKUP(M1856,Product!$A$1:$D$14,2,FALSE)</f>
        <v>Amaretto</v>
      </c>
      <c r="S1856" t="str">
        <f>VLOOKUP(M1856,Product!$A$1:$D$14,3,FALSE)</f>
        <v>Coffee</v>
      </c>
      <c r="T1856" t="str">
        <f>VLOOKUP(M1856,Product!$A$1:$D$14,4,FALSE)</f>
        <v>Regular</v>
      </c>
    </row>
    <row r="1857" spans="1:20" x14ac:dyDescent="0.3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s="2">
        <v>43039</v>
      </c>
      <c r="O1857" t="str">
        <f>VLOOKUP(L1857,Location!$A$1:$D$157,2,FALSE)</f>
        <v>New York</v>
      </c>
      <c r="P1857" t="str">
        <f>VLOOKUP(L1857,Location!$A$1:$D$157,3,FALSE)</f>
        <v>East</v>
      </c>
      <c r="Q1857" t="str">
        <f>VLOOKUP(L1857,Location!$A$1:$D$157,4,FALSE)</f>
        <v>Major Market</v>
      </c>
      <c r="R1857" t="str">
        <f>VLOOKUP(M1857,Product!$A$1:$D$14,2,FALSE)</f>
        <v>Darjeeling</v>
      </c>
      <c r="S1857" t="str">
        <f>VLOOKUP(M1857,Product!$A$1:$D$14,3,FALSE)</f>
        <v>Tea</v>
      </c>
      <c r="T1857" t="str">
        <f>VLOOKUP(M1857,Product!$A$1:$D$14,4,FALSE)</f>
        <v>Regular</v>
      </c>
    </row>
    <row r="1858" spans="1:20" x14ac:dyDescent="0.3">
      <c r="A1858">
        <v>127</v>
      </c>
      <c r="B1858">
        <v>172</v>
      </c>
      <c r="C1858">
        <v>290</v>
      </c>
      <c r="D1858">
        <v>90</v>
      </c>
      <c r="E1858">
        <v>45</v>
      </c>
      <c r="F1858">
        <v>33</v>
      </c>
      <c r="G1858">
        <v>930</v>
      </c>
      <c r="H1858">
        <v>130</v>
      </c>
      <c r="I1858">
        <v>86</v>
      </c>
      <c r="J1858">
        <v>170</v>
      </c>
      <c r="K1858">
        <v>290</v>
      </c>
      <c r="L1858">
        <v>315</v>
      </c>
      <c r="M1858">
        <v>12</v>
      </c>
      <c r="N1858" s="2">
        <v>43039</v>
      </c>
      <c r="O1858" t="str">
        <f>VLOOKUP(L1858,Location!$A$1:$D$157,2,FALSE)</f>
        <v>New York</v>
      </c>
      <c r="P1858" t="str">
        <f>VLOOKUP(L1858,Location!$A$1:$D$157,3,FALSE)</f>
        <v>East</v>
      </c>
      <c r="Q1858" t="str">
        <f>VLOOKUP(L1858,Location!$A$1:$D$157,4,FALSE)</f>
        <v>Major Market</v>
      </c>
      <c r="R1858" t="str">
        <f>VLOOKUP(M1858,Product!$A$1:$D$14,2,FALSE)</f>
        <v>Earl Grey</v>
      </c>
      <c r="S1858" t="str">
        <f>VLOOKUP(M1858,Product!$A$1:$D$14,3,FALSE)</f>
        <v>Tea</v>
      </c>
      <c r="T1858" t="str">
        <f>VLOOKUP(M1858,Product!$A$1:$D$14,4,FALSE)</f>
        <v>Regular</v>
      </c>
    </row>
    <row r="1859" spans="1:20" x14ac:dyDescent="0.3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s="2">
        <v>43039</v>
      </c>
      <c r="O1859" t="str">
        <f>VLOOKUP(L1859,Location!$A$1:$D$157,2,FALSE)</f>
        <v>New York</v>
      </c>
      <c r="P1859" t="str">
        <f>VLOOKUP(L1859,Location!$A$1:$D$157,3,FALSE)</f>
        <v>East</v>
      </c>
      <c r="Q1859" t="str">
        <f>VLOOKUP(L1859,Location!$A$1:$D$157,4,FALSE)</f>
        <v>Major Market</v>
      </c>
      <c r="R1859" t="str">
        <f>VLOOKUP(M1859,Product!$A$1:$D$14,2,FALSE)</f>
        <v>Green Tea</v>
      </c>
      <c r="S1859" t="str">
        <f>VLOOKUP(M1859,Product!$A$1:$D$14,3,FALSE)</f>
        <v>Tea</v>
      </c>
      <c r="T1859" t="str">
        <f>VLOOKUP(M1859,Product!$A$1:$D$14,4,FALSE)</f>
        <v>Regular</v>
      </c>
    </row>
    <row r="1860" spans="1:20" x14ac:dyDescent="0.3">
      <c r="A1860">
        <v>204</v>
      </c>
      <c r="B1860">
        <v>331</v>
      </c>
      <c r="C1860">
        <v>576</v>
      </c>
      <c r="D1860">
        <v>275</v>
      </c>
      <c r="E1860">
        <v>127</v>
      </c>
      <c r="F1860">
        <v>93</v>
      </c>
      <c r="G1860">
        <v>1704</v>
      </c>
      <c r="H1860">
        <v>140</v>
      </c>
      <c r="I1860">
        <v>161</v>
      </c>
      <c r="J1860">
        <v>240</v>
      </c>
      <c r="K1860">
        <v>420</v>
      </c>
      <c r="L1860">
        <v>631</v>
      </c>
      <c r="M1860">
        <v>9</v>
      </c>
      <c r="N1860" s="2">
        <v>43039</v>
      </c>
      <c r="O1860" t="str">
        <f>VLOOKUP(L1860,Location!$A$1:$D$157,2,FALSE)</f>
        <v>New York</v>
      </c>
      <c r="P1860" t="str">
        <f>VLOOKUP(L1860,Location!$A$1:$D$157,3,FALSE)</f>
        <v>East</v>
      </c>
      <c r="Q1860" t="str">
        <f>VLOOKUP(L1860,Location!$A$1:$D$157,4,FALSE)</f>
        <v>Major Market</v>
      </c>
      <c r="R1860" t="str">
        <f>VLOOKUP(M1860,Product!$A$1:$D$14,2,FALSE)</f>
        <v>Lemon</v>
      </c>
      <c r="S1860" t="str">
        <f>VLOOKUP(M1860,Product!$A$1:$D$14,3,FALSE)</f>
        <v>Herbal Tea</v>
      </c>
      <c r="T1860" t="str">
        <f>VLOOKUP(M1860,Product!$A$1:$D$14,4,FALSE)</f>
        <v>Decaf</v>
      </c>
    </row>
    <row r="1861" spans="1:20" x14ac:dyDescent="0.3">
      <c r="A1861">
        <v>-156</v>
      </c>
      <c r="B1861">
        <v>-65</v>
      </c>
      <c r="C1861">
        <v>160</v>
      </c>
      <c r="D1861">
        <v>264</v>
      </c>
      <c r="E1861">
        <v>91</v>
      </c>
      <c r="F1861">
        <v>69</v>
      </c>
      <c r="G1861">
        <v>4742</v>
      </c>
      <c r="H1861">
        <v>-120</v>
      </c>
      <c r="I1861">
        <v>253</v>
      </c>
      <c r="J1861">
        <v>-50</v>
      </c>
      <c r="K1861">
        <v>110</v>
      </c>
      <c r="L1861">
        <v>914</v>
      </c>
      <c r="M1861">
        <v>10</v>
      </c>
      <c r="N1861" s="2">
        <v>43039</v>
      </c>
      <c r="O1861" t="str">
        <f>VLOOKUP(L1861,Location!$A$1:$D$157,2,FALSE)</f>
        <v>New York</v>
      </c>
      <c r="P1861" t="str">
        <f>VLOOKUP(L1861,Location!$A$1:$D$157,3,FALSE)</f>
        <v>East</v>
      </c>
      <c r="Q1861" t="str">
        <f>VLOOKUP(L1861,Location!$A$1:$D$157,4,FALSE)</f>
        <v>Major Market</v>
      </c>
      <c r="R1861" t="str">
        <f>VLOOKUP(M1861,Product!$A$1:$D$14,2,FALSE)</f>
        <v>Mint</v>
      </c>
      <c r="S1861" t="str">
        <f>VLOOKUP(M1861,Product!$A$1:$D$14,3,FALSE)</f>
        <v>Herbal Tea</v>
      </c>
      <c r="T1861" t="str">
        <f>VLOOKUP(M1861,Product!$A$1:$D$14,4,FALSE)</f>
        <v>Decaf</v>
      </c>
    </row>
    <row r="1862" spans="1:20" x14ac:dyDescent="0.3">
      <c r="A1862">
        <v>-202</v>
      </c>
      <c r="B1862">
        <v>-60</v>
      </c>
      <c r="C1862">
        <v>61</v>
      </c>
      <c r="D1862">
        <v>83</v>
      </c>
      <c r="E1862">
        <v>142</v>
      </c>
      <c r="F1862">
        <v>109</v>
      </c>
      <c r="G1862">
        <v>3385</v>
      </c>
      <c r="H1862">
        <v>-190</v>
      </c>
      <c r="I1862">
        <v>65</v>
      </c>
      <c r="J1862">
        <v>-60</v>
      </c>
      <c r="K1862">
        <v>50</v>
      </c>
      <c r="L1862">
        <v>347</v>
      </c>
      <c r="M1862">
        <v>5</v>
      </c>
      <c r="N1862" s="2">
        <v>43039</v>
      </c>
      <c r="O1862" t="str">
        <f>VLOOKUP(L1862,Location!$A$1:$D$157,2,FALSE)</f>
        <v>New York</v>
      </c>
      <c r="P1862" t="str">
        <f>VLOOKUP(L1862,Location!$A$1:$D$157,3,FALSE)</f>
        <v>East</v>
      </c>
      <c r="Q1862" t="str">
        <f>VLOOKUP(L1862,Location!$A$1:$D$157,4,FALSE)</f>
        <v>Major Market</v>
      </c>
      <c r="R1862" t="str">
        <f>VLOOKUP(M1862,Product!$A$1:$D$14,2,FALSE)</f>
        <v>Caffe Mocha</v>
      </c>
      <c r="S1862" t="str">
        <f>VLOOKUP(M1862,Product!$A$1:$D$14,3,FALSE)</f>
        <v>Espresso</v>
      </c>
      <c r="T1862" t="str">
        <f>VLOOKUP(M1862,Product!$A$1:$D$14,4,FALSE)</f>
        <v>Regular</v>
      </c>
    </row>
    <row r="1863" spans="1:20" x14ac:dyDescent="0.3">
      <c r="A1863">
        <v>381</v>
      </c>
      <c r="B1863">
        <v>464</v>
      </c>
      <c r="C1863">
        <v>675</v>
      </c>
      <c r="D1863">
        <v>121</v>
      </c>
      <c r="E1863">
        <v>83</v>
      </c>
      <c r="F1863">
        <v>59</v>
      </c>
      <c r="G1863">
        <v>933</v>
      </c>
      <c r="H1863">
        <v>390</v>
      </c>
      <c r="I1863">
        <v>231</v>
      </c>
      <c r="J1863">
        <v>460</v>
      </c>
      <c r="K1863">
        <v>660</v>
      </c>
      <c r="L1863">
        <v>646</v>
      </c>
      <c r="M1863">
        <v>7</v>
      </c>
      <c r="N1863" s="2">
        <v>43039</v>
      </c>
      <c r="O1863" t="str">
        <f>VLOOKUP(L1863,Location!$A$1:$D$157,2,FALSE)</f>
        <v>New York</v>
      </c>
      <c r="P1863" t="str">
        <f>VLOOKUP(L1863,Location!$A$1:$D$157,3,FALSE)</f>
        <v>East</v>
      </c>
      <c r="Q1863" t="str">
        <f>VLOOKUP(L1863,Location!$A$1:$D$157,4,FALSE)</f>
        <v>Major Market</v>
      </c>
      <c r="R1863" t="str">
        <f>VLOOKUP(M1863,Product!$A$1:$D$14,2,FALSE)</f>
        <v>Regular Espresso</v>
      </c>
      <c r="S1863" t="str">
        <f>VLOOKUP(M1863,Product!$A$1:$D$14,3,FALSE)</f>
        <v>Espresso</v>
      </c>
      <c r="T1863" t="str">
        <f>VLOOKUP(M1863,Product!$A$1:$D$14,4,FALSE)</f>
        <v>Regular</v>
      </c>
    </row>
    <row r="1864" spans="1:20" x14ac:dyDescent="0.3">
      <c r="A1864">
        <v>236</v>
      </c>
      <c r="B1864">
        <v>374</v>
      </c>
      <c r="C1864">
        <v>623</v>
      </c>
      <c r="D1864">
        <v>284</v>
      </c>
      <c r="E1864">
        <v>138</v>
      </c>
      <c r="F1864">
        <v>87</v>
      </c>
      <c r="G1864">
        <v>2580</v>
      </c>
      <c r="H1864">
        <v>230</v>
      </c>
      <c r="I1864">
        <v>169</v>
      </c>
      <c r="J1864">
        <v>340</v>
      </c>
      <c r="K1864">
        <v>560</v>
      </c>
      <c r="L1864">
        <v>347</v>
      </c>
      <c r="M1864">
        <v>2</v>
      </c>
      <c r="N1864" s="2">
        <v>43039</v>
      </c>
      <c r="O1864" t="str">
        <f>VLOOKUP(L1864,Location!$A$1:$D$157,2,FALSE)</f>
        <v>New York</v>
      </c>
      <c r="P1864" t="str">
        <f>VLOOKUP(L1864,Location!$A$1:$D$157,3,FALSE)</f>
        <v>East</v>
      </c>
      <c r="Q1864" t="str">
        <f>VLOOKUP(L1864,Location!$A$1:$D$157,4,FALSE)</f>
        <v>Major Market</v>
      </c>
      <c r="R1864" t="str">
        <f>VLOOKUP(M1864,Product!$A$1:$D$14,2,FALSE)</f>
        <v>Columbian</v>
      </c>
      <c r="S1864" t="str">
        <f>VLOOKUP(M1864,Product!$A$1:$D$14,3,FALSE)</f>
        <v>Coffee</v>
      </c>
      <c r="T1864" t="str">
        <f>VLOOKUP(M1864,Product!$A$1:$D$14,4,FALSE)</f>
        <v>Regular</v>
      </c>
    </row>
    <row r="1865" spans="1:20" x14ac:dyDescent="0.3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s="2">
        <v>43039</v>
      </c>
      <c r="O1865" t="str">
        <f>VLOOKUP(L1865,Location!$A$1:$D$157,2,FALSE)</f>
        <v>Louisiana</v>
      </c>
      <c r="P1865" t="str">
        <f>VLOOKUP(L1865,Location!$A$1:$D$157,3,FALSE)</f>
        <v>South</v>
      </c>
      <c r="Q1865" t="str">
        <f>VLOOKUP(L1865,Location!$A$1:$D$157,4,FALSE)</f>
        <v>Small Market</v>
      </c>
      <c r="R1865" t="str">
        <f>VLOOKUP(M1865,Product!$A$1:$D$14,2,FALSE)</f>
        <v>Columbian</v>
      </c>
      <c r="S1865" t="str">
        <f>VLOOKUP(M1865,Product!$A$1:$D$14,3,FALSE)</f>
        <v>Coffee</v>
      </c>
      <c r="T1865" t="str">
        <f>VLOOKUP(M1865,Product!$A$1:$D$14,4,FALSE)</f>
        <v>Regular</v>
      </c>
    </row>
    <row r="1866" spans="1:20" x14ac:dyDescent="0.3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s="2">
        <v>43039</v>
      </c>
      <c r="O1866" t="str">
        <f>VLOOKUP(L1866,Location!$A$1:$D$157,2,FALSE)</f>
        <v>Louisiana</v>
      </c>
      <c r="P1866" t="str">
        <f>VLOOKUP(L1866,Location!$A$1:$D$157,3,FALSE)</f>
        <v>South</v>
      </c>
      <c r="Q1866" t="str">
        <f>VLOOKUP(L1866,Location!$A$1:$D$157,4,FALSE)</f>
        <v>Small Market</v>
      </c>
      <c r="R1866" t="str">
        <f>VLOOKUP(M1866,Product!$A$1:$D$14,2,FALSE)</f>
        <v>Decaf Irish Cream</v>
      </c>
      <c r="S1866" t="str">
        <f>VLOOKUP(M1866,Product!$A$1:$D$14,3,FALSE)</f>
        <v>Coffee</v>
      </c>
      <c r="T1866" t="str">
        <f>VLOOKUP(M1866,Product!$A$1:$D$14,4,FALSE)</f>
        <v>Decaf</v>
      </c>
    </row>
    <row r="1867" spans="1:20" x14ac:dyDescent="0.3">
      <c r="A1867">
        <v>85</v>
      </c>
      <c r="B1867">
        <v>130</v>
      </c>
      <c r="C1867">
        <v>231</v>
      </c>
      <c r="D1867">
        <v>99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s="2">
        <v>43039</v>
      </c>
      <c r="O1867" t="str">
        <f>VLOOKUP(L1867,Location!$A$1:$D$157,2,FALSE)</f>
        <v>Louisiana</v>
      </c>
      <c r="P1867" t="str">
        <f>VLOOKUP(L1867,Location!$A$1:$D$157,3,FALSE)</f>
        <v>South</v>
      </c>
      <c r="Q1867" t="str">
        <f>VLOOKUP(L1867,Location!$A$1:$D$157,4,FALSE)</f>
        <v>Small Market</v>
      </c>
      <c r="R1867" t="str">
        <f>VLOOKUP(M1867,Product!$A$1:$D$14,2,FALSE)</f>
        <v>Chamomile</v>
      </c>
      <c r="S1867" t="str">
        <f>VLOOKUP(M1867,Product!$A$1:$D$14,3,FALSE)</f>
        <v>Herbal Tea</v>
      </c>
      <c r="T1867" t="str">
        <f>VLOOKUP(M1867,Product!$A$1:$D$14,4,FALSE)</f>
        <v>Decaf</v>
      </c>
    </row>
    <row r="1868" spans="1:20" x14ac:dyDescent="0.3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s="2">
        <v>43039</v>
      </c>
      <c r="O1868" t="str">
        <f>VLOOKUP(L1868,Location!$A$1:$D$157,2,FALSE)</f>
        <v>Louisiana</v>
      </c>
      <c r="P1868" t="str">
        <f>VLOOKUP(L1868,Location!$A$1:$D$157,3,FALSE)</f>
        <v>South</v>
      </c>
      <c r="Q1868" t="str">
        <f>VLOOKUP(L1868,Location!$A$1:$D$157,4,FALSE)</f>
        <v>Small Market</v>
      </c>
      <c r="R1868" t="str">
        <f>VLOOKUP(M1868,Product!$A$1:$D$14,2,FALSE)</f>
        <v>Lemon</v>
      </c>
      <c r="S1868" t="str">
        <f>VLOOKUP(M1868,Product!$A$1:$D$14,3,FALSE)</f>
        <v>Herbal Tea</v>
      </c>
      <c r="T1868" t="str">
        <f>VLOOKUP(M1868,Product!$A$1:$D$14,4,FALSE)</f>
        <v>Decaf</v>
      </c>
    </row>
    <row r="1869" spans="1:20" x14ac:dyDescent="0.3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s="2">
        <v>43039</v>
      </c>
      <c r="O1869" t="str">
        <f>VLOOKUP(L1869,Location!$A$1:$D$157,2,FALSE)</f>
        <v>Louisiana</v>
      </c>
      <c r="P1869" t="str">
        <f>VLOOKUP(L1869,Location!$A$1:$D$157,3,FALSE)</f>
        <v>South</v>
      </c>
      <c r="Q1869" t="str">
        <f>VLOOKUP(L1869,Location!$A$1:$D$157,4,FALSE)</f>
        <v>Small Market</v>
      </c>
      <c r="R1869" t="str">
        <f>VLOOKUP(M1869,Product!$A$1:$D$14,2,FALSE)</f>
        <v>Caffe Latte</v>
      </c>
      <c r="S1869" t="str">
        <f>VLOOKUP(M1869,Product!$A$1:$D$14,3,FALSE)</f>
        <v>Espresso</v>
      </c>
      <c r="T1869" t="str">
        <f>VLOOKUP(M1869,Product!$A$1:$D$14,4,FALSE)</f>
        <v>Regular</v>
      </c>
    </row>
    <row r="1870" spans="1:20" x14ac:dyDescent="0.3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s="2">
        <v>43039</v>
      </c>
      <c r="O1870" t="str">
        <f>VLOOKUP(L1870,Location!$A$1:$D$157,2,FALSE)</f>
        <v>Louisiana</v>
      </c>
      <c r="P1870" t="str">
        <f>VLOOKUP(L1870,Location!$A$1:$D$157,3,FALSE)</f>
        <v>South</v>
      </c>
      <c r="Q1870" t="str">
        <f>VLOOKUP(L1870,Location!$A$1:$D$157,4,FALSE)</f>
        <v>Small Market</v>
      </c>
      <c r="R1870" t="str">
        <f>VLOOKUP(M1870,Product!$A$1:$D$14,2,FALSE)</f>
        <v>Caffe Mocha</v>
      </c>
      <c r="S1870" t="str">
        <f>VLOOKUP(M1870,Product!$A$1:$D$14,3,FALSE)</f>
        <v>Espresso</v>
      </c>
      <c r="T1870" t="str">
        <f>VLOOKUP(M1870,Product!$A$1:$D$14,4,FALSE)</f>
        <v>Regular</v>
      </c>
    </row>
    <row r="1871" spans="1:20" x14ac:dyDescent="0.3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s="2">
        <v>43039</v>
      </c>
      <c r="O1871" t="str">
        <f>VLOOKUP(L1871,Location!$A$1:$D$157,2,FALSE)</f>
        <v>Louisiana</v>
      </c>
      <c r="P1871" t="str">
        <f>VLOOKUP(L1871,Location!$A$1:$D$157,3,FALSE)</f>
        <v>South</v>
      </c>
      <c r="Q1871" t="str">
        <f>VLOOKUP(L1871,Location!$A$1:$D$157,4,FALSE)</f>
        <v>Small Market</v>
      </c>
      <c r="R1871" t="str">
        <f>VLOOKUP(M1871,Product!$A$1:$D$14,2,FALSE)</f>
        <v>Decaf Espresso</v>
      </c>
      <c r="S1871" t="str">
        <f>VLOOKUP(M1871,Product!$A$1:$D$14,3,FALSE)</f>
        <v>Espresso</v>
      </c>
      <c r="T1871" t="str">
        <f>VLOOKUP(M1871,Product!$A$1:$D$14,4,FALSE)</f>
        <v>Decaf</v>
      </c>
    </row>
    <row r="1872" spans="1:20" x14ac:dyDescent="0.3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s="2">
        <v>43039</v>
      </c>
      <c r="O1872" t="str">
        <f>VLOOKUP(L1872,Location!$A$1:$D$157,2,FALSE)</f>
        <v>New Mexico</v>
      </c>
      <c r="P1872" t="str">
        <f>VLOOKUP(L1872,Location!$A$1:$D$157,3,FALSE)</f>
        <v>South</v>
      </c>
      <c r="Q1872" t="str">
        <f>VLOOKUP(L1872,Location!$A$1:$D$157,4,FALSE)</f>
        <v>Small Market</v>
      </c>
      <c r="R1872" t="str">
        <f>VLOOKUP(M1872,Product!$A$1:$D$14,2,FALSE)</f>
        <v>Columbian</v>
      </c>
      <c r="S1872" t="str">
        <f>VLOOKUP(M1872,Product!$A$1:$D$14,3,FALSE)</f>
        <v>Coffee</v>
      </c>
      <c r="T1872" t="str">
        <f>VLOOKUP(M1872,Product!$A$1:$D$14,4,FALSE)</f>
        <v>Regular</v>
      </c>
    </row>
    <row r="1873" spans="1:20" x14ac:dyDescent="0.3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s="2">
        <v>43039</v>
      </c>
      <c r="O1873" t="str">
        <f>VLOOKUP(L1873,Location!$A$1:$D$157,2,FALSE)</f>
        <v>New Mexico</v>
      </c>
      <c r="P1873" t="str">
        <f>VLOOKUP(L1873,Location!$A$1:$D$157,3,FALSE)</f>
        <v>South</v>
      </c>
      <c r="Q1873" t="str">
        <f>VLOOKUP(L1873,Location!$A$1:$D$157,4,FALSE)</f>
        <v>Small Market</v>
      </c>
      <c r="R1873" t="str">
        <f>VLOOKUP(M1873,Product!$A$1:$D$14,2,FALSE)</f>
        <v>Decaf Irish Cream</v>
      </c>
      <c r="S1873" t="str">
        <f>VLOOKUP(M1873,Product!$A$1:$D$14,3,FALSE)</f>
        <v>Coffee</v>
      </c>
      <c r="T1873" t="str">
        <f>VLOOKUP(M1873,Product!$A$1:$D$14,4,FALSE)</f>
        <v>Decaf</v>
      </c>
    </row>
    <row r="1874" spans="1:20" x14ac:dyDescent="0.3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2">
        <v>43039</v>
      </c>
      <c r="O1874" t="str">
        <f>VLOOKUP(L1874,Location!$A$1:$D$157,2,FALSE)</f>
        <v>New Mexico</v>
      </c>
      <c r="P1874" t="str">
        <f>VLOOKUP(L1874,Location!$A$1:$D$157,3,FALSE)</f>
        <v>South</v>
      </c>
      <c r="Q1874" t="str">
        <f>VLOOKUP(L1874,Location!$A$1:$D$157,4,FALSE)</f>
        <v>Small Market</v>
      </c>
      <c r="R1874" t="str">
        <f>VLOOKUP(M1874,Product!$A$1:$D$14,2,FALSE)</f>
        <v>Chamomile</v>
      </c>
      <c r="S1874" t="str">
        <f>VLOOKUP(M1874,Product!$A$1:$D$14,3,FALSE)</f>
        <v>Herbal Tea</v>
      </c>
      <c r="T1874" t="str">
        <f>VLOOKUP(M1874,Product!$A$1:$D$14,4,FALSE)</f>
        <v>Decaf</v>
      </c>
    </row>
    <row r="1875" spans="1:20" x14ac:dyDescent="0.3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2">
        <v>43039</v>
      </c>
      <c r="O1875" t="str">
        <f>VLOOKUP(L1875,Location!$A$1:$D$157,2,FALSE)</f>
        <v>New Mexico</v>
      </c>
      <c r="P1875" t="str">
        <f>VLOOKUP(L1875,Location!$A$1:$D$157,3,FALSE)</f>
        <v>South</v>
      </c>
      <c r="Q1875" t="str">
        <f>VLOOKUP(L1875,Location!$A$1:$D$157,4,FALSE)</f>
        <v>Small Market</v>
      </c>
      <c r="R1875" t="str">
        <f>VLOOKUP(M1875,Product!$A$1:$D$14,2,FALSE)</f>
        <v>Lemon</v>
      </c>
      <c r="S1875" t="str">
        <f>VLOOKUP(M1875,Product!$A$1:$D$14,3,FALSE)</f>
        <v>Herbal Tea</v>
      </c>
      <c r="T1875" t="str">
        <f>VLOOKUP(M1875,Product!$A$1:$D$14,4,FALSE)</f>
        <v>Decaf</v>
      </c>
    </row>
    <row r="1876" spans="1:20" x14ac:dyDescent="0.3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s="2">
        <v>43039</v>
      </c>
      <c r="O1876" t="str">
        <f>VLOOKUP(L1876,Location!$A$1:$D$157,2,FALSE)</f>
        <v>New Mexico</v>
      </c>
      <c r="P1876" t="str">
        <f>VLOOKUP(L1876,Location!$A$1:$D$157,3,FALSE)</f>
        <v>South</v>
      </c>
      <c r="Q1876" t="str">
        <f>VLOOKUP(L1876,Location!$A$1:$D$157,4,FALSE)</f>
        <v>Small Market</v>
      </c>
      <c r="R1876" t="str">
        <f>VLOOKUP(M1876,Product!$A$1:$D$14,2,FALSE)</f>
        <v>Caffe Latte</v>
      </c>
      <c r="S1876" t="str">
        <f>VLOOKUP(M1876,Product!$A$1:$D$14,3,FALSE)</f>
        <v>Espresso</v>
      </c>
      <c r="T1876" t="str">
        <f>VLOOKUP(M1876,Product!$A$1:$D$14,4,FALSE)</f>
        <v>Regular</v>
      </c>
    </row>
    <row r="1877" spans="1:20" x14ac:dyDescent="0.3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s="2">
        <v>43039</v>
      </c>
      <c r="O1877" t="str">
        <f>VLOOKUP(L1877,Location!$A$1:$D$157,2,FALSE)</f>
        <v>New Mexico</v>
      </c>
      <c r="P1877" t="str">
        <f>VLOOKUP(L1877,Location!$A$1:$D$157,3,FALSE)</f>
        <v>South</v>
      </c>
      <c r="Q1877" t="str">
        <f>VLOOKUP(L1877,Location!$A$1:$D$157,4,FALSE)</f>
        <v>Small Market</v>
      </c>
      <c r="R1877" t="str">
        <f>VLOOKUP(M1877,Product!$A$1:$D$14,2,FALSE)</f>
        <v>Caffe Mocha</v>
      </c>
      <c r="S1877" t="str">
        <f>VLOOKUP(M1877,Product!$A$1:$D$14,3,FALSE)</f>
        <v>Espresso</v>
      </c>
      <c r="T1877" t="str">
        <f>VLOOKUP(M1877,Product!$A$1:$D$14,4,FALSE)</f>
        <v>Regular</v>
      </c>
    </row>
    <row r="1878" spans="1:20" x14ac:dyDescent="0.3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s="2">
        <v>43039</v>
      </c>
      <c r="O1878" t="str">
        <f>VLOOKUP(L1878,Location!$A$1:$D$157,2,FALSE)</f>
        <v>New Mexico</v>
      </c>
      <c r="P1878" t="str">
        <f>VLOOKUP(L1878,Location!$A$1:$D$157,3,FALSE)</f>
        <v>South</v>
      </c>
      <c r="Q1878" t="str">
        <f>VLOOKUP(L1878,Location!$A$1:$D$157,4,FALSE)</f>
        <v>Small Market</v>
      </c>
      <c r="R1878" t="str">
        <f>VLOOKUP(M1878,Product!$A$1:$D$14,2,FALSE)</f>
        <v>Decaf Espresso</v>
      </c>
      <c r="S1878" t="str">
        <f>VLOOKUP(M1878,Product!$A$1:$D$14,3,FALSE)</f>
        <v>Espresso</v>
      </c>
      <c r="T1878" t="str">
        <f>VLOOKUP(M1878,Product!$A$1:$D$14,4,FALSE)</f>
        <v>Decaf</v>
      </c>
    </row>
    <row r="1879" spans="1:20" x14ac:dyDescent="0.3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90</v>
      </c>
      <c r="J1879">
        <v>130</v>
      </c>
      <c r="K1879">
        <v>230</v>
      </c>
      <c r="L1879">
        <v>918</v>
      </c>
      <c r="M1879">
        <v>2</v>
      </c>
      <c r="N1879" s="2">
        <v>43039</v>
      </c>
      <c r="O1879" t="str">
        <f>VLOOKUP(L1879,Location!$A$1:$D$157,2,FALSE)</f>
        <v>Oklahoma</v>
      </c>
      <c r="P1879" t="str">
        <f>VLOOKUP(L1879,Location!$A$1:$D$157,3,FALSE)</f>
        <v>South</v>
      </c>
      <c r="Q1879" t="str">
        <f>VLOOKUP(L1879,Location!$A$1:$D$157,4,FALSE)</f>
        <v>Small Market</v>
      </c>
      <c r="R1879" t="str">
        <f>VLOOKUP(M1879,Product!$A$1:$D$14,2,FALSE)</f>
        <v>Columbian</v>
      </c>
      <c r="S1879" t="str">
        <f>VLOOKUP(M1879,Product!$A$1:$D$14,3,FALSE)</f>
        <v>Coffee</v>
      </c>
      <c r="T1879" t="str">
        <f>VLOOKUP(M1879,Product!$A$1:$D$14,4,FALSE)</f>
        <v>Regular</v>
      </c>
    </row>
    <row r="1880" spans="1:20" x14ac:dyDescent="0.3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s="2">
        <v>43039</v>
      </c>
      <c r="O1880" t="str">
        <f>VLOOKUP(L1880,Location!$A$1:$D$157,2,FALSE)</f>
        <v>Oklahoma</v>
      </c>
      <c r="P1880" t="str">
        <f>VLOOKUP(L1880,Location!$A$1:$D$157,3,FALSE)</f>
        <v>South</v>
      </c>
      <c r="Q1880" t="str">
        <f>VLOOKUP(L1880,Location!$A$1:$D$157,4,FALSE)</f>
        <v>Small Market</v>
      </c>
      <c r="R1880" t="str">
        <f>VLOOKUP(M1880,Product!$A$1:$D$14,2,FALSE)</f>
        <v>Decaf Irish Cream</v>
      </c>
      <c r="S1880" t="str">
        <f>VLOOKUP(M1880,Product!$A$1:$D$14,3,FALSE)</f>
        <v>Coffee</v>
      </c>
      <c r="T1880" t="str">
        <f>VLOOKUP(M1880,Product!$A$1:$D$14,4,FALSE)</f>
        <v>Decaf</v>
      </c>
    </row>
    <row r="1881" spans="1:20" x14ac:dyDescent="0.3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2">
        <v>43039</v>
      </c>
      <c r="O1881" t="str">
        <f>VLOOKUP(L1881,Location!$A$1:$D$157,2,FALSE)</f>
        <v>Oklahoma</v>
      </c>
      <c r="P1881" t="str">
        <f>VLOOKUP(L1881,Location!$A$1:$D$157,3,FALSE)</f>
        <v>South</v>
      </c>
      <c r="Q1881" t="str">
        <f>VLOOKUP(L1881,Location!$A$1:$D$157,4,FALSE)</f>
        <v>Small Market</v>
      </c>
      <c r="R1881" t="str">
        <f>VLOOKUP(M1881,Product!$A$1:$D$14,2,FALSE)</f>
        <v>Chamomile</v>
      </c>
      <c r="S1881" t="str">
        <f>VLOOKUP(M1881,Product!$A$1:$D$14,3,FALSE)</f>
        <v>Herbal Tea</v>
      </c>
      <c r="T1881" t="str">
        <f>VLOOKUP(M1881,Product!$A$1:$D$14,4,FALSE)</f>
        <v>Decaf</v>
      </c>
    </row>
    <row r="1882" spans="1:20" x14ac:dyDescent="0.3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s="2">
        <v>43039</v>
      </c>
      <c r="O1882" t="str">
        <f>VLOOKUP(L1882,Location!$A$1:$D$157,2,FALSE)</f>
        <v>Oklahoma</v>
      </c>
      <c r="P1882" t="str">
        <f>VLOOKUP(L1882,Location!$A$1:$D$157,3,FALSE)</f>
        <v>South</v>
      </c>
      <c r="Q1882" t="str">
        <f>VLOOKUP(L1882,Location!$A$1:$D$157,4,FALSE)</f>
        <v>Small Market</v>
      </c>
      <c r="R1882" t="str">
        <f>VLOOKUP(M1882,Product!$A$1:$D$14,2,FALSE)</f>
        <v>Lemon</v>
      </c>
      <c r="S1882" t="str">
        <f>VLOOKUP(M1882,Product!$A$1:$D$14,3,FALSE)</f>
        <v>Herbal Tea</v>
      </c>
      <c r="T1882" t="str">
        <f>VLOOKUP(M1882,Product!$A$1:$D$14,4,FALSE)</f>
        <v>Decaf</v>
      </c>
    </row>
    <row r="1883" spans="1:20" x14ac:dyDescent="0.3">
      <c r="A1883">
        <v>89</v>
      </c>
      <c r="B1883">
        <v>143</v>
      </c>
      <c r="C1883">
        <v>245</v>
      </c>
      <c r="D1883">
        <v>142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s="2">
        <v>43039</v>
      </c>
      <c r="O1883" t="str">
        <f>VLOOKUP(L1883,Location!$A$1:$D$157,2,FALSE)</f>
        <v>Oklahoma</v>
      </c>
      <c r="P1883" t="str">
        <f>VLOOKUP(L1883,Location!$A$1:$D$157,3,FALSE)</f>
        <v>South</v>
      </c>
      <c r="Q1883" t="str">
        <f>VLOOKUP(L1883,Location!$A$1:$D$157,4,FALSE)</f>
        <v>Small Market</v>
      </c>
      <c r="R1883" t="str">
        <f>VLOOKUP(M1883,Product!$A$1:$D$14,2,FALSE)</f>
        <v>Caffe Latte</v>
      </c>
      <c r="S1883" t="str">
        <f>VLOOKUP(M1883,Product!$A$1:$D$14,3,FALSE)</f>
        <v>Espresso</v>
      </c>
      <c r="T1883" t="str">
        <f>VLOOKUP(M1883,Product!$A$1:$D$14,4,FALSE)</f>
        <v>Regular</v>
      </c>
    </row>
    <row r="1884" spans="1:20" x14ac:dyDescent="0.3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2">
        <v>43039</v>
      </c>
      <c r="O1884" t="str">
        <f>VLOOKUP(L1884,Location!$A$1:$D$157,2,FALSE)</f>
        <v>Oklahoma</v>
      </c>
      <c r="P1884" t="str">
        <f>VLOOKUP(L1884,Location!$A$1:$D$157,3,FALSE)</f>
        <v>South</v>
      </c>
      <c r="Q1884" t="str">
        <f>VLOOKUP(L1884,Location!$A$1:$D$157,4,FALSE)</f>
        <v>Small Market</v>
      </c>
      <c r="R1884" t="str">
        <f>VLOOKUP(M1884,Product!$A$1:$D$14,2,FALSE)</f>
        <v>Caffe Mocha</v>
      </c>
      <c r="S1884" t="str">
        <f>VLOOKUP(M1884,Product!$A$1:$D$14,3,FALSE)</f>
        <v>Espresso</v>
      </c>
      <c r="T1884" t="str">
        <f>VLOOKUP(M1884,Product!$A$1:$D$14,4,FALSE)</f>
        <v>Regular</v>
      </c>
    </row>
    <row r="1885" spans="1:20" x14ac:dyDescent="0.3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2">
        <v>43039</v>
      </c>
      <c r="O1885" t="str">
        <f>VLOOKUP(L1885,Location!$A$1:$D$157,2,FALSE)</f>
        <v>Oklahoma</v>
      </c>
      <c r="P1885" t="str">
        <f>VLOOKUP(L1885,Location!$A$1:$D$157,3,FALSE)</f>
        <v>South</v>
      </c>
      <c r="Q1885" t="str">
        <f>VLOOKUP(L1885,Location!$A$1:$D$157,4,FALSE)</f>
        <v>Small Market</v>
      </c>
      <c r="R1885" t="str">
        <f>VLOOKUP(M1885,Product!$A$1:$D$14,2,FALSE)</f>
        <v>Decaf Espresso</v>
      </c>
      <c r="S1885" t="str">
        <f>VLOOKUP(M1885,Product!$A$1:$D$14,3,FALSE)</f>
        <v>Espresso</v>
      </c>
      <c r="T1885" t="str">
        <f>VLOOKUP(M1885,Product!$A$1:$D$14,4,FALSE)</f>
        <v>Decaf</v>
      </c>
    </row>
    <row r="1886" spans="1:20" x14ac:dyDescent="0.3">
      <c r="A1886">
        <v>174</v>
      </c>
      <c r="B1886">
        <v>265</v>
      </c>
      <c r="C1886">
        <v>490</v>
      </c>
      <c r="D1886">
        <v>179</v>
      </c>
      <c r="E1886">
        <v>91</v>
      </c>
      <c r="F1886">
        <v>69</v>
      </c>
      <c r="G1886">
        <v>1272</v>
      </c>
      <c r="H1886">
        <v>230</v>
      </c>
      <c r="I1886">
        <v>257</v>
      </c>
      <c r="J1886">
        <v>320</v>
      </c>
      <c r="K1886">
        <v>580</v>
      </c>
      <c r="L1886">
        <v>956</v>
      </c>
      <c r="M1886">
        <v>2</v>
      </c>
      <c r="N1886" s="2">
        <v>43039</v>
      </c>
      <c r="O1886" t="str">
        <f>VLOOKUP(L1886,Location!$A$1:$D$157,2,FALSE)</f>
        <v>Texas</v>
      </c>
      <c r="P1886" t="str">
        <f>VLOOKUP(L1886,Location!$A$1:$D$157,3,FALSE)</f>
        <v>South</v>
      </c>
      <c r="Q1886" t="str">
        <f>VLOOKUP(L1886,Location!$A$1:$D$157,4,FALSE)</f>
        <v>Major Market</v>
      </c>
      <c r="R1886" t="str">
        <f>VLOOKUP(M1886,Product!$A$1:$D$14,2,FALSE)</f>
        <v>Columbian</v>
      </c>
      <c r="S1886" t="str">
        <f>VLOOKUP(M1886,Product!$A$1:$D$14,3,FALSE)</f>
        <v>Coffee</v>
      </c>
      <c r="T1886" t="str">
        <f>VLOOKUP(M1886,Product!$A$1:$D$14,4,FALSE)</f>
        <v>Regular</v>
      </c>
    </row>
    <row r="1887" spans="1:20" x14ac:dyDescent="0.3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s="2">
        <v>43039</v>
      </c>
      <c r="O1887" t="str">
        <f>VLOOKUP(L1887,Location!$A$1:$D$157,2,FALSE)</f>
        <v>Texas</v>
      </c>
      <c r="P1887" t="str">
        <f>VLOOKUP(L1887,Location!$A$1:$D$157,3,FALSE)</f>
        <v>South</v>
      </c>
      <c r="Q1887" t="str">
        <f>VLOOKUP(L1887,Location!$A$1:$D$157,4,FALSE)</f>
        <v>Major Market</v>
      </c>
      <c r="R1887" t="str">
        <f>VLOOKUP(M1887,Product!$A$1:$D$14,2,FALSE)</f>
        <v>Decaf Irish Cream</v>
      </c>
      <c r="S1887" t="str">
        <f>VLOOKUP(M1887,Product!$A$1:$D$14,3,FALSE)</f>
        <v>Coffee</v>
      </c>
      <c r="T1887" t="str">
        <f>VLOOKUP(M1887,Product!$A$1:$D$14,4,FALSE)</f>
        <v>Decaf</v>
      </c>
    </row>
    <row r="1888" spans="1:20" x14ac:dyDescent="0.3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s="2">
        <v>43039</v>
      </c>
      <c r="O1888" t="str">
        <f>VLOOKUP(L1888,Location!$A$1:$D$157,2,FALSE)</f>
        <v>Texas</v>
      </c>
      <c r="P1888" t="str">
        <f>VLOOKUP(L1888,Location!$A$1:$D$157,3,FALSE)</f>
        <v>South</v>
      </c>
      <c r="Q1888" t="str">
        <f>VLOOKUP(L1888,Location!$A$1:$D$157,4,FALSE)</f>
        <v>Major Market</v>
      </c>
      <c r="R1888" t="str">
        <f>VLOOKUP(M1888,Product!$A$1:$D$14,2,FALSE)</f>
        <v>Chamomile</v>
      </c>
      <c r="S1888" t="str">
        <f>VLOOKUP(M1888,Product!$A$1:$D$14,3,FALSE)</f>
        <v>Herbal Tea</v>
      </c>
      <c r="T1888" t="str">
        <f>VLOOKUP(M1888,Product!$A$1:$D$14,4,FALSE)</f>
        <v>Decaf</v>
      </c>
    </row>
    <row r="1889" spans="1:20" x14ac:dyDescent="0.3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s="2">
        <v>43039</v>
      </c>
      <c r="O1889" t="str">
        <f>VLOOKUP(L1889,Location!$A$1:$D$157,2,FALSE)</f>
        <v>Texas</v>
      </c>
      <c r="P1889" t="str">
        <f>VLOOKUP(L1889,Location!$A$1:$D$157,3,FALSE)</f>
        <v>South</v>
      </c>
      <c r="Q1889" t="str">
        <f>VLOOKUP(L1889,Location!$A$1:$D$157,4,FALSE)</f>
        <v>Major Market</v>
      </c>
      <c r="R1889" t="str">
        <f>VLOOKUP(M1889,Product!$A$1:$D$14,2,FALSE)</f>
        <v>Lemon</v>
      </c>
      <c r="S1889" t="str">
        <f>VLOOKUP(M1889,Product!$A$1:$D$14,3,FALSE)</f>
        <v>Herbal Tea</v>
      </c>
      <c r="T1889" t="str">
        <f>VLOOKUP(M1889,Product!$A$1:$D$14,4,FALSE)</f>
        <v>Decaf</v>
      </c>
    </row>
    <row r="1890" spans="1:20" x14ac:dyDescent="0.3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s="2">
        <v>43039</v>
      </c>
      <c r="O1890" t="str">
        <f>VLOOKUP(L1890,Location!$A$1:$D$157,2,FALSE)</f>
        <v>Texas</v>
      </c>
      <c r="P1890" t="str">
        <f>VLOOKUP(L1890,Location!$A$1:$D$157,3,FALSE)</f>
        <v>South</v>
      </c>
      <c r="Q1890" t="str">
        <f>VLOOKUP(L1890,Location!$A$1:$D$157,4,FALSE)</f>
        <v>Major Market</v>
      </c>
      <c r="R1890" t="str">
        <f>VLOOKUP(M1890,Product!$A$1:$D$14,2,FALSE)</f>
        <v>Caffe Latte</v>
      </c>
      <c r="S1890" t="str">
        <f>VLOOKUP(M1890,Product!$A$1:$D$14,3,FALSE)</f>
        <v>Espresso</v>
      </c>
      <c r="T1890" t="str">
        <f>VLOOKUP(M1890,Product!$A$1:$D$14,4,FALSE)</f>
        <v>Regular</v>
      </c>
    </row>
    <row r="1891" spans="1:20" x14ac:dyDescent="0.3">
      <c r="A1891">
        <v>127</v>
      </c>
      <c r="B1891">
        <v>172</v>
      </c>
      <c r="C1891">
        <v>290</v>
      </c>
      <c r="D1891">
        <v>99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s="2">
        <v>43039</v>
      </c>
      <c r="O1891" t="str">
        <f>VLOOKUP(L1891,Location!$A$1:$D$157,2,FALSE)</f>
        <v>Texas</v>
      </c>
      <c r="P1891" t="str">
        <f>VLOOKUP(L1891,Location!$A$1:$D$157,3,FALSE)</f>
        <v>South</v>
      </c>
      <c r="Q1891" t="str">
        <f>VLOOKUP(L1891,Location!$A$1:$D$157,4,FALSE)</f>
        <v>Major Market</v>
      </c>
      <c r="R1891" t="str">
        <f>VLOOKUP(M1891,Product!$A$1:$D$14,2,FALSE)</f>
        <v>Caffe Mocha</v>
      </c>
      <c r="S1891" t="str">
        <f>VLOOKUP(M1891,Product!$A$1:$D$14,3,FALSE)</f>
        <v>Espresso</v>
      </c>
      <c r="T1891" t="str">
        <f>VLOOKUP(M1891,Product!$A$1:$D$14,4,FALSE)</f>
        <v>Regular</v>
      </c>
    </row>
    <row r="1892" spans="1:20" x14ac:dyDescent="0.3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s="2">
        <v>43039</v>
      </c>
      <c r="O1892" t="str">
        <f>VLOOKUP(L1892,Location!$A$1:$D$157,2,FALSE)</f>
        <v>Texas</v>
      </c>
      <c r="P1892" t="str">
        <f>VLOOKUP(L1892,Location!$A$1:$D$157,3,FALSE)</f>
        <v>South</v>
      </c>
      <c r="Q1892" t="str">
        <f>VLOOKUP(L1892,Location!$A$1:$D$157,4,FALSE)</f>
        <v>Major Market</v>
      </c>
      <c r="R1892" t="str">
        <f>VLOOKUP(M1892,Product!$A$1:$D$14,2,FALSE)</f>
        <v>Decaf Espresso</v>
      </c>
      <c r="S1892" t="str">
        <f>VLOOKUP(M1892,Product!$A$1:$D$14,3,FALSE)</f>
        <v>Espresso</v>
      </c>
      <c r="T1892" t="str">
        <f>VLOOKUP(M1892,Product!$A$1:$D$14,4,FALSE)</f>
        <v>Decaf</v>
      </c>
    </row>
    <row r="1893" spans="1:20" x14ac:dyDescent="0.3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s="2">
        <v>43039</v>
      </c>
      <c r="O1893" t="str">
        <f>VLOOKUP(L1893,Location!$A$1:$D$157,2,FALSE)</f>
        <v>Utah</v>
      </c>
      <c r="P1893" t="str">
        <f>VLOOKUP(L1893,Location!$A$1:$D$157,3,FALSE)</f>
        <v>West</v>
      </c>
      <c r="Q1893" t="str">
        <f>VLOOKUP(L1893,Location!$A$1:$D$157,4,FALSE)</f>
        <v>Small Market</v>
      </c>
      <c r="R1893" t="str">
        <f>VLOOKUP(M1893,Product!$A$1:$D$14,2,FALSE)</f>
        <v>Chamomile</v>
      </c>
      <c r="S1893" t="str">
        <f>VLOOKUP(M1893,Product!$A$1:$D$14,3,FALSE)</f>
        <v>Herbal Tea</v>
      </c>
      <c r="T1893" t="str">
        <f>VLOOKUP(M1893,Product!$A$1:$D$14,4,FALSE)</f>
        <v>Decaf</v>
      </c>
    </row>
    <row r="1894" spans="1:20" x14ac:dyDescent="0.3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s="2">
        <v>43039</v>
      </c>
      <c r="O1894" t="str">
        <f>VLOOKUP(L1894,Location!$A$1:$D$157,2,FALSE)</f>
        <v>Utah</v>
      </c>
      <c r="P1894" t="str">
        <f>VLOOKUP(L1894,Location!$A$1:$D$157,3,FALSE)</f>
        <v>West</v>
      </c>
      <c r="Q1894" t="str">
        <f>VLOOKUP(L1894,Location!$A$1:$D$157,4,FALSE)</f>
        <v>Small Market</v>
      </c>
      <c r="R1894" t="str">
        <f>VLOOKUP(M1894,Product!$A$1:$D$14,2,FALSE)</f>
        <v>Lemon</v>
      </c>
      <c r="S1894" t="str">
        <f>VLOOKUP(M1894,Product!$A$1:$D$14,3,FALSE)</f>
        <v>Herbal Tea</v>
      </c>
      <c r="T1894" t="str">
        <f>VLOOKUP(M1894,Product!$A$1:$D$14,4,FALSE)</f>
        <v>Decaf</v>
      </c>
    </row>
    <row r="1895" spans="1:20" x14ac:dyDescent="0.3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s="2">
        <v>43039</v>
      </c>
      <c r="O1895" t="str">
        <f>VLOOKUP(L1895,Location!$A$1:$D$157,2,FALSE)</f>
        <v>Utah</v>
      </c>
      <c r="P1895" t="str">
        <f>VLOOKUP(L1895,Location!$A$1:$D$157,3,FALSE)</f>
        <v>West</v>
      </c>
      <c r="Q1895" t="str">
        <f>VLOOKUP(L1895,Location!$A$1:$D$157,4,FALSE)</f>
        <v>Small Market</v>
      </c>
      <c r="R1895" t="str">
        <f>VLOOKUP(M1895,Product!$A$1:$D$14,2,FALSE)</f>
        <v>Mint</v>
      </c>
      <c r="S1895" t="str">
        <f>VLOOKUP(M1895,Product!$A$1:$D$14,3,FALSE)</f>
        <v>Herbal Tea</v>
      </c>
      <c r="T1895" t="str">
        <f>VLOOKUP(M1895,Product!$A$1:$D$14,4,FALSE)</f>
        <v>Decaf</v>
      </c>
    </row>
    <row r="1896" spans="1:20" x14ac:dyDescent="0.3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s="2">
        <v>43039</v>
      </c>
      <c r="O1896" t="str">
        <f>VLOOKUP(L1896,Location!$A$1:$D$157,2,FALSE)</f>
        <v>Utah</v>
      </c>
      <c r="P1896" t="str">
        <f>VLOOKUP(L1896,Location!$A$1:$D$157,3,FALSE)</f>
        <v>West</v>
      </c>
      <c r="Q1896" t="str">
        <f>VLOOKUP(L1896,Location!$A$1:$D$157,4,FALSE)</f>
        <v>Small Market</v>
      </c>
      <c r="R1896" t="str">
        <f>VLOOKUP(M1896,Product!$A$1:$D$14,2,FALSE)</f>
        <v>Darjeeling</v>
      </c>
      <c r="S1896" t="str">
        <f>VLOOKUP(M1896,Product!$A$1:$D$14,3,FALSE)</f>
        <v>Tea</v>
      </c>
      <c r="T1896" t="str">
        <f>VLOOKUP(M1896,Product!$A$1:$D$14,4,FALSE)</f>
        <v>Regular</v>
      </c>
    </row>
    <row r="1897" spans="1:20" x14ac:dyDescent="0.3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s="2">
        <v>43039</v>
      </c>
      <c r="O1897" t="str">
        <f>VLOOKUP(L1897,Location!$A$1:$D$157,2,FALSE)</f>
        <v>Utah</v>
      </c>
      <c r="P1897" t="str">
        <f>VLOOKUP(L1897,Location!$A$1:$D$157,3,FALSE)</f>
        <v>West</v>
      </c>
      <c r="Q1897" t="str">
        <f>VLOOKUP(L1897,Location!$A$1:$D$157,4,FALSE)</f>
        <v>Small Market</v>
      </c>
      <c r="R1897" t="str">
        <f>VLOOKUP(M1897,Product!$A$1:$D$14,2,FALSE)</f>
        <v>Earl Grey</v>
      </c>
      <c r="S1897" t="str">
        <f>VLOOKUP(M1897,Product!$A$1:$D$14,3,FALSE)</f>
        <v>Tea</v>
      </c>
      <c r="T1897" t="str">
        <f>VLOOKUP(M1897,Product!$A$1:$D$14,4,FALSE)</f>
        <v>Regular</v>
      </c>
    </row>
    <row r="1898" spans="1:20" x14ac:dyDescent="0.3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s="2">
        <v>43039</v>
      </c>
      <c r="O1898" t="str">
        <f>VLOOKUP(L1898,Location!$A$1:$D$157,2,FALSE)</f>
        <v>Utah</v>
      </c>
      <c r="P1898" t="str">
        <f>VLOOKUP(L1898,Location!$A$1:$D$157,3,FALSE)</f>
        <v>West</v>
      </c>
      <c r="Q1898" t="str">
        <f>VLOOKUP(L1898,Location!$A$1:$D$157,4,FALSE)</f>
        <v>Small Market</v>
      </c>
      <c r="R1898" t="str">
        <f>VLOOKUP(M1898,Product!$A$1:$D$14,2,FALSE)</f>
        <v>Green Tea</v>
      </c>
      <c r="S1898" t="str">
        <f>VLOOKUP(M1898,Product!$A$1:$D$14,3,FALSE)</f>
        <v>Tea</v>
      </c>
      <c r="T1898" t="str">
        <f>VLOOKUP(M1898,Product!$A$1:$D$14,4,FALSE)</f>
        <v>Regular</v>
      </c>
    </row>
    <row r="1899" spans="1:20" x14ac:dyDescent="0.3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2">
        <v>43039</v>
      </c>
      <c r="O1899" t="str">
        <f>VLOOKUP(L1899,Location!$A$1:$D$157,2,FALSE)</f>
        <v>Utah</v>
      </c>
      <c r="P1899" t="str">
        <f>VLOOKUP(L1899,Location!$A$1:$D$157,3,FALSE)</f>
        <v>West</v>
      </c>
      <c r="Q1899" t="str">
        <f>VLOOKUP(L1899,Location!$A$1:$D$157,4,FALSE)</f>
        <v>Small Market</v>
      </c>
      <c r="R1899" t="str">
        <f>VLOOKUP(M1899,Product!$A$1:$D$14,2,FALSE)</f>
        <v>Amaretto</v>
      </c>
      <c r="S1899" t="str">
        <f>VLOOKUP(M1899,Product!$A$1:$D$14,3,FALSE)</f>
        <v>Coffee</v>
      </c>
      <c r="T1899" t="str">
        <f>VLOOKUP(M1899,Product!$A$1:$D$14,4,FALSE)</f>
        <v>Regular</v>
      </c>
    </row>
    <row r="1900" spans="1:20" x14ac:dyDescent="0.3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s="2">
        <v>43039</v>
      </c>
      <c r="O1900" t="str">
        <f>VLOOKUP(L1900,Location!$A$1:$D$157,2,FALSE)</f>
        <v>Utah</v>
      </c>
      <c r="P1900" t="str">
        <f>VLOOKUP(L1900,Location!$A$1:$D$157,3,FALSE)</f>
        <v>West</v>
      </c>
      <c r="Q1900" t="str">
        <f>VLOOKUP(L1900,Location!$A$1:$D$157,4,FALSE)</f>
        <v>Small Market</v>
      </c>
      <c r="R1900" t="str">
        <f>VLOOKUP(M1900,Product!$A$1:$D$14,2,FALSE)</f>
        <v>Columbian</v>
      </c>
      <c r="S1900" t="str">
        <f>VLOOKUP(M1900,Product!$A$1:$D$14,3,FALSE)</f>
        <v>Coffee</v>
      </c>
      <c r="T1900" t="str">
        <f>VLOOKUP(M1900,Product!$A$1:$D$14,4,FALSE)</f>
        <v>Regular</v>
      </c>
    </row>
    <row r="1901" spans="1:20" x14ac:dyDescent="0.3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s="2">
        <v>43039</v>
      </c>
      <c r="O1901" t="str">
        <f>VLOOKUP(L1901,Location!$A$1:$D$157,2,FALSE)</f>
        <v>Utah</v>
      </c>
      <c r="P1901" t="str">
        <f>VLOOKUP(L1901,Location!$A$1:$D$157,3,FALSE)</f>
        <v>West</v>
      </c>
      <c r="Q1901" t="str">
        <f>VLOOKUP(L1901,Location!$A$1:$D$157,4,FALSE)</f>
        <v>Small Market</v>
      </c>
      <c r="R1901" t="str">
        <f>VLOOKUP(M1901,Product!$A$1:$D$14,2,FALSE)</f>
        <v>Decaf Irish Cream</v>
      </c>
      <c r="S1901" t="str">
        <f>VLOOKUP(M1901,Product!$A$1:$D$14,3,FALSE)</f>
        <v>Coffee</v>
      </c>
      <c r="T1901" t="str">
        <f>VLOOKUP(M1901,Product!$A$1:$D$14,4,FALSE)</f>
        <v>Decaf</v>
      </c>
    </row>
    <row r="1902" spans="1:20" x14ac:dyDescent="0.3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s="2">
        <v>43039</v>
      </c>
      <c r="O1902" t="str">
        <f>VLOOKUP(L1902,Location!$A$1:$D$157,2,FALSE)</f>
        <v>Utah</v>
      </c>
      <c r="P1902" t="str">
        <f>VLOOKUP(L1902,Location!$A$1:$D$157,3,FALSE)</f>
        <v>West</v>
      </c>
      <c r="Q1902" t="str">
        <f>VLOOKUP(L1902,Location!$A$1:$D$157,4,FALSE)</f>
        <v>Small Market</v>
      </c>
      <c r="R1902" t="str">
        <f>VLOOKUP(M1902,Product!$A$1:$D$14,2,FALSE)</f>
        <v>Caffe Latte</v>
      </c>
      <c r="S1902" t="str">
        <f>VLOOKUP(M1902,Product!$A$1:$D$14,3,FALSE)</f>
        <v>Espresso</v>
      </c>
      <c r="T1902" t="str">
        <f>VLOOKUP(M1902,Product!$A$1:$D$14,4,FALSE)</f>
        <v>Regular</v>
      </c>
    </row>
    <row r="1903" spans="1:20" x14ac:dyDescent="0.3">
      <c r="A1903">
        <v>85</v>
      </c>
      <c r="B1903">
        <v>130</v>
      </c>
      <c r="C1903">
        <v>231</v>
      </c>
      <c r="D1903">
        <v>96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s="2">
        <v>43039</v>
      </c>
      <c r="O1903" t="str">
        <f>VLOOKUP(L1903,Location!$A$1:$D$157,2,FALSE)</f>
        <v>Utah</v>
      </c>
      <c r="P1903" t="str">
        <f>VLOOKUP(L1903,Location!$A$1:$D$157,3,FALSE)</f>
        <v>West</v>
      </c>
      <c r="Q1903" t="str">
        <f>VLOOKUP(L1903,Location!$A$1:$D$157,4,FALSE)</f>
        <v>Small Market</v>
      </c>
      <c r="R1903" t="str">
        <f>VLOOKUP(M1903,Product!$A$1:$D$14,2,FALSE)</f>
        <v>Caffe Mocha</v>
      </c>
      <c r="S1903" t="str">
        <f>VLOOKUP(M1903,Product!$A$1:$D$14,3,FALSE)</f>
        <v>Espresso</v>
      </c>
      <c r="T1903" t="str">
        <f>VLOOKUP(M1903,Product!$A$1:$D$14,4,FALSE)</f>
        <v>Regular</v>
      </c>
    </row>
    <row r="1904" spans="1:20" x14ac:dyDescent="0.3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s="2">
        <v>43039</v>
      </c>
      <c r="O1904" t="str">
        <f>VLOOKUP(L1904,Location!$A$1:$D$157,2,FALSE)</f>
        <v>Utah</v>
      </c>
      <c r="P1904" t="str">
        <f>VLOOKUP(L1904,Location!$A$1:$D$157,3,FALSE)</f>
        <v>West</v>
      </c>
      <c r="Q1904" t="str">
        <f>VLOOKUP(L1904,Location!$A$1:$D$157,4,FALSE)</f>
        <v>Small Market</v>
      </c>
      <c r="R1904" t="str">
        <f>VLOOKUP(M1904,Product!$A$1:$D$14,2,FALSE)</f>
        <v>Decaf Espresso</v>
      </c>
      <c r="S1904" t="str">
        <f>VLOOKUP(M1904,Product!$A$1:$D$14,3,FALSE)</f>
        <v>Espresso</v>
      </c>
      <c r="T1904" t="str">
        <f>VLOOKUP(M1904,Product!$A$1:$D$14,4,FALSE)</f>
        <v>Decaf</v>
      </c>
    </row>
    <row r="1905" spans="1:20" x14ac:dyDescent="0.3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s="2">
        <v>43039</v>
      </c>
      <c r="O1905" t="str">
        <f>VLOOKUP(L1905,Location!$A$1:$D$157,2,FALSE)</f>
        <v>California</v>
      </c>
      <c r="P1905" t="str">
        <f>VLOOKUP(L1905,Location!$A$1:$D$157,3,FALSE)</f>
        <v>West</v>
      </c>
      <c r="Q1905" t="str">
        <f>VLOOKUP(L1905,Location!$A$1:$D$157,4,FALSE)</f>
        <v>Major Market</v>
      </c>
      <c r="R1905" t="str">
        <f>VLOOKUP(M1905,Product!$A$1:$D$14,2,FALSE)</f>
        <v>Chamomile</v>
      </c>
      <c r="S1905" t="str">
        <f>VLOOKUP(M1905,Product!$A$1:$D$14,3,FALSE)</f>
        <v>Herbal Tea</v>
      </c>
      <c r="T1905" t="str">
        <f>VLOOKUP(M1905,Product!$A$1:$D$14,4,FALSE)</f>
        <v>Decaf</v>
      </c>
    </row>
    <row r="1906" spans="1:20" x14ac:dyDescent="0.3">
      <c r="A1906">
        <v>174</v>
      </c>
      <c r="B1906">
        <v>265</v>
      </c>
      <c r="C1906">
        <v>490</v>
      </c>
      <c r="D1906">
        <v>192</v>
      </c>
      <c r="E1906">
        <v>91</v>
      </c>
      <c r="F1906">
        <v>69</v>
      </c>
      <c r="G1906">
        <v>1272</v>
      </c>
      <c r="H1906">
        <v>160</v>
      </c>
      <c r="I1906">
        <v>226</v>
      </c>
      <c r="J1906">
        <v>240</v>
      </c>
      <c r="K1906">
        <v>450</v>
      </c>
      <c r="L1906">
        <v>213</v>
      </c>
      <c r="M1906">
        <v>9</v>
      </c>
      <c r="N1906" s="2">
        <v>43039</v>
      </c>
      <c r="O1906" t="str">
        <f>VLOOKUP(L1906,Location!$A$1:$D$157,2,FALSE)</f>
        <v>California</v>
      </c>
      <c r="P1906" t="str">
        <f>VLOOKUP(L1906,Location!$A$1:$D$157,3,FALSE)</f>
        <v>West</v>
      </c>
      <c r="Q1906" t="str">
        <f>VLOOKUP(L1906,Location!$A$1:$D$157,4,FALSE)</f>
        <v>Major Market</v>
      </c>
      <c r="R1906" t="str">
        <f>VLOOKUP(M1906,Product!$A$1:$D$14,2,FALSE)</f>
        <v>Lemon</v>
      </c>
      <c r="S1906" t="str">
        <f>VLOOKUP(M1906,Product!$A$1:$D$14,3,FALSE)</f>
        <v>Herbal Tea</v>
      </c>
      <c r="T1906" t="str">
        <f>VLOOKUP(M1906,Product!$A$1:$D$14,4,FALSE)</f>
        <v>Decaf</v>
      </c>
    </row>
    <row r="1907" spans="1:20" x14ac:dyDescent="0.3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s="2">
        <v>43039</v>
      </c>
      <c r="O1907" t="str">
        <f>VLOOKUP(L1907,Location!$A$1:$D$157,2,FALSE)</f>
        <v>California</v>
      </c>
      <c r="P1907" t="str">
        <f>VLOOKUP(L1907,Location!$A$1:$D$157,3,FALSE)</f>
        <v>West</v>
      </c>
      <c r="Q1907" t="str">
        <f>VLOOKUP(L1907,Location!$A$1:$D$157,4,FALSE)</f>
        <v>Major Market</v>
      </c>
      <c r="R1907" t="str">
        <f>VLOOKUP(M1907,Product!$A$1:$D$14,2,FALSE)</f>
        <v>Mint</v>
      </c>
      <c r="S1907" t="str">
        <f>VLOOKUP(M1907,Product!$A$1:$D$14,3,FALSE)</f>
        <v>Herbal Tea</v>
      </c>
      <c r="T1907" t="str">
        <f>VLOOKUP(M1907,Product!$A$1:$D$14,4,FALSE)</f>
        <v>Decaf</v>
      </c>
    </row>
    <row r="1908" spans="1:20" x14ac:dyDescent="0.3">
      <c r="A1908">
        <v>128</v>
      </c>
      <c r="B1908">
        <v>172</v>
      </c>
      <c r="C1908">
        <v>290</v>
      </c>
      <c r="D1908">
        <v>200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s="2">
        <v>43039</v>
      </c>
      <c r="O1908" t="str">
        <f>VLOOKUP(L1908,Location!$A$1:$D$157,2,FALSE)</f>
        <v>California</v>
      </c>
      <c r="P1908" t="str">
        <f>VLOOKUP(L1908,Location!$A$1:$D$157,3,FALSE)</f>
        <v>West</v>
      </c>
      <c r="Q1908" t="str">
        <f>VLOOKUP(L1908,Location!$A$1:$D$157,4,FALSE)</f>
        <v>Major Market</v>
      </c>
      <c r="R1908" t="str">
        <f>VLOOKUP(M1908,Product!$A$1:$D$14,2,FALSE)</f>
        <v>Darjeeling</v>
      </c>
      <c r="S1908" t="str">
        <f>VLOOKUP(M1908,Product!$A$1:$D$14,3,FALSE)</f>
        <v>Tea</v>
      </c>
      <c r="T1908" t="str">
        <f>VLOOKUP(M1908,Product!$A$1:$D$14,4,FALSE)</f>
        <v>Regular</v>
      </c>
    </row>
    <row r="1909" spans="1:20" x14ac:dyDescent="0.3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s="2">
        <v>43039</v>
      </c>
      <c r="O1909" t="str">
        <f>VLOOKUP(L1909,Location!$A$1:$D$157,2,FALSE)</f>
        <v>California</v>
      </c>
      <c r="P1909" t="str">
        <f>VLOOKUP(L1909,Location!$A$1:$D$157,3,FALSE)</f>
        <v>West</v>
      </c>
      <c r="Q1909" t="str">
        <f>VLOOKUP(L1909,Location!$A$1:$D$157,4,FALSE)</f>
        <v>Major Market</v>
      </c>
      <c r="R1909" t="str">
        <f>VLOOKUP(M1909,Product!$A$1:$D$14,2,FALSE)</f>
        <v>Earl Grey</v>
      </c>
      <c r="S1909" t="str">
        <f>VLOOKUP(M1909,Product!$A$1:$D$14,3,FALSE)</f>
        <v>Tea</v>
      </c>
      <c r="T1909" t="str">
        <f>VLOOKUP(M1909,Product!$A$1:$D$14,4,FALSE)</f>
        <v>Regular</v>
      </c>
    </row>
    <row r="1910" spans="1:20" x14ac:dyDescent="0.3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s="2">
        <v>43039</v>
      </c>
      <c r="O1910" t="str">
        <f>VLOOKUP(L1910,Location!$A$1:$D$157,2,FALSE)</f>
        <v>California</v>
      </c>
      <c r="P1910" t="str">
        <f>VLOOKUP(L1910,Location!$A$1:$D$157,3,FALSE)</f>
        <v>West</v>
      </c>
      <c r="Q1910" t="str">
        <f>VLOOKUP(L1910,Location!$A$1:$D$157,4,FALSE)</f>
        <v>Major Market</v>
      </c>
      <c r="R1910" t="str">
        <f>VLOOKUP(M1910,Product!$A$1:$D$14,2,FALSE)</f>
        <v>Green Tea</v>
      </c>
      <c r="S1910" t="str">
        <f>VLOOKUP(M1910,Product!$A$1:$D$14,3,FALSE)</f>
        <v>Tea</v>
      </c>
      <c r="T1910" t="str">
        <f>VLOOKUP(M1910,Product!$A$1:$D$14,4,FALSE)</f>
        <v>Regular</v>
      </c>
    </row>
    <row r="1911" spans="1:20" x14ac:dyDescent="0.3">
      <c r="A1911">
        <v>-56</v>
      </c>
      <c r="B1911">
        <v>3</v>
      </c>
      <c r="C1911">
        <v>116</v>
      </c>
      <c r="D1911">
        <v>104</v>
      </c>
      <c r="E1911">
        <v>59</v>
      </c>
      <c r="F1911">
        <v>36</v>
      </c>
      <c r="G1911">
        <v>2758</v>
      </c>
      <c r="H1911">
        <v>-50</v>
      </c>
      <c r="I1911">
        <v>154</v>
      </c>
      <c r="J1911">
        <v>0</v>
      </c>
      <c r="K1911">
        <v>130</v>
      </c>
      <c r="L1911">
        <v>619</v>
      </c>
      <c r="M1911">
        <v>1</v>
      </c>
      <c r="N1911" s="2">
        <v>43039</v>
      </c>
      <c r="O1911" t="str">
        <f>VLOOKUP(L1911,Location!$A$1:$D$157,2,FALSE)</f>
        <v>California</v>
      </c>
      <c r="P1911" t="str">
        <f>VLOOKUP(L1911,Location!$A$1:$D$157,3,FALSE)</f>
        <v>West</v>
      </c>
      <c r="Q1911" t="str">
        <f>VLOOKUP(L1911,Location!$A$1:$D$157,4,FALSE)</f>
        <v>Major Market</v>
      </c>
      <c r="R1911" t="str">
        <f>VLOOKUP(M1911,Product!$A$1:$D$14,2,FALSE)</f>
        <v>Amaretto</v>
      </c>
      <c r="S1911" t="str">
        <f>VLOOKUP(M1911,Product!$A$1:$D$14,3,FALSE)</f>
        <v>Coffee</v>
      </c>
      <c r="T1911" t="str">
        <f>VLOOKUP(M1911,Product!$A$1:$D$14,4,FALSE)</f>
        <v>Regular</v>
      </c>
    </row>
    <row r="1912" spans="1:20" x14ac:dyDescent="0.3">
      <c r="A1912">
        <v>235</v>
      </c>
      <c r="B1912">
        <v>374</v>
      </c>
      <c r="C1912">
        <v>623</v>
      </c>
      <c r="D1912">
        <v>247</v>
      </c>
      <c r="E1912">
        <v>139</v>
      </c>
      <c r="F1912">
        <v>87</v>
      </c>
      <c r="G1912">
        <v>2580</v>
      </c>
      <c r="H1912">
        <v>310</v>
      </c>
      <c r="I1912">
        <v>349</v>
      </c>
      <c r="J1912">
        <v>450</v>
      </c>
      <c r="K1912">
        <v>740</v>
      </c>
      <c r="L1912">
        <v>951</v>
      </c>
      <c r="M1912">
        <v>2</v>
      </c>
      <c r="N1912" s="2">
        <v>43039</v>
      </c>
      <c r="O1912" t="str">
        <f>VLOOKUP(L1912,Location!$A$1:$D$157,2,FALSE)</f>
        <v>California</v>
      </c>
      <c r="P1912" t="str">
        <f>VLOOKUP(L1912,Location!$A$1:$D$157,3,FALSE)</f>
        <v>West</v>
      </c>
      <c r="Q1912" t="str">
        <f>VLOOKUP(L1912,Location!$A$1:$D$157,4,FALSE)</f>
        <v>Major Market</v>
      </c>
      <c r="R1912" t="str">
        <f>VLOOKUP(M1912,Product!$A$1:$D$14,2,FALSE)</f>
        <v>Columbian</v>
      </c>
      <c r="S1912" t="str">
        <f>VLOOKUP(M1912,Product!$A$1:$D$14,3,FALSE)</f>
        <v>Coffee</v>
      </c>
      <c r="T1912" t="str">
        <f>VLOOKUP(M1912,Product!$A$1:$D$14,4,FALSE)</f>
        <v>Regular</v>
      </c>
    </row>
    <row r="1913" spans="1:20" x14ac:dyDescent="0.3">
      <c r="A1913">
        <v>-127</v>
      </c>
      <c r="B1913">
        <v>-27</v>
      </c>
      <c r="C1913">
        <v>146</v>
      </c>
      <c r="D1913">
        <v>168</v>
      </c>
      <c r="E1913">
        <v>100</v>
      </c>
      <c r="F1913">
        <v>57</v>
      </c>
      <c r="G1913">
        <v>3909</v>
      </c>
      <c r="H1913">
        <v>-130</v>
      </c>
      <c r="I1913">
        <v>152</v>
      </c>
      <c r="J1913">
        <v>-30</v>
      </c>
      <c r="K1913">
        <v>170</v>
      </c>
      <c r="L1913">
        <v>909</v>
      </c>
      <c r="M1913">
        <v>3</v>
      </c>
      <c r="N1913" s="2">
        <v>43039</v>
      </c>
      <c r="O1913" t="str">
        <f>VLOOKUP(L1913,Location!$A$1:$D$157,2,FALSE)</f>
        <v>California</v>
      </c>
      <c r="P1913" t="str">
        <f>VLOOKUP(L1913,Location!$A$1:$D$157,3,FALSE)</f>
        <v>West</v>
      </c>
      <c r="Q1913" t="str">
        <f>VLOOKUP(L1913,Location!$A$1:$D$157,4,FALSE)</f>
        <v>Major Market</v>
      </c>
      <c r="R1913" t="str">
        <f>VLOOKUP(M1913,Product!$A$1:$D$14,2,FALSE)</f>
        <v>Decaf Irish Cream</v>
      </c>
      <c r="S1913" t="str">
        <f>VLOOKUP(M1913,Product!$A$1:$D$14,3,FALSE)</f>
        <v>Coffee</v>
      </c>
      <c r="T1913" t="str">
        <f>VLOOKUP(M1913,Product!$A$1:$D$14,4,FALSE)</f>
        <v>Decaf</v>
      </c>
    </row>
    <row r="1914" spans="1:20" x14ac:dyDescent="0.3">
      <c r="A1914">
        <v>129</v>
      </c>
      <c r="B1914">
        <v>212</v>
      </c>
      <c r="C1914">
        <v>423</v>
      </c>
      <c r="D1914">
        <v>259</v>
      </c>
      <c r="E1914">
        <v>83</v>
      </c>
      <c r="F1914">
        <v>59</v>
      </c>
      <c r="G1914">
        <v>1778</v>
      </c>
      <c r="H1914">
        <v>140</v>
      </c>
      <c r="I1914">
        <v>244</v>
      </c>
      <c r="J1914">
        <v>210</v>
      </c>
      <c r="K1914">
        <v>410</v>
      </c>
      <c r="L1914">
        <v>559</v>
      </c>
      <c r="M1914">
        <v>4</v>
      </c>
      <c r="N1914" s="2">
        <v>43039</v>
      </c>
      <c r="O1914" t="str">
        <f>VLOOKUP(L1914,Location!$A$1:$D$157,2,FALSE)</f>
        <v>California</v>
      </c>
      <c r="P1914" t="str">
        <f>VLOOKUP(L1914,Location!$A$1:$D$157,3,FALSE)</f>
        <v>West</v>
      </c>
      <c r="Q1914" t="str">
        <f>VLOOKUP(L1914,Location!$A$1:$D$157,4,FALSE)</f>
        <v>Major Market</v>
      </c>
      <c r="R1914" t="str">
        <f>VLOOKUP(M1914,Product!$A$1:$D$14,2,FALSE)</f>
        <v>Caffe Latte</v>
      </c>
      <c r="S1914" t="str">
        <f>VLOOKUP(M1914,Product!$A$1:$D$14,3,FALSE)</f>
        <v>Espresso</v>
      </c>
      <c r="T1914" t="str">
        <f>VLOOKUP(M1914,Product!$A$1:$D$14,4,FALSE)</f>
        <v>Regular</v>
      </c>
    </row>
    <row r="1915" spans="1:20" x14ac:dyDescent="0.3">
      <c r="A1915">
        <v>26</v>
      </c>
      <c r="B1915">
        <v>168</v>
      </c>
      <c r="C1915">
        <v>289</v>
      </c>
      <c r="D1915">
        <v>112</v>
      </c>
      <c r="E1915">
        <v>142</v>
      </c>
      <c r="F1915">
        <v>109</v>
      </c>
      <c r="G1915">
        <v>912</v>
      </c>
      <c r="H1915">
        <v>40</v>
      </c>
      <c r="I1915">
        <v>161</v>
      </c>
      <c r="J1915">
        <v>170</v>
      </c>
      <c r="K1915">
        <v>280</v>
      </c>
      <c r="L1915">
        <v>818</v>
      </c>
      <c r="M1915">
        <v>5</v>
      </c>
      <c r="N1915" s="2">
        <v>43039</v>
      </c>
      <c r="O1915" t="str">
        <f>VLOOKUP(L1915,Location!$A$1:$D$157,2,FALSE)</f>
        <v>California</v>
      </c>
      <c r="P1915" t="str">
        <f>VLOOKUP(L1915,Location!$A$1:$D$157,3,FALSE)</f>
        <v>West</v>
      </c>
      <c r="Q1915" t="str">
        <f>VLOOKUP(L1915,Location!$A$1:$D$157,4,FALSE)</f>
        <v>Major Market</v>
      </c>
      <c r="R1915" t="str">
        <f>VLOOKUP(M1915,Product!$A$1:$D$14,2,FALSE)</f>
        <v>Caffe Mocha</v>
      </c>
      <c r="S1915" t="str">
        <f>VLOOKUP(M1915,Product!$A$1:$D$14,3,FALSE)</f>
        <v>Espresso</v>
      </c>
      <c r="T1915" t="str">
        <f>VLOOKUP(M1915,Product!$A$1:$D$14,4,FALSE)</f>
        <v>Regular</v>
      </c>
    </row>
    <row r="1916" spans="1:20" x14ac:dyDescent="0.3">
      <c r="A1916">
        <v>197</v>
      </c>
      <c r="B1916">
        <v>304</v>
      </c>
      <c r="C1916">
        <v>532</v>
      </c>
      <c r="D1916">
        <v>190</v>
      </c>
      <c r="E1916">
        <v>107</v>
      </c>
      <c r="F1916">
        <v>75</v>
      </c>
      <c r="G1916">
        <v>1691</v>
      </c>
      <c r="H1916">
        <v>190</v>
      </c>
      <c r="I1916">
        <v>170</v>
      </c>
      <c r="J1916">
        <v>290</v>
      </c>
      <c r="K1916">
        <v>510</v>
      </c>
      <c r="L1916">
        <v>707</v>
      </c>
      <c r="M1916">
        <v>6</v>
      </c>
      <c r="N1916" s="2">
        <v>43039</v>
      </c>
      <c r="O1916" t="str">
        <f>VLOOKUP(L1916,Location!$A$1:$D$157,2,FALSE)</f>
        <v>California</v>
      </c>
      <c r="P1916" t="str">
        <f>VLOOKUP(L1916,Location!$A$1:$D$157,3,FALSE)</f>
        <v>West</v>
      </c>
      <c r="Q1916" t="str">
        <f>VLOOKUP(L1916,Location!$A$1:$D$157,4,FALSE)</f>
        <v>Major Market</v>
      </c>
      <c r="R1916" t="str">
        <f>VLOOKUP(M1916,Product!$A$1:$D$14,2,FALSE)</f>
        <v>Decaf Espresso</v>
      </c>
      <c r="S1916" t="str">
        <f>VLOOKUP(M1916,Product!$A$1:$D$14,3,FALSE)</f>
        <v>Espresso</v>
      </c>
      <c r="T1916" t="str">
        <f>VLOOKUP(M1916,Product!$A$1:$D$14,4,FALSE)</f>
        <v>Decaf</v>
      </c>
    </row>
    <row r="1917" spans="1:20" x14ac:dyDescent="0.3">
      <c r="A1917">
        <v>26</v>
      </c>
      <c r="B1917">
        <v>168</v>
      </c>
      <c r="C1917">
        <v>289</v>
      </c>
      <c r="D1917">
        <v>85</v>
      </c>
      <c r="E1917">
        <v>142</v>
      </c>
      <c r="F1917">
        <v>109</v>
      </c>
      <c r="G1917">
        <v>912</v>
      </c>
      <c r="H1917">
        <v>20</v>
      </c>
      <c r="I1917">
        <v>99</v>
      </c>
      <c r="J1917">
        <v>150</v>
      </c>
      <c r="K1917">
        <v>260</v>
      </c>
      <c r="L1917">
        <v>775</v>
      </c>
      <c r="M1917">
        <v>8</v>
      </c>
      <c r="N1917" s="2">
        <v>43039</v>
      </c>
      <c r="O1917" t="str">
        <f>VLOOKUP(L1917,Location!$A$1:$D$157,2,FALSE)</f>
        <v>Nevada</v>
      </c>
      <c r="P1917" t="str">
        <f>VLOOKUP(L1917,Location!$A$1:$D$157,3,FALSE)</f>
        <v>West</v>
      </c>
      <c r="Q1917" t="str">
        <f>VLOOKUP(L1917,Location!$A$1:$D$157,4,FALSE)</f>
        <v>Small Market</v>
      </c>
      <c r="R1917" t="str">
        <f>VLOOKUP(M1917,Product!$A$1:$D$14,2,FALSE)</f>
        <v>Chamomile</v>
      </c>
      <c r="S1917" t="str">
        <f>VLOOKUP(M1917,Product!$A$1:$D$14,3,FALSE)</f>
        <v>Herbal Tea</v>
      </c>
      <c r="T1917" t="str">
        <f>VLOOKUP(M1917,Product!$A$1:$D$14,4,FALSE)</f>
        <v>Decaf</v>
      </c>
    </row>
    <row r="1918" spans="1:20" x14ac:dyDescent="0.3">
      <c r="A1918">
        <v>138</v>
      </c>
      <c r="B1918">
        <v>239</v>
      </c>
      <c r="C1918">
        <v>412</v>
      </c>
      <c r="D1918">
        <v>235</v>
      </c>
      <c r="E1918">
        <v>101</v>
      </c>
      <c r="F1918">
        <v>57</v>
      </c>
      <c r="G1918">
        <v>1150</v>
      </c>
      <c r="H1918">
        <v>130</v>
      </c>
      <c r="I1918">
        <v>125</v>
      </c>
      <c r="J1918">
        <v>220</v>
      </c>
      <c r="K1918">
        <v>380</v>
      </c>
      <c r="L1918">
        <v>702</v>
      </c>
      <c r="M1918">
        <v>9</v>
      </c>
      <c r="N1918" s="2">
        <v>43039</v>
      </c>
      <c r="O1918" t="str">
        <f>VLOOKUP(L1918,Location!$A$1:$D$157,2,FALSE)</f>
        <v>Nevada</v>
      </c>
      <c r="P1918" t="str">
        <f>VLOOKUP(L1918,Location!$A$1:$D$157,3,FALSE)</f>
        <v>West</v>
      </c>
      <c r="Q1918" t="str">
        <f>VLOOKUP(L1918,Location!$A$1:$D$157,4,FALSE)</f>
        <v>Small Market</v>
      </c>
      <c r="R1918" t="str">
        <f>VLOOKUP(M1918,Product!$A$1:$D$14,2,FALSE)</f>
        <v>Lemon</v>
      </c>
      <c r="S1918" t="str">
        <f>VLOOKUP(M1918,Product!$A$1:$D$14,3,FALSE)</f>
        <v>Herbal Tea</v>
      </c>
      <c r="T1918" t="str">
        <f>VLOOKUP(M1918,Product!$A$1:$D$14,4,FALSE)</f>
        <v>Decaf</v>
      </c>
    </row>
    <row r="1919" spans="1:20" x14ac:dyDescent="0.3">
      <c r="A1919">
        <v>107</v>
      </c>
      <c r="B1919">
        <v>165</v>
      </c>
      <c r="C1919">
        <v>278</v>
      </c>
      <c r="D1919">
        <v>98</v>
      </c>
      <c r="E1919">
        <v>58</v>
      </c>
      <c r="F1919">
        <v>36</v>
      </c>
      <c r="G1919">
        <v>803</v>
      </c>
      <c r="H1919">
        <v>100</v>
      </c>
      <c r="I1919">
        <v>143</v>
      </c>
      <c r="J1919">
        <v>150</v>
      </c>
      <c r="K1919">
        <v>250</v>
      </c>
      <c r="L1919">
        <v>702</v>
      </c>
      <c r="M1919">
        <v>10</v>
      </c>
      <c r="N1919" s="2">
        <v>43039</v>
      </c>
      <c r="O1919" t="str">
        <f>VLOOKUP(L1919,Location!$A$1:$D$157,2,FALSE)</f>
        <v>Nevada</v>
      </c>
      <c r="P1919" t="str">
        <f>VLOOKUP(L1919,Location!$A$1:$D$157,3,FALSE)</f>
        <v>West</v>
      </c>
      <c r="Q1919" t="str">
        <f>VLOOKUP(L1919,Location!$A$1:$D$157,4,FALSE)</f>
        <v>Small Market</v>
      </c>
      <c r="R1919" t="str">
        <f>VLOOKUP(M1919,Product!$A$1:$D$14,2,FALSE)</f>
        <v>Mint</v>
      </c>
      <c r="S1919" t="str">
        <f>VLOOKUP(M1919,Product!$A$1:$D$14,3,FALSE)</f>
        <v>Herbal Tea</v>
      </c>
      <c r="T1919" t="str">
        <f>VLOOKUP(M1919,Product!$A$1:$D$14,4,FALSE)</f>
        <v>Decaf</v>
      </c>
    </row>
    <row r="1920" spans="1:20" x14ac:dyDescent="0.3">
      <c r="A1920">
        <v>196</v>
      </c>
      <c r="B1920">
        <v>304</v>
      </c>
      <c r="C1920">
        <v>532</v>
      </c>
      <c r="D1920">
        <v>206</v>
      </c>
      <c r="E1920">
        <v>108</v>
      </c>
      <c r="F1920">
        <v>75</v>
      </c>
      <c r="G1920">
        <v>1691</v>
      </c>
      <c r="H1920">
        <v>140</v>
      </c>
      <c r="I1920">
        <v>114</v>
      </c>
      <c r="J1920">
        <v>220</v>
      </c>
      <c r="K1920">
        <v>380</v>
      </c>
      <c r="L1920">
        <v>702</v>
      </c>
      <c r="M1920">
        <v>11</v>
      </c>
      <c r="N1920" s="2">
        <v>43039</v>
      </c>
      <c r="O1920" t="str">
        <f>VLOOKUP(L1920,Location!$A$1:$D$157,2,FALSE)</f>
        <v>Nevada</v>
      </c>
      <c r="P1920" t="str">
        <f>VLOOKUP(L1920,Location!$A$1:$D$157,3,FALSE)</f>
        <v>West</v>
      </c>
      <c r="Q1920" t="str">
        <f>VLOOKUP(L1920,Location!$A$1:$D$157,4,FALSE)</f>
        <v>Small Market</v>
      </c>
      <c r="R1920" t="str">
        <f>VLOOKUP(M1920,Product!$A$1:$D$14,2,FALSE)</f>
        <v>Darjeeling</v>
      </c>
      <c r="S1920" t="str">
        <f>VLOOKUP(M1920,Product!$A$1:$D$14,3,FALSE)</f>
        <v>Tea</v>
      </c>
      <c r="T1920" t="str">
        <f>VLOOKUP(M1920,Product!$A$1:$D$14,4,FALSE)</f>
        <v>Regular</v>
      </c>
    </row>
    <row r="1921" spans="1:20" x14ac:dyDescent="0.3">
      <c r="A1921">
        <v>128</v>
      </c>
      <c r="B1921">
        <v>212</v>
      </c>
      <c r="C1921">
        <v>423</v>
      </c>
      <c r="D1921">
        <v>203</v>
      </c>
      <c r="E1921">
        <v>84</v>
      </c>
      <c r="F1921">
        <v>59</v>
      </c>
      <c r="G1921">
        <v>1778</v>
      </c>
      <c r="H1921">
        <v>80</v>
      </c>
      <c r="I1921">
        <v>172</v>
      </c>
      <c r="J1921">
        <v>150</v>
      </c>
      <c r="K1921">
        <v>300</v>
      </c>
      <c r="L1921">
        <v>702</v>
      </c>
      <c r="M1921">
        <v>12</v>
      </c>
      <c r="N1921" s="2">
        <v>43039</v>
      </c>
      <c r="O1921" t="str">
        <f>VLOOKUP(L1921,Location!$A$1:$D$157,2,FALSE)</f>
        <v>Nevada</v>
      </c>
      <c r="P1921" t="str">
        <f>VLOOKUP(L1921,Location!$A$1:$D$157,3,FALSE)</f>
        <v>West</v>
      </c>
      <c r="Q1921" t="str">
        <f>VLOOKUP(L1921,Location!$A$1:$D$157,4,FALSE)</f>
        <v>Small Market</v>
      </c>
      <c r="R1921" t="str">
        <f>VLOOKUP(M1921,Product!$A$1:$D$14,2,FALSE)</f>
        <v>Earl Grey</v>
      </c>
      <c r="S1921" t="str">
        <f>VLOOKUP(M1921,Product!$A$1:$D$14,3,FALSE)</f>
        <v>Tea</v>
      </c>
      <c r="T1921" t="str">
        <f>VLOOKUP(M1921,Product!$A$1:$D$14,4,FALSE)</f>
        <v>Regular</v>
      </c>
    </row>
    <row r="1922" spans="1:20" x14ac:dyDescent="0.3">
      <c r="A1922">
        <v>-340</v>
      </c>
      <c r="B1922">
        <v>-245</v>
      </c>
      <c r="C1922">
        <v>32</v>
      </c>
      <c r="D1922">
        <v>249</v>
      </c>
      <c r="E1922">
        <v>127</v>
      </c>
      <c r="F1922">
        <v>93</v>
      </c>
      <c r="G1922">
        <v>7653</v>
      </c>
      <c r="H1922">
        <v>-280</v>
      </c>
      <c r="I1922">
        <v>208</v>
      </c>
      <c r="J1922">
        <v>-180</v>
      </c>
      <c r="K1922">
        <v>0</v>
      </c>
      <c r="L1922">
        <v>702</v>
      </c>
      <c r="M1922">
        <v>13</v>
      </c>
      <c r="N1922" s="2">
        <v>43039</v>
      </c>
      <c r="O1922" t="str">
        <f>VLOOKUP(L1922,Location!$A$1:$D$157,2,FALSE)</f>
        <v>Nevada</v>
      </c>
      <c r="P1922" t="str">
        <f>VLOOKUP(L1922,Location!$A$1:$D$157,3,FALSE)</f>
        <v>West</v>
      </c>
      <c r="Q1922" t="str">
        <f>VLOOKUP(L1922,Location!$A$1:$D$157,4,FALSE)</f>
        <v>Small Market</v>
      </c>
      <c r="R1922" t="str">
        <f>VLOOKUP(M1922,Product!$A$1:$D$14,2,FALSE)</f>
        <v>Green Tea</v>
      </c>
      <c r="S1922" t="str">
        <f>VLOOKUP(M1922,Product!$A$1:$D$14,3,FALSE)</f>
        <v>Tea</v>
      </c>
      <c r="T1922" t="str">
        <f>VLOOKUP(M1922,Product!$A$1:$D$14,4,FALSE)</f>
        <v>Regular</v>
      </c>
    </row>
    <row r="1923" spans="1:20" x14ac:dyDescent="0.3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2">
        <v>43039</v>
      </c>
      <c r="O1923" t="str">
        <f>VLOOKUP(L1923,Location!$A$1:$D$157,2,FALSE)</f>
        <v>Nevada</v>
      </c>
      <c r="P1923" t="str">
        <f>VLOOKUP(L1923,Location!$A$1:$D$157,3,FALSE)</f>
        <v>West</v>
      </c>
      <c r="Q1923" t="str">
        <f>VLOOKUP(L1923,Location!$A$1:$D$157,4,FALSE)</f>
        <v>Small Market</v>
      </c>
      <c r="R1923" t="str">
        <f>VLOOKUP(M1923,Product!$A$1:$D$14,2,FALSE)</f>
        <v>Columbian</v>
      </c>
      <c r="S1923" t="str">
        <f>VLOOKUP(M1923,Product!$A$1:$D$14,3,FALSE)</f>
        <v>Coffee</v>
      </c>
      <c r="T1923" t="str">
        <f>VLOOKUP(M1923,Product!$A$1:$D$14,4,FALSE)</f>
        <v>Regular</v>
      </c>
    </row>
    <row r="1924" spans="1:20" x14ac:dyDescent="0.3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s="2">
        <v>43039</v>
      </c>
      <c r="O1924" t="str">
        <f>VLOOKUP(L1924,Location!$A$1:$D$157,2,FALSE)</f>
        <v>Nevada</v>
      </c>
      <c r="P1924" t="str">
        <f>VLOOKUP(L1924,Location!$A$1:$D$157,3,FALSE)</f>
        <v>West</v>
      </c>
      <c r="Q1924" t="str">
        <f>VLOOKUP(L1924,Location!$A$1:$D$157,4,FALSE)</f>
        <v>Small Market</v>
      </c>
      <c r="R1924" t="str">
        <f>VLOOKUP(M1924,Product!$A$1:$D$14,2,FALSE)</f>
        <v>Decaf Irish Cream</v>
      </c>
      <c r="S1924" t="str">
        <f>VLOOKUP(M1924,Product!$A$1:$D$14,3,FALSE)</f>
        <v>Coffee</v>
      </c>
      <c r="T1924" t="str">
        <f>VLOOKUP(M1924,Product!$A$1:$D$14,4,FALSE)</f>
        <v>Decaf</v>
      </c>
    </row>
    <row r="1925" spans="1:20" x14ac:dyDescent="0.3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2">
        <v>43039</v>
      </c>
      <c r="O1925" t="str">
        <f>VLOOKUP(L1925,Location!$A$1:$D$157,2,FALSE)</f>
        <v>Nevada</v>
      </c>
      <c r="P1925" t="str">
        <f>VLOOKUP(L1925,Location!$A$1:$D$157,3,FALSE)</f>
        <v>West</v>
      </c>
      <c r="Q1925" t="str">
        <f>VLOOKUP(L1925,Location!$A$1:$D$157,4,FALSE)</f>
        <v>Small Market</v>
      </c>
      <c r="R1925" t="str">
        <f>VLOOKUP(M1925,Product!$A$1:$D$14,2,FALSE)</f>
        <v>Caffe Latte</v>
      </c>
      <c r="S1925" t="str">
        <f>VLOOKUP(M1925,Product!$A$1:$D$14,3,FALSE)</f>
        <v>Espresso</v>
      </c>
      <c r="T1925" t="str">
        <f>VLOOKUP(M1925,Product!$A$1:$D$14,4,FALSE)</f>
        <v>Regular</v>
      </c>
    </row>
    <row r="1926" spans="1:20" x14ac:dyDescent="0.3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s="2">
        <v>43039</v>
      </c>
      <c r="O1926" t="str">
        <f>VLOOKUP(L1926,Location!$A$1:$D$157,2,FALSE)</f>
        <v>Nevada</v>
      </c>
      <c r="P1926" t="str">
        <f>VLOOKUP(L1926,Location!$A$1:$D$157,3,FALSE)</f>
        <v>West</v>
      </c>
      <c r="Q1926" t="str">
        <f>VLOOKUP(L1926,Location!$A$1:$D$157,4,FALSE)</f>
        <v>Small Market</v>
      </c>
      <c r="R1926" t="str">
        <f>VLOOKUP(M1926,Product!$A$1:$D$14,2,FALSE)</f>
        <v>Caffe Mocha</v>
      </c>
      <c r="S1926" t="str">
        <f>VLOOKUP(M1926,Product!$A$1:$D$14,3,FALSE)</f>
        <v>Espresso</v>
      </c>
      <c r="T1926" t="str">
        <f>VLOOKUP(M1926,Product!$A$1:$D$14,4,FALSE)</f>
        <v>Regular</v>
      </c>
    </row>
    <row r="1927" spans="1:20" x14ac:dyDescent="0.3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s="2">
        <v>43039</v>
      </c>
      <c r="O1927" t="str">
        <f>VLOOKUP(L1927,Location!$A$1:$D$157,2,FALSE)</f>
        <v>Nevada</v>
      </c>
      <c r="P1927" t="str">
        <f>VLOOKUP(L1927,Location!$A$1:$D$157,3,FALSE)</f>
        <v>West</v>
      </c>
      <c r="Q1927" t="str">
        <f>VLOOKUP(L1927,Location!$A$1:$D$157,4,FALSE)</f>
        <v>Small Market</v>
      </c>
      <c r="R1927" t="str">
        <f>VLOOKUP(M1927,Product!$A$1:$D$14,2,FALSE)</f>
        <v>Decaf Espresso</v>
      </c>
      <c r="S1927" t="str">
        <f>VLOOKUP(M1927,Product!$A$1:$D$14,3,FALSE)</f>
        <v>Espresso</v>
      </c>
      <c r="T1927" t="str">
        <f>VLOOKUP(M1927,Product!$A$1:$D$14,4,FALSE)</f>
        <v>Decaf</v>
      </c>
    </row>
    <row r="1928" spans="1:20" x14ac:dyDescent="0.3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2">
        <v>43039</v>
      </c>
      <c r="O1928" t="str">
        <f>VLOOKUP(L1928,Location!$A$1:$D$157,2,FALSE)</f>
        <v>Oregon</v>
      </c>
      <c r="P1928" t="str">
        <f>VLOOKUP(L1928,Location!$A$1:$D$157,3,FALSE)</f>
        <v>West</v>
      </c>
      <c r="Q1928" t="str">
        <f>VLOOKUP(L1928,Location!$A$1:$D$157,4,FALSE)</f>
        <v>Small Market</v>
      </c>
      <c r="R1928" t="str">
        <f>VLOOKUP(M1928,Product!$A$1:$D$14,2,FALSE)</f>
        <v>Chamomile</v>
      </c>
      <c r="S1928" t="str">
        <f>VLOOKUP(M1928,Product!$A$1:$D$14,3,FALSE)</f>
        <v>Herbal Tea</v>
      </c>
      <c r="T1928" t="str">
        <f>VLOOKUP(M1928,Product!$A$1:$D$14,4,FALSE)</f>
        <v>Decaf</v>
      </c>
    </row>
    <row r="1929" spans="1:20" x14ac:dyDescent="0.3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s="2">
        <v>43039</v>
      </c>
      <c r="O1929" t="str">
        <f>VLOOKUP(L1929,Location!$A$1:$D$157,2,FALSE)</f>
        <v>Oregon</v>
      </c>
      <c r="P1929" t="str">
        <f>VLOOKUP(L1929,Location!$A$1:$D$157,3,FALSE)</f>
        <v>West</v>
      </c>
      <c r="Q1929" t="str">
        <f>VLOOKUP(L1929,Location!$A$1:$D$157,4,FALSE)</f>
        <v>Small Market</v>
      </c>
      <c r="R1929" t="str">
        <f>VLOOKUP(M1929,Product!$A$1:$D$14,2,FALSE)</f>
        <v>Lemon</v>
      </c>
      <c r="S1929" t="str">
        <f>VLOOKUP(M1929,Product!$A$1:$D$14,3,FALSE)</f>
        <v>Herbal Tea</v>
      </c>
      <c r="T1929" t="str">
        <f>VLOOKUP(M1929,Product!$A$1:$D$14,4,FALSE)</f>
        <v>Decaf</v>
      </c>
    </row>
    <row r="1930" spans="1:20" x14ac:dyDescent="0.3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2">
        <v>43039</v>
      </c>
      <c r="O1930" t="str">
        <f>VLOOKUP(L1930,Location!$A$1:$D$157,2,FALSE)</f>
        <v>Oregon</v>
      </c>
      <c r="P1930" t="str">
        <f>VLOOKUP(L1930,Location!$A$1:$D$157,3,FALSE)</f>
        <v>West</v>
      </c>
      <c r="Q1930" t="str">
        <f>VLOOKUP(L1930,Location!$A$1:$D$157,4,FALSE)</f>
        <v>Small Market</v>
      </c>
      <c r="R1930" t="str">
        <f>VLOOKUP(M1930,Product!$A$1:$D$14,2,FALSE)</f>
        <v>Darjeeling</v>
      </c>
      <c r="S1930" t="str">
        <f>VLOOKUP(M1930,Product!$A$1:$D$14,3,FALSE)</f>
        <v>Tea</v>
      </c>
      <c r="T1930" t="str">
        <f>VLOOKUP(M1930,Product!$A$1:$D$14,4,FALSE)</f>
        <v>Regular</v>
      </c>
    </row>
    <row r="1931" spans="1:20" x14ac:dyDescent="0.3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s="2">
        <v>43039</v>
      </c>
      <c r="O1931" t="str">
        <f>VLOOKUP(L1931,Location!$A$1:$D$157,2,FALSE)</f>
        <v>Oregon</v>
      </c>
      <c r="P1931" t="str">
        <f>VLOOKUP(L1931,Location!$A$1:$D$157,3,FALSE)</f>
        <v>West</v>
      </c>
      <c r="Q1931" t="str">
        <f>VLOOKUP(L1931,Location!$A$1:$D$157,4,FALSE)</f>
        <v>Small Market</v>
      </c>
      <c r="R1931" t="str">
        <f>VLOOKUP(M1931,Product!$A$1:$D$14,2,FALSE)</f>
        <v>Earl Grey</v>
      </c>
      <c r="S1931" t="str">
        <f>VLOOKUP(M1931,Product!$A$1:$D$14,3,FALSE)</f>
        <v>Tea</v>
      </c>
      <c r="T1931" t="str">
        <f>VLOOKUP(M1931,Product!$A$1:$D$14,4,FALSE)</f>
        <v>Regular</v>
      </c>
    </row>
    <row r="1932" spans="1:20" x14ac:dyDescent="0.3">
      <c r="A1932">
        <v>89</v>
      </c>
      <c r="B1932">
        <v>143</v>
      </c>
      <c r="C1932">
        <v>245</v>
      </c>
      <c r="D1932">
        <v>87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s="2">
        <v>43039</v>
      </c>
      <c r="O1932" t="str">
        <f>VLOOKUP(L1932,Location!$A$1:$D$157,2,FALSE)</f>
        <v>Oregon</v>
      </c>
      <c r="P1932" t="str">
        <f>VLOOKUP(L1932,Location!$A$1:$D$157,3,FALSE)</f>
        <v>West</v>
      </c>
      <c r="Q1932" t="str">
        <f>VLOOKUP(L1932,Location!$A$1:$D$157,4,FALSE)</f>
        <v>Small Market</v>
      </c>
      <c r="R1932" t="str">
        <f>VLOOKUP(M1932,Product!$A$1:$D$14,2,FALSE)</f>
        <v>Green Tea</v>
      </c>
      <c r="S1932" t="str">
        <f>VLOOKUP(M1932,Product!$A$1:$D$14,3,FALSE)</f>
        <v>Tea</v>
      </c>
      <c r="T1932" t="str">
        <f>VLOOKUP(M1932,Product!$A$1:$D$14,4,FALSE)</f>
        <v>Regular</v>
      </c>
    </row>
    <row r="1933" spans="1:20" x14ac:dyDescent="0.3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s="2">
        <v>43039</v>
      </c>
      <c r="O1933" t="str">
        <f>VLOOKUP(L1933,Location!$A$1:$D$157,2,FALSE)</f>
        <v>Oregon</v>
      </c>
      <c r="P1933" t="str">
        <f>VLOOKUP(L1933,Location!$A$1:$D$157,3,FALSE)</f>
        <v>West</v>
      </c>
      <c r="Q1933" t="str">
        <f>VLOOKUP(L1933,Location!$A$1:$D$157,4,FALSE)</f>
        <v>Small Market</v>
      </c>
      <c r="R1933" t="str">
        <f>VLOOKUP(M1933,Product!$A$1:$D$14,2,FALSE)</f>
        <v>Amaretto</v>
      </c>
      <c r="S1933" t="str">
        <f>VLOOKUP(M1933,Product!$A$1:$D$14,3,FALSE)</f>
        <v>Coffee</v>
      </c>
      <c r="T1933" t="str">
        <f>VLOOKUP(M1933,Product!$A$1:$D$14,4,FALSE)</f>
        <v>Regular</v>
      </c>
    </row>
    <row r="1934" spans="1:20" x14ac:dyDescent="0.3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s="2">
        <v>43039</v>
      </c>
      <c r="O1934" t="str">
        <f>VLOOKUP(L1934,Location!$A$1:$D$157,2,FALSE)</f>
        <v>Oregon</v>
      </c>
      <c r="P1934" t="str">
        <f>VLOOKUP(L1934,Location!$A$1:$D$157,3,FALSE)</f>
        <v>West</v>
      </c>
      <c r="Q1934" t="str">
        <f>VLOOKUP(L1934,Location!$A$1:$D$157,4,FALSE)</f>
        <v>Small Market</v>
      </c>
      <c r="R1934" t="str">
        <f>VLOOKUP(M1934,Product!$A$1:$D$14,2,FALSE)</f>
        <v>Columbian</v>
      </c>
      <c r="S1934" t="str">
        <f>VLOOKUP(M1934,Product!$A$1:$D$14,3,FALSE)</f>
        <v>Coffee</v>
      </c>
      <c r="T1934" t="str">
        <f>VLOOKUP(M1934,Product!$A$1:$D$14,4,FALSE)</f>
        <v>Regular</v>
      </c>
    </row>
    <row r="1935" spans="1:20" x14ac:dyDescent="0.3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s="2">
        <v>43039</v>
      </c>
      <c r="O1935" t="str">
        <f>VLOOKUP(L1935,Location!$A$1:$D$157,2,FALSE)</f>
        <v>Oregon</v>
      </c>
      <c r="P1935" t="str">
        <f>VLOOKUP(L1935,Location!$A$1:$D$157,3,FALSE)</f>
        <v>West</v>
      </c>
      <c r="Q1935" t="str">
        <f>VLOOKUP(L1935,Location!$A$1:$D$157,4,FALSE)</f>
        <v>Small Market</v>
      </c>
      <c r="R1935" t="str">
        <f>VLOOKUP(M1935,Product!$A$1:$D$14,2,FALSE)</f>
        <v>Decaf Irish Cream</v>
      </c>
      <c r="S1935" t="str">
        <f>VLOOKUP(M1935,Product!$A$1:$D$14,3,FALSE)</f>
        <v>Coffee</v>
      </c>
      <c r="T1935" t="str">
        <f>VLOOKUP(M1935,Product!$A$1:$D$14,4,FALSE)</f>
        <v>Decaf</v>
      </c>
    </row>
    <row r="1936" spans="1:20" x14ac:dyDescent="0.3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s="2">
        <v>43039</v>
      </c>
      <c r="O1936" t="str">
        <f>VLOOKUP(L1936,Location!$A$1:$D$157,2,FALSE)</f>
        <v>Oregon</v>
      </c>
      <c r="P1936" t="str">
        <f>VLOOKUP(L1936,Location!$A$1:$D$157,3,FALSE)</f>
        <v>West</v>
      </c>
      <c r="Q1936" t="str">
        <f>VLOOKUP(L1936,Location!$A$1:$D$157,4,FALSE)</f>
        <v>Small Market</v>
      </c>
      <c r="R1936" t="str">
        <f>VLOOKUP(M1936,Product!$A$1:$D$14,2,FALSE)</f>
        <v>Caffe Latte</v>
      </c>
      <c r="S1936" t="str">
        <f>VLOOKUP(M1936,Product!$A$1:$D$14,3,FALSE)</f>
        <v>Espresso</v>
      </c>
      <c r="T1936" t="str">
        <f>VLOOKUP(M1936,Product!$A$1:$D$14,4,FALSE)</f>
        <v>Regular</v>
      </c>
    </row>
    <row r="1937" spans="1:20" x14ac:dyDescent="0.3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s="2">
        <v>43039</v>
      </c>
      <c r="O1937" t="str">
        <f>VLOOKUP(L1937,Location!$A$1:$D$157,2,FALSE)</f>
        <v>Oregon</v>
      </c>
      <c r="P1937" t="str">
        <f>VLOOKUP(L1937,Location!$A$1:$D$157,3,FALSE)</f>
        <v>West</v>
      </c>
      <c r="Q1937" t="str">
        <f>VLOOKUP(L1937,Location!$A$1:$D$157,4,FALSE)</f>
        <v>Small Market</v>
      </c>
      <c r="R1937" t="str">
        <f>VLOOKUP(M1937,Product!$A$1:$D$14,2,FALSE)</f>
        <v>Caffe Mocha</v>
      </c>
      <c r="S1937" t="str">
        <f>VLOOKUP(M1937,Product!$A$1:$D$14,3,FALSE)</f>
        <v>Espresso</v>
      </c>
      <c r="T1937" t="str">
        <f>VLOOKUP(M1937,Product!$A$1:$D$14,4,FALSE)</f>
        <v>Regular</v>
      </c>
    </row>
    <row r="1938" spans="1:20" x14ac:dyDescent="0.3">
      <c r="A1938">
        <v>108</v>
      </c>
      <c r="B1938">
        <v>182</v>
      </c>
      <c r="C1938">
        <v>363</v>
      </c>
      <c r="D1938">
        <v>202</v>
      </c>
      <c r="E1938">
        <v>74</v>
      </c>
      <c r="F1938">
        <v>50</v>
      </c>
      <c r="G1938">
        <v>1283</v>
      </c>
      <c r="H1938">
        <v>120</v>
      </c>
      <c r="I1938">
        <v>178</v>
      </c>
      <c r="J1938">
        <v>180</v>
      </c>
      <c r="K1938">
        <v>350</v>
      </c>
      <c r="L1938">
        <v>503</v>
      </c>
      <c r="M1938">
        <v>6</v>
      </c>
      <c r="N1938" s="2">
        <v>43039</v>
      </c>
      <c r="O1938" t="str">
        <f>VLOOKUP(L1938,Location!$A$1:$D$157,2,FALSE)</f>
        <v>Oregon</v>
      </c>
      <c r="P1938" t="str">
        <f>VLOOKUP(L1938,Location!$A$1:$D$157,3,FALSE)</f>
        <v>West</v>
      </c>
      <c r="Q1938" t="str">
        <f>VLOOKUP(L1938,Location!$A$1:$D$157,4,FALSE)</f>
        <v>Small Market</v>
      </c>
      <c r="R1938" t="str">
        <f>VLOOKUP(M1938,Product!$A$1:$D$14,2,FALSE)</f>
        <v>Decaf Espresso</v>
      </c>
      <c r="S1938" t="str">
        <f>VLOOKUP(M1938,Product!$A$1:$D$14,3,FALSE)</f>
        <v>Espresso</v>
      </c>
      <c r="T1938" t="str">
        <f>VLOOKUP(M1938,Product!$A$1:$D$14,4,FALSE)</f>
        <v>Decaf</v>
      </c>
    </row>
    <row r="1939" spans="1:20" x14ac:dyDescent="0.3">
      <c r="A1939">
        <v>122</v>
      </c>
      <c r="B1939">
        <v>195</v>
      </c>
      <c r="C1939">
        <v>325</v>
      </c>
      <c r="D1939">
        <v>129</v>
      </c>
      <c r="E1939">
        <v>73</v>
      </c>
      <c r="F1939">
        <v>42</v>
      </c>
      <c r="G1939">
        <v>1134</v>
      </c>
      <c r="H1939">
        <v>120</v>
      </c>
      <c r="I1939">
        <v>154</v>
      </c>
      <c r="J1939">
        <v>180</v>
      </c>
      <c r="K1939">
        <v>300</v>
      </c>
      <c r="L1939">
        <v>206</v>
      </c>
      <c r="M1939">
        <v>8</v>
      </c>
      <c r="N1939" s="2">
        <v>43039</v>
      </c>
      <c r="O1939" t="str">
        <f>VLOOKUP(L1939,Location!$A$1:$D$157,2,FALSE)</f>
        <v>Washington</v>
      </c>
      <c r="P1939" t="str">
        <f>VLOOKUP(L1939,Location!$A$1:$D$157,3,FALSE)</f>
        <v>West</v>
      </c>
      <c r="Q1939" t="str">
        <f>VLOOKUP(L1939,Location!$A$1:$D$157,4,FALSE)</f>
        <v>Small Market</v>
      </c>
      <c r="R1939" t="str">
        <f>VLOOKUP(M1939,Product!$A$1:$D$14,2,FALSE)</f>
        <v>Chamomile</v>
      </c>
      <c r="S1939" t="str">
        <f>VLOOKUP(M1939,Product!$A$1:$D$14,3,FALSE)</f>
        <v>Herbal Tea</v>
      </c>
      <c r="T1939" t="str">
        <f>VLOOKUP(M1939,Product!$A$1:$D$14,4,FALSE)</f>
        <v>Decaf</v>
      </c>
    </row>
    <row r="1940" spans="1:20" x14ac:dyDescent="0.3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s="2">
        <v>43039</v>
      </c>
      <c r="O1940" t="str">
        <f>VLOOKUP(L1940,Location!$A$1:$D$157,2,FALSE)</f>
        <v>Washington</v>
      </c>
      <c r="P1940" t="str">
        <f>VLOOKUP(L1940,Location!$A$1:$D$157,3,FALSE)</f>
        <v>West</v>
      </c>
      <c r="Q1940" t="str">
        <f>VLOOKUP(L1940,Location!$A$1:$D$157,4,FALSE)</f>
        <v>Small Market</v>
      </c>
      <c r="R1940" t="str">
        <f>VLOOKUP(M1940,Product!$A$1:$D$14,2,FALSE)</f>
        <v>Lemon</v>
      </c>
      <c r="S1940" t="str">
        <f>VLOOKUP(M1940,Product!$A$1:$D$14,3,FALSE)</f>
        <v>Herbal Tea</v>
      </c>
      <c r="T1940" t="str">
        <f>VLOOKUP(M1940,Product!$A$1:$D$14,4,FALSE)</f>
        <v>Decaf</v>
      </c>
    </row>
    <row r="1941" spans="1:20" x14ac:dyDescent="0.3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s="2">
        <v>43039</v>
      </c>
      <c r="O1941" t="str">
        <f>VLOOKUP(L1941,Location!$A$1:$D$157,2,FALSE)</f>
        <v>Washington</v>
      </c>
      <c r="P1941" t="str">
        <f>VLOOKUP(L1941,Location!$A$1:$D$157,3,FALSE)</f>
        <v>West</v>
      </c>
      <c r="Q1941" t="str">
        <f>VLOOKUP(L1941,Location!$A$1:$D$157,4,FALSE)</f>
        <v>Small Market</v>
      </c>
      <c r="R1941" t="str">
        <f>VLOOKUP(M1941,Product!$A$1:$D$14,2,FALSE)</f>
        <v>Darjeeling</v>
      </c>
      <c r="S1941" t="str">
        <f>VLOOKUP(M1941,Product!$A$1:$D$14,3,FALSE)</f>
        <v>Tea</v>
      </c>
      <c r="T1941" t="str">
        <f>VLOOKUP(M1941,Product!$A$1:$D$14,4,FALSE)</f>
        <v>Regular</v>
      </c>
    </row>
    <row r="1942" spans="1:20" x14ac:dyDescent="0.3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s="2">
        <v>43039</v>
      </c>
      <c r="O1942" t="str">
        <f>VLOOKUP(L1942,Location!$A$1:$D$157,2,FALSE)</f>
        <v>Washington</v>
      </c>
      <c r="P1942" t="str">
        <f>VLOOKUP(L1942,Location!$A$1:$D$157,3,FALSE)</f>
        <v>West</v>
      </c>
      <c r="Q1942" t="str">
        <f>VLOOKUP(L1942,Location!$A$1:$D$157,4,FALSE)</f>
        <v>Small Market</v>
      </c>
      <c r="R1942" t="str">
        <f>VLOOKUP(M1942,Product!$A$1:$D$14,2,FALSE)</f>
        <v>Earl Grey</v>
      </c>
      <c r="S1942" t="str">
        <f>VLOOKUP(M1942,Product!$A$1:$D$14,3,FALSE)</f>
        <v>Tea</v>
      </c>
      <c r="T1942" t="str">
        <f>VLOOKUP(M1942,Product!$A$1:$D$14,4,FALSE)</f>
        <v>Regular</v>
      </c>
    </row>
    <row r="1943" spans="1:20" x14ac:dyDescent="0.3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s="2">
        <v>43039</v>
      </c>
      <c r="O1943" t="str">
        <f>VLOOKUP(L1943,Location!$A$1:$D$157,2,FALSE)</f>
        <v>Washington</v>
      </c>
      <c r="P1943" t="str">
        <f>VLOOKUP(L1943,Location!$A$1:$D$157,3,FALSE)</f>
        <v>West</v>
      </c>
      <c r="Q1943" t="str">
        <f>VLOOKUP(L1943,Location!$A$1:$D$157,4,FALSE)</f>
        <v>Small Market</v>
      </c>
      <c r="R1943" t="str">
        <f>VLOOKUP(M1943,Product!$A$1:$D$14,2,FALSE)</f>
        <v>Green Tea</v>
      </c>
      <c r="S1943" t="str">
        <f>VLOOKUP(M1943,Product!$A$1:$D$14,3,FALSE)</f>
        <v>Tea</v>
      </c>
      <c r="T1943" t="str">
        <f>VLOOKUP(M1943,Product!$A$1:$D$14,4,FALSE)</f>
        <v>Regular</v>
      </c>
    </row>
    <row r="1944" spans="1:20" x14ac:dyDescent="0.3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s="2">
        <v>43039</v>
      </c>
      <c r="O1944" t="str">
        <f>VLOOKUP(L1944,Location!$A$1:$D$157,2,FALSE)</f>
        <v>Washington</v>
      </c>
      <c r="P1944" t="str">
        <f>VLOOKUP(L1944,Location!$A$1:$D$157,3,FALSE)</f>
        <v>West</v>
      </c>
      <c r="Q1944" t="str">
        <f>VLOOKUP(L1944,Location!$A$1:$D$157,4,FALSE)</f>
        <v>Small Market</v>
      </c>
      <c r="R1944" t="str">
        <f>VLOOKUP(M1944,Product!$A$1:$D$14,2,FALSE)</f>
        <v>Columbian</v>
      </c>
      <c r="S1944" t="str">
        <f>VLOOKUP(M1944,Product!$A$1:$D$14,3,FALSE)</f>
        <v>Coffee</v>
      </c>
      <c r="T1944" t="str">
        <f>VLOOKUP(M1944,Product!$A$1:$D$14,4,FALSE)</f>
        <v>Regular</v>
      </c>
    </row>
    <row r="1945" spans="1:20" x14ac:dyDescent="0.3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125</v>
      </c>
      <c r="J1945">
        <v>150</v>
      </c>
      <c r="K1945">
        <v>260</v>
      </c>
      <c r="L1945">
        <v>253</v>
      </c>
      <c r="M1945">
        <v>3</v>
      </c>
      <c r="N1945" s="2">
        <v>43039</v>
      </c>
      <c r="O1945" t="str">
        <f>VLOOKUP(L1945,Location!$A$1:$D$157,2,FALSE)</f>
        <v>Washington</v>
      </c>
      <c r="P1945" t="str">
        <f>VLOOKUP(L1945,Location!$A$1:$D$157,3,FALSE)</f>
        <v>West</v>
      </c>
      <c r="Q1945" t="str">
        <f>VLOOKUP(L1945,Location!$A$1:$D$157,4,FALSE)</f>
        <v>Small Market</v>
      </c>
      <c r="R1945" t="str">
        <f>VLOOKUP(M1945,Product!$A$1:$D$14,2,FALSE)</f>
        <v>Decaf Irish Cream</v>
      </c>
      <c r="S1945" t="str">
        <f>VLOOKUP(M1945,Product!$A$1:$D$14,3,FALSE)</f>
        <v>Coffee</v>
      </c>
      <c r="T1945" t="str">
        <f>VLOOKUP(M1945,Product!$A$1:$D$14,4,FALSE)</f>
        <v>Decaf</v>
      </c>
    </row>
    <row r="1946" spans="1:20" x14ac:dyDescent="0.3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s="2">
        <v>43039</v>
      </c>
      <c r="O1946" t="str">
        <f>VLOOKUP(L1946,Location!$A$1:$D$157,2,FALSE)</f>
        <v>Washington</v>
      </c>
      <c r="P1946" t="str">
        <f>VLOOKUP(L1946,Location!$A$1:$D$157,3,FALSE)</f>
        <v>West</v>
      </c>
      <c r="Q1946" t="str">
        <f>VLOOKUP(L1946,Location!$A$1:$D$157,4,FALSE)</f>
        <v>Small Market</v>
      </c>
      <c r="R1946" t="str">
        <f>VLOOKUP(M1946,Product!$A$1:$D$14,2,FALSE)</f>
        <v>Caffe Latte</v>
      </c>
      <c r="S1946" t="str">
        <f>VLOOKUP(M1946,Product!$A$1:$D$14,3,FALSE)</f>
        <v>Espresso</v>
      </c>
      <c r="T1946" t="str">
        <f>VLOOKUP(M1946,Product!$A$1:$D$14,4,FALSE)</f>
        <v>Regular</v>
      </c>
    </row>
    <row r="1947" spans="1:20" x14ac:dyDescent="0.3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s="2">
        <v>43039</v>
      </c>
      <c r="O1947" t="str">
        <f>VLOOKUP(L1947,Location!$A$1:$D$157,2,FALSE)</f>
        <v>Washington</v>
      </c>
      <c r="P1947" t="str">
        <f>VLOOKUP(L1947,Location!$A$1:$D$157,3,FALSE)</f>
        <v>West</v>
      </c>
      <c r="Q1947" t="str">
        <f>VLOOKUP(L1947,Location!$A$1:$D$157,4,FALSE)</f>
        <v>Small Market</v>
      </c>
      <c r="R1947" t="str">
        <f>VLOOKUP(M1947,Product!$A$1:$D$14,2,FALSE)</f>
        <v>Caffe Mocha</v>
      </c>
      <c r="S1947" t="str">
        <f>VLOOKUP(M1947,Product!$A$1:$D$14,3,FALSE)</f>
        <v>Espresso</v>
      </c>
      <c r="T1947" t="str">
        <f>VLOOKUP(M1947,Product!$A$1:$D$14,4,FALSE)</f>
        <v>Regular</v>
      </c>
    </row>
    <row r="1948" spans="1:20" x14ac:dyDescent="0.3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s="2">
        <v>43039</v>
      </c>
      <c r="O1948" t="str">
        <f>VLOOKUP(L1948,Location!$A$1:$D$157,2,FALSE)</f>
        <v>Washington</v>
      </c>
      <c r="P1948" t="str">
        <f>VLOOKUP(L1948,Location!$A$1:$D$157,3,FALSE)</f>
        <v>West</v>
      </c>
      <c r="Q1948" t="str">
        <f>VLOOKUP(L1948,Location!$A$1:$D$157,4,FALSE)</f>
        <v>Small Market</v>
      </c>
      <c r="R1948" t="str">
        <f>VLOOKUP(M1948,Product!$A$1:$D$14,2,FALSE)</f>
        <v>Decaf Espresso</v>
      </c>
      <c r="S1948" t="str">
        <f>VLOOKUP(M1948,Product!$A$1:$D$14,3,FALSE)</f>
        <v>Espresso</v>
      </c>
      <c r="T1948" t="str">
        <f>VLOOKUP(M1948,Product!$A$1:$D$14,4,FALSE)</f>
        <v>Decaf</v>
      </c>
    </row>
    <row r="1949" spans="1:20" x14ac:dyDescent="0.3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s="2">
        <v>43069</v>
      </c>
      <c r="O1949" t="str">
        <f>VLOOKUP(L1949,Location!$A$1:$D$157,2,FALSE)</f>
        <v>Colorado</v>
      </c>
      <c r="P1949" t="str">
        <f>VLOOKUP(L1949,Location!$A$1:$D$157,3,FALSE)</f>
        <v>Central</v>
      </c>
      <c r="Q1949" t="str">
        <f>VLOOKUP(L1949,Location!$A$1:$D$157,4,FALSE)</f>
        <v>Major Market</v>
      </c>
      <c r="R1949" t="str">
        <f>VLOOKUP(M1949,Product!$A$1:$D$14,2,FALSE)</f>
        <v>Darjeeling</v>
      </c>
      <c r="S1949" t="str">
        <f>VLOOKUP(M1949,Product!$A$1:$D$14,3,FALSE)</f>
        <v>Tea</v>
      </c>
      <c r="T1949" t="str">
        <f>VLOOKUP(M1949,Product!$A$1:$D$14,4,FALSE)</f>
        <v>Regular</v>
      </c>
    </row>
    <row r="1950" spans="1:20" x14ac:dyDescent="0.3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2">
        <v>43069</v>
      </c>
      <c r="O1950" t="str">
        <f>VLOOKUP(L1950,Location!$A$1:$D$157,2,FALSE)</f>
        <v>Colorado</v>
      </c>
      <c r="P1950" t="str">
        <f>VLOOKUP(L1950,Location!$A$1:$D$157,3,FALSE)</f>
        <v>Central</v>
      </c>
      <c r="Q1950" t="str">
        <f>VLOOKUP(L1950,Location!$A$1:$D$157,4,FALSE)</f>
        <v>Major Market</v>
      </c>
      <c r="R1950" t="str">
        <f>VLOOKUP(M1950,Product!$A$1:$D$14,2,FALSE)</f>
        <v>Earl Grey</v>
      </c>
      <c r="S1950" t="str">
        <f>VLOOKUP(M1950,Product!$A$1:$D$14,3,FALSE)</f>
        <v>Tea</v>
      </c>
      <c r="T1950" t="str">
        <f>VLOOKUP(M1950,Product!$A$1:$D$14,4,FALSE)</f>
        <v>Regular</v>
      </c>
    </row>
    <row r="1951" spans="1:20" x14ac:dyDescent="0.3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s="2">
        <v>43069</v>
      </c>
      <c r="O1951" t="str">
        <f>VLOOKUP(L1951,Location!$A$1:$D$157,2,FALSE)</f>
        <v>Colorado</v>
      </c>
      <c r="P1951" t="str">
        <f>VLOOKUP(L1951,Location!$A$1:$D$157,3,FALSE)</f>
        <v>Central</v>
      </c>
      <c r="Q1951" t="str">
        <f>VLOOKUP(L1951,Location!$A$1:$D$157,4,FALSE)</f>
        <v>Major Market</v>
      </c>
      <c r="R1951" t="str">
        <f>VLOOKUP(M1951,Product!$A$1:$D$14,2,FALSE)</f>
        <v>Green Tea</v>
      </c>
      <c r="S1951" t="str">
        <f>VLOOKUP(M1951,Product!$A$1:$D$14,3,FALSE)</f>
        <v>Tea</v>
      </c>
      <c r="T1951" t="str">
        <f>VLOOKUP(M1951,Product!$A$1:$D$14,4,FALSE)</f>
        <v>Regular</v>
      </c>
    </row>
    <row r="1952" spans="1:20" x14ac:dyDescent="0.3">
      <c r="A1952">
        <v>87</v>
      </c>
      <c r="B1952">
        <v>153</v>
      </c>
      <c r="C1952">
        <v>306</v>
      </c>
      <c r="D1952">
        <v>160</v>
      </c>
      <c r="E1952">
        <v>66</v>
      </c>
      <c r="F1952">
        <v>42</v>
      </c>
      <c r="G1952">
        <v>1319</v>
      </c>
      <c r="H1952">
        <v>80</v>
      </c>
      <c r="I1952">
        <v>164</v>
      </c>
      <c r="J1952">
        <v>140</v>
      </c>
      <c r="K1952">
        <v>280</v>
      </c>
      <c r="L1952">
        <v>303</v>
      </c>
      <c r="M1952">
        <v>8</v>
      </c>
      <c r="N1952" s="2">
        <v>43069</v>
      </c>
      <c r="O1952" t="str">
        <f>VLOOKUP(L1952,Location!$A$1:$D$157,2,FALSE)</f>
        <v>Colorado</v>
      </c>
      <c r="P1952" t="str">
        <f>VLOOKUP(L1952,Location!$A$1:$D$157,3,FALSE)</f>
        <v>Central</v>
      </c>
      <c r="Q1952" t="str">
        <f>VLOOKUP(L1952,Location!$A$1:$D$157,4,FALSE)</f>
        <v>Major Market</v>
      </c>
      <c r="R1952" t="str">
        <f>VLOOKUP(M1952,Product!$A$1:$D$14,2,FALSE)</f>
        <v>Chamomile</v>
      </c>
      <c r="S1952" t="str">
        <f>VLOOKUP(M1952,Product!$A$1:$D$14,3,FALSE)</f>
        <v>Herbal Tea</v>
      </c>
      <c r="T1952" t="str">
        <f>VLOOKUP(M1952,Product!$A$1:$D$14,4,FALSE)</f>
        <v>Decaf</v>
      </c>
    </row>
    <row r="1953" spans="1:20" x14ac:dyDescent="0.3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s="2">
        <v>43069</v>
      </c>
      <c r="O1953" t="str">
        <f>VLOOKUP(L1953,Location!$A$1:$D$157,2,FALSE)</f>
        <v>Colorado</v>
      </c>
      <c r="P1953" t="str">
        <f>VLOOKUP(L1953,Location!$A$1:$D$157,3,FALSE)</f>
        <v>Central</v>
      </c>
      <c r="Q1953" t="str">
        <f>VLOOKUP(L1953,Location!$A$1:$D$157,4,FALSE)</f>
        <v>Major Market</v>
      </c>
      <c r="R1953" t="str">
        <f>VLOOKUP(M1953,Product!$A$1:$D$14,2,FALSE)</f>
        <v>Lemon</v>
      </c>
      <c r="S1953" t="str">
        <f>VLOOKUP(M1953,Product!$A$1:$D$14,3,FALSE)</f>
        <v>Herbal Tea</v>
      </c>
      <c r="T1953" t="str">
        <f>VLOOKUP(M1953,Product!$A$1:$D$14,4,FALSE)</f>
        <v>Decaf</v>
      </c>
    </row>
    <row r="1954" spans="1:20" x14ac:dyDescent="0.3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s="2">
        <v>43069</v>
      </c>
      <c r="O1954" t="str">
        <f>VLOOKUP(L1954,Location!$A$1:$D$157,2,FALSE)</f>
        <v>Colorado</v>
      </c>
      <c r="P1954" t="str">
        <f>VLOOKUP(L1954,Location!$A$1:$D$157,3,FALSE)</f>
        <v>Central</v>
      </c>
      <c r="Q1954" t="str">
        <f>VLOOKUP(L1954,Location!$A$1:$D$157,4,FALSE)</f>
        <v>Major Market</v>
      </c>
      <c r="R1954" t="str">
        <f>VLOOKUP(M1954,Product!$A$1:$D$14,2,FALSE)</f>
        <v>Mint</v>
      </c>
      <c r="S1954" t="str">
        <f>VLOOKUP(M1954,Product!$A$1:$D$14,3,FALSE)</f>
        <v>Herbal Tea</v>
      </c>
      <c r="T1954" t="str">
        <f>VLOOKUP(M1954,Product!$A$1:$D$14,4,FALSE)</f>
        <v>Decaf</v>
      </c>
    </row>
    <row r="1955" spans="1:20" x14ac:dyDescent="0.3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s="2">
        <v>43069</v>
      </c>
      <c r="O1955" t="str">
        <f>VLOOKUP(L1955,Location!$A$1:$D$157,2,FALSE)</f>
        <v>Colorado</v>
      </c>
      <c r="P1955" t="str">
        <f>VLOOKUP(L1955,Location!$A$1:$D$157,3,FALSE)</f>
        <v>Central</v>
      </c>
      <c r="Q1955" t="str">
        <f>VLOOKUP(L1955,Location!$A$1:$D$157,4,FALSE)</f>
        <v>Major Market</v>
      </c>
      <c r="R1955" t="str">
        <f>VLOOKUP(M1955,Product!$A$1:$D$14,2,FALSE)</f>
        <v>Caffe Mocha</v>
      </c>
      <c r="S1955" t="str">
        <f>VLOOKUP(M1955,Product!$A$1:$D$14,3,FALSE)</f>
        <v>Espresso</v>
      </c>
      <c r="T1955" t="str">
        <f>VLOOKUP(M1955,Product!$A$1:$D$14,4,FALSE)</f>
        <v>Regular</v>
      </c>
    </row>
    <row r="1956" spans="1:20" x14ac:dyDescent="0.3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s="2">
        <v>43069</v>
      </c>
      <c r="O1956" t="str">
        <f>VLOOKUP(L1956,Location!$A$1:$D$157,2,FALSE)</f>
        <v>Colorado</v>
      </c>
      <c r="P1956" t="str">
        <f>VLOOKUP(L1956,Location!$A$1:$D$157,3,FALSE)</f>
        <v>Central</v>
      </c>
      <c r="Q1956" t="str">
        <f>VLOOKUP(L1956,Location!$A$1:$D$157,4,FALSE)</f>
        <v>Major Market</v>
      </c>
      <c r="R1956" t="str">
        <f>VLOOKUP(M1956,Product!$A$1:$D$14,2,FALSE)</f>
        <v>Decaf Espresso</v>
      </c>
      <c r="S1956" t="str">
        <f>VLOOKUP(M1956,Product!$A$1:$D$14,3,FALSE)</f>
        <v>Espresso</v>
      </c>
      <c r="T1956" t="str">
        <f>VLOOKUP(M1956,Product!$A$1:$D$14,4,FALSE)</f>
        <v>Decaf</v>
      </c>
    </row>
    <row r="1957" spans="1:20" x14ac:dyDescent="0.3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s="2">
        <v>43069</v>
      </c>
      <c r="O1957" t="str">
        <f>VLOOKUP(L1957,Location!$A$1:$D$157,2,FALSE)</f>
        <v>Colorado</v>
      </c>
      <c r="P1957" t="str">
        <f>VLOOKUP(L1957,Location!$A$1:$D$157,3,FALSE)</f>
        <v>Central</v>
      </c>
      <c r="Q1957" t="str">
        <f>VLOOKUP(L1957,Location!$A$1:$D$157,4,FALSE)</f>
        <v>Major Market</v>
      </c>
      <c r="R1957" t="str">
        <f>VLOOKUP(M1957,Product!$A$1:$D$14,2,FALSE)</f>
        <v>Decaf Irish Cream</v>
      </c>
      <c r="S1957" t="str">
        <f>VLOOKUP(M1957,Product!$A$1:$D$14,3,FALSE)</f>
        <v>Coffee</v>
      </c>
      <c r="T1957" t="str">
        <f>VLOOKUP(M1957,Product!$A$1:$D$14,4,FALSE)</f>
        <v>Decaf</v>
      </c>
    </row>
    <row r="1958" spans="1:20" x14ac:dyDescent="0.3">
      <c r="A1958">
        <v>134</v>
      </c>
      <c r="B1958">
        <v>179</v>
      </c>
      <c r="C1958">
        <v>302</v>
      </c>
      <c r="D1958">
        <v>90</v>
      </c>
      <c r="E1958">
        <v>45</v>
      </c>
      <c r="F1958">
        <v>34</v>
      </c>
      <c r="G1958">
        <v>959</v>
      </c>
      <c r="H1958">
        <v>130</v>
      </c>
      <c r="I1958">
        <v>168</v>
      </c>
      <c r="J1958">
        <v>170</v>
      </c>
      <c r="K1958">
        <v>290</v>
      </c>
      <c r="L1958">
        <v>719</v>
      </c>
      <c r="M1958">
        <v>1</v>
      </c>
      <c r="N1958" s="2">
        <v>43069</v>
      </c>
      <c r="O1958" t="str">
        <f>VLOOKUP(L1958,Location!$A$1:$D$157,2,FALSE)</f>
        <v>Colorado</v>
      </c>
      <c r="P1958" t="str">
        <f>VLOOKUP(L1958,Location!$A$1:$D$157,3,FALSE)</f>
        <v>Central</v>
      </c>
      <c r="Q1958" t="str">
        <f>VLOOKUP(L1958,Location!$A$1:$D$157,4,FALSE)</f>
        <v>Major Market</v>
      </c>
      <c r="R1958" t="str">
        <f>VLOOKUP(M1958,Product!$A$1:$D$14,2,FALSE)</f>
        <v>Amaretto</v>
      </c>
      <c r="S1958" t="str">
        <f>VLOOKUP(M1958,Product!$A$1:$D$14,3,FALSE)</f>
        <v>Coffee</v>
      </c>
      <c r="T1958" t="str">
        <f>VLOOKUP(M1958,Product!$A$1:$D$14,4,FALSE)</f>
        <v>Regular</v>
      </c>
    </row>
    <row r="1959" spans="1:20" x14ac:dyDescent="0.3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s="2">
        <v>43069</v>
      </c>
      <c r="O1959" t="str">
        <f>VLOOKUP(L1959,Location!$A$1:$D$157,2,FALSE)</f>
        <v>Colorado</v>
      </c>
      <c r="P1959" t="str">
        <f>VLOOKUP(L1959,Location!$A$1:$D$157,3,FALSE)</f>
        <v>Central</v>
      </c>
      <c r="Q1959" t="str">
        <f>VLOOKUP(L1959,Location!$A$1:$D$157,4,FALSE)</f>
        <v>Major Market</v>
      </c>
      <c r="R1959" t="str">
        <f>VLOOKUP(M1959,Product!$A$1:$D$14,2,FALSE)</f>
        <v>Columbian</v>
      </c>
      <c r="S1959" t="str">
        <f>VLOOKUP(M1959,Product!$A$1:$D$14,3,FALSE)</f>
        <v>Coffee</v>
      </c>
      <c r="T1959" t="str">
        <f>VLOOKUP(M1959,Product!$A$1:$D$14,4,FALSE)</f>
        <v>Regular</v>
      </c>
    </row>
    <row r="1960" spans="1:20" x14ac:dyDescent="0.3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s="2">
        <v>43069</v>
      </c>
      <c r="O1960" t="str">
        <f>VLOOKUP(L1960,Location!$A$1:$D$157,2,FALSE)</f>
        <v>Illinois</v>
      </c>
      <c r="P1960" t="str">
        <f>VLOOKUP(L1960,Location!$A$1:$D$157,3,FALSE)</f>
        <v>Central</v>
      </c>
      <c r="Q1960" t="str">
        <f>VLOOKUP(L1960,Location!$A$1:$D$157,4,FALSE)</f>
        <v>Major Market</v>
      </c>
      <c r="R1960" t="str">
        <f>VLOOKUP(M1960,Product!$A$1:$D$14,2,FALSE)</f>
        <v>Darjeeling</v>
      </c>
      <c r="S1960" t="str">
        <f>VLOOKUP(M1960,Product!$A$1:$D$14,3,FALSE)</f>
        <v>Tea</v>
      </c>
      <c r="T1960" t="str">
        <f>VLOOKUP(M1960,Product!$A$1:$D$14,4,FALSE)</f>
        <v>Regular</v>
      </c>
    </row>
    <row r="1961" spans="1:20" x14ac:dyDescent="0.3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s="2">
        <v>43069</v>
      </c>
      <c r="O1961" t="str">
        <f>VLOOKUP(L1961,Location!$A$1:$D$157,2,FALSE)</f>
        <v>Illinois</v>
      </c>
      <c r="P1961" t="str">
        <f>VLOOKUP(L1961,Location!$A$1:$D$157,3,FALSE)</f>
        <v>Central</v>
      </c>
      <c r="Q1961" t="str">
        <f>VLOOKUP(L1961,Location!$A$1:$D$157,4,FALSE)</f>
        <v>Major Market</v>
      </c>
      <c r="R1961" t="str">
        <f>VLOOKUP(M1961,Product!$A$1:$D$14,2,FALSE)</f>
        <v>Earl Grey</v>
      </c>
      <c r="S1961" t="str">
        <f>VLOOKUP(M1961,Product!$A$1:$D$14,3,FALSE)</f>
        <v>Tea</v>
      </c>
      <c r="T1961" t="str">
        <f>VLOOKUP(M1961,Product!$A$1:$D$14,4,FALSE)</f>
        <v>Regular</v>
      </c>
    </row>
    <row r="1962" spans="1:20" x14ac:dyDescent="0.3">
      <c r="A1962">
        <v>133</v>
      </c>
      <c r="B1962">
        <v>179</v>
      </c>
      <c r="C1962">
        <v>302</v>
      </c>
      <c r="D1962">
        <v>107</v>
      </c>
      <c r="E1962">
        <v>46</v>
      </c>
      <c r="F1962">
        <v>34</v>
      </c>
      <c r="G1962">
        <v>959</v>
      </c>
      <c r="H1962">
        <v>130</v>
      </c>
      <c r="I1962">
        <v>159</v>
      </c>
      <c r="J1962">
        <v>170</v>
      </c>
      <c r="K1962">
        <v>280</v>
      </c>
      <c r="L1962">
        <v>309</v>
      </c>
      <c r="M1962">
        <v>8</v>
      </c>
      <c r="N1962" s="2">
        <v>43069</v>
      </c>
      <c r="O1962" t="str">
        <f>VLOOKUP(L1962,Location!$A$1:$D$157,2,FALSE)</f>
        <v>Illinois</v>
      </c>
      <c r="P1962" t="str">
        <f>VLOOKUP(L1962,Location!$A$1:$D$157,3,FALSE)</f>
        <v>Central</v>
      </c>
      <c r="Q1962" t="str">
        <f>VLOOKUP(L1962,Location!$A$1:$D$157,4,FALSE)</f>
        <v>Major Market</v>
      </c>
      <c r="R1962" t="str">
        <f>VLOOKUP(M1962,Product!$A$1:$D$14,2,FALSE)</f>
        <v>Chamomile</v>
      </c>
      <c r="S1962" t="str">
        <f>VLOOKUP(M1962,Product!$A$1:$D$14,3,FALSE)</f>
        <v>Herbal Tea</v>
      </c>
      <c r="T1962" t="str">
        <f>VLOOKUP(M1962,Product!$A$1:$D$14,4,FALSE)</f>
        <v>Decaf</v>
      </c>
    </row>
    <row r="1963" spans="1:20" x14ac:dyDescent="0.3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s="2">
        <v>43069</v>
      </c>
      <c r="O1963" t="str">
        <f>VLOOKUP(L1963,Location!$A$1:$D$157,2,FALSE)</f>
        <v>Illinois</v>
      </c>
      <c r="P1963" t="str">
        <f>VLOOKUP(L1963,Location!$A$1:$D$157,3,FALSE)</f>
        <v>Central</v>
      </c>
      <c r="Q1963" t="str">
        <f>VLOOKUP(L1963,Location!$A$1:$D$157,4,FALSE)</f>
        <v>Major Market</v>
      </c>
      <c r="R1963" t="str">
        <f>VLOOKUP(M1963,Product!$A$1:$D$14,2,FALSE)</f>
        <v>Lemon</v>
      </c>
      <c r="S1963" t="str">
        <f>VLOOKUP(M1963,Product!$A$1:$D$14,3,FALSE)</f>
        <v>Herbal Tea</v>
      </c>
      <c r="T1963" t="str">
        <f>VLOOKUP(M1963,Product!$A$1:$D$14,4,FALSE)</f>
        <v>Decaf</v>
      </c>
    </row>
    <row r="1964" spans="1:20" x14ac:dyDescent="0.3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s="2">
        <v>43069</v>
      </c>
      <c r="O1964" t="str">
        <f>VLOOKUP(L1964,Location!$A$1:$D$157,2,FALSE)</f>
        <v>Illinois</v>
      </c>
      <c r="P1964" t="str">
        <f>VLOOKUP(L1964,Location!$A$1:$D$157,3,FALSE)</f>
        <v>Central</v>
      </c>
      <c r="Q1964" t="str">
        <f>VLOOKUP(L1964,Location!$A$1:$D$157,4,FALSE)</f>
        <v>Major Market</v>
      </c>
      <c r="R1964" t="str">
        <f>VLOOKUP(M1964,Product!$A$1:$D$14,2,FALSE)</f>
        <v>Mint</v>
      </c>
      <c r="S1964" t="str">
        <f>VLOOKUP(M1964,Product!$A$1:$D$14,3,FALSE)</f>
        <v>Herbal Tea</v>
      </c>
      <c r="T1964" t="str">
        <f>VLOOKUP(M1964,Product!$A$1:$D$14,4,FALSE)</f>
        <v>Decaf</v>
      </c>
    </row>
    <row r="1965" spans="1:20" x14ac:dyDescent="0.3">
      <c r="A1965">
        <v>216</v>
      </c>
      <c r="B1965">
        <v>329</v>
      </c>
      <c r="C1965">
        <v>576</v>
      </c>
      <c r="D1965">
        <v>212</v>
      </c>
      <c r="E1965">
        <v>113</v>
      </c>
      <c r="F1965">
        <v>81</v>
      </c>
      <c r="G1965">
        <v>1744</v>
      </c>
      <c r="H1965">
        <v>320</v>
      </c>
      <c r="I1965">
        <v>325</v>
      </c>
      <c r="J1965">
        <v>420</v>
      </c>
      <c r="K1965">
        <v>730</v>
      </c>
      <c r="L1965">
        <v>815</v>
      </c>
      <c r="M1965">
        <v>5</v>
      </c>
      <c r="N1965" s="2">
        <v>43069</v>
      </c>
      <c r="O1965" t="str">
        <f>VLOOKUP(L1965,Location!$A$1:$D$157,2,FALSE)</f>
        <v>Illinois</v>
      </c>
      <c r="P1965" t="str">
        <f>VLOOKUP(L1965,Location!$A$1:$D$157,3,FALSE)</f>
        <v>Central</v>
      </c>
      <c r="Q1965" t="str">
        <f>VLOOKUP(L1965,Location!$A$1:$D$157,4,FALSE)</f>
        <v>Major Market</v>
      </c>
      <c r="R1965" t="str">
        <f>VLOOKUP(M1965,Product!$A$1:$D$14,2,FALSE)</f>
        <v>Caffe Mocha</v>
      </c>
      <c r="S1965" t="str">
        <f>VLOOKUP(M1965,Product!$A$1:$D$14,3,FALSE)</f>
        <v>Espresso</v>
      </c>
      <c r="T1965" t="str">
        <f>VLOOKUP(M1965,Product!$A$1:$D$14,4,FALSE)</f>
        <v>Regular</v>
      </c>
    </row>
    <row r="1966" spans="1:20" x14ac:dyDescent="0.3">
      <c r="A1966">
        <v>157</v>
      </c>
      <c r="B1966">
        <v>251</v>
      </c>
      <c r="C1966">
        <v>501</v>
      </c>
      <c r="D1966">
        <v>153</v>
      </c>
      <c r="E1966">
        <v>94</v>
      </c>
      <c r="F1966">
        <v>70</v>
      </c>
      <c r="G1966">
        <v>1820</v>
      </c>
      <c r="H1966">
        <v>240</v>
      </c>
      <c r="I1966">
        <v>364</v>
      </c>
      <c r="J1966">
        <v>320</v>
      </c>
      <c r="K1966">
        <v>640</v>
      </c>
      <c r="L1966">
        <v>630</v>
      </c>
      <c r="M1966">
        <v>6</v>
      </c>
      <c r="N1966" s="2">
        <v>43069</v>
      </c>
      <c r="O1966" t="str">
        <f>VLOOKUP(L1966,Location!$A$1:$D$157,2,FALSE)</f>
        <v>Illinois</v>
      </c>
      <c r="P1966" t="str">
        <f>VLOOKUP(L1966,Location!$A$1:$D$157,3,FALSE)</f>
        <v>Central</v>
      </c>
      <c r="Q1966" t="str">
        <f>VLOOKUP(L1966,Location!$A$1:$D$157,4,FALSE)</f>
        <v>Major Market</v>
      </c>
      <c r="R1966" t="str">
        <f>VLOOKUP(M1966,Product!$A$1:$D$14,2,FALSE)</f>
        <v>Decaf Espresso</v>
      </c>
      <c r="S1966" t="str">
        <f>VLOOKUP(M1966,Product!$A$1:$D$14,3,FALSE)</f>
        <v>Espresso</v>
      </c>
      <c r="T1966" t="str">
        <f>VLOOKUP(M1966,Product!$A$1:$D$14,4,FALSE)</f>
        <v>Decaf</v>
      </c>
    </row>
    <row r="1967" spans="1:20" x14ac:dyDescent="0.3">
      <c r="A1967">
        <v>122</v>
      </c>
      <c r="B1967">
        <v>185</v>
      </c>
      <c r="C1967">
        <v>312</v>
      </c>
      <c r="D1967">
        <v>129</v>
      </c>
      <c r="E1967">
        <v>63</v>
      </c>
      <c r="F1967">
        <v>40</v>
      </c>
      <c r="G1967">
        <v>830</v>
      </c>
      <c r="H1967">
        <v>130</v>
      </c>
      <c r="I1967">
        <v>158</v>
      </c>
      <c r="J1967">
        <v>180</v>
      </c>
      <c r="K1967">
        <v>300</v>
      </c>
      <c r="L1967">
        <v>630</v>
      </c>
      <c r="M1967">
        <v>3</v>
      </c>
      <c r="N1967" s="2">
        <v>43069</v>
      </c>
      <c r="O1967" t="str">
        <f>VLOOKUP(L1967,Location!$A$1:$D$157,2,FALSE)</f>
        <v>Illinois</v>
      </c>
      <c r="P1967" t="str">
        <f>VLOOKUP(L1967,Location!$A$1:$D$157,3,FALSE)</f>
        <v>Central</v>
      </c>
      <c r="Q1967" t="str">
        <f>VLOOKUP(L1967,Location!$A$1:$D$157,4,FALSE)</f>
        <v>Major Market</v>
      </c>
      <c r="R1967" t="str">
        <f>VLOOKUP(M1967,Product!$A$1:$D$14,2,FALSE)</f>
        <v>Decaf Irish Cream</v>
      </c>
      <c r="S1967" t="str">
        <f>VLOOKUP(M1967,Product!$A$1:$D$14,3,FALSE)</f>
        <v>Coffee</v>
      </c>
      <c r="T1967" t="str">
        <f>VLOOKUP(M1967,Product!$A$1:$D$14,4,FALSE)</f>
        <v>Decaf</v>
      </c>
    </row>
    <row r="1968" spans="1:20" x14ac:dyDescent="0.3">
      <c r="A1968">
        <v>194</v>
      </c>
      <c r="B1968">
        <v>310</v>
      </c>
      <c r="C1968">
        <v>534</v>
      </c>
      <c r="D1968">
        <v>202</v>
      </c>
      <c r="E1968">
        <v>116</v>
      </c>
      <c r="F1968">
        <v>73</v>
      </c>
      <c r="G1968">
        <v>1191</v>
      </c>
      <c r="H1968">
        <v>190</v>
      </c>
      <c r="I1968">
        <v>165</v>
      </c>
      <c r="J1968">
        <v>300</v>
      </c>
      <c r="K1968">
        <v>520</v>
      </c>
      <c r="L1968">
        <v>847</v>
      </c>
      <c r="M1968">
        <v>2</v>
      </c>
      <c r="N1968" s="2">
        <v>43069</v>
      </c>
      <c r="O1968" t="str">
        <f>VLOOKUP(L1968,Location!$A$1:$D$157,2,FALSE)</f>
        <v>Illinois</v>
      </c>
      <c r="P1968" t="str">
        <f>VLOOKUP(L1968,Location!$A$1:$D$157,3,FALSE)</f>
        <v>Central</v>
      </c>
      <c r="Q1968" t="str">
        <f>VLOOKUP(L1968,Location!$A$1:$D$157,4,FALSE)</f>
        <v>Major Market</v>
      </c>
      <c r="R1968" t="str">
        <f>VLOOKUP(M1968,Product!$A$1:$D$14,2,FALSE)</f>
        <v>Columbian</v>
      </c>
      <c r="S1968" t="str">
        <f>VLOOKUP(M1968,Product!$A$1:$D$14,3,FALSE)</f>
        <v>Coffee</v>
      </c>
      <c r="T1968" t="str">
        <f>VLOOKUP(M1968,Product!$A$1:$D$14,4,FALSE)</f>
        <v>Regular</v>
      </c>
    </row>
    <row r="1969" spans="1:20" x14ac:dyDescent="0.3">
      <c r="A1969">
        <v>156</v>
      </c>
      <c r="B1969">
        <v>251</v>
      </c>
      <c r="C1969">
        <v>501</v>
      </c>
      <c r="D1969">
        <v>274</v>
      </c>
      <c r="E1969">
        <v>95</v>
      </c>
      <c r="F1969">
        <v>70</v>
      </c>
      <c r="G1969">
        <v>1820</v>
      </c>
      <c r="H1969">
        <v>120</v>
      </c>
      <c r="I1969">
        <v>218</v>
      </c>
      <c r="J1969">
        <v>200</v>
      </c>
      <c r="K1969">
        <v>410</v>
      </c>
      <c r="L1969">
        <v>641</v>
      </c>
      <c r="M1969">
        <v>11</v>
      </c>
      <c r="N1969" s="2">
        <v>43069</v>
      </c>
      <c r="O1969" t="str">
        <f>VLOOKUP(L1969,Location!$A$1:$D$157,2,FALSE)</f>
        <v>Iowa</v>
      </c>
      <c r="P1969" t="str">
        <f>VLOOKUP(L1969,Location!$A$1:$D$157,3,FALSE)</f>
        <v>Central</v>
      </c>
      <c r="Q1969" t="str">
        <f>VLOOKUP(L1969,Location!$A$1:$D$157,4,FALSE)</f>
        <v>Small Market</v>
      </c>
      <c r="R1969" t="str">
        <f>VLOOKUP(M1969,Product!$A$1:$D$14,2,FALSE)</f>
        <v>Darjeeling</v>
      </c>
      <c r="S1969" t="str">
        <f>VLOOKUP(M1969,Product!$A$1:$D$14,3,FALSE)</f>
        <v>Tea</v>
      </c>
      <c r="T1969" t="str">
        <f>VLOOKUP(M1969,Product!$A$1:$D$14,4,FALSE)</f>
        <v>Regular</v>
      </c>
    </row>
    <row r="1970" spans="1:20" x14ac:dyDescent="0.3">
      <c r="A1970">
        <v>216</v>
      </c>
      <c r="B1970">
        <v>360</v>
      </c>
      <c r="C1970">
        <v>654</v>
      </c>
      <c r="D1970">
        <v>268</v>
      </c>
      <c r="E1970">
        <v>144</v>
      </c>
      <c r="F1970">
        <v>111</v>
      </c>
      <c r="G1970">
        <v>1838</v>
      </c>
      <c r="H1970">
        <v>170</v>
      </c>
      <c r="I1970">
        <v>319</v>
      </c>
      <c r="J1970">
        <v>300</v>
      </c>
      <c r="K1970">
        <v>540</v>
      </c>
      <c r="L1970">
        <v>641</v>
      </c>
      <c r="M1970">
        <v>12</v>
      </c>
      <c r="N1970" s="2">
        <v>43069</v>
      </c>
      <c r="O1970" t="str">
        <f>VLOOKUP(L1970,Location!$A$1:$D$157,2,FALSE)</f>
        <v>Iowa</v>
      </c>
      <c r="P1970" t="str">
        <f>VLOOKUP(L1970,Location!$A$1:$D$157,3,FALSE)</f>
        <v>Central</v>
      </c>
      <c r="Q1970" t="str">
        <f>VLOOKUP(L1970,Location!$A$1:$D$157,4,FALSE)</f>
        <v>Small Market</v>
      </c>
      <c r="R1970" t="str">
        <f>VLOOKUP(M1970,Product!$A$1:$D$14,2,FALSE)</f>
        <v>Earl Grey</v>
      </c>
      <c r="S1970" t="str">
        <f>VLOOKUP(M1970,Product!$A$1:$D$14,3,FALSE)</f>
        <v>Tea</v>
      </c>
      <c r="T1970" t="str">
        <f>VLOOKUP(M1970,Product!$A$1:$D$14,4,FALSE)</f>
        <v>Regular</v>
      </c>
    </row>
    <row r="1971" spans="1:20" x14ac:dyDescent="0.3">
      <c r="A1971">
        <v>216</v>
      </c>
      <c r="B1971">
        <v>329</v>
      </c>
      <c r="C1971">
        <v>576</v>
      </c>
      <c r="D1971">
        <v>167</v>
      </c>
      <c r="E1971">
        <v>113</v>
      </c>
      <c r="F1971">
        <v>81</v>
      </c>
      <c r="G1971">
        <v>1744</v>
      </c>
      <c r="H1971">
        <v>200</v>
      </c>
      <c r="I1971">
        <v>275</v>
      </c>
      <c r="J1971">
        <v>300</v>
      </c>
      <c r="K1971">
        <v>530</v>
      </c>
      <c r="L1971">
        <v>641</v>
      </c>
      <c r="M1971">
        <v>8</v>
      </c>
      <c r="N1971" s="2">
        <v>43069</v>
      </c>
      <c r="O1971" t="str">
        <f>VLOOKUP(L1971,Location!$A$1:$D$157,2,FALSE)</f>
        <v>Iowa</v>
      </c>
      <c r="P1971" t="str">
        <f>VLOOKUP(L1971,Location!$A$1:$D$157,3,FALSE)</f>
        <v>Central</v>
      </c>
      <c r="Q1971" t="str">
        <f>VLOOKUP(L1971,Location!$A$1:$D$157,4,FALSE)</f>
        <v>Small Market</v>
      </c>
      <c r="R1971" t="str">
        <f>VLOOKUP(M1971,Product!$A$1:$D$14,2,FALSE)</f>
        <v>Chamomile</v>
      </c>
      <c r="S1971" t="str">
        <f>VLOOKUP(M1971,Product!$A$1:$D$14,3,FALSE)</f>
        <v>Herbal Tea</v>
      </c>
      <c r="T1971" t="str">
        <f>VLOOKUP(M1971,Product!$A$1:$D$14,4,FALSE)</f>
        <v>Decaf</v>
      </c>
    </row>
    <row r="1972" spans="1:20" x14ac:dyDescent="0.3">
      <c r="A1972">
        <v>123</v>
      </c>
      <c r="B1972">
        <v>185</v>
      </c>
      <c r="C1972">
        <v>312</v>
      </c>
      <c r="D1972">
        <v>79</v>
      </c>
      <c r="E1972">
        <v>62</v>
      </c>
      <c r="F1972">
        <v>40</v>
      </c>
      <c r="G1972">
        <v>830</v>
      </c>
      <c r="H1972">
        <v>120</v>
      </c>
      <c r="I1972">
        <v>82</v>
      </c>
      <c r="J1972">
        <v>170</v>
      </c>
      <c r="K1972">
        <v>290</v>
      </c>
      <c r="L1972">
        <v>319</v>
      </c>
      <c r="M1972">
        <v>9</v>
      </c>
      <c r="N1972" s="2">
        <v>43069</v>
      </c>
      <c r="O1972" t="str">
        <f>VLOOKUP(L1972,Location!$A$1:$D$157,2,FALSE)</f>
        <v>Iowa</v>
      </c>
      <c r="P1972" t="str">
        <f>VLOOKUP(L1972,Location!$A$1:$D$157,3,FALSE)</f>
        <v>Central</v>
      </c>
      <c r="Q1972" t="str">
        <f>VLOOKUP(L1972,Location!$A$1:$D$157,4,FALSE)</f>
        <v>Small Market</v>
      </c>
      <c r="R1972" t="str">
        <f>VLOOKUP(M1972,Product!$A$1:$D$14,2,FALSE)</f>
        <v>Lemon</v>
      </c>
      <c r="S1972" t="str">
        <f>VLOOKUP(M1972,Product!$A$1:$D$14,3,FALSE)</f>
        <v>Herbal Tea</v>
      </c>
      <c r="T1972" t="str">
        <f>VLOOKUP(M1972,Product!$A$1:$D$14,4,FALSE)</f>
        <v>Decaf</v>
      </c>
    </row>
    <row r="1973" spans="1:20" x14ac:dyDescent="0.3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2">
        <v>43069</v>
      </c>
      <c r="O1973" t="str">
        <f>VLOOKUP(L1973,Location!$A$1:$D$157,2,FALSE)</f>
        <v>Iowa</v>
      </c>
      <c r="P1973" t="str">
        <f>VLOOKUP(L1973,Location!$A$1:$D$157,3,FALSE)</f>
        <v>Central</v>
      </c>
      <c r="Q1973" t="str">
        <f>VLOOKUP(L1973,Location!$A$1:$D$157,4,FALSE)</f>
        <v>Small Market</v>
      </c>
      <c r="R1973" t="str">
        <f>VLOOKUP(M1973,Product!$A$1:$D$14,2,FALSE)</f>
        <v>Caffe Mocha</v>
      </c>
      <c r="S1973" t="str">
        <f>VLOOKUP(M1973,Product!$A$1:$D$14,3,FALSE)</f>
        <v>Espresso</v>
      </c>
      <c r="T1973" t="str">
        <f>VLOOKUP(M1973,Product!$A$1:$D$14,4,FALSE)</f>
        <v>Regular</v>
      </c>
    </row>
    <row r="1974" spans="1:20" x14ac:dyDescent="0.3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s="2">
        <v>43069</v>
      </c>
      <c r="O1974" t="str">
        <f>VLOOKUP(L1974,Location!$A$1:$D$157,2,FALSE)</f>
        <v>Iowa</v>
      </c>
      <c r="P1974" t="str">
        <f>VLOOKUP(L1974,Location!$A$1:$D$157,3,FALSE)</f>
        <v>Central</v>
      </c>
      <c r="Q1974" t="str">
        <f>VLOOKUP(L1974,Location!$A$1:$D$157,4,FALSE)</f>
        <v>Small Market</v>
      </c>
      <c r="R1974" t="str">
        <f>VLOOKUP(M1974,Product!$A$1:$D$14,2,FALSE)</f>
        <v>Decaf Espresso</v>
      </c>
      <c r="S1974" t="str">
        <f>VLOOKUP(M1974,Product!$A$1:$D$14,3,FALSE)</f>
        <v>Espresso</v>
      </c>
      <c r="T1974" t="str">
        <f>VLOOKUP(M1974,Product!$A$1:$D$14,4,FALSE)</f>
        <v>Decaf</v>
      </c>
    </row>
    <row r="1975" spans="1:20" x14ac:dyDescent="0.3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s="2">
        <v>43069</v>
      </c>
      <c r="O1975" t="str">
        <f>VLOOKUP(L1975,Location!$A$1:$D$157,2,FALSE)</f>
        <v>Iowa</v>
      </c>
      <c r="P1975" t="str">
        <f>VLOOKUP(L1975,Location!$A$1:$D$157,3,FALSE)</f>
        <v>Central</v>
      </c>
      <c r="Q1975" t="str">
        <f>VLOOKUP(L1975,Location!$A$1:$D$157,4,FALSE)</f>
        <v>Small Market</v>
      </c>
      <c r="R1975" t="str">
        <f>VLOOKUP(M1975,Product!$A$1:$D$14,2,FALSE)</f>
        <v>Decaf Irish Cream</v>
      </c>
      <c r="S1975" t="str">
        <f>VLOOKUP(M1975,Product!$A$1:$D$14,3,FALSE)</f>
        <v>Coffee</v>
      </c>
      <c r="T1975" t="str">
        <f>VLOOKUP(M1975,Product!$A$1:$D$14,4,FALSE)</f>
        <v>Decaf</v>
      </c>
    </row>
    <row r="1976" spans="1:20" x14ac:dyDescent="0.3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s="2">
        <v>43069</v>
      </c>
      <c r="O1976" t="str">
        <f>VLOOKUP(L1976,Location!$A$1:$D$157,2,FALSE)</f>
        <v>Iowa</v>
      </c>
      <c r="P1976" t="str">
        <f>VLOOKUP(L1976,Location!$A$1:$D$157,3,FALSE)</f>
        <v>Central</v>
      </c>
      <c r="Q1976" t="str">
        <f>VLOOKUP(L1976,Location!$A$1:$D$157,4,FALSE)</f>
        <v>Small Market</v>
      </c>
      <c r="R1976" t="str">
        <f>VLOOKUP(M1976,Product!$A$1:$D$14,2,FALSE)</f>
        <v>Amaretto</v>
      </c>
      <c r="S1976" t="str">
        <f>VLOOKUP(M1976,Product!$A$1:$D$14,3,FALSE)</f>
        <v>Coffee</v>
      </c>
      <c r="T1976" t="str">
        <f>VLOOKUP(M1976,Product!$A$1:$D$14,4,FALSE)</f>
        <v>Regular</v>
      </c>
    </row>
    <row r="1977" spans="1:20" x14ac:dyDescent="0.3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2">
        <v>43069</v>
      </c>
      <c r="O1977" t="str">
        <f>VLOOKUP(L1977,Location!$A$1:$D$157,2,FALSE)</f>
        <v>Iowa</v>
      </c>
      <c r="P1977" t="str">
        <f>VLOOKUP(L1977,Location!$A$1:$D$157,3,FALSE)</f>
        <v>Central</v>
      </c>
      <c r="Q1977" t="str">
        <f>VLOOKUP(L1977,Location!$A$1:$D$157,4,FALSE)</f>
        <v>Small Market</v>
      </c>
      <c r="R1977" t="str">
        <f>VLOOKUP(M1977,Product!$A$1:$D$14,2,FALSE)</f>
        <v>Columbian</v>
      </c>
      <c r="S1977" t="str">
        <f>VLOOKUP(M1977,Product!$A$1:$D$14,3,FALSE)</f>
        <v>Coffee</v>
      </c>
      <c r="T1977" t="str">
        <f>VLOOKUP(M1977,Product!$A$1:$D$14,4,FALSE)</f>
        <v>Regular</v>
      </c>
    </row>
    <row r="1978" spans="1:20" x14ac:dyDescent="0.3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s="2">
        <v>43069</v>
      </c>
      <c r="O1978" t="str">
        <f>VLOOKUP(L1978,Location!$A$1:$D$157,2,FALSE)</f>
        <v>Missouri</v>
      </c>
      <c r="P1978" t="str">
        <f>VLOOKUP(L1978,Location!$A$1:$D$157,3,FALSE)</f>
        <v>Central</v>
      </c>
      <c r="Q1978" t="str">
        <f>VLOOKUP(L1978,Location!$A$1:$D$157,4,FALSE)</f>
        <v>Small Market</v>
      </c>
      <c r="R1978" t="str">
        <f>VLOOKUP(M1978,Product!$A$1:$D$14,2,FALSE)</f>
        <v>Darjeeling</v>
      </c>
      <c r="S1978" t="str">
        <f>VLOOKUP(M1978,Product!$A$1:$D$14,3,FALSE)</f>
        <v>Tea</v>
      </c>
      <c r="T1978" t="str">
        <f>VLOOKUP(M1978,Product!$A$1:$D$14,4,FALSE)</f>
        <v>Regular</v>
      </c>
    </row>
    <row r="1979" spans="1:20" x14ac:dyDescent="0.3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2">
        <v>43069</v>
      </c>
      <c r="O1979" t="str">
        <f>VLOOKUP(L1979,Location!$A$1:$D$157,2,FALSE)</f>
        <v>Missouri</v>
      </c>
      <c r="P1979" t="str">
        <f>VLOOKUP(L1979,Location!$A$1:$D$157,3,FALSE)</f>
        <v>Central</v>
      </c>
      <c r="Q1979" t="str">
        <f>VLOOKUP(L1979,Location!$A$1:$D$157,4,FALSE)</f>
        <v>Small Market</v>
      </c>
      <c r="R1979" t="str">
        <f>VLOOKUP(M1979,Product!$A$1:$D$14,2,FALSE)</f>
        <v>Earl Grey</v>
      </c>
      <c r="S1979" t="str">
        <f>VLOOKUP(M1979,Product!$A$1:$D$14,3,FALSE)</f>
        <v>Tea</v>
      </c>
      <c r="T1979" t="str">
        <f>VLOOKUP(M1979,Product!$A$1:$D$14,4,FALSE)</f>
        <v>Regular</v>
      </c>
    </row>
    <row r="1980" spans="1:20" x14ac:dyDescent="0.3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s="2">
        <v>43069</v>
      </c>
      <c r="O1980" t="str">
        <f>VLOOKUP(L1980,Location!$A$1:$D$157,2,FALSE)</f>
        <v>Missouri</v>
      </c>
      <c r="P1980" t="str">
        <f>VLOOKUP(L1980,Location!$A$1:$D$157,3,FALSE)</f>
        <v>Central</v>
      </c>
      <c r="Q1980" t="str">
        <f>VLOOKUP(L1980,Location!$A$1:$D$157,4,FALSE)</f>
        <v>Small Market</v>
      </c>
      <c r="R1980" t="str">
        <f>VLOOKUP(M1980,Product!$A$1:$D$14,2,FALSE)</f>
        <v>Green Tea</v>
      </c>
      <c r="S1980" t="str">
        <f>VLOOKUP(M1980,Product!$A$1:$D$14,3,FALSE)</f>
        <v>Tea</v>
      </c>
      <c r="T1980" t="str">
        <f>VLOOKUP(M1980,Product!$A$1:$D$14,4,FALSE)</f>
        <v>Regular</v>
      </c>
    </row>
    <row r="1981" spans="1:20" x14ac:dyDescent="0.3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s="2">
        <v>43069</v>
      </c>
      <c r="O1981" t="str">
        <f>VLOOKUP(L1981,Location!$A$1:$D$157,2,FALSE)</f>
        <v>Missouri</v>
      </c>
      <c r="P1981" t="str">
        <f>VLOOKUP(L1981,Location!$A$1:$D$157,3,FALSE)</f>
        <v>Central</v>
      </c>
      <c r="Q1981" t="str">
        <f>VLOOKUP(L1981,Location!$A$1:$D$157,4,FALSE)</f>
        <v>Small Market</v>
      </c>
      <c r="R1981" t="str">
        <f>VLOOKUP(M1981,Product!$A$1:$D$14,2,FALSE)</f>
        <v>Chamomile</v>
      </c>
      <c r="S1981" t="str">
        <f>VLOOKUP(M1981,Product!$A$1:$D$14,3,FALSE)</f>
        <v>Herbal Tea</v>
      </c>
      <c r="T1981" t="str">
        <f>VLOOKUP(M1981,Product!$A$1:$D$14,4,FALSE)</f>
        <v>Decaf</v>
      </c>
    </row>
    <row r="1982" spans="1:20" x14ac:dyDescent="0.3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s="2">
        <v>43069</v>
      </c>
      <c r="O1982" t="str">
        <f>VLOOKUP(L1982,Location!$A$1:$D$157,2,FALSE)</f>
        <v>Missouri</v>
      </c>
      <c r="P1982" t="str">
        <f>VLOOKUP(L1982,Location!$A$1:$D$157,3,FALSE)</f>
        <v>Central</v>
      </c>
      <c r="Q1982" t="str">
        <f>VLOOKUP(L1982,Location!$A$1:$D$157,4,FALSE)</f>
        <v>Small Market</v>
      </c>
      <c r="R1982" t="str">
        <f>VLOOKUP(M1982,Product!$A$1:$D$14,2,FALSE)</f>
        <v>Lemon</v>
      </c>
      <c r="S1982" t="str">
        <f>VLOOKUP(M1982,Product!$A$1:$D$14,3,FALSE)</f>
        <v>Herbal Tea</v>
      </c>
      <c r="T1982" t="str">
        <f>VLOOKUP(M1982,Product!$A$1:$D$14,4,FALSE)</f>
        <v>Decaf</v>
      </c>
    </row>
    <row r="1983" spans="1:20" x14ac:dyDescent="0.3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s="2">
        <v>43069</v>
      </c>
      <c r="O1983" t="str">
        <f>VLOOKUP(L1983,Location!$A$1:$D$157,2,FALSE)</f>
        <v>Missouri</v>
      </c>
      <c r="P1983" t="str">
        <f>VLOOKUP(L1983,Location!$A$1:$D$157,3,FALSE)</f>
        <v>Central</v>
      </c>
      <c r="Q1983" t="str">
        <f>VLOOKUP(L1983,Location!$A$1:$D$157,4,FALSE)</f>
        <v>Small Market</v>
      </c>
      <c r="R1983" t="str">
        <f>VLOOKUP(M1983,Product!$A$1:$D$14,2,FALSE)</f>
        <v>Caffe Mocha</v>
      </c>
      <c r="S1983" t="str">
        <f>VLOOKUP(M1983,Product!$A$1:$D$14,3,FALSE)</f>
        <v>Espresso</v>
      </c>
      <c r="T1983" t="str">
        <f>VLOOKUP(M1983,Product!$A$1:$D$14,4,FALSE)</f>
        <v>Regular</v>
      </c>
    </row>
    <row r="1984" spans="1:20" x14ac:dyDescent="0.3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s="2">
        <v>43069</v>
      </c>
      <c r="O1984" t="str">
        <f>VLOOKUP(L1984,Location!$A$1:$D$157,2,FALSE)</f>
        <v>Missouri</v>
      </c>
      <c r="P1984" t="str">
        <f>VLOOKUP(L1984,Location!$A$1:$D$157,3,FALSE)</f>
        <v>Central</v>
      </c>
      <c r="Q1984" t="str">
        <f>VLOOKUP(L1984,Location!$A$1:$D$157,4,FALSE)</f>
        <v>Small Market</v>
      </c>
      <c r="R1984" t="str">
        <f>VLOOKUP(M1984,Product!$A$1:$D$14,2,FALSE)</f>
        <v>Decaf Espresso</v>
      </c>
      <c r="S1984" t="str">
        <f>VLOOKUP(M1984,Product!$A$1:$D$14,3,FALSE)</f>
        <v>Espresso</v>
      </c>
      <c r="T1984" t="str">
        <f>VLOOKUP(M1984,Product!$A$1:$D$14,4,FALSE)</f>
        <v>Decaf</v>
      </c>
    </row>
    <row r="1985" spans="1:20" x14ac:dyDescent="0.3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s="2">
        <v>43069</v>
      </c>
      <c r="O1985" t="str">
        <f>VLOOKUP(L1985,Location!$A$1:$D$157,2,FALSE)</f>
        <v>Missouri</v>
      </c>
      <c r="P1985" t="str">
        <f>VLOOKUP(L1985,Location!$A$1:$D$157,3,FALSE)</f>
        <v>Central</v>
      </c>
      <c r="Q1985" t="str">
        <f>VLOOKUP(L1985,Location!$A$1:$D$157,4,FALSE)</f>
        <v>Small Market</v>
      </c>
      <c r="R1985" t="str">
        <f>VLOOKUP(M1985,Product!$A$1:$D$14,2,FALSE)</f>
        <v>Decaf Irish Cream</v>
      </c>
      <c r="S1985" t="str">
        <f>VLOOKUP(M1985,Product!$A$1:$D$14,3,FALSE)</f>
        <v>Coffee</v>
      </c>
      <c r="T1985" t="str">
        <f>VLOOKUP(M1985,Product!$A$1:$D$14,4,FALSE)</f>
        <v>Decaf</v>
      </c>
    </row>
    <row r="1986" spans="1:20" x14ac:dyDescent="0.3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s="2">
        <v>43069</v>
      </c>
      <c r="O1986" t="str">
        <f>VLOOKUP(L1986,Location!$A$1:$D$157,2,FALSE)</f>
        <v>Missouri</v>
      </c>
      <c r="P1986" t="str">
        <f>VLOOKUP(L1986,Location!$A$1:$D$157,3,FALSE)</f>
        <v>Central</v>
      </c>
      <c r="Q1986" t="str">
        <f>VLOOKUP(L1986,Location!$A$1:$D$157,4,FALSE)</f>
        <v>Small Market</v>
      </c>
      <c r="R1986" t="str">
        <f>VLOOKUP(M1986,Product!$A$1:$D$14,2,FALSE)</f>
        <v>Columbian</v>
      </c>
      <c r="S1986" t="str">
        <f>VLOOKUP(M1986,Product!$A$1:$D$14,3,FALSE)</f>
        <v>Coffee</v>
      </c>
      <c r="T1986" t="str">
        <f>VLOOKUP(M1986,Product!$A$1:$D$14,4,FALSE)</f>
        <v>Regular</v>
      </c>
    </row>
    <row r="1987" spans="1:20" x14ac:dyDescent="0.3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s="2">
        <v>43069</v>
      </c>
      <c r="O1987" t="str">
        <f>VLOOKUP(L1987,Location!$A$1:$D$157,2,FALSE)</f>
        <v>Ohio</v>
      </c>
      <c r="P1987" t="str">
        <f>VLOOKUP(L1987,Location!$A$1:$D$157,3,FALSE)</f>
        <v>Central</v>
      </c>
      <c r="Q1987" t="str">
        <f>VLOOKUP(L1987,Location!$A$1:$D$157,4,FALSE)</f>
        <v>Major Market</v>
      </c>
      <c r="R1987" t="str">
        <f>VLOOKUP(M1987,Product!$A$1:$D$14,2,FALSE)</f>
        <v>Darjeeling</v>
      </c>
      <c r="S1987" t="str">
        <f>VLOOKUP(M1987,Product!$A$1:$D$14,3,FALSE)</f>
        <v>Tea</v>
      </c>
      <c r="T1987" t="str">
        <f>VLOOKUP(M1987,Product!$A$1:$D$14,4,FALSE)</f>
        <v>Regular</v>
      </c>
    </row>
    <row r="1988" spans="1:20" x14ac:dyDescent="0.3">
      <c r="A1988">
        <v>121</v>
      </c>
      <c r="B1988">
        <v>186</v>
      </c>
      <c r="C1988">
        <v>320</v>
      </c>
      <c r="D1988">
        <v>136</v>
      </c>
      <c r="E1988">
        <v>65</v>
      </c>
      <c r="F1988">
        <v>41</v>
      </c>
      <c r="G1988">
        <v>690</v>
      </c>
      <c r="H1988">
        <v>90</v>
      </c>
      <c r="I1988">
        <v>137</v>
      </c>
      <c r="J1988">
        <v>150</v>
      </c>
      <c r="K1988">
        <v>260</v>
      </c>
      <c r="L1988">
        <v>740</v>
      </c>
      <c r="M1988">
        <v>12</v>
      </c>
      <c r="N1988" s="2">
        <v>43069</v>
      </c>
      <c r="O1988" t="str">
        <f>VLOOKUP(L1988,Location!$A$1:$D$157,2,FALSE)</f>
        <v>Ohio</v>
      </c>
      <c r="P1988" t="str">
        <f>VLOOKUP(L1988,Location!$A$1:$D$157,3,FALSE)</f>
        <v>Central</v>
      </c>
      <c r="Q1988" t="str">
        <f>VLOOKUP(L1988,Location!$A$1:$D$157,4,FALSE)</f>
        <v>Major Market</v>
      </c>
      <c r="R1988" t="str">
        <f>VLOOKUP(M1988,Product!$A$1:$D$14,2,FALSE)</f>
        <v>Earl Grey</v>
      </c>
      <c r="S1988" t="str">
        <f>VLOOKUP(M1988,Product!$A$1:$D$14,3,FALSE)</f>
        <v>Tea</v>
      </c>
      <c r="T1988" t="str">
        <f>VLOOKUP(M1988,Product!$A$1:$D$14,4,FALSE)</f>
        <v>Regular</v>
      </c>
    </row>
    <row r="1989" spans="1:20" x14ac:dyDescent="0.3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s="2">
        <v>43069</v>
      </c>
      <c r="O1989" t="str">
        <f>VLOOKUP(L1989,Location!$A$1:$D$157,2,FALSE)</f>
        <v>Ohio</v>
      </c>
      <c r="P1989" t="str">
        <f>VLOOKUP(L1989,Location!$A$1:$D$157,3,FALSE)</f>
        <v>Central</v>
      </c>
      <c r="Q1989" t="str">
        <f>VLOOKUP(L1989,Location!$A$1:$D$157,4,FALSE)</f>
        <v>Major Market</v>
      </c>
      <c r="R1989" t="str">
        <f>VLOOKUP(M1989,Product!$A$1:$D$14,2,FALSE)</f>
        <v>Chamomile</v>
      </c>
      <c r="S1989" t="str">
        <f>VLOOKUP(M1989,Product!$A$1:$D$14,3,FALSE)</f>
        <v>Herbal Tea</v>
      </c>
      <c r="T1989" t="str">
        <f>VLOOKUP(M1989,Product!$A$1:$D$14,4,FALSE)</f>
        <v>Decaf</v>
      </c>
    </row>
    <row r="1990" spans="1:20" x14ac:dyDescent="0.3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s="2">
        <v>43069</v>
      </c>
      <c r="O1990" t="str">
        <f>VLOOKUP(L1990,Location!$A$1:$D$157,2,FALSE)</f>
        <v>Ohio</v>
      </c>
      <c r="P1990" t="str">
        <f>VLOOKUP(L1990,Location!$A$1:$D$157,3,FALSE)</f>
        <v>Central</v>
      </c>
      <c r="Q1990" t="str">
        <f>VLOOKUP(L1990,Location!$A$1:$D$157,4,FALSE)</f>
        <v>Major Market</v>
      </c>
      <c r="R1990" t="str">
        <f>VLOOKUP(M1990,Product!$A$1:$D$14,2,FALSE)</f>
        <v>Lemon</v>
      </c>
      <c r="S1990" t="str">
        <f>VLOOKUP(M1990,Product!$A$1:$D$14,3,FALSE)</f>
        <v>Herbal Tea</v>
      </c>
      <c r="T1990" t="str">
        <f>VLOOKUP(M1990,Product!$A$1:$D$14,4,FALSE)</f>
        <v>Decaf</v>
      </c>
    </row>
    <row r="1991" spans="1:20" x14ac:dyDescent="0.3">
      <c r="A1991">
        <v>87</v>
      </c>
      <c r="B1991">
        <v>153</v>
      </c>
      <c r="C1991">
        <v>306</v>
      </c>
      <c r="D1991">
        <v>103</v>
      </c>
      <c r="E1991">
        <v>66</v>
      </c>
      <c r="F1991">
        <v>42</v>
      </c>
      <c r="G1991">
        <v>1319</v>
      </c>
      <c r="H1991">
        <v>140</v>
      </c>
      <c r="I1991">
        <v>203</v>
      </c>
      <c r="J1991">
        <v>200</v>
      </c>
      <c r="K1991">
        <v>390</v>
      </c>
      <c r="L1991">
        <v>740</v>
      </c>
      <c r="M1991">
        <v>5</v>
      </c>
      <c r="N1991" s="2">
        <v>43069</v>
      </c>
      <c r="O1991" t="str">
        <f>VLOOKUP(L1991,Location!$A$1:$D$157,2,FALSE)</f>
        <v>Ohio</v>
      </c>
      <c r="P1991" t="str">
        <f>VLOOKUP(L1991,Location!$A$1:$D$157,3,FALSE)</f>
        <v>Central</v>
      </c>
      <c r="Q1991" t="str">
        <f>VLOOKUP(L1991,Location!$A$1:$D$157,4,FALSE)</f>
        <v>Major Market</v>
      </c>
      <c r="R1991" t="str">
        <f>VLOOKUP(M1991,Product!$A$1:$D$14,2,FALSE)</f>
        <v>Caffe Mocha</v>
      </c>
      <c r="S1991" t="str">
        <f>VLOOKUP(M1991,Product!$A$1:$D$14,3,FALSE)</f>
        <v>Espresso</v>
      </c>
      <c r="T1991" t="str">
        <f>VLOOKUP(M1991,Product!$A$1:$D$14,4,FALSE)</f>
        <v>Regular</v>
      </c>
    </row>
    <row r="1992" spans="1:20" x14ac:dyDescent="0.3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s="2">
        <v>43069</v>
      </c>
      <c r="O1992" t="str">
        <f>VLOOKUP(L1992,Location!$A$1:$D$157,2,FALSE)</f>
        <v>Ohio</v>
      </c>
      <c r="P1992" t="str">
        <f>VLOOKUP(L1992,Location!$A$1:$D$157,3,FALSE)</f>
        <v>Central</v>
      </c>
      <c r="Q1992" t="str">
        <f>VLOOKUP(L1992,Location!$A$1:$D$157,4,FALSE)</f>
        <v>Major Market</v>
      </c>
      <c r="R1992" t="str">
        <f>VLOOKUP(M1992,Product!$A$1:$D$14,2,FALSE)</f>
        <v>Decaf Espresso</v>
      </c>
      <c r="S1992" t="str">
        <f>VLOOKUP(M1992,Product!$A$1:$D$14,3,FALSE)</f>
        <v>Espresso</v>
      </c>
      <c r="T1992" t="str">
        <f>VLOOKUP(M1992,Product!$A$1:$D$14,4,FALSE)</f>
        <v>Decaf</v>
      </c>
    </row>
    <row r="1993" spans="1:20" x14ac:dyDescent="0.3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s="2">
        <v>43069</v>
      </c>
      <c r="O1993" t="str">
        <f>VLOOKUP(L1993,Location!$A$1:$D$157,2,FALSE)</f>
        <v>Ohio</v>
      </c>
      <c r="P1993" t="str">
        <f>VLOOKUP(L1993,Location!$A$1:$D$157,3,FALSE)</f>
        <v>Central</v>
      </c>
      <c r="Q1993" t="str">
        <f>VLOOKUP(L1993,Location!$A$1:$D$157,4,FALSE)</f>
        <v>Major Market</v>
      </c>
      <c r="R1993" t="str">
        <f>VLOOKUP(M1993,Product!$A$1:$D$14,2,FALSE)</f>
        <v>Amaretto</v>
      </c>
      <c r="S1993" t="str">
        <f>VLOOKUP(M1993,Product!$A$1:$D$14,3,FALSE)</f>
        <v>Coffee</v>
      </c>
      <c r="T1993" t="str">
        <f>VLOOKUP(M1993,Product!$A$1:$D$14,4,FALSE)</f>
        <v>Regular</v>
      </c>
    </row>
    <row r="1994" spans="1:20" x14ac:dyDescent="0.3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s="2">
        <v>43069</v>
      </c>
      <c r="O1994" t="str">
        <f>VLOOKUP(L1994,Location!$A$1:$D$157,2,FALSE)</f>
        <v>Ohio</v>
      </c>
      <c r="P1994" t="str">
        <f>VLOOKUP(L1994,Location!$A$1:$D$157,3,FALSE)</f>
        <v>Central</v>
      </c>
      <c r="Q1994" t="str">
        <f>VLOOKUP(L1994,Location!$A$1:$D$157,4,FALSE)</f>
        <v>Major Market</v>
      </c>
      <c r="R1994" t="str">
        <f>VLOOKUP(M1994,Product!$A$1:$D$14,2,FALSE)</f>
        <v>Columbian</v>
      </c>
      <c r="S1994" t="str">
        <f>VLOOKUP(M1994,Product!$A$1:$D$14,3,FALSE)</f>
        <v>Coffee</v>
      </c>
      <c r="T1994" t="str">
        <f>VLOOKUP(M1994,Product!$A$1:$D$14,4,FALSE)</f>
        <v>Regular</v>
      </c>
    </row>
    <row r="1995" spans="1:20" x14ac:dyDescent="0.3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2">
        <v>43069</v>
      </c>
      <c r="O1995" t="str">
        <f>VLOOKUP(L1995,Location!$A$1:$D$157,2,FALSE)</f>
        <v>Ohio</v>
      </c>
      <c r="P1995" t="str">
        <f>VLOOKUP(L1995,Location!$A$1:$D$157,3,FALSE)</f>
        <v>Central</v>
      </c>
      <c r="Q1995" t="str">
        <f>VLOOKUP(L1995,Location!$A$1:$D$157,4,FALSE)</f>
        <v>Major Market</v>
      </c>
      <c r="R1995" t="str">
        <f>VLOOKUP(M1995,Product!$A$1:$D$14,2,FALSE)</f>
        <v>Decaf Irish Cream</v>
      </c>
      <c r="S1995" t="str">
        <f>VLOOKUP(M1995,Product!$A$1:$D$14,3,FALSE)</f>
        <v>Coffee</v>
      </c>
      <c r="T1995" t="str">
        <f>VLOOKUP(M1995,Product!$A$1:$D$14,4,FALSE)</f>
        <v>Decaf</v>
      </c>
    </row>
    <row r="1996" spans="1:20" x14ac:dyDescent="0.3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s="2">
        <v>43069</v>
      </c>
      <c r="O1996" t="str">
        <f>VLOOKUP(L1996,Location!$A$1:$D$157,2,FALSE)</f>
        <v>Wisconsin</v>
      </c>
      <c r="P1996" t="str">
        <f>VLOOKUP(L1996,Location!$A$1:$D$157,3,FALSE)</f>
        <v>Central</v>
      </c>
      <c r="Q1996" t="str">
        <f>VLOOKUP(L1996,Location!$A$1:$D$157,4,FALSE)</f>
        <v>Small Market</v>
      </c>
      <c r="R1996" t="str">
        <f>VLOOKUP(M1996,Product!$A$1:$D$14,2,FALSE)</f>
        <v>Darjeeling</v>
      </c>
      <c r="S1996" t="str">
        <f>VLOOKUP(M1996,Product!$A$1:$D$14,3,FALSE)</f>
        <v>Tea</v>
      </c>
      <c r="T1996" t="str">
        <f>VLOOKUP(M1996,Product!$A$1:$D$14,4,FALSE)</f>
        <v>Regular</v>
      </c>
    </row>
    <row r="1997" spans="1:20" x14ac:dyDescent="0.3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s="2">
        <v>43069</v>
      </c>
      <c r="O1997" t="str">
        <f>VLOOKUP(L1997,Location!$A$1:$D$157,2,FALSE)</f>
        <v>Wisconsin</v>
      </c>
      <c r="P1997" t="str">
        <f>VLOOKUP(L1997,Location!$A$1:$D$157,3,FALSE)</f>
        <v>Central</v>
      </c>
      <c r="Q1997" t="str">
        <f>VLOOKUP(L1997,Location!$A$1:$D$157,4,FALSE)</f>
        <v>Small Market</v>
      </c>
      <c r="R1997" t="str">
        <f>VLOOKUP(M1997,Product!$A$1:$D$14,2,FALSE)</f>
        <v>Earl Grey</v>
      </c>
      <c r="S1997" t="str">
        <f>VLOOKUP(M1997,Product!$A$1:$D$14,3,FALSE)</f>
        <v>Tea</v>
      </c>
      <c r="T1997" t="str">
        <f>VLOOKUP(M1997,Product!$A$1:$D$14,4,FALSE)</f>
        <v>Regular</v>
      </c>
    </row>
    <row r="1998" spans="1:20" x14ac:dyDescent="0.3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2">
        <v>43069</v>
      </c>
      <c r="O1998" t="str">
        <f>VLOOKUP(L1998,Location!$A$1:$D$157,2,FALSE)</f>
        <v>Wisconsin</v>
      </c>
      <c r="P1998" t="str">
        <f>VLOOKUP(L1998,Location!$A$1:$D$157,3,FALSE)</f>
        <v>Central</v>
      </c>
      <c r="Q1998" t="str">
        <f>VLOOKUP(L1998,Location!$A$1:$D$157,4,FALSE)</f>
        <v>Small Market</v>
      </c>
      <c r="R1998" t="str">
        <f>VLOOKUP(M1998,Product!$A$1:$D$14,2,FALSE)</f>
        <v>Chamomile</v>
      </c>
      <c r="S1998" t="str">
        <f>VLOOKUP(M1998,Product!$A$1:$D$14,3,FALSE)</f>
        <v>Herbal Tea</v>
      </c>
      <c r="T1998" t="str">
        <f>VLOOKUP(M1998,Product!$A$1:$D$14,4,FALSE)</f>
        <v>Decaf</v>
      </c>
    </row>
    <row r="1999" spans="1:20" x14ac:dyDescent="0.3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s="2">
        <v>43069</v>
      </c>
      <c r="O1999" t="str">
        <f>VLOOKUP(L1999,Location!$A$1:$D$157,2,FALSE)</f>
        <v>Wisconsin</v>
      </c>
      <c r="P1999" t="str">
        <f>VLOOKUP(L1999,Location!$A$1:$D$157,3,FALSE)</f>
        <v>Central</v>
      </c>
      <c r="Q1999" t="str">
        <f>VLOOKUP(L1999,Location!$A$1:$D$157,4,FALSE)</f>
        <v>Small Market</v>
      </c>
      <c r="R1999" t="str">
        <f>VLOOKUP(M1999,Product!$A$1:$D$14,2,FALSE)</f>
        <v>Lemon</v>
      </c>
      <c r="S1999" t="str">
        <f>VLOOKUP(M1999,Product!$A$1:$D$14,3,FALSE)</f>
        <v>Herbal Tea</v>
      </c>
      <c r="T1999" t="str">
        <f>VLOOKUP(M1999,Product!$A$1:$D$14,4,FALSE)</f>
        <v>Decaf</v>
      </c>
    </row>
    <row r="2000" spans="1:20" x14ac:dyDescent="0.3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79</v>
      </c>
      <c r="J2000">
        <v>120</v>
      </c>
      <c r="K2000">
        <v>220</v>
      </c>
      <c r="L2000">
        <v>715</v>
      </c>
      <c r="M2000">
        <v>5</v>
      </c>
      <c r="N2000" s="2">
        <v>43069</v>
      </c>
      <c r="O2000" t="str">
        <f>VLOOKUP(L2000,Location!$A$1:$D$157,2,FALSE)</f>
        <v>Wisconsin</v>
      </c>
      <c r="P2000" t="str">
        <f>VLOOKUP(L2000,Location!$A$1:$D$157,3,FALSE)</f>
        <v>Central</v>
      </c>
      <c r="Q2000" t="str">
        <f>VLOOKUP(L2000,Location!$A$1:$D$157,4,FALSE)</f>
        <v>Small Market</v>
      </c>
      <c r="R2000" t="str">
        <f>VLOOKUP(M2000,Product!$A$1:$D$14,2,FALSE)</f>
        <v>Caffe Mocha</v>
      </c>
      <c r="S2000" t="str">
        <f>VLOOKUP(M2000,Product!$A$1:$D$14,3,FALSE)</f>
        <v>Espresso</v>
      </c>
      <c r="T2000" t="str">
        <f>VLOOKUP(M2000,Product!$A$1:$D$14,4,FALSE)</f>
        <v>Regular</v>
      </c>
    </row>
    <row r="2001" spans="1:20" x14ac:dyDescent="0.3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s="2">
        <v>43069</v>
      </c>
      <c r="O2001" t="str">
        <f>VLOOKUP(L2001,Location!$A$1:$D$157,2,FALSE)</f>
        <v>Wisconsin</v>
      </c>
      <c r="P2001" t="str">
        <f>VLOOKUP(L2001,Location!$A$1:$D$157,3,FALSE)</f>
        <v>Central</v>
      </c>
      <c r="Q2001" t="str">
        <f>VLOOKUP(L2001,Location!$A$1:$D$157,4,FALSE)</f>
        <v>Small Market</v>
      </c>
      <c r="R2001" t="str">
        <f>VLOOKUP(M2001,Product!$A$1:$D$14,2,FALSE)</f>
        <v>Decaf Espresso</v>
      </c>
      <c r="S2001" t="str">
        <f>VLOOKUP(M2001,Product!$A$1:$D$14,3,FALSE)</f>
        <v>Espresso</v>
      </c>
      <c r="T2001" t="str">
        <f>VLOOKUP(M2001,Product!$A$1:$D$14,4,FALSE)</f>
        <v>Decaf</v>
      </c>
    </row>
    <row r="2002" spans="1:20" x14ac:dyDescent="0.3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2">
        <v>43069</v>
      </c>
      <c r="O2002" t="str">
        <f>VLOOKUP(L2002,Location!$A$1:$D$157,2,FALSE)</f>
        <v>Wisconsin</v>
      </c>
      <c r="P2002" t="str">
        <f>VLOOKUP(L2002,Location!$A$1:$D$157,3,FALSE)</f>
        <v>Central</v>
      </c>
      <c r="Q2002" t="str">
        <f>VLOOKUP(L2002,Location!$A$1:$D$157,4,FALSE)</f>
        <v>Small Market</v>
      </c>
      <c r="R2002" t="str">
        <f>VLOOKUP(M2002,Product!$A$1:$D$14,2,FALSE)</f>
        <v>Amaretto</v>
      </c>
      <c r="S2002" t="str">
        <f>VLOOKUP(M2002,Product!$A$1:$D$14,3,FALSE)</f>
        <v>Coffee</v>
      </c>
      <c r="T2002" t="str">
        <f>VLOOKUP(M2002,Product!$A$1:$D$14,4,FALSE)</f>
        <v>Regular</v>
      </c>
    </row>
    <row r="2003" spans="1:20" x14ac:dyDescent="0.3">
      <c r="A2003">
        <v>20</v>
      </c>
      <c r="B2003">
        <v>145</v>
      </c>
      <c r="C2003">
        <v>250</v>
      </c>
      <c r="D2003">
        <v>88</v>
      </c>
      <c r="E2003">
        <v>125</v>
      </c>
      <c r="F2003">
        <v>95</v>
      </c>
      <c r="G2003">
        <v>716</v>
      </c>
      <c r="H2003">
        <v>30</v>
      </c>
      <c r="I2003">
        <v>99</v>
      </c>
      <c r="J2003">
        <v>140</v>
      </c>
      <c r="K2003">
        <v>240</v>
      </c>
      <c r="L2003">
        <v>715</v>
      </c>
      <c r="M2003">
        <v>2</v>
      </c>
      <c r="N2003" s="2">
        <v>43069</v>
      </c>
      <c r="O2003" t="str">
        <f>VLOOKUP(L2003,Location!$A$1:$D$157,2,FALSE)</f>
        <v>Wisconsin</v>
      </c>
      <c r="P2003" t="str">
        <f>VLOOKUP(L2003,Location!$A$1:$D$157,3,FALSE)</f>
        <v>Central</v>
      </c>
      <c r="Q2003" t="str">
        <f>VLOOKUP(L2003,Location!$A$1:$D$157,4,FALSE)</f>
        <v>Small Market</v>
      </c>
      <c r="R2003" t="str">
        <f>VLOOKUP(M2003,Product!$A$1:$D$14,2,FALSE)</f>
        <v>Columbian</v>
      </c>
      <c r="S2003" t="str">
        <f>VLOOKUP(M2003,Product!$A$1:$D$14,3,FALSE)</f>
        <v>Coffee</v>
      </c>
      <c r="T2003" t="str">
        <f>VLOOKUP(M2003,Product!$A$1:$D$14,4,FALSE)</f>
        <v>Regular</v>
      </c>
    </row>
    <row r="2004" spans="1:20" x14ac:dyDescent="0.3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s="2">
        <v>43069</v>
      </c>
      <c r="O2004" t="str">
        <f>VLOOKUP(L2004,Location!$A$1:$D$157,2,FALSE)</f>
        <v>Wisconsin</v>
      </c>
      <c r="P2004" t="str">
        <f>VLOOKUP(L2004,Location!$A$1:$D$157,3,FALSE)</f>
        <v>Central</v>
      </c>
      <c r="Q2004" t="str">
        <f>VLOOKUP(L2004,Location!$A$1:$D$157,4,FALSE)</f>
        <v>Small Market</v>
      </c>
      <c r="R2004" t="str">
        <f>VLOOKUP(M2004,Product!$A$1:$D$14,2,FALSE)</f>
        <v>Decaf Irish Cream</v>
      </c>
      <c r="S2004" t="str">
        <f>VLOOKUP(M2004,Product!$A$1:$D$14,3,FALSE)</f>
        <v>Coffee</v>
      </c>
      <c r="T2004" t="str">
        <f>VLOOKUP(M2004,Product!$A$1:$D$14,4,FALSE)</f>
        <v>Decaf</v>
      </c>
    </row>
    <row r="2005" spans="1:20" x14ac:dyDescent="0.3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s="2">
        <v>43069</v>
      </c>
      <c r="O2005" t="str">
        <f>VLOOKUP(L2005,Location!$A$1:$D$157,2,FALSE)</f>
        <v>Connecticut</v>
      </c>
      <c r="P2005" t="str">
        <f>VLOOKUP(L2005,Location!$A$1:$D$157,3,FALSE)</f>
        <v>East</v>
      </c>
      <c r="Q2005" t="str">
        <f>VLOOKUP(L2005,Location!$A$1:$D$157,4,FALSE)</f>
        <v>Small Market</v>
      </c>
      <c r="R2005" t="str">
        <f>VLOOKUP(M2005,Product!$A$1:$D$14,2,FALSE)</f>
        <v>Darjeeling</v>
      </c>
      <c r="S2005" t="str">
        <f>VLOOKUP(M2005,Product!$A$1:$D$14,3,FALSE)</f>
        <v>Tea</v>
      </c>
      <c r="T2005" t="str">
        <f>VLOOKUP(M2005,Product!$A$1:$D$14,4,FALSE)</f>
        <v>Regular</v>
      </c>
    </row>
    <row r="2006" spans="1:20" x14ac:dyDescent="0.3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2">
        <v>43069</v>
      </c>
      <c r="O2006" t="str">
        <f>VLOOKUP(L2006,Location!$A$1:$D$157,2,FALSE)</f>
        <v>Connecticut</v>
      </c>
      <c r="P2006" t="str">
        <f>VLOOKUP(L2006,Location!$A$1:$D$157,3,FALSE)</f>
        <v>East</v>
      </c>
      <c r="Q2006" t="str">
        <f>VLOOKUP(L2006,Location!$A$1:$D$157,4,FALSE)</f>
        <v>Small Market</v>
      </c>
      <c r="R2006" t="str">
        <f>VLOOKUP(M2006,Product!$A$1:$D$14,2,FALSE)</f>
        <v>Green Tea</v>
      </c>
      <c r="S2006" t="str">
        <f>VLOOKUP(M2006,Product!$A$1:$D$14,3,FALSE)</f>
        <v>Tea</v>
      </c>
      <c r="T2006" t="str">
        <f>VLOOKUP(M2006,Product!$A$1:$D$14,4,FALSE)</f>
        <v>Regular</v>
      </c>
    </row>
    <row r="2007" spans="1:20" x14ac:dyDescent="0.3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s="2">
        <v>43069</v>
      </c>
      <c r="O2007" t="str">
        <f>VLOOKUP(L2007,Location!$A$1:$D$157,2,FALSE)</f>
        <v>Connecticut</v>
      </c>
      <c r="P2007" t="str">
        <f>VLOOKUP(L2007,Location!$A$1:$D$157,3,FALSE)</f>
        <v>East</v>
      </c>
      <c r="Q2007" t="str">
        <f>VLOOKUP(L2007,Location!$A$1:$D$157,4,FALSE)</f>
        <v>Small Market</v>
      </c>
      <c r="R2007" t="str">
        <f>VLOOKUP(M2007,Product!$A$1:$D$14,2,FALSE)</f>
        <v>Lemon</v>
      </c>
      <c r="S2007" t="str">
        <f>VLOOKUP(M2007,Product!$A$1:$D$14,3,FALSE)</f>
        <v>Herbal Tea</v>
      </c>
      <c r="T2007" t="str">
        <f>VLOOKUP(M2007,Product!$A$1:$D$14,4,FALSE)</f>
        <v>Decaf</v>
      </c>
    </row>
    <row r="2008" spans="1:20" x14ac:dyDescent="0.3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s="2">
        <v>43069</v>
      </c>
      <c r="O2008" t="str">
        <f>VLOOKUP(L2008,Location!$A$1:$D$157,2,FALSE)</f>
        <v>Connecticut</v>
      </c>
      <c r="P2008" t="str">
        <f>VLOOKUP(L2008,Location!$A$1:$D$157,3,FALSE)</f>
        <v>East</v>
      </c>
      <c r="Q2008" t="str">
        <f>VLOOKUP(L2008,Location!$A$1:$D$157,4,FALSE)</f>
        <v>Small Market</v>
      </c>
      <c r="R2008" t="str">
        <f>VLOOKUP(M2008,Product!$A$1:$D$14,2,FALSE)</f>
        <v>Mint</v>
      </c>
      <c r="S2008" t="str">
        <f>VLOOKUP(M2008,Product!$A$1:$D$14,3,FALSE)</f>
        <v>Herbal Tea</v>
      </c>
      <c r="T2008" t="str">
        <f>VLOOKUP(M2008,Product!$A$1:$D$14,4,FALSE)</f>
        <v>Decaf</v>
      </c>
    </row>
    <row r="2009" spans="1:20" x14ac:dyDescent="0.3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2">
        <v>43069</v>
      </c>
      <c r="O2009" t="str">
        <f>VLOOKUP(L2009,Location!$A$1:$D$157,2,FALSE)</f>
        <v>Connecticut</v>
      </c>
      <c r="P2009" t="str">
        <f>VLOOKUP(L2009,Location!$A$1:$D$157,3,FALSE)</f>
        <v>East</v>
      </c>
      <c r="Q2009" t="str">
        <f>VLOOKUP(L2009,Location!$A$1:$D$157,4,FALSE)</f>
        <v>Small Market</v>
      </c>
      <c r="R2009" t="str">
        <f>VLOOKUP(M2009,Product!$A$1:$D$14,2,FALSE)</f>
        <v>Caffe Mocha</v>
      </c>
      <c r="S2009" t="str">
        <f>VLOOKUP(M2009,Product!$A$1:$D$14,3,FALSE)</f>
        <v>Espresso</v>
      </c>
      <c r="T2009" t="str">
        <f>VLOOKUP(M2009,Product!$A$1:$D$14,4,FALSE)</f>
        <v>Regular</v>
      </c>
    </row>
    <row r="2010" spans="1:20" x14ac:dyDescent="0.3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s="2">
        <v>43069</v>
      </c>
      <c r="O2010" t="str">
        <f>VLOOKUP(L2010,Location!$A$1:$D$157,2,FALSE)</f>
        <v>Connecticut</v>
      </c>
      <c r="P2010" t="str">
        <f>VLOOKUP(L2010,Location!$A$1:$D$157,3,FALSE)</f>
        <v>East</v>
      </c>
      <c r="Q2010" t="str">
        <f>VLOOKUP(L2010,Location!$A$1:$D$157,4,FALSE)</f>
        <v>Small Market</v>
      </c>
      <c r="R2010" t="str">
        <f>VLOOKUP(M2010,Product!$A$1:$D$14,2,FALSE)</f>
        <v>Decaf Espresso</v>
      </c>
      <c r="S2010" t="str">
        <f>VLOOKUP(M2010,Product!$A$1:$D$14,3,FALSE)</f>
        <v>Espresso</v>
      </c>
      <c r="T2010" t="str">
        <f>VLOOKUP(M2010,Product!$A$1:$D$14,4,FALSE)</f>
        <v>Decaf</v>
      </c>
    </row>
    <row r="2011" spans="1:20" x14ac:dyDescent="0.3">
      <c r="A2011">
        <v>105</v>
      </c>
      <c r="B2011">
        <v>174</v>
      </c>
      <c r="C2011">
        <v>289</v>
      </c>
      <c r="D2011">
        <v>167</v>
      </c>
      <c r="E2011">
        <v>69</v>
      </c>
      <c r="F2011">
        <v>37</v>
      </c>
      <c r="G2011">
        <v>1166</v>
      </c>
      <c r="H2011">
        <v>110</v>
      </c>
      <c r="I2011">
        <v>127</v>
      </c>
      <c r="J2011">
        <v>160</v>
      </c>
      <c r="K2011">
        <v>260</v>
      </c>
      <c r="L2011">
        <v>203</v>
      </c>
      <c r="M2011">
        <v>2</v>
      </c>
      <c r="N2011" s="2">
        <v>43069</v>
      </c>
      <c r="O2011" t="str">
        <f>VLOOKUP(L2011,Location!$A$1:$D$157,2,FALSE)</f>
        <v>Connecticut</v>
      </c>
      <c r="P2011" t="str">
        <f>VLOOKUP(L2011,Location!$A$1:$D$157,3,FALSE)</f>
        <v>East</v>
      </c>
      <c r="Q2011" t="str">
        <f>VLOOKUP(L2011,Location!$A$1:$D$157,4,FALSE)</f>
        <v>Small Market</v>
      </c>
      <c r="R2011" t="str">
        <f>VLOOKUP(M2011,Product!$A$1:$D$14,2,FALSE)</f>
        <v>Columbian</v>
      </c>
      <c r="S2011" t="str">
        <f>VLOOKUP(M2011,Product!$A$1:$D$14,3,FALSE)</f>
        <v>Coffee</v>
      </c>
      <c r="T2011" t="str">
        <f>VLOOKUP(M2011,Product!$A$1:$D$14,4,FALSE)</f>
        <v>Regular</v>
      </c>
    </row>
    <row r="2012" spans="1:20" x14ac:dyDescent="0.3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s="2">
        <v>43069</v>
      </c>
      <c r="O2012" t="str">
        <f>VLOOKUP(L2012,Location!$A$1:$D$157,2,FALSE)</f>
        <v>Florida</v>
      </c>
      <c r="P2012" t="str">
        <f>VLOOKUP(L2012,Location!$A$1:$D$157,3,FALSE)</f>
        <v>East</v>
      </c>
      <c r="Q2012" t="str">
        <f>VLOOKUP(L2012,Location!$A$1:$D$157,4,FALSE)</f>
        <v>Major Market</v>
      </c>
      <c r="R2012" t="str">
        <f>VLOOKUP(M2012,Product!$A$1:$D$14,2,FALSE)</f>
        <v>Darjeeling</v>
      </c>
      <c r="S2012" t="str">
        <f>VLOOKUP(M2012,Product!$A$1:$D$14,3,FALSE)</f>
        <v>Tea</v>
      </c>
      <c r="T2012" t="str">
        <f>VLOOKUP(M2012,Product!$A$1:$D$14,4,FALSE)</f>
        <v>Regular</v>
      </c>
    </row>
    <row r="2013" spans="1:20" x14ac:dyDescent="0.3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s="2">
        <v>43069</v>
      </c>
      <c r="O2013" t="str">
        <f>VLOOKUP(L2013,Location!$A$1:$D$157,2,FALSE)</f>
        <v>Florida</v>
      </c>
      <c r="P2013" t="str">
        <f>VLOOKUP(L2013,Location!$A$1:$D$157,3,FALSE)</f>
        <v>East</v>
      </c>
      <c r="Q2013" t="str">
        <f>VLOOKUP(L2013,Location!$A$1:$D$157,4,FALSE)</f>
        <v>Major Market</v>
      </c>
      <c r="R2013" t="str">
        <f>VLOOKUP(M2013,Product!$A$1:$D$14,2,FALSE)</f>
        <v>Green Tea</v>
      </c>
      <c r="S2013" t="str">
        <f>VLOOKUP(M2013,Product!$A$1:$D$14,3,FALSE)</f>
        <v>Tea</v>
      </c>
      <c r="T2013" t="str">
        <f>VLOOKUP(M2013,Product!$A$1:$D$14,4,FALSE)</f>
        <v>Regular</v>
      </c>
    </row>
    <row r="2014" spans="1:20" x14ac:dyDescent="0.3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s="2">
        <v>43069</v>
      </c>
      <c r="O2014" t="str">
        <f>VLOOKUP(L2014,Location!$A$1:$D$157,2,FALSE)</f>
        <v>Florida</v>
      </c>
      <c r="P2014" t="str">
        <f>VLOOKUP(L2014,Location!$A$1:$D$157,3,FALSE)</f>
        <v>East</v>
      </c>
      <c r="Q2014" t="str">
        <f>VLOOKUP(L2014,Location!$A$1:$D$157,4,FALSE)</f>
        <v>Major Market</v>
      </c>
      <c r="R2014" t="str">
        <f>VLOOKUP(M2014,Product!$A$1:$D$14,2,FALSE)</f>
        <v>Chamomile</v>
      </c>
      <c r="S2014" t="str">
        <f>VLOOKUP(M2014,Product!$A$1:$D$14,3,FALSE)</f>
        <v>Herbal Tea</v>
      </c>
      <c r="T2014" t="str">
        <f>VLOOKUP(M2014,Product!$A$1:$D$14,4,FALSE)</f>
        <v>Decaf</v>
      </c>
    </row>
    <row r="2015" spans="1:20" x14ac:dyDescent="0.3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s="2">
        <v>43069</v>
      </c>
      <c r="O2015" t="str">
        <f>VLOOKUP(L2015,Location!$A$1:$D$157,2,FALSE)</f>
        <v>Florida</v>
      </c>
      <c r="P2015" t="str">
        <f>VLOOKUP(L2015,Location!$A$1:$D$157,3,FALSE)</f>
        <v>East</v>
      </c>
      <c r="Q2015" t="str">
        <f>VLOOKUP(L2015,Location!$A$1:$D$157,4,FALSE)</f>
        <v>Major Market</v>
      </c>
      <c r="R2015" t="str">
        <f>VLOOKUP(M2015,Product!$A$1:$D$14,2,FALSE)</f>
        <v>Lemon</v>
      </c>
      <c r="S2015" t="str">
        <f>VLOOKUP(M2015,Product!$A$1:$D$14,3,FALSE)</f>
        <v>Herbal Tea</v>
      </c>
      <c r="T2015" t="str">
        <f>VLOOKUP(M2015,Product!$A$1:$D$14,4,FALSE)</f>
        <v>Decaf</v>
      </c>
    </row>
    <row r="2016" spans="1:20" x14ac:dyDescent="0.3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s="2">
        <v>43069</v>
      </c>
      <c r="O2016" t="str">
        <f>VLOOKUP(L2016,Location!$A$1:$D$157,2,FALSE)</f>
        <v>Florida</v>
      </c>
      <c r="P2016" t="str">
        <f>VLOOKUP(L2016,Location!$A$1:$D$157,3,FALSE)</f>
        <v>East</v>
      </c>
      <c r="Q2016" t="str">
        <f>VLOOKUP(L2016,Location!$A$1:$D$157,4,FALSE)</f>
        <v>Major Market</v>
      </c>
      <c r="R2016" t="str">
        <f>VLOOKUP(M2016,Product!$A$1:$D$14,2,FALSE)</f>
        <v>Mint</v>
      </c>
      <c r="S2016" t="str">
        <f>VLOOKUP(M2016,Product!$A$1:$D$14,3,FALSE)</f>
        <v>Herbal Tea</v>
      </c>
      <c r="T2016" t="str">
        <f>VLOOKUP(M2016,Product!$A$1:$D$14,4,FALSE)</f>
        <v>Decaf</v>
      </c>
    </row>
    <row r="2017" spans="1:20" x14ac:dyDescent="0.3">
      <c r="A2017">
        <v>21</v>
      </c>
      <c r="B2017">
        <v>145</v>
      </c>
      <c r="C2017">
        <v>250</v>
      </c>
      <c r="D2017">
        <v>147</v>
      </c>
      <c r="E2017">
        <v>124</v>
      </c>
      <c r="F2017">
        <v>95</v>
      </c>
      <c r="G2017">
        <v>716</v>
      </c>
      <c r="H2017">
        <v>30</v>
      </c>
      <c r="I2017">
        <v>61</v>
      </c>
      <c r="J2017">
        <v>140</v>
      </c>
      <c r="K2017">
        <v>240</v>
      </c>
      <c r="L2017">
        <v>305</v>
      </c>
      <c r="M2017">
        <v>5</v>
      </c>
      <c r="N2017" s="2">
        <v>43069</v>
      </c>
      <c r="O2017" t="str">
        <f>VLOOKUP(L2017,Location!$A$1:$D$157,2,FALSE)</f>
        <v>Florida</v>
      </c>
      <c r="P2017" t="str">
        <f>VLOOKUP(L2017,Location!$A$1:$D$157,3,FALSE)</f>
        <v>East</v>
      </c>
      <c r="Q2017" t="str">
        <f>VLOOKUP(L2017,Location!$A$1:$D$157,4,FALSE)</f>
        <v>Major Market</v>
      </c>
      <c r="R2017" t="str">
        <f>VLOOKUP(M2017,Product!$A$1:$D$14,2,FALSE)</f>
        <v>Caffe Mocha</v>
      </c>
      <c r="S2017" t="str">
        <f>VLOOKUP(M2017,Product!$A$1:$D$14,3,FALSE)</f>
        <v>Espresso</v>
      </c>
      <c r="T2017" t="str">
        <f>VLOOKUP(M2017,Product!$A$1:$D$14,4,FALSE)</f>
        <v>Regular</v>
      </c>
    </row>
    <row r="2018" spans="1:20" x14ac:dyDescent="0.3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s="2">
        <v>43069</v>
      </c>
      <c r="O2018" t="str">
        <f>VLOOKUP(L2018,Location!$A$1:$D$157,2,FALSE)</f>
        <v>Florida</v>
      </c>
      <c r="P2018" t="str">
        <f>VLOOKUP(L2018,Location!$A$1:$D$157,3,FALSE)</f>
        <v>East</v>
      </c>
      <c r="Q2018" t="str">
        <f>VLOOKUP(L2018,Location!$A$1:$D$157,4,FALSE)</f>
        <v>Major Market</v>
      </c>
      <c r="R2018" t="str">
        <f>VLOOKUP(M2018,Product!$A$1:$D$14,2,FALSE)</f>
        <v>Decaf Espresso</v>
      </c>
      <c r="S2018" t="str">
        <f>VLOOKUP(M2018,Product!$A$1:$D$14,3,FALSE)</f>
        <v>Espresso</v>
      </c>
      <c r="T2018" t="str">
        <f>VLOOKUP(M2018,Product!$A$1:$D$14,4,FALSE)</f>
        <v>Decaf</v>
      </c>
    </row>
    <row r="2019" spans="1:20" x14ac:dyDescent="0.3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s="2">
        <v>43069</v>
      </c>
      <c r="O2019" t="str">
        <f>VLOOKUP(L2019,Location!$A$1:$D$157,2,FALSE)</f>
        <v>Florida</v>
      </c>
      <c r="P2019" t="str">
        <f>VLOOKUP(L2019,Location!$A$1:$D$157,3,FALSE)</f>
        <v>East</v>
      </c>
      <c r="Q2019" t="str">
        <f>VLOOKUP(L2019,Location!$A$1:$D$157,4,FALSE)</f>
        <v>Major Market</v>
      </c>
      <c r="R2019" t="str">
        <f>VLOOKUP(M2019,Product!$A$1:$D$14,2,FALSE)</f>
        <v>Columbian</v>
      </c>
      <c r="S2019" t="str">
        <f>VLOOKUP(M2019,Product!$A$1:$D$14,3,FALSE)</f>
        <v>Coffee</v>
      </c>
      <c r="T2019" t="str">
        <f>VLOOKUP(M2019,Product!$A$1:$D$14,4,FALSE)</f>
        <v>Regular</v>
      </c>
    </row>
    <row r="2020" spans="1:20" x14ac:dyDescent="0.3">
      <c r="A2020">
        <v>122</v>
      </c>
      <c r="B2020">
        <v>186</v>
      </c>
      <c r="C2020">
        <v>320</v>
      </c>
      <c r="D2020">
        <v>163</v>
      </c>
      <c r="E2020">
        <v>64</v>
      </c>
      <c r="F2020">
        <v>41</v>
      </c>
      <c r="G2020">
        <v>690</v>
      </c>
      <c r="H2020">
        <v>110</v>
      </c>
      <c r="I2020">
        <v>153</v>
      </c>
      <c r="J2020">
        <v>160</v>
      </c>
      <c r="K2020">
        <v>280</v>
      </c>
      <c r="L2020">
        <v>813</v>
      </c>
      <c r="M2020">
        <v>3</v>
      </c>
      <c r="N2020" s="2">
        <v>43069</v>
      </c>
      <c r="O2020" t="str">
        <f>VLOOKUP(L2020,Location!$A$1:$D$157,2,FALSE)</f>
        <v>Florida</v>
      </c>
      <c r="P2020" t="str">
        <f>VLOOKUP(L2020,Location!$A$1:$D$157,3,FALSE)</f>
        <v>East</v>
      </c>
      <c r="Q2020" t="str">
        <f>VLOOKUP(L2020,Location!$A$1:$D$157,4,FALSE)</f>
        <v>Major Market</v>
      </c>
      <c r="R2020" t="str">
        <f>VLOOKUP(M2020,Product!$A$1:$D$14,2,FALSE)</f>
        <v>Decaf Irish Cream</v>
      </c>
      <c r="S2020" t="str">
        <f>VLOOKUP(M2020,Product!$A$1:$D$14,3,FALSE)</f>
        <v>Coffee</v>
      </c>
      <c r="T2020" t="str">
        <f>VLOOKUP(M2020,Product!$A$1:$D$14,4,FALSE)</f>
        <v>Decaf</v>
      </c>
    </row>
    <row r="2021" spans="1:20" x14ac:dyDescent="0.3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s="2">
        <v>43069</v>
      </c>
      <c r="O2021" t="str">
        <f>VLOOKUP(L2021,Location!$A$1:$D$157,2,FALSE)</f>
        <v>Massachusetts</v>
      </c>
      <c r="P2021" t="str">
        <f>VLOOKUP(L2021,Location!$A$1:$D$157,3,FALSE)</f>
        <v>East</v>
      </c>
      <c r="Q2021" t="str">
        <f>VLOOKUP(L2021,Location!$A$1:$D$157,4,FALSE)</f>
        <v>Major Market</v>
      </c>
      <c r="R2021" t="str">
        <f>VLOOKUP(M2021,Product!$A$1:$D$14,2,FALSE)</f>
        <v>Darjeeling</v>
      </c>
      <c r="S2021" t="str">
        <f>VLOOKUP(M2021,Product!$A$1:$D$14,3,FALSE)</f>
        <v>Tea</v>
      </c>
      <c r="T2021" t="str">
        <f>VLOOKUP(M2021,Product!$A$1:$D$14,4,FALSE)</f>
        <v>Regular</v>
      </c>
    </row>
    <row r="2022" spans="1:20" x14ac:dyDescent="0.3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s="2">
        <v>43069</v>
      </c>
      <c r="O2022" t="str">
        <f>VLOOKUP(L2022,Location!$A$1:$D$157,2,FALSE)</f>
        <v>Massachusetts</v>
      </c>
      <c r="P2022" t="str">
        <f>VLOOKUP(L2022,Location!$A$1:$D$157,3,FALSE)</f>
        <v>East</v>
      </c>
      <c r="Q2022" t="str">
        <f>VLOOKUP(L2022,Location!$A$1:$D$157,4,FALSE)</f>
        <v>Major Market</v>
      </c>
      <c r="R2022" t="str">
        <f>VLOOKUP(M2022,Product!$A$1:$D$14,2,FALSE)</f>
        <v>Green Tea</v>
      </c>
      <c r="S2022" t="str">
        <f>VLOOKUP(M2022,Product!$A$1:$D$14,3,FALSE)</f>
        <v>Tea</v>
      </c>
      <c r="T2022" t="str">
        <f>VLOOKUP(M2022,Product!$A$1:$D$14,4,FALSE)</f>
        <v>Regular</v>
      </c>
    </row>
    <row r="2023" spans="1:20" x14ac:dyDescent="0.3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s="2">
        <v>43069</v>
      </c>
      <c r="O2023" t="str">
        <f>VLOOKUP(L2023,Location!$A$1:$D$157,2,FALSE)</f>
        <v>Massachusetts</v>
      </c>
      <c r="P2023" t="str">
        <f>VLOOKUP(L2023,Location!$A$1:$D$157,3,FALSE)</f>
        <v>East</v>
      </c>
      <c r="Q2023" t="str">
        <f>VLOOKUP(L2023,Location!$A$1:$D$157,4,FALSE)</f>
        <v>Major Market</v>
      </c>
      <c r="R2023" t="str">
        <f>VLOOKUP(M2023,Product!$A$1:$D$14,2,FALSE)</f>
        <v>Lemon</v>
      </c>
      <c r="S2023" t="str">
        <f>VLOOKUP(M2023,Product!$A$1:$D$14,3,FALSE)</f>
        <v>Herbal Tea</v>
      </c>
      <c r="T2023" t="str">
        <f>VLOOKUP(M2023,Product!$A$1:$D$14,4,FALSE)</f>
        <v>Decaf</v>
      </c>
    </row>
    <row r="2024" spans="1:20" x14ac:dyDescent="0.3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s="2">
        <v>43069</v>
      </c>
      <c r="O2024" t="str">
        <f>VLOOKUP(L2024,Location!$A$1:$D$157,2,FALSE)</f>
        <v>Massachusetts</v>
      </c>
      <c r="P2024" t="str">
        <f>VLOOKUP(L2024,Location!$A$1:$D$157,3,FALSE)</f>
        <v>East</v>
      </c>
      <c r="Q2024" t="str">
        <f>VLOOKUP(L2024,Location!$A$1:$D$157,4,FALSE)</f>
        <v>Major Market</v>
      </c>
      <c r="R2024" t="str">
        <f>VLOOKUP(M2024,Product!$A$1:$D$14,2,FALSE)</f>
        <v>Caffe Mocha</v>
      </c>
      <c r="S2024" t="str">
        <f>VLOOKUP(M2024,Product!$A$1:$D$14,3,FALSE)</f>
        <v>Espresso</v>
      </c>
      <c r="T2024" t="str">
        <f>VLOOKUP(M2024,Product!$A$1:$D$14,4,FALSE)</f>
        <v>Regular</v>
      </c>
    </row>
    <row r="2025" spans="1:20" x14ac:dyDescent="0.3">
      <c r="A2025">
        <v>87</v>
      </c>
      <c r="B2025">
        <v>153</v>
      </c>
      <c r="C2025">
        <v>306</v>
      </c>
      <c r="D2025">
        <v>140</v>
      </c>
      <c r="E2025">
        <v>66</v>
      </c>
      <c r="F2025">
        <v>42</v>
      </c>
      <c r="G2025">
        <v>1319</v>
      </c>
      <c r="H2025">
        <v>80</v>
      </c>
      <c r="I2025">
        <v>202</v>
      </c>
      <c r="J2025">
        <v>140</v>
      </c>
      <c r="K2025">
        <v>290</v>
      </c>
      <c r="L2025">
        <v>351</v>
      </c>
      <c r="M2025">
        <v>7</v>
      </c>
      <c r="N2025" s="2">
        <v>43069</v>
      </c>
      <c r="O2025" t="str">
        <f>VLOOKUP(L2025,Location!$A$1:$D$157,2,FALSE)</f>
        <v>Massachusetts</v>
      </c>
      <c r="P2025" t="str">
        <f>VLOOKUP(L2025,Location!$A$1:$D$157,3,FALSE)</f>
        <v>East</v>
      </c>
      <c r="Q2025" t="str">
        <f>VLOOKUP(L2025,Location!$A$1:$D$157,4,FALSE)</f>
        <v>Major Market</v>
      </c>
      <c r="R2025" t="str">
        <f>VLOOKUP(M2025,Product!$A$1:$D$14,2,FALSE)</f>
        <v>Regular Espresso</v>
      </c>
      <c r="S2025" t="str">
        <f>VLOOKUP(M2025,Product!$A$1:$D$14,3,FALSE)</f>
        <v>Espresso</v>
      </c>
      <c r="T2025" t="str">
        <f>VLOOKUP(M2025,Product!$A$1:$D$14,4,FALSE)</f>
        <v>Regular</v>
      </c>
    </row>
    <row r="2026" spans="1:20" x14ac:dyDescent="0.3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s="2">
        <v>43069</v>
      </c>
      <c r="O2026" t="str">
        <f>VLOOKUP(L2026,Location!$A$1:$D$157,2,FALSE)</f>
        <v>Massachusetts</v>
      </c>
      <c r="P2026" t="str">
        <f>VLOOKUP(L2026,Location!$A$1:$D$157,3,FALSE)</f>
        <v>East</v>
      </c>
      <c r="Q2026" t="str">
        <f>VLOOKUP(L2026,Location!$A$1:$D$157,4,FALSE)</f>
        <v>Major Market</v>
      </c>
      <c r="R2026" t="str">
        <f>VLOOKUP(M2026,Product!$A$1:$D$14,2,FALSE)</f>
        <v>Columbian</v>
      </c>
      <c r="S2026" t="str">
        <f>VLOOKUP(M2026,Product!$A$1:$D$14,3,FALSE)</f>
        <v>Coffee</v>
      </c>
      <c r="T2026" t="str">
        <f>VLOOKUP(M2026,Product!$A$1:$D$14,4,FALSE)</f>
        <v>Regular</v>
      </c>
    </row>
    <row r="2027" spans="1:20" x14ac:dyDescent="0.3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s="2">
        <v>43069</v>
      </c>
      <c r="O2027" t="str">
        <f>VLOOKUP(L2027,Location!$A$1:$D$157,2,FALSE)</f>
        <v>New Hampshire</v>
      </c>
      <c r="P2027" t="str">
        <f>VLOOKUP(L2027,Location!$A$1:$D$157,3,FALSE)</f>
        <v>East</v>
      </c>
      <c r="Q2027" t="str">
        <f>VLOOKUP(L2027,Location!$A$1:$D$157,4,FALSE)</f>
        <v>Small Market</v>
      </c>
      <c r="R2027" t="str">
        <f>VLOOKUP(M2027,Product!$A$1:$D$14,2,FALSE)</f>
        <v>Darjeeling</v>
      </c>
      <c r="S2027" t="str">
        <f>VLOOKUP(M2027,Product!$A$1:$D$14,3,FALSE)</f>
        <v>Tea</v>
      </c>
      <c r="T2027" t="str">
        <f>VLOOKUP(M2027,Product!$A$1:$D$14,4,FALSE)</f>
        <v>Regular</v>
      </c>
    </row>
    <row r="2028" spans="1:20" x14ac:dyDescent="0.3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s="2">
        <v>43069</v>
      </c>
      <c r="O2028" t="str">
        <f>VLOOKUP(L2028,Location!$A$1:$D$157,2,FALSE)</f>
        <v>New Hampshire</v>
      </c>
      <c r="P2028" t="str">
        <f>VLOOKUP(L2028,Location!$A$1:$D$157,3,FALSE)</f>
        <v>East</v>
      </c>
      <c r="Q2028" t="str">
        <f>VLOOKUP(L2028,Location!$A$1:$D$157,4,FALSE)</f>
        <v>Small Market</v>
      </c>
      <c r="R2028" t="str">
        <f>VLOOKUP(M2028,Product!$A$1:$D$14,2,FALSE)</f>
        <v>Green Tea</v>
      </c>
      <c r="S2028" t="str">
        <f>VLOOKUP(M2028,Product!$A$1:$D$14,3,FALSE)</f>
        <v>Tea</v>
      </c>
      <c r="T2028" t="str">
        <f>VLOOKUP(M2028,Product!$A$1:$D$14,4,FALSE)</f>
        <v>Regular</v>
      </c>
    </row>
    <row r="2029" spans="1:20" x14ac:dyDescent="0.3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s="2">
        <v>43069</v>
      </c>
      <c r="O2029" t="str">
        <f>VLOOKUP(L2029,Location!$A$1:$D$157,2,FALSE)</f>
        <v>New Hampshire</v>
      </c>
      <c r="P2029" t="str">
        <f>VLOOKUP(L2029,Location!$A$1:$D$157,3,FALSE)</f>
        <v>East</v>
      </c>
      <c r="Q2029" t="str">
        <f>VLOOKUP(L2029,Location!$A$1:$D$157,4,FALSE)</f>
        <v>Small Market</v>
      </c>
      <c r="R2029" t="str">
        <f>VLOOKUP(M2029,Product!$A$1:$D$14,2,FALSE)</f>
        <v>Lemon</v>
      </c>
      <c r="S2029" t="str">
        <f>VLOOKUP(M2029,Product!$A$1:$D$14,3,FALSE)</f>
        <v>Herbal Tea</v>
      </c>
      <c r="T2029" t="str">
        <f>VLOOKUP(M2029,Product!$A$1:$D$14,4,FALSE)</f>
        <v>Decaf</v>
      </c>
    </row>
    <row r="2030" spans="1:20" x14ac:dyDescent="0.3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s="2">
        <v>43069</v>
      </c>
      <c r="O2030" t="str">
        <f>VLOOKUP(L2030,Location!$A$1:$D$157,2,FALSE)</f>
        <v>New Hampshire</v>
      </c>
      <c r="P2030" t="str">
        <f>VLOOKUP(L2030,Location!$A$1:$D$157,3,FALSE)</f>
        <v>East</v>
      </c>
      <c r="Q2030" t="str">
        <f>VLOOKUP(L2030,Location!$A$1:$D$157,4,FALSE)</f>
        <v>Small Market</v>
      </c>
      <c r="R2030" t="str">
        <f>VLOOKUP(M2030,Product!$A$1:$D$14,2,FALSE)</f>
        <v>Caffe Mocha</v>
      </c>
      <c r="S2030" t="str">
        <f>VLOOKUP(M2030,Product!$A$1:$D$14,3,FALSE)</f>
        <v>Espresso</v>
      </c>
      <c r="T2030" t="str">
        <f>VLOOKUP(M2030,Product!$A$1:$D$14,4,FALSE)</f>
        <v>Regular</v>
      </c>
    </row>
    <row r="2031" spans="1:20" x14ac:dyDescent="0.3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s="2">
        <v>43069</v>
      </c>
      <c r="O2031" t="str">
        <f>VLOOKUP(L2031,Location!$A$1:$D$157,2,FALSE)</f>
        <v>New Hampshire</v>
      </c>
      <c r="P2031" t="str">
        <f>VLOOKUP(L2031,Location!$A$1:$D$157,3,FALSE)</f>
        <v>East</v>
      </c>
      <c r="Q2031" t="str">
        <f>VLOOKUP(L2031,Location!$A$1:$D$157,4,FALSE)</f>
        <v>Small Market</v>
      </c>
      <c r="R2031" t="str">
        <f>VLOOKUP(M2031,Product!$A$1:$D$14,2,FALSE)</f>
        <v>Regular Espresso</v>
      </c>
      <c r="S2031" t="str">
        <f>VLOOKUP(M2031,Product!$A$1:$D$14,3,FALSE)</f>
        <v>Espresso</v>
      </c>
      <c r="T2031" t="str">
        <f>VLOOKUP(M2031,Product!$A$1:$D$14,4,FALSE)</f>
        <v>Regular</v>
      </c>
    </row>
    <row r="2032" spans="1:20" x14ac:dyDescent="0.3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s="2">
        <v>43069</v>
      </c>
      <c r="O2032" t="str">
        <f>VLOOKUP(L2032,Location!$A$1:$D$157,2,FALSE)</f>
        <v>New Hampshire</v>
      </c>
      <c r="P2032" t="str">
        <f>VLOOKUP(L2032,Location!$A$1:$D$157,3,FALSE)</f>
        <v>East</v>
      </c>
      <c r="Q2032" t="str">
        <f>VLOOKUP(L2032,Location!$A$1:$D$157,4,FALSE)</f>
        <v>Small Market</v>
      </c>
      <c r="R2032" t="str">
        <f>VLOOKUP(M2032,Product!$A$1:$D$14,2,FALSE)</f>
        <v>Amaretto</v>
      </c>
      <c r="S2032" t="str">
        <f>VLOOKUP(M2032,Product!$A$1:$D$14,3,FALSE)</f>
        <v>Coffee</v>
      </c>
      <c r="T2032" t="str">
        <f>VLOOKUP(M2032,Product!$A$1:$D$14,4,FALSE)</f>
        <v>Regular</v>
      </c>
    </row>
    <row r="2033" spans="1:20" x14ac:dyDescent="0.3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s="2">
        <v>43069</v>
      </c>
      <c r="O2033" t="str">
        <f>VLOOKUP(L2033,Location!$A$1:$D$157,2,FALSE)</f>
        <v>New Hampshire</v>
      </c>
      <c r="P2033" t="str">
        <f>VLOOKUP(L2033,Location!$A$1:$D$157,3,FALSE)</f>
        <v>East</v>
      </c>
      <c r="Q2033" t="str">
        <f>VLOOKUP(L2033,Location!$A$1:$D$157,4,FALSE)</f>
        <v>Small Market</v>
      </c>
      <c r="R2033" t="str">
        <f>VLOOKUP(M2033,Product!$A$1:$D$14,2,FALSE)</f>
        <v>Columbian</v>
      </c>
      <c r="S2033" t="str">
        <f>VLOOKUP(M2033,Product!$A$1:$D$14,3,FALSE)</f>
        <v>Coffee</v>
      </c>
      <c r="T2033" t="str">
        <f>VLOOKUP(M2033,Product!$A$1:$D$14,4,FALSE)</f>
        <v>Regular</v>
      </c>
    </row>
    <row r="2034" spans="1:20" x14ac:dyDescent="0.3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s="2">
        <v>43069</v>
      </c>
      <c r="O2034" t="str">
        <f>VLOOKUP(L2034,Location!$A$1:$D$157,2,FALSE)</f>
        <v>New York</v>
      </c>
      <c r="P2034" t="str">
        <f>VLOOKUP(L2034,Location!$A$1:$D$157,3,FALSE)</f>
        <v>East</v>
      </c>
      <c r="Q2034" t="str">
        <f>VLOOKUP(L2034,Location!$A$1:$D$157,4,FALSE)</f>
        <v>Major Market</v>
      </c>
      <c r="R2034" t="str">
        <f>VLOOKUP(M2034,Product!$A$1:$D$14,2,FALSE)</f>
        <v>Darjeeling</v>
      </c>
      <c r="S2034" t="str">
        <f>VLOOKUP(M2034,Product!$A$1:$D$14,3,FALSE)</f>
        <v>Tea</v>
      </c>
      <c r="T2034" t="str">
        <f>VLOOKUP(M2034,Product!$A$1:$D$14,4,FALSE)</f>
        <v>Regular</v>
      </c>
    </row>
    <row r="2035" spans="1:20" x14ac:dyDescent="0.3">
      <c r="A2035">
        <v>133</v>
      </c>
      <c r="B2035">
        <v>179</v>
      </c>
      <c r="C2035">
        <v>302</v>
      </c>
      <c r="D2035">
        <v>203</v>
      </c>
      <c r="E2035">
        <v>46</v>
      </c>
      <c r="F2035">
        <v>34</v>
      </c>
      <c r="G2035">
        <v>959</v>
      </c>
      <c r="H2035">
        <v>150</v>
      </c>
      <c r="I2035">
        <v>130</v>
      </c>
      <c r="J2035">
        <v>190</v>
      </c>
      <c r="K2035">
        <v>310</v>
      </c>
      <c r="L2035">
        <v>718</v>
      </c>
      <c r="M2035">
        <v>12</v>
      </c>
      <c r="N2035" s="2">
        <v>43069</v>
      </c>
      <c r="O2035" t="str">
        <f>VLOOKUP(L2035,Location!$A$1:$D$157,2,FALSE)</f>
        <v>New York</v>
      </c>
      <c r="P2035" t="str">
        <f>VLOOKUP(L2035,Location!$A$1:$D$157,3,FALSE)</f>
        <v>East</v>
      </c>
      <c r="Q2035" t="str">
        <f>VLOOKUP(L2035,Location!$A$1:$D$157,4,FALSE)</f>
        <v>Major Market</v>
      </c>
      <c r="R2035" t="str">
        <f>VLOOKUP(M2035,Product!$A$1:$D$14,2,FALSE)</f>
        <v>Earl Grey</v>
      </c>
      <c r="S2035" t="str">
        <f>VLOOKUP(M2035,Product!$A$1:$D$14,3,FALSE)</f>
        <v>Tea</v>
      </c>
      <c r="T2035" t="str">
        <f>VLOOKUP(M2035,Product!$A$1:$D$14,4,FALSE)</f>
        <v>Regular</v>
      </c>
    </row>
    <row r="2036" spans="1:20" x14ac:dyDescent="0.3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s="2">
        <v>43069</v>
      </c>
      <c r="O2036" t="str">
        <f>VLOOKUP(L2036,Location!$A$1:$D$157,2,FALSE)</f>
        <v>New York</v>
      </c>
      <c r="P2036" t="str">
        <f>VLOOKUP(L2036,Location!$A$1:$D$157,3,FALSE)</f>
        <v>East</v>
      </c>
      <c r="Q2036" t="str">
        <f>VLOOKUP(L2036,Location!$A$1:$D$157,4,FALSE)</f>
        <v>Major Market</v>
      </c>
      <c r="R2036" t="str">
        <f>VLOOKUP(M2036,Product!$A$1:$D$14,2,FALSE)</f>
        <v>Green Tea</v>
      </c>
      <c r="S2036" t="str">
        <f>VLOOKUP(M2036,Product!$A$1:$D$14,3,FALSE)</f>
        <v>Tea</v>
      </c>
      <c r="T2036" t="str">
        <f>VLOOKUP(M2036,Product!$A$1:$D$14,4,FALSE)</f>
        <v>Regular</v>
      </c>
    </row>
    <row r="2037" spans="1:20" x14ac:dyDescent="0.3">
      <c r="A2037">
        <v>309</v>
      </c>
      <c r="B2037">
        <v>453</v>
      </c>
      <c r="C2037">
        <v>747</v>
      </c>
      <c r="D2037">
        <v>295</v>
      </c>
      <c r="E2037">
        <v>144</v>
      </c>
      <c r="F2037">
        <v>111</v>
      </c>
      <c r="G2037">
        <v>1727</v>
      </c>
      <c r="H2037">
        <v>210</v>
      </c>
      <c r="I2037">
        <v>206</v>
      </c>
      <c r="J2037">
        <v>320</v>
      </c>
      <c r="K2037">
        <v>540</v>
      </c>
      <c r="L2037">
        <v>607</v>
      </c>
      <c r="M2037">
        <v>9</v>
      </c>
      <c r="N2037" s="2">
        <v>43069</v>
      </c>
      <c r="O2037" t="str">
        <f>VLOOKUP(L2037,Location!$A$1:$D$157,2,FALSE)</f>
        <v>New York</v>
      </c>
      <c r="P2037" t="str">
        <f>VLOOKUP(L2037,Location!$A$1:$D$157,3,FALSE)</f>
        <v>East</v>
      </c>
      <c r="Q2037" t="str">
        <f>VLOOKUP(L2037,Location!$A$1:$D$157,4,FALSE)</f>
        <v>Major Market</v>
      </c>
      <c r="R2037" t="str">
        <f>VLOOKUP(M2037,Product!$A$1:$D$14,2,FALSE)</f>
        <v>Lemon</v>
      </c>
      <c r="S2037" t="str">
        <f>VLOOKUP(M2037,Product!$A$1:$D$14,3,FALSE)</f>
        <v>Herbal Tea</v>
      </c>
      <c r="T2037" t="str">
        <f>VLOOKUP(M2037,Product!$A$1:$D$14,4,FALSE)</f>
        <v>Decaf</v>
      </c>
    </row>
    <row r="2038" spans="1:20" x14ac:dyDescent="0.3">
      <c r="A2038">
        <v>-189</v>
      </c>
      <c r="B2038">
        <v>-93</v>
      </c>
      <c r="C2038">
        <v>148</v>
      </c>
      <c r="D2038">
        <v>263</v>
      </c>
      <c r="E2038">
        <v>96</v>
      </c>
      <c r="F2038">
        <v>74</v>
      </c>
      <c r="G2038">
        <v>5121</v>
      </c>
      <c r="H2038">
        <v>-150</v>
      </c>
      <c r="I2038">
        <v>162</v>
      </c>
      <c r="J2038">
        <v>-80</v>
      </c>
      <c r="K2038">
        <v>100</v>
      </c>
      <c r="L2038">
        <v>716</v>
      </c>
      <c r="M2038">
        <v>10</v>
      </c>
      <c r="N2038" s="2">
        <v>43069</v>
      </c>
      <c r="O2038" t="str">
        <f>VLOOKUP(L2038,Location!$A$1:$D$157,2,FALSE)</f>
        <v>New York</v>
      </c>
      <c r="P2038" t="str">
        <f>VLOOKUP(L2038,Location!$A$1:$D$157,3,FALSE)</f>
        <v>East</v>
      </c>
      <c r="Q2038" t="str">
        <f>VLOOKUP(L2038,Location!$A$1:$D$157,4,FALSE)</f>
        <v>Major Market</v>
      </c>
      <c r="R2038" t="str">
        <f>VLOOKUP(M2038,Product!$A$1:$D$14,2,FALSE)</f>
        <v>Mint</v>
      </c>
      <c r="S2038" t="str">
        <f>VLOOKUP(M2038,Product!$A$1:$D$14,3,FALSE)</f>
        <v>Herbal Tea</v>
      </c>
      <c r="T2038" t="str">
        <f>VLOOKUP(M2038,Product!$A$1:$D$14,4,FALSE)</f>
        <v>Decaf</v>
      </c>
    </row>
    <row r="2039" spans="1:20" x14ac:dyDescent="0.3">
      <c r="A2039">
        <v>-224</v>
      </c>
      <c r="B2039">
        <v>-69</v>
      </c>
      <c r="C2039">
        <v>66</v>
      </c>
      <c r="D2039">
        <v>210</v>
      </c>
      <c r="E2039">
        <v>155</v>
      </c>
      <c r="F2039">
        <v>122</v>
      </c>
      <c r="G2039">
        <v>3641</v>
      </c>
      <c r="H2039">
        <v>-210</v>
      </c>
      <c r="I2039">
        <v>83</v>
      </c>
      <c r="J2039">
        <v>-70</v>
      </c>
      <c r="K2039">
        <v>60</v>
      </c>
      <c r="L2039">
        <v>212</v>
      </c>
      <c r="M2039">
        <v>5</v>
      </c>
      <c r="N2039" s="2">
        <v>43069</v>
      </c>
      <c r="O2039" t="str">
        <f>VLOOKUP(L2039,Location!$A$1:$D$157,2,FALSE)</f>
        <v>New York</v>
      </c>
      <c r="P2039" t="str">
        <f>VLOOKUP(L2039,Location!$A$1:$D$157,3,FALSE)</f>
        <v>East</v>
      </c>
      <c r="Q2039" t="str">
        <f>VLOOKUP(L2039,Location!$A$1:$D$157,4,FALSE)</f>
        <v>Major Market</v>
      </c>
      <c r="R2039" t="str">
        <f>VLOOKUP(M2039,Product!$A$1:$D$14,2,FALSE)</f>
        <v>Caffe Mocha</v>
      </c>
      <c r="S2039" t="str">
        <f>VLOOKUP(M2039,Product!$A$1:$D$14,3,FALSE)</f>
        <v>Espresso</v>
      </c>
      <c r="T2039" t="str">
        <f>VLOOKUP(M2039,Product!$A$1:$D$14,4,FALSE)</f>
        <v>Regular</v>
      </c>
    </row>
    <row r="2040" spans="1:20" x14ac:dyDescent="0.3">
      <c r="A2040">
        <v>312</v>
      </c>
      <c r="B2040">
        <v>407</v>
      </c>
      <c r="C2040">
        <v>657</v>
      </c>
      <c r="D2040">
        <v>163</v>
      </c>
      <c r="E2040">
        <v>95</v>
      </c>
      <c r="F2040">
        <v>70</v>
      </c>
      <c r="G2040">
        <v>723</v>
      </c>
      <c r="H2040">
        <v>320</v>
      </c>
      <c r="I2040">
        <v>278</v>
      </c>
      <c r="J2040">
        <v>400</v>
      </c>
      <c r="K2040">
        <v>640</v>
      </c>
      <c r="L2040">
        <v>718</v>
      </c>
      <c r="M2040">
        <v>7</v>
      </c>
      <c r="N2040" s="2">
        <v>43069</v>
      </c>
      <c r="O2040" t="str">
        <f>VLOOKUP(L2040,Location!$A$1:$D$157,2,FALSE)</f>
        <v>New York</v>
      </c>
      <c r="P2040" t="str">
        <f>VLOOKUP(L2040,Location!$A$1:$D$157,3,FALSE)</f>
        <v>East</v>
      </c>
      <c r="Q2040" t="str">
        <f>VLOOKUP(L2040,Location!$A$1:$D$157,4,FALSE)</f>
        <v>Major Market</v>
      </c>
      <c r="R2040" t="str">
        <f>VLOOKUP(M2040,Product!$A$1:$D$14,2,FALSE)</f>
        <v>Regular Espresso</v>
      </c>
      <c r="S2040" t="str">
        <f>VLOOKUP(M2040,Product!$A$1:$D$14,3,FALSE)</f>
        <v>Espresso</v>
      </c>
      <c r="T2040" t="str">
        <f>VLOOKUP(M2040,Product!$A$1:$D$14,4,FALSE)</f>
        <v>Regular</v>
      </c>
    </row>
    <row r="2041" spans="1:20" x14ac:dyDescent="0.3">
      <c r="A2041">
        <v>271</v>
      </c>
      <c r="B2041">
        <v>420</v>
      </c>
      <c r="C2041">
        <v>699</v>
      </c>
      <c r="D2041">
        <v>352</v>
      </c>
      <c r="E2041">
        <v>149</v>
      </c>
      <c r="F2041">
        <v>97</v>
      </c>
      <c r="G2041">
        <v>2642</v>
      </c>
      <c r="H2041">
        <v>250</v>
      </c>
      <c r="I2041">
        <v>245</v>
      </c>
      <c r="J2041">
        <v>370</v>
      </c>
      <c r="K2041">
        <v>620</v>
      </c>
      <c r="L2041">
        <v>845</v>
      </c>
      <c r="M2041">
        <v>2</v>
      </c>
      <c r="N2041" s="2">
        <v>43069</v>
      </c>
      <c r="O2041" t="str">
        <f>VLOOKUP(L2041,Location!$A$1:$D$157,2,FALSE)</f>
        <v>New York</v>
      </c>
      <c r="P2041" t="str">
        <f>VLOOKUP(L2041,Location!$A$1:$D$157,3,FALSE)</f>
        <v>East</v>
      </c>
      <c r="Q2041" t="str">
        <f>VLOOKUP(L2041,Location!$A$1:$D$157,4,FALSE)</f>
        <v>Major Market</v>
      </c>
      <c r="R2041" t="str">
        <f>VLOOKUP(M2041,Product!$A$1:$D$14,2,FALSE)</f>
        <v>Columbian</v>
      </c>
      <c r="S2041" t="str">
        <f>VLOOKUP(M2041,Product!$A$1:$D$14,3,FALSE)</f>
        <v>Coffee</v>
      </c>
      <c r="T2041" t="str">
        <f>VLOOKUP(M2041,Product!$A$1:$D$14,4,FALSE)</f>
        <v>Regular</v>
      </c>
    </row>
    <row r="2042" spans="1:20" x14ac:dyDescent="0.3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s="2">
        <v>43069</v>
      </c>
      <c r="O2042" t="str">
        <f>VLOOKUP(L2042,Location!$A$1:$D$157,2,FALSE)</f>
        <v>Louisiana</v>
      </c>
      <c r="P2042" t="str">
        <f>VLOOKUP(L2042,Location!$A$1:$D$157,3,FALSE)</f>
        <v>South</v>
      </c>
      <c r="Q2042" t="str">
        <f>VLOOKUP(L2042,Location!$A$1:$D$157,4,FALSE)</f>
        <v>Small Market</v>
      </c>
      <c r="R2042" t="str">
        <f>VLOOKUP(M2042,Product!$A$1:$D$14,2,FALSE)</f>
        <v>Columbian</v>
      </c>
      <c r="S2042" t="str">
        <f>VLOOKUP(M2042,Product!$A$1:$D$14,3,FALSE)</f>
        <v>Coffee</v>
      </c>
      <c r="T2042" t="str">
        <f>VLOOKUP(M2042,Product!$A$1:$D$14,4,FALSE)</f>
        <v>Regular</v>
      </c>
    </row>
    <row r="2043" spans="1:20" x14ac:dyDescent="0.3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s="2">
        <v>43069</v>
      </c>
      <c r="O2043" t="str">
        <f>VLOOKUP(L2043,Location!$A$1:$D$157,2,FALSE)</f>
        <v>Louisiana</v>
      </c>
      <c r="P2043" t="str">
        <f>VLOOKUP(L2043,Location!$A$1:$D$157,3,FALSE)</f>
        <v>South</v>
      </c>
      <c r="Q2043" t="str">
        <f>VLOOKUP(L2043,Location!$A$1:$D$157,4,FALSE)</f>
        <v>Small Market</v>
      </c>
      <c r="R2043" t="str">
        <f>VLOOKUP(M2043,Product!$A$1:$D$14,2,FALSE)</f>
        <v>Decaf Irish Cream</v>
      </c>
      <c r="S2043" t="str">
        <f>VLOOKUP(M2043,Product!$A$1:$D$14,3,FALSE)</f>
        <v>Coffee</v>
      </c>
      <c r="T2043" t="str">
        <f>VLOOKUP(M2043,Product!$A$1:$D$14,4,FALSE)</f>
        <v>Decaf</v>
      </c>
    </row>
    <row r="2044" spans="1:20" x14ac:dyDescent="0.3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s="2">
        <v>43069</v>
      </c>
      <c r="O2044" t="str">
        <f>VLOOKUP(L2044,Location!$A$1:$D$157,2,FALSE)</f>
        <v>Louisiana</v>
      </c>
      <c r="P2044" t="str">
        <f>VLOOKUP(L2044,Location!$A$1:$D$157,3,FALSE)</f>
        <v>South</v>
      </c>
      <c r="Q2044" t="str">
        <f>VLOOKUP(L2044,Location!$A$1:$D$157,4,FALSE)</f>
        <v>Small Market</v>
      </c>
      <c r="R2044" t="str">
        <f>VLOOKUP(M2044,Product!$A$1:$D$14,2,FALSE)</f>
        <v>Chamomile</v>
      </c>
      <c r="S2044" t="str">
        <f>VLOOKUP(M2044,Product!$A$1:$D$14,3,FALSE)</f>
        <v>Herbal Tea</v>
      </c>
      <c r="T2044" t="str">
        <f>VLOOKUP(M2044,Product!$A$1:$D$14,4,FALSE)</f>
        <v>Decaf</v>
      </c>
    </row>
    <row r="2045" spans="1:20" x14ac:dyDescent="0.3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s="2">
        <v>43069</v>
      </c>
      <c r="O2045" t="str">
        <f>VLOOKUP(L2045,Location!$A$1:$D$157,2,FALSE)</f>
        <v>Louisiana</v>
      </c>
      <c r="P2045" t="str">
        <f>VLOOKUP(L2045,Location!$A$1:$D$157,3,FALSE)</f>
        <v>South</v>
      </c>
      <c r="Q2045" t="str">
        <f>VLOOKUP(L2045,Location!$A$1:$D$157,4,FALSE)</f>
        <v>Small Market</v>
      </c>
      <c r="R2045" t="str">
        <f>VLOOKUP(M2045,Product!$A$1:$D$14,2,FALSE)</f>
        <v>Lemon</v>
      </c>
      <c r="S2045" t="str">
        <f>VLOOKUP(M2045,Product!$A$1:$D$14,3,FALSE)</f>
        <v>Herbal Tea</v>
      </c>
      <c r="T2045" t="str">
        <f>VLOOKUP(M2045,Product!$A$1:$D$14,4,FALSE)</f>
        <v>Decaf</v>
      </c>
    </row>
    <row r="2046" spans="1:20" x14ac:dyDescent="0.3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s="2">
        <v>43069</v>
      </c>
      <c r="O2046" t="str">
        <f>VLOOKUP(L2046,Location!$A$1:$D$157,2,FALSE)</f>
        <v>Louisiana</v>
      </c>
      <c r="P2046" t="str">
        <f>VLOOKUP(L2046,Location!$A$1:$D$157,3,FALSE)</f>
        <v>South</v>
      </c>
      <c r="Q2046" t="str">
        <f>VLOOKUP(L2046,Location!$A$1:$D$157,4,FALSE)</f>
        <v>Small Market</v>
      </c>
      <c r="R2046" t="str">
        <f>VLOOKUP(M2046,Product!$A$1:$D$14,2,FALSE)</f>
        <v>Caffe Latte</v>
      </c>
      <c r="S2046" t="str">
        <f>VLOOKUP(M2046,Product!$A$1:$D$14,3,FALSE)</f>
        <v>Espresso</v>
      </c>
      <c r="T2046" t="str">
        <f>VLOOKUP(M2046,Product!$A$1:$D$14,4,FALSE)</f>
        <v>Regular</v>
      </c>
    </row>
    <row r="2047" spans="1:20" x14ac:dyDescent="0.3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s="2">
        <v>43069</v>
      </c>
      <c r="O2047" t="str">
        <f>VLOOKUP(L2047,Location!$A$1:$D$157,2,FALSE)</f>
        <v>Louisiana</v>
      </c>
      <c r="P2047" t="str">
        <f>VLOOKUP(L2047,Location!$A$1:$D$157,3,FALSE)</f>
        <v>South</v>
      </c>
      <c r="Q2047" t="str">
        <f>VLOOKUP(L2047,Location!$A$1:$D$157,4,FALSE)</f>
        <v>Small Market</v>
      </c>
      <c r="R2047" t="str">
        <f>VLOOKUP(M2047,Product!$A$1:$D$14,2,FALSE)</f>
        <v>Caffe Mocha</v>
      </c>
      <c r="S2047" t="str">
        <f>VLOOKUP(M2047,Product!$A$1:$D$14,3,FALSE)</f>
        <v>Espresso</v>
      </c>
      <c r="T2047" t="str">
        <f>VLOOKUP(M2047,Product!$A$1:$D$14,4,FALSE)</f>
        <v>Regular</v>
      </c>
    </row>
    <row r="2048" spans="1:20" x14ac:dyDescent="0.3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s="2">
        <v>43069</v>
      </c>
      <c r="O2048" t="str">
        <f>VLOOKUP(L2048,Location!$A$1:$D$157,2,FALSE)</f>
        <v>Louisiana</v>
      </c>
      <c r="P2048" t="str">
        <f>VLOOKUP(L2048,Location!$A$1:$D$157,3,FALSE)</f>
        <v>South</v>
      </c>
      <c r="Q2048" t="str">
        <f>VLOOKUP(L2048,Location!$A$1:$D$157,4,FALSE)</f>
        <v>Small Market</v>
      </c>
      <c r="R2048" t="str">
        <f>VLOOKUP(M2048,Product!$A$1:$D$14,2,FALSE)</f>
        <v>Decaf Espresso</v>
      </c>
      <c r="S2048" t="str">
        <f>VLOOKUP(M2048,Product!$A$1:$D$14,3,FALSE)</f>
        <v>Espresso</v>
      </c>
      <c r="T2048" t="str">
        <f>VLOOKUP(M2048,Product!$A$1:$D$14,4,FALSE)</f>
        <v>Decaf</v>
      </c>
    </row>
    <row r="2049" spans="1:20" x14ac:dyDescent="0.3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s="2">
        <v>43069</v>
      </c>
      <c r="O2049" t="str">
        <f>VLOOKUP(L2049,Location!$A$1:$D$157,2,FALSE)</f>
        <v>New Mexico</v>
      </c>
      <c r="P2049" t="str">
        <f>VLOOKUP(L2049,Location!$A$1:$D$157,3,FALSE)</f>
        <v>South</v>
      </c>
      <c r="Q2049" t="str">
        <f>VLOOKUP(L2049,Location!$A$1:$D$157,4,FALSE)</f>
        <v>Small Market</v>
      </c>
      <c r="R2049" t="str">
        <f>VLOOKUP(M2049,Product!$A$1:$D$14,2,FALSE)</f>
        <v>Columbian</v>
      </c>
      <c r="S2049" t="str">
        <f>VLOOKUP(M2049,Product!$A$1:$D$14,3,FALSE)</f>
        <v>Coffee</v>
      </c>
      <c r="T2049" t="str">
        <f>VLOOKUP(M2049,Product!$A$1:$D$14,4,FALSE)</f>
        <v>Regular</v>
      </c>
    </row>
    <row r="2050" spans="1:20" x14ac:dyDescent="0.3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182</v>
      </c>
      <c r="J2050">
        <v>90</v>
      </c>
      <c r="K2050">
        <v>190</v>
      </c>
      <c r="L2050">
        <v>505</v>
      </c>
      <c r="M2050">
        <v>3</v>
      </c>
      <c r="N2050" s="2">
        <v>43069</v>
      </c>
      <c r="O2050" t="str">
        <f>VLOOKUP(L2050,Location!$A$1:$D$157,2,FALSE)</f>
        <v>New Mexico</v>
      </c>
      <c r="P2050" t="str">
        <f>VLOOKUP(L2050,Location!$A$1:$D$157,3,FALSE)</f>
        <v>South</v>
      </c>
      <c r="Q2050" t="str">
        <f>VLOOKUP(L2050,Location!$A$1:$D$157,4,FALSE)</f>
        <v>Small Market</v>
      </c>
      <c r="R2050" t="str">
        <f>VLOOKUP(M2050,Product!$A$1:$D$14,2,FALSE)</f>
        <v>Decaf Irish Cream</v>
      </c>
      <c r="S2050" t="str">
        <f>VLOOKUP(M2050,Product!$A$1:$D$14,3,FALSE)</f>
        <v>Coffee</v>
      </c>
      <c r="T2050" t="str">
        <f>VLOOKUP(M2050,Product!$A$1:$D$14,4,FALSE)</f>
        <v>Decaf</v>
      </c>
    </row>
    <row r="2051" spans="1:20" x14ac:dyDescent="0.3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2">
        <v>43069</v>
      </c>
      <c r="O2051" t="str">
        <f>VLOOKUP(L2051,Location!$A$1:$D$157,2,FALSE)</f>
        <v>New Mexico</v>
      </c>
      <c r="P2051" t="str">
        <f>VLOOKUP(L2051,Location!$A$1:$D$157,3,FALSE)</f>
        <v>South</v>
      </c>
      <c r="Q2051" t="str">
        <f>VLOOKUP(L2051,Location!$A$1:$D$157,4,FALSE)</f>
        <v>Small Market</v>
      </c>
      <c r="R2051" t="str">
        <f>VLOOKUP(M2051,Product!$A$1:$D$14,2,FALSE)</f>
        <v>Chamomile</v>
      </c>
      <c r="S2051" t="str">
        <f>VLOOKUP(M2051,Product!$A$1:$D$14,3,FALSE)</f>
        <v>Herbal Tea</v>
      </c>
      <c r="T2051" t="str">
        <f>VLOOKUP(M2051,Product!$A$1:$D$14,4,FALSE)</f>
        <v>Decaf</v>
      </c>
    </row>
    <row r="2052" spans="1:20" x14ac:dyDescent="0.3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s="2">
        <v>43069</v>
      </c>
      <c r="O2052" t="str">
        <f>VLOOKUP(L2052,Location!$A$1:$D$157,2,FALSE)</f>
        <v>New Mexico</v>
      </c>
      <c r="P2052" t="str">
        <f>VLOOKUP(L2052,Location!$A$1:$D$157,3,FALSE)</f>
        <v>South</v>
      </c>
      <c r="Q2052" t="str">
        <f>VLOOKUP(L2052,Location!$A$1:$D$157,4,FALSE)</f>
        <v>Small Market</v>
      </c>
      <c r="R2052" t="str">
        <f>VLOOKUP(M2052,Product!$A$1:$D$14,2,FALSE)</f>
        <v>Lemon</v>
      </c>
      <c r="S2052" t="str">
        <f>VLOOKUP(M2052,Product!$A$1:$D$14,3,FALSE)</f>
        <v>Herbal Tea</v>
      </c>
      <c r="T2052" t="str">
        <f>VLOOKUP(M2052,Product!$A$1:$D$14,4,FALSE)</f>
        <v>Decaf</v>
      </c>
    </row>
    <row r="2053" spans="1:20" x14ac:dyDescent="0.3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s="2">
        <v>43069</v>
      </c>
      <c r="O2053" t="str">
        <f>VLOOKUP(L2053,Location!$A$1:$D$157,2,FALSE)</f>
        <v>New Mexico</v>
      </c>
      <c r="P2053" t="str">
        <f>VLOOKUP(L2053,Location!$A$1:$D$157,3,FALSE)</f>
        <v>South</v>
      </c>
      <c r="Q2053" t="str">
        <f>VLOOKUP(L2053,Location!$A$1:$D$157,4,FALSE)</f>
        <v>Small Market</v>
      </c>
      <c r="R2053" t="str">
        <f>VLOOKUP(M2053,Product!$A$1:$D$14,2,FALSE)</f>
        <v>Caffe Latte</v>
      </c>
      <c r="S2053" t="str">
        <f>VLOOKUP(M2053,Product!$A$1:$D$14,3,FALSE)</f>
        <v>Espresso</v>
      </c>
      <c r="T2053" t="str">
        <f>VLOOKUP(M2053,Product!$A$1:$D$14,4,FALSE)</f>
        <v>Regular</v>
      </c>
    </row>
    <row r="2054" spans="1:20" x14ac:dyDescent="0.3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s="2">
        <v>43069</v>
      </c>
      <c r="O2054" t="str">
        <f>VLOOKUP(L2054,Location!$A$1:$D$157,2,FALSE)</f>
        <v>New Mexico</v>
      </c>
      <c r="P2054" t="str">
        <f>VLOOKUP(L2054,Location!$A$1:$D$157,3,FALSE)</f>
        <v>South</v>
      </c>
      <c r="Q2054" t="str">
        <f>VLOOKUP(L2054,Location!$A$1:$D$157,4,FALSE)</f>
        <v>Small Market</v>
      </c>
      <c r="R2054" t="str">
        <f>VLOOKUP(M2054,Product!$A$1:$D$14,2,FALSE)</f>
        <v>Caffe Mocha</v>
      </c>
      <c r="S2054" t="str">
        <f>VLOOKUP(M2054,Product!$A$1:$D$14,3,FALSE)</f>
        <v>Espresso</v>
      </c>
      <c r="T2054" t="str">
        <f>VLOOKUP(M2054,Product!$A$1:$D$14,4,FALSE)</f>
        <v>Regular</v>
      </c>
    </row>
    <row r="2055" spans="1:20" x14ac:dyDescent="0.3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s="2">
        <v>43069</v>
      </c>
      <c r="O2055" t="str">
        <f>VLOOKUP(L2055,Location!$A$1:$D$157,2,FALSE)</f>
        <v>New Mexico</v>
      </c>
      <c r="P2055" t="str">
        <f>VLOOKUP(L2055,Location!$A$1:$D$157,3,FALSE)</f>
        <v>South</v>
      </c>
      <c r="Q2055" t="str">
        <f>VLOOKUP(L2055,Location!$A$1:$D$157,4,FALSE)</f>
        <v>Small Market</v>
      </c>
      <c r="R2055" t="str">
        <f>VLOOKUP(M2055,Product!$A$1:$D$14,2,FALSE)</f>
        <v>Decaf Espresso</v>
      </c>
      <c r="S2055" t="str">
        <f>VLOOKUP(M2055,Product!$A$1:$D$14,3,FALSE)</f>
        <v>Espresso</v>
      </c>
      <c r="T2055" t="str">
        <f>VLOOKUP(M2055,Product!$A$1:$D$14,4,FALSE)</f>
        <v>Decaf</v>
      </c>
    </row>
    <row r="2056" spans="1:20" x14ac:dyDescent="0.3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s="2">
        <v>43069</v>
      </c>
      <c r="O2056" t="str">
        <f>VLOOKUP(L2056,Location!$A$1:$D$157,2,FALSE)</f>
        <v>Oklahoma</v>
      </c>
      <c r="P2056" t="str">
        <f>VLOOKUP(L2056,Location!$A$1:$D$157,3,FALSE)</f>
        <v>South</v>
      </c>
      <c r="Q2056" t="str">
        <f>VLOOKUP(L2056,Location!$A$1:$D$157,4,FALSE)</f>
        <v>Small Market</v>
      </c>
      <c r="R2056" t="str">
        <f>VLOOKUP(M2056,Product!$A$1:$D$14,2,FALSE)</f>
        <v>Columbian</v>
      </c>
      <c r="S2056" t="str">
        <f>VLOOKUP(M2056,Product!$A$1:$D$14,3,FALSE)</f>
        <v>Coffee</v>
      </c>
      <c r="T2056" t="str">
        <f>VLOOKUP(M2056,Product!$A$1:$D$14,4,FALSE)</f>
        <v>Regular</v>
      </c>
    </row>
    <row r="2057" spans="1:20" x14ac:dyDescent="0.3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s="2">
        <v>43069</v>
      </c>
      <c r="O2057" t="str">
        <f>VLOOKUP(L2057,Location!$A$1:$D$157,2,FALSE)</f>
        <v>Oklahoma</v>
      </c>
      <c r="P2057" t="str">
        <f>VLOOKUP(L2057,Location!$A$1:$D$157,3,FALSE)</f>
        <v>South</v>
      </c>
      <c r="Q2057" t="str">
        <f>VLOOKUP(L2057,Location!$A$1:$D$157,4,FALSE)</f>
        <v>Small Market</v>
      </c>
      <c r="R2057" t="str">
        <f>VLOOKUP(M2057,Product!$A$1:$D$14,2,FALSE)</f>
        <v>Decaf Irish Cream</v>
      </c>
      <c r="S2057" t="str">
        <f>VLOOKUP(M2057,Product!$A$1:$D$14,3,FALSE)</f>
        <v>Coffee</v>
      </c>
      <c r="T2057" t="str">
        <f>VLOOKUP(M2057,Product!$A$1:$D$14,4,FALSE)</f>
        <v>Decaf</v>
      </c>
    </row>
    <row r="2058" spans="1:20" x14ac:dyDescent="0.3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2">
        <v>43069</v>
      </c>
      <c r="O2058" t="str">
        <f>VLOOKUP(L2058,Location!$A$1:$D$157,2,FALSE)</f>
        <v>Oklahoma</v>
      </c>
      <c r="P2058" t="str">
        <f>VLOOKUP(L2058,Location!$A$1:$D$157,3,FALSE)</f>
        <v>South</v>
      </c>
      <c r="Q2058" t="str">
        <f>VLOOKUP(L2058,Location!$A$1:$D$157,4,FALSE)</f>
        <v>Small Market</v>
      </c>
      <c r="R2058" t="str">
        <f>VLOOKUP(M2058,Product!$A$1:$D$14,2,FALSE)</f>
        <v>Chamomile</v>
      </c>
      <c r="S2058" t="str">
        <f>VLOOKUP(M2058,Product!$A$1:$D$14,3,FALSE)</f>
        <v>Herbal Tea</v>
      </c>
      <c r="T2058" t="str">
        <f>VLOOKUP(M2058,Product!$A$1:$D$14,4,FALSE)</f>
        <v>Decaf</v>
      </c>
    </row>
    <row r="2059" spans="1:20" x14ac:dyDescent="0.3">
      <c r="A2059">
        <v>20</v>
      </c>
      <c r="B2059">
        <v>145</v>
      </c>
      <c r="C2059">
        <v>250</v>
      </c>
      <c r="D2059">
        <v>94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s="2">
        <v>43069</v>
      </c>
      <c r="O2059" t="str">
        <f>VLOOKUP(L2059,Location!$A$1:$D$157,2,FALSE)</f>
        <v>Oklahoma</v>
      </c>
      <c r="P2059" t="str">
        <f>VLOOKUP(L2059,Location!$A$1:$D$157,3,FALSE)</f>
        <v>South</v>
      </c>
      <c r="Q2059" t="str">
        <f>VLOOKUP(L2059,Location!$A$1:$D$157,4,FALSE)</f>
        <v>Small Market</v>
      </c>
      <c r="R2059" t="str">
        <f>VLOOKUP(M2059,Product!$A$1:$D$14,2,FALSE)</f>
        <v>Lemon</v>
      </c>
      <c r="S2059" t="str">
        <f>VLOOKUP(M2059,Product!$A$1:$D$14,3,FALSE)</f>
        <v>Herbal Tea</v>
      </c>
      <c r="T2059" t="str">
        <f>VLOOKUP(M2059,Product!$A$1:$D$14,4,FALSE)</f>
        <v>Decaf</v>
      </c>
    </row>
    <row r="2060" spans="1:20" x14ac:dyDescent="0.3">
      <c r="A2060">
        <v>121</v>
      </c>
      <c r="B2060">
        <v>186</v>
      </c>
      <c r="C2060">
        <v>320</v>
      </c>
      <c r="D2060">
        <v>67</v>
      </c>
      <c r="E2060">
        <v>65</v>
      </c>
      <c r="F2060">
        <v>41</v>
      </c>
      <c r="G2060">
        <v>-2248</v>
      </c>
      <c r="H2060">
        <v>90</v>
      </c>
      <c r="I2060">
        <v>83</v>
      </c>
      <c r="J2060">
        <v>140</v>
      </c>
      <c r="K2060">
        <v>240</v>
      </c>
      <c r="L2060">
        <v>918</v>
      </c>
      <c r="M2060">
        <v>4</v>
      </c>
      <c r="N2060" s="2">
        <v>43069</v>
      </c>
      <c r="O2060" t="str">
        <f>VLOOKUP(L2060,Location!$A$1:$D$157,2,FALSE)</f>
        <v>Oklahoma</v>
      </c>
      <c r="P2060" t="str">
        <f>VLOOKUP(L2060,Location!$A$1:$D$157,3,FALSE)</f>
        <v>South</v>
      </c>
      <c r="Q2060" t="str">
        <f>VLOOKUP(L2060,Location!$A$1:$D$157,4,FALSE)</f>
        <v>Small Market</v>
      </c>
      <c r="R2060" t="str">
        <f>VLOOKUP(M2060,Product!$A$1:$D$14,2,FALSE)</f>
        <v>Caffe Latte</v>
      </c>
      <c r="S2060" t="str">
        <f>VLOOKUP(M2060,Product!$A$1:$D$14,3,FALSE)</f>
        <v>Espresso</v>
      </c>
      <c r="T2060" t="str">
        <f>VLOOKUP(M2060,Product!$A$1:$D$14,4,FALSE)</f>
        <v>Regular</v>
      </c>
    </row>
    <row r="2061" spans="1:20" x14ac:dyDescent="0.3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s="2">
        <v>43069</v>
      </c>
      <c r="O2061" t="str">
        <f>VLOOKUP(L2061,Location!$A$1:$D$157,2,FALSE)</f>
        <v>Oklahoma</v>
      </c>
      <c r="P2061" t="str">
        <f>VLOOKUP(L2061,Location!$A$1:$D$157,3,FALSE)</f>
        <v>South</v>
      </c>
      <c r="Q2061" t="str">
        <f>VLOOKUP(L2061,Location!$A$1:$D$157,4,FALSE)</f>
        <v>Small Market</v>
      </c>
      <c r="R2061" t="str">
        <f>VLOOKUP(M2061,Product!$A$1:$D$14,2,FALSE)</f>
        <v>Caffe Mocha</v>
      </c>
      <c r="S2061" t="str">
        <f>VLOOKUP(M2061,Product!$A$1:$D$14,3,FALSE)</f>
        <v>Espresso</v>
      </c>
      <c r="T2061" t="str">
        <f>VLOOKUP(M2061,Product!$A$1:$D$14,4,FALSE)</f>
        <v>Regular</v>
      </c>
    </row>
    <row r="2062" spans="1:20" x14ac:dyDescent="0.3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s="2">
        <v>43069</v>
      </c>
      <c r="O2062" t="str">
        <f>VLOOKUP(L2062,Location!$A$1:$D$157,2,FALSE)</f>
        <v>Oklahoma</v>
      </c>
      <c r="P2062" t="str">
        <f>VLOOKUP(L2062,Location!$A$1:$D$157,3,FALSE)</f>
        <v>South</v>
      </c>
      <c r="Q2062" t="str">
        <f>VLOOKUP(L2062,Location!$A$1:$D$157,4,FALSE)</f>
        <v>Small Market</v>
      </c>
      <c r="R2062" t="str">
        <f>VLOOKUP(M2062,Product!$A$1:$D$14,2,FALSE)</f>
        <v>Decaf Espresso</v>
      </c>
      <c r="S2062" t="str">
        <f>VLOOKUP(M2062,Product!$A$1:$D$14,3,FALSE)</f>
        <v>Espresso</v>
      </c>
      <c r="T2062" t="str">
        <f>VLOOKUP(M2062,Product!$A$1:$D$14,4,FALSE)</f>
        <v>Decaf</v>
      </c>
    </row>
    <row r="2063" spans="1:20" x14ac:dyDescent="0.3">
      <c r="A2063">
        <v>188</v>
      </c>
      <c r="B2063">
        <v>284</v>
      </c>
      <c r="C2063">
        <v>525</v>
      </c>
      <c r="D2063">
        <v>276</v>
      </c>
      <c r="E2063">
        <v>96</v>
      </c>
      <c r="F2063">
        <v>74</v>
      </c>
      <c r="G2063">
        <v>1321</v>
      </c>
      <c r="H2063">
        <v>240</v>
      </c>
      <c r="I2063">
        <v>302</v>
      </c>
      <c r="J2063">
        <v>340</v>
      </c>
      <c r="K2063">
        <v>620</v>
      </c>
      <c r="L2063">
        <v>972</v>
      </c>
      <c r="M2063">
        <v>2</v>
      </c>
      <c r="N2063" s="2">
        <v>43069</v>
      </c>
      <c r="O2063" t="str">
        <f>VLOOKUP(L2063,Location!$A$1:$D$157,2,FALSE)</f>
        <v>Texas</v>
      </c>
      <c r="P2063" t="str">
        <f>VLOOKUP(L2063,Location!$A$1:$D$157,3,FALSE)</f>
        <v>South</v>
      </c>
      <c r="Q2063" t="str">
        <f>VLOOKUP(L2063,Location!$A$1:$D$157,4,FALSE)</f>
        <v>Major Market</v>
      </c>
      <c r="R2063" t="str">
        <f>VLOOKUP(M2063,Product!$A$1:$D$14,2,FALSE)</f>
        <v>Columbian</v>
      </c>
      <c r="S2063" t="str">
        <f>VLOOKUP(M2063,Product!$A$1:$D$14,3,FALSE)</f>
        <v>Coffee</v>
      </c>
      <c r="T2063" t="str">
        <f>VLOOKUP(M2063,Product!$A$1:$D$14,4,FALSE)</f>
        <v>Regular</v>
      </c>
    </row>
    <row r="2064" spans="1:20" x14ac:dyDescent="0.3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2">
        <v>43069</v>
      </c>
      <c r="O2064" t="str">
        <f>VLOOKUP(L2064,Location!$A$1:$D$157,2,FALSE)</f>
        <v>Texas</v>
      </c>
      <c r="P2064" t="str">
        <f>VLOOKUP(L2064,Location!$A$1:$D$157,3,FALSE)</f>
        <v>South</v>
      </c>
      <c r="Q2064" t="str">
        <f>VLOOKUP(L2064,Location!$A$1:$D$157,4,FALSE)</f>
        <v>Major Market</v>
      </c>
      <c r="R2064" t="str">
        <f>VLOOKUP(M2064,Product!$A$1:$D$14,2,FALSE)</f>
        <v>Decaf Irish Cream</v>
      </c>
      <c r="S2064" t="str">
        <f>VLOOKUP(M2064,Product!$A$1:$D$14,3,FALSE)</f>
        <v>Coffee</v>
      </c>
      <c r="T2064" t="str">
        <f>VLOOKUP(M2064,Product!$A$1:$D$14,4,FALSE)</f>
        <v>Decaf</v>
      </c>
    </row>
    <row r="2065" spans="1:20" x14ac:dyDescent="0.3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s="2">
        <v>43069</v>
      </c>
      <c r="O2065" t="str">
        <f>VLOOKUP(L2065,Location!$A$1:$D$157,2,FALSE)</f>
        <v>Texas</v>
      </c>
      <c r="P2065" t="str">
        <f>VLOOKUP(L2065,Location!$A$1:$D$157,3,FALSE)</f>
        <v>South</v>
      </c>
      <c r="Q2065" t="str">
        <f>VLOOKUP(L2065,Location!$A$1:$D$157,4,FALSE)</f>
        <v>Major Market</v>
      </c>
      <c r="R2065" t="str">
        <f>VLOOKUP(M2065,Product!$A$1:$D$14,2,FALSE)</f>
        <v>Chamomile</v>
      </c>
      <c r="S2065" t="str">
        <f>VLOOKUP(M2065,Product!$A$1:$D$14,3,FALSE)</f>
        <v>Herbal Tea</v>
      </c>
      <c r="T2065" t="str">
        <f>VLOOKUP(M2065,Product!$A$1:$D$14,4,FALSE)</f>
        <v>Decaf</v>
      </c>
    </row>
    <row r="2066" spans="1:20" x14ac:dyDescent="0.3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2">
        <v>43069</v>
      </c>
      <c r="O2066" t="str">
        <f>VLOOKUP(L2066,Location!$A$1:$D$157,2,FALSE)</f>
        <v>Texas</v>
      </c>
      <c r="P2066" t="str">
        <f>VLOOKUP(L2066,Location!$A$1:$D$157,3,FALSE)</f>
        <v>South</v>
      </c>
      <c r="Q2066" t="str">
        <f>VLOOKUP(L2066,Location!$A$1:$D$157,4,FALSE)</f>
        <v>Major Market</v>
      </c>
      <c r="R2066" t="str">
        <f>VLOOKUP(M2066,Product!$A$1:$D$14,2,FALSE)</f>
        <v>Lemon</v>
      </c>
      <c r="S2066" t="str">
        <f>VLOOKUP(M2066,Product!$A$1:$D$14,3,FALSE)</f>
        <v>Herbal Tea</v>
      </c>
      <c r="T2066" t="str">
        <f>VLOOKUP(M2066,Product!$A$1:$D$14,4,FALSE)</f>
        <v>Decaf</v>
      </c>
    </row>
    <row r="2067" spans="1:20" x14ac:dyDescent="0.3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s="2">
        <v>43069</v>
      </c>
      <c r="O2067" t="str">
        <f>VLOOKUP(L2067,Location!$A$1:$D$157,2,FALSE)</f>
        <v>Texas</v>
      </c>
      <c r="P2067" t="str">
        <f>VLOOKUP(L2067,Location!$A$1:$D$157,3,FALSE)</f>
        <v>South</v>
      </c>
      <c r="Q2067" t="str">
        <f>VLOOKUP(L2067,Location!$A$1:$D$157,4,FALSE)</f>
        <v>Major Market</v>
      </c>
      <c r="R2067" t="str">
        <f>VLOOKUP(M2067,Product!$A$1:$D$14,2,FALSE)</f>
        <v>Caffe Latte</v>
      </c>
      <c r="S2067" t="str">
        <f>VLOOKUP(M2067,Product!$A$1:$D$14,3,FALSE)</f>
        <v>Espresso</v>
      </c>
      <c r="T2067" t="str">
        <f>VLOOKUP(M2067,Product!$A$1:$D$14,4,FALSE)</f>
        <v>Regular</v>
      </c>
    </row>
    <row r="2068" spans="1:20" x14ac:dyDescent="0.3">
      <c r="A2068">
        <v>133</v>
      </c>
      <c r="B2068">
        <v>179</v>
      </c>
      <c r="C2068">
        <v>302</v>
      </c>
      <c r="D2068">
        <v>150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2">
        <v>43069</v>
      </c>
      <c r="O2068" t="str">
        <f>VLOOKUP(L2068,Location!$A$1:$D$157,2,FALSE)</f>
        <v>Texas</v>
      </c>
      <c r="P2068" t="str">
        <f>VLOOKUP(L2068,Location!$A$1:$D$157,3,FALSE)</f>
        <v>South</v>
      </c>
      <c r="Q2068" t="str">
        <f>VLOOKUP(L2068,Location!$A$1:$D$157,4,FALSE)</f>
        <v>Major Market</v>
      </c>
      <c r="R2068" t="str">
        <f>VLOOKUP(M2068,Product!$A$1:$D$14,2,FALSE)</f>
        <v>Caffe Mocha</v>
      </c>
      <c r="S2068" t="str">
        <f>VLOOKUP(M2068,Product!$A$1:$D$14,3,FALSE)</f>
        <v>Espresso</v>
      </c>
      <c r="T2068" t="str">
        <f>VLOOKUP(M2068,Product!$A$1:$D$14,4,FALSE)</f>
        <v>Regular</v>
      </c>
    </row>
    <row r="2069" spans="1:20" x14ac:dyDescent="0.3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s="2">
        <v>43069</v>
      </c>
      <c r="O2069" t="str">
        <f>VLOOKUP(L2069,Location!$A$1:$D$157,2,FALSE)</f>
        <v>Texas</v>
      </c>
      <c r="P2069" t="str">
        <f>VLOOKUP(L2069,Location!$A$1:$D$157,3,FALSE)</f>
        <v>South</v>
      </c>
      <c r="Q2069" t="str">
        <f>VLOOKUP(L2069,Location!$A$1:$D$157,4,FALSE)</f>
        <v>Major Market</v>
      </c>
      <c r="R2069" t="str">
        <f>VLOOKUP(M2069,Product!$A$1:$D$14,2,FALSE)</f>
        <v>Decaf Espresso</v>
      </c>
      <c r="S2069" t="str">
        <f>VLOOKUP(M2069,Product!$A$1:$D$14,3,FALSE)</f>
        <v>Espresso</v>
      </c>
      <c r="T2069" t="str">
        <f>VLOOKUP(M2069,Product!$A$1:$D$14,4,FALSE)</f>
        <v>Decaf</v>
      </c>
    </row>
    <row r="2070" spans="1:20" x14ac:dyDescent="0.3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s="2">
        <v>43069</v>
      </c>
      <c r="O2070" t="str">
        <f>VLOOKUP(L2070,Location!$A$1:$D$157,2,FALSE)</f>
        <v>Utah</v>
      </c>
      <c r="P2070" t="str">
        <f>VLOOKUP(L2070,Location!$A$1:$D$157,3,FALSE)</f>
        <v>West</v>
      </c>
      <c r="Q2070" t="str">
        <f>VLOOKUP(L2070,Location!$A$1:$D$157,4,FALSE)</f>
        <v>Small Market</v>
      </c>
      <c r="R2070" t="str">
        <f>VLOOKUP(M2070,Product!$A$1:$D$14,2,FALSE)</f>
        <v>Chamomile</v>
      </c>
      <c r="S2070" t="str">
        <f>VLOOKUP(M2070,Product!$A$1:$D$14,3,FALSE)</f>
        <v>Herbal Tea</v>
      </c>
      <c r="T2070" t="str">
        <f>VLOOKUP(M2070,Product!$A$1:$D$14,4,FALSE)</f>
        <v>Decaf</v>
      </c>
    </row>
    <row r="2071" spans="1:20" x14ac:dyDescent="0.3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s="2">
        <v>43069</v>
      </c>
      <c r="O2071" t="str">
        <f>VLOOKUP(L2071,Location!$A$1:$D$157,2,FALSE)</f>
        <v>Utah</v>
      </c>
      <c r="P2071" t="str">
        <f>VLOOKUP(L2071,Location!$A$1:$D$157,3,FALSE)</f>
        <v>West</v>
      </c>
      <c r="Q2071" t="str">
        <f>VLOOKUP(L2071,Location!$A$1:$D$157,4,FALSE)</f>
        <v>Small Market</v>
      </c>
      <c r="R2071" t="str">
        <f>VLOOKUP(M2071,Product!$A$1:$D$14,2,FALSE)</f>
        <v>Lemon</v>
      </c>
      <c r="S2071" t="str">
        <f>VLOOKUP(M2071,Product!$A$1:$D$14,3,FALSE)</f>
        <v>Herbal Tea</v>
      </c>
      <c r="T2071" t="str">
        <f>VLOOKUP(M2071,Product!$A$1:$D$14,4,FALSE)</f>
        <v>Decaf</v>
      </c>
    </row>
    <row r="2072" spans="1:20" x14ac:dyDescent="0.3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s="2">
        <v>43069</v>
      </c>
      <c r="O2072" t="str">
        <f>VLOOKUP(L2072,Location!$A$1:$D$157,2,FALSE)</f>
        <v>Utah</v>
      </c>
      <c r="P2072" t="str">
        <f>VLOOKUP(L2072,Location!$A$1:$D$157,3,FALSE)</f>
        <v>West</v>
      </c>
      <c r="Q2072" t="str">
        <f>VLOOKUP(L2072,Location!$A$1:$D$157,4,FALSE)</f>
        <v>Small Market</v>
      </c>
      <c r="R2072" t="str">
        <f>VLOOKUP(M2072,Product!$A$1:$D$14,2,FALSE)</f>
        <v>Mint</v>
      </c>
      <c r="S2072" t="str">
        <f>VLOOKUP(M2072,Product!$A$1:$D$14,3,FALSE)</f>
        <v>Herbal Tea</v>
      </c>
      <c r="T2072" t="str">
        <f>VLOOKUP(M2072,Product!$A$1:$D$14,4,FALSE)</f>
        <v>Decaf</v>
      </c>
    </row>
    <row r="2073" spans="1:20" x14ac:dyDescent="0.3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s="2">
        <v>43069</v>
      </c>
      <c r="O2073" t="str">
        <f>VLOOKUP(L2073,Location!$A$1:$D$157,2,FALSE)</f>
        <v>Utah</v>
      </c>
      <c r="P2073" t="str">
        <f>VLOOKUP(L2073,Location!$A$1:$D$157,3,FALSE)</f>
        <v>West</v>
      </c>
      <c r="Q2073" t="str">
        <f>VLOOKUP(L2073,Location!$A$1:$D$157,4,FALSE)</f>
        <v>Small Market</v>
      </c>
      <c r="R2073" t="str">
        <f>VLOOKUP(M2073,Product!$A$1:$D$14,2,FALSE)</f>
        <v>Darjeeling</v>
      </c>
      <c r="S2073" t="str">
        <f>VLOOKUP(M2073,Product!$A$1:$D$14,3,FALSE)</f>
        <v>Tea</v>
      </c>
      <c r="T2073" t="str">
        <f>VLOOKUP(M2073,Product!$A$1:$D$14,4,FALSE)</f>
        <v>Regular</v>
      </c>
    </row>
    <row r="2074" spans="1:20" x14ac:dyDescent="0.3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s="2">
        <v>43069</v>
      </c>
      <c r="O2074" t="str">
        <f>VLOOKUP(L2074,Location!$A$1:$D$157,2,FALSE)</f>
        <v>Utah</v>
      </c>
      <c r="P2074" t="str">
        <f>VLOOKUP(L2074,Location!$A$1:$D$157,3,FALSE)</f>
        <v>West</v>
      </c>
      <c r="Q2074" t="str">
        <f>VLOOKUP(L2074,Location!$A$1:$D$157,4,FALSE)</f>
        <v>Small Market</v>
      </c>
      <c r="R2074" t="str">
        <f>VLOOKUP(M2074,Product!$A$1:$D$14,2,FALSE)</f>
        <v>Earl Grey</v>
      </c>
      <c r="S2074" t="str">
        <f>VLOOKUP(M2074,Product!$A$1:$D$14,3,FALSE)</f>
        <v>Tea</v>
      </c>
      <c r="T2074" t="str">
        <f>VLOOKUP(M2074,Product!$A$1:$D$14,4,FALSE)</f>
        <v>Regular</v>
      </c>
    </row>
    <row r="2075" spans="1:20" x14ac:dyDescent="0.3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2">
        <v>43069</v>
      </c>
      <c r="O2075" t="str">
        <f>VLOOKUP(L2075,Location!$A$1:$D$157,2,FALSE)</f>
        <v>Utah</v>
      </c>
      <c r="P2075" t="str">
        <f>VLOOKUP(L2075,Location!$A$1:$D$157,3,FALSE)</f>
        <v>West</v>
      </c>
      <c r="Q2075" t="str">
        <f>VLOOKUP(L2075,Location!$A$1:$D$157,4,FALSE)</f>
        <v>Small Market</v>
      </c>
      <c r="R2075" t="str">
        <f>VLOOKUP(M2075,Product!$A$1:$D$14,2,FALSE)</f>
        <v>Green Tea</v>
      </c>
      <c r="S2075" t="str">
        <f>VLOOKUP(M2075,Product!$A$1:$D$14,3,FALSE)</f>
        <v>Tea</v>
      </c>
      <c r="T2075" t="str">
        <f>VLOOKUP(M2075,Product!$A$1:$D$14,4,FALSE)</f>
        <v>Regular</v>
      </c>
    </row>
    <row r="2076" spans="1:20" x14ac:dyDescent="0.3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s="2">
        <v>43069</v>
      </c>
      <c r="O2076" t="str">
        <f>VLOOKUP(L2076,Location!$A$1:$D$157,2,FALSE)</f>
        <v>Utah</v>
      </c>
      <c r="P2076" t="str">
        <f>VLOOKUP(L2076,Location!$A$1:$D$157,3,FALSE)</f>
        <v>West</v>
      </c>
      <c r="Q2076" t="str">
        <f>VLOOKUP(L2076,Location!$A$1:$D$157,4,FALSE)</f>
        <v>Small Market</v>
      </c>
      <c r="R2076" t="str">
        <f>VLOOKUP(M2076,Product!$A$1:$D$14,2,FALSE)</f>
        <v>Amaretto</v>
      </c>
      <c r="S2076" t="str">
        <f>VLOOKUP(M2076,Product!$A$1:$D$14,3,FALSE)</f>
        <v>Coffee</v>
      </c>
      <c r="T2076" t="str">
        <f>VLOOKUP(M2076,Product!$A$1:$D$14,4,FALSE)</f>
        <v>Regular</v>
      </c>
    </row>
    <row r="2077" spans="1:20" x14ac:dyDescent="0.3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s="2">
        <v>43069</v>
      </c>
      <c r="O2077" t="str">
        <f>VLOOKUP(L2077,Location!$A$1:$D$157,2,FALSE)</f>
        <v>Utah</v>
      </c>
      <c r="P2077" t="str">
        <f>VLOOKUP(L2077,Location!$A$1:$D$157,3,FALSE)</f>
        <v>West</v>
      </c>
      <c r="Q2077" t="str">
        <f>VLOOKUP(L2077,Location!$A$1:$D$157,4,FALSE)</f>
        <v>Small Market</v>
      </c>
      <c r="R2077" t="str">
        <f>VLOOKUP(M2077,Product!$A$1:$D$14,2,FALSE)</f>
        <v>Columbian</v>
      </c>
      <c r="S2077" t="str">
        <f>VLOOKUP(M2077,Product!$A$1:$D$14,3,FALSE)</f>
        <v>Coffee</v>
      </c>
      <c r="T2077" t="str">
        <f>VLOOKUP(M2077,Product!$A$1:$D$14,4,FALSE)</f>
        <v>Regular</v>
      </c>
    </row>
    <row r="2078" spans="1:20" x14ac:dyDescent="0.3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s="2">
        <v>43069</v>
      </c>
      <c r="O2078" t="str">
        <f>VLOOKUP(L2078,Location!$A$1:$D$157,2,FALSE)</f>
        <v>Utah</v>
      </c>
      <c r="P2078" t="str">
        <f>VLOOKUP(L2078,Location!$A$1:$D$157,3,FALSE)</f>
        <v>West</v>
      </c>
      <c r="Q2078" t="str">
        <f>VLOOKUP(L2078,Location!$A$1:$D$157,4,FALSE)</f>
        <v>Small Market</v>
      </c>
      <c r="R2078" t="str">
        <f>VLOOKUP(M2078,Product!$A$1:$D$14,2,FALSE)</f>
        <v>Decaf Irish Cream</v>
      </c>
      <c r="S2078" t="str">
        <f>VLOOKUP(M2078,Product!$A$1:$D$14,3,FALSE)</f>
        <v>Coffee</v>
      </c>
      <c r="T2078" t="str">
        <f>VLOOKUP(M2078,Product!$A$1:$D$14,4,FALSE)</f>
        <v>Decaf</v>
      </c>
    </row>
    <row r="2079" spans="1:20" x14ac:dyDescent="0.3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s="2">
        <v>43069</v>
      </c>
      <c r="O2079" t="str">
        <f>VLOOKUP(L2079,Location!$A$1:$D$157,2,FALSE)</f>
        <v>Utah</v>
      </c>
      <c r="P2079" t="str">
        <f>VLOOKUP(L2079,Location!$A$1:$D$157,3,FALSE)</f>
        <v>West</v>
      </c>
      <c r="Q2079" t="str">
        <f>VLOOKUP(L2079,Location!$A$1:$D$157,4,FALSE)</f>
        <v>Small Market</v>
      </c>
      <c r="R2079" t="str">
        <f>VLOOKUP(M2079,Product!$A$1:$D$14,2,FALSE)</f>
        <v>Caffe Latte</v>
      </c>
      <c r="S2079" t="str">
        <f>VLOOKUP(M2079,Product!$A$1:$D$14,3,FALSE)</f>
        <v>Espresso</v>
      </c>
      <c r="T2079" t="str">
        <f>VLOOKUP(M2079,Product!$A$1:$D$14,4,FALSE)</f>
        <v>Regular</v>
      </c>
    </row>
    <row r="2080" spans="1:20" x14ac:dyDescent="0.3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s="2">
        <v>43069</v>
      </c>
      <c r="O2080" t="str">
        <f>VLOOKUP(L2080,Location!$A$1:$D$157,2,FALSE)</f>
        <v>Utah</v>
      </c>
      <c r="P2080" t="str">
        <f>VLOOKUP(L2080,Location!$A$1:$D$157,3,FALSE)</f>
        <v>West</v>
      </c>
      <c r="Q2080" t="str">
        <f>VLOOKUP(L2080,Location!$A$1:$D$157,4,FALSE)</f>
        <v>Small Market</v>
      </c>
      <c r="R2080" t="str">
        <f>VLOOKUP(M2080,Product!$A$1:$D$14,2,FALSE)</f>
        <v>Caffe Mocha</v>
      </c>
      <c r="S2080" t="str">
        <f>VLOOKUP(M2080,Product!$A$1:$D$14,3,FALSE)</f>
        <v>Espresso</v>
      </c>
      <c r="T2080" t="str">
        <f>VLOOKUP(M2080,Product!$A$1:$D$14,4,FALSE)</f>
        <v>Regular</v>
      </c>
    </row>
    <row r="2081" spans="1:20" x14ac:dyDescent="0.3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s="2">
        <v>43069</v>
      </c>
      <c r="O2081" t="str">
        <f>VLOOKUP(L2081,Location!$A$1:$D$157,2,FALSE)</f>
        <v>Utah</v>
      </c>
      <c r="P2081" t="str">
        <f>VLOOKUP(L2081,Location!$A$1:$D$157,3,FALSE)</f>
        <v>West</v>
      </c>
      <c r="Q2081" t="str">
        <f>VLOOKUP(L2081,Location!$A$1:$D$157,4,FALSE)</f>
        <v>Small Market</v>
      </c>
      <c r="R2081" t="str">
        <f>VLOOKUP(M2081,Product!$A$1:$D$14,2,FALSE)</f>
        <v>Decaf Espresso</v>
      </c>
      <c r="S2081" t="str">
        <f>VLOOKUP(M2081,Product!$A$1:$D$14,3,FALSE)</f>
        <v>Espresso</v>
      </c>
      <c r="T2081" t="str">
        <f>VLOOKUP(M2081,Product!$A$1:$D$14,4,FALSE)</f>
        <v>Decaf</v>
      </c>
    </row>
    <row r="2082" spans="1:20" x14ac:dyDescent="0.3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s="2">
        <v>43069</v>
      </c>
      <c r="O2082" t="str">
        <f>VLOOKUP(L2082,Location!$A$1:$D$157,2,FALSE)</f>
        <v>California</v>
      </c>
      <c r="P2082" t="str">
        <f>VLOOKUP(L2082,Location!$A$1:$D$157,3,FALSE)</f>
        <v>West</v>
      </c>
      <c r="Q2082" t="str">
        <f>VLOOKUP(L2082,Location!$A$1:$D$157,4,FALSE)</f>
        <v>Major Market</v>
      </c>
      <c r="R2082" t="str">
        <f>VLOOKUP(M2082,Product!$A$1:$D$14,2,FALSE)</f>
        <v>Chamomile</v>
      </c>
      <c r="S2082" t="str">
        <f>VLOOKUP(M2082,Product!$A$1:$D$14,3,FALSE)</f>
        <v>Herbal Tea</v>
      </c>
      <c r="T2082" t="str">
        <f>VLOOKUP(M2082,Product!$A$1:$D$14,4,FALSE)</f>
        <v>Decaf</v>
      </c>
    </row>
    <row r="2083" spans="1:20" x14ac:dyDescent="0.3">
      <c r="A2083">
        <v>188</v>
      </c>
      <c r="B2083">
        <v>284</v>
      </c>
      <c r="C2083">
        <v>525</v>
      </c>
      <c r="D2083">
        <v>207</v>
      </c>
      <c r="E2083">
        <v>96</v>
      </c>
      <c r="F2083">
        <v>74</v>
      </c>
      <c r="G2083">
        <v>1321</v>
      </c>
      <c r="H2083">
        <v>170</v>
      </c>
      <c r="I2083">
        <v>175</v>
      </c>
      <c r="J2083">
        <v>260</v>
      </c>
      <c r="K2083">
        <v>480</v>
      </c>
      <c r="L2083">
        <v>415</v>
      </c>
      <c r="M2083">
        <v>9</v>
      </c>
      <c r="N2083" s="2">
        <v>43069</v>
      </c>
      <c r="O2083" t="str">
        <f>VLOOKUP(L2083,Location!$A$1:$D$157,2,FALSE)</f>
        <v>California</v>
      </c>
      <c r="P2083" t="str">
        <f>VLOOKUP(L2083,Location!$A$1:$D$157,3,FALSE)</f>
        <v>West</v>
      </c>
      <c r="Q2083" t="str">
        <f>VLOOKUP(L2083,Location!$A$1:$D$157,4,FALSE)</f>
        <v>Major Market</v>
      </c>
      <c r="R2083" t="str">
        <f>VLOOKUP(M2083,Product!$A$1:$D$14,2,FALSE)</f>
        <v>Lemon</v>
      </c>
      <c r="S2083" t="str">
        <f>VLOOKUP(M2083,Product!$A$1:$D$14,3,FALSE)</f>
        <v>Herbal Tea</v>
      </c>
      <c r="T2083" t="str">
        <f>VLOOKUP(M2083,Product!$A$1:$D$14,4,FALSE)</f>
        <v>Decaf</v>
      </c>
    </row>
    <row r="2084" spans="1:20" x14ac:dyDescent="0.3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s="2">
        <v>43069</v>
      </c>
      <c r="O2084" t="str">
        <f>VLOOKUP(L2084,Location!$A$1:$D$157,2,FALSE)</f>
        <v>California</v>
      </c>
      <c r="P2084" t="str">
        <f>VLOOKUP(L2084,Location!$A$1:$D$157,3,FALSE)</f>
        <v>West</v>
      </c>
      <c r="Q2084" t="str">
        <f>VLOOKUP(L2084,Location!$A$1:$D$157,4,FALSE)</f>
        <v>Major Market</v>
      </c>
      <c r="R2084" t="str">
        <f>VLOOKUP(M2084,Product!$A$1:$D$14,2,FALSE)</f>
        <v>Mint</v>
      </c>
      <c r="S2084" t="str">
        <f>VLOOKUP(M2084,Product!$A$1:$D$14,3,FALSE)</f>
        <v>Herbal Tea</v>
      </c>
      <c r="T2084" t="str">
        <f>VLOOKUP(M2084,Product!$A$1:$D$14,4,FALSE)</f>
        <v>Decaf</v>
      </c>
    </row>
    <row r="2085" spans="1:20" x14ac:dyDescent="0.3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s="2">
        <v>43069</v>
      </c>
      <c r="O2085" t="str">
        <f>VLOOKUP(L2085,Location!$A$1:$D$157,2,FALSE)</f>
        <v>California</v>
      </c>
      <c r="P2085" t="str">
        <f>VLOOKUP(L2085,Location!$A$1:$D$157,3,FALSE)</f>
        <v>West</v>
      </c>
      <c r="Q2085" t="str">
        <f>VLOOKUP(L2085,Location!$A$1:$D$157,4,FALSE)</f>
        <v>Major Market</v>
      </c>
      <c r="R2085" t="str">
        <f>VLOOKUP(M2085,Product!$A$1:$D$14,2,FALSE)</f>
        <v>Darjeeling</v>
      </c>
      <c r="S2085" t="str">
        <f>VLOOKUP(M2085,Product!$A$1:$D$14,3,FALSE)</f>
        <v>Tea</v>
      </c>
      <c r="T2085" t="str">
        <f>VLOOKUP(M2085,Product!$A$1:$D$14,4,FALSE)</f>
        <v>Regular</v>
      </c>
    </row>
    <row r="2086" spans="1:20" x14ac:dyDescent="0.3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s="2">
        <v>43069</v>
      </c>
      <c r="O2086" t="str">
        <f>VLOOKUP(L2086,Location!$A$1:$D$157,2,FALSE)</f>
        <v>California</v>
      </c>
      <c r="P2086" t="str">
        <f>VLOOKUP(L2086,Location!$A$1:$D$157,3,FALSE)</f>
        <v>West</v>
      </c>
      <c r="Q2086" t="str">
        <f>VLOOKUP(L2086,Location!$A$1:$D$157,4,FALSE)</f>
        <v>Major Market</v>
      </c>
      <c r="R2086" t="str">
        <f>VLOOKUP(M2086,Product!$A$1:$D$14,2,FALSE)</f>
        <v>Earl Grey</v>
      </c>
      <c r="S2086" t="str">
        <f>VLOOKUP(M2086,Product!$A$1:$D$14,3,FALSE)</f>
        <v>Tea</v>
      </c>
      <c r="T2086" t="str">
        <f>VLOOKUP(M2086,Product!$A$1:$D$14,4,FALSE)</f>
        <v>Regular</v>
      </c>
    </row>
    <row r="2087" spans="1:20" x14ac:dyDescent="0.3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s="2">
        <v>43069</v>
      </c>
      <c r="O2087" t="str">
        <f>VLOOKUP(L2087,Location!$A$1:$D$157,2,FALSE)</f>
        <v>California</v>
      </c>
      <c r="P2087" t="str">
        <f>VLOOKUP(L2087,Location!$A$1:$D$157,3,FALSE)</f>
        <v>West</v>
      </c>
      <c r="Q2087" t="str">
        <f>VLOOKUP(L2087,Location!$A$1:$D$157,4,FALSE)</f>
        <v>Major Market</v>
      </c>
      <c r="R2087" t="str">
        <f>VLOOKUP(M2087,Product!$A$1:$D$14,2,FALSE)</f>
        <v>Green Tea</v>
      </c>
      <c r="S2087" t="str">
        <f>VLOOKUP(M2087,Product!$A$1:$D$14,3,FALSE)</f>
        <v>Tea</v>
      </c>
      <c r="T2087" t="str">
        <f>VLOOKUP(M2087,Product!$A$1:$D$14,4,FALSE)</f>
        <v>Regular</v>
      </c>
    </row>
    <row r="2088" spans="1:20" x14ac:dyDescent="0.3">
      <c r="A2088">
        <v>-88</v>
      </c>
      <c r="B2088">
        <v>-25</v>
      </c>
      <c r="C2088">
        <v>102</v>
      </c>
      <c r="D2088">
        <v>88</v>
      </c>
      <c r="E2088">
        <v>63</v>
      </c>
      <c r="F2088">
        <v>40</v>
      </c>
      <c r="G2088">
        <v>2947</v>
      </c>
      <c r="H2088">
        <v>-90</v>
      </c>
      <c r="I2088">
        <v>164</v>
      </c>
      <c r="J2088">
        <v>-30</v>
      </c>
      <c r="K2088">
        <v>120</v>
      </c>
      <c r="L2088">
        <v>951</v>
      </c>
      <c r="M2088">
        <v>1</v>
      </c>
      <c r="N2088" s="2">
        <v>43069</v>
      </c>
      <c r="O2088" t="str">
        <f>VLOOKUP(L2088,Location!$A$1:$D$157,2,FALSE)</f>
        <v>California</v>
      </c>
      <c r="P2088" t="str">
        <f>VLOOKUP(L2088,Location!$A$1:$D$157,3,FALSE)</f>
        <v>West</v>
      </c>
      <c r="Q2088" t="str">
        <f>VLOOKUP(L2088,Location!$A$1:$D$157,4,FALSE)</f>
        <v>Major Market</v>
      </c>
      <c r="R2088" t="str">
        <f>VLOOKUP(M2088,Product!$A$1:$D$14,2,FALSE)</f>
        <v>Amaretto</v>
      </c>
      <c r="S2088" t="str">
        <f>VLOOKUP(M2088,Product!$A$1:$D$14,3,FALSE)</f>
        <v>Coffee</v>
      </c>
      <c r="T2088" t="str">
        <f>VLOOKUP(M2088,Product!$A$1:$D$14,4,FALSE)</f>
        <v>Regular</v>
      </c>
    </row>
    <row r="2089" spans="1:20" x14ac:dyDescent="0.3">
      <c r="A2089">
        <v>271</v>
      </c>
      <c r="B2089">
        <v>420</v>
      </c>
      <c r="C2089">
        <v>699</v>
      </c>
      <c r="D2089">
        <v>278</v>
      </c>
      <c r="E2089">
        <v>149</v>
      </c>
      <c r="F2089">
        <v>97</v>
      </c>
      <c r="G2089">
        <v>2642</v>
      </c>
      <c r="H2089">
        <v>350</v>
      </c>
      <c r="I2089">
        <v>303</v>
      </c>
      <c r="J2089">
        <v>500</v>
      </c>
      <c r="K2089">
        <v>830</v>
      </c>
      <c r="L2089">
        <v>707</v>
      </c>
      <c r="M2089">
        <v>2</v>
      </c>
      <c r="N2089" s="2">
        <v>43069</v>
      </c>
      <c r="O2089" t="str">
        <f>VLOOKUP(L2089,Location!$A$1:$D$157,2,FALSE)</f>
        <v>California</v>
      </c>
      <c r="P2089" t="str">
        <f>VLOOKUP(L2089,Location!$A$1:$D$157,3,FALSE)</f>
        <v>West</v>
      </c>
      <c r="Q2089" t="str">
        <f>VLOOKUP(L2089,Location!$A$1:$D$157,4,FALSE)</f>
        <v>Major Market</v>
      </c>
      <c r="R2089" t="str">
        <f>VLOOKUP(M2089,Product!$A$1:$D$14,2,FALSE)</f>
        <v>Columbian</v>
      </c>
      <c r="S2089" t="str">
        <f>VLOOKUP(M2089,Product!$A$1:$D$14,3,FALSE)</f>
        <v>Coffee</v>
      </c>
      <c r="T2089" t="str">
        <f>VLOOKUP(M2089,Product!$A$1:$D$14,4,FALSE)</f>
        <v>Regular</v>
      </c>
    </row>
    <row r="2090" spans="1:20" x14ac:dyDescent="0.3">
      <c r="A2090">
        <v>-149</v>
      </c>
      <c r="B2090">
        <v>-32</v>
      </c>
      <c r="C2090">
        <v>192</v>
      </c>
      <c r="D2090">
        <v>200</v>
      </c>
      <c r="E2090">
        <v>117</v>
      </c>
      <c r="F2090">
        <v>73</v>
      </c>
      <c r="G2090">
        <v>4216</v>
      </c>
      <c r="H2090">
        <v>-150</v>
      </c>
      <c r="I2090">
        <v>299</v>
      </c>
      <c r="J2090">
        <v>-40</v>
      </c>
      <c r="K2090">
        <v>220</v>
      </c>
      <c r="L2090">
        <v>714</v>
      </c>
      <c r="M2090">
        <v>3</v>
      </c>
      <c r="N2090" s="2">
        <v>43069</v>
      </c>
      <c r="O2090" t="str">
        <f>VLOOKUP(L2090,Location!$A$1:$D$157,2,FALSE)</f>
        <v>California</v>
      </c>
      <c r="P2090" t="str">
        <f>VLOOKUP(L2090,Location!$A$1:$D$157,3,FALSE)</f>
        <v>West</v>
      </c>
      <c r="Q2090" t="str">
        <f>VLOOKUP(L2090,Location!$A$1:$D$157,4,FALSE)</f>
        <v>Major Market</v>
      </c>
      <c r="R2090" t="str">
        <f>VLOOKUP(M2090,Product!$A$1:$D$14,2,FALSE)</f>
        <v>Decaf Irish Cream</v>
      </c>
      <c r="S2090" t="str">
        <f>VLOOKUP(M2090,Product!$A$1:$D$14,3,FALSE)</f>
        <v>Coffee</v>
      </c>
      <c r="T2090" t="str">
        <f>VLOOKUP(M2090,Product!$A$1:$D$14,4,FALSE)</f>
        <v>Decaf</v>
      </c>
    </row>
    <row r="2091" spans="1:20" x14ac:dyDescent="0.3">
      <c r="A2091">
        <v>157</v>
      </c>
      <c r="B2091">
        <v>251</v>
      </c>
      <c r="C2091">
        <v>501</v>
      </c>
      <c r="D2091">
        <v>305</v>
      </c>
      <c r="E2091">
        <v>94</v>
      </c>
      <c r="F2091">
        <v>70</v>
      </c>
      <c r="G2091">
        <v>1820</v>
      </c>
      <c r="H2091">
        <v>160</v>
      </c>
      <c r="I2091">
        <v>248</v>
      </c>
      <c r="J2091">
        <v>240</v>
      </c>
      <c r="K2091">
        <v>480</v>
      </c>
      <c r="L2091">
        <v>916</v>
      </c>
      <c r="M2091">
        <v>4</v>
      </c>
      <c r="N2091" s="2">
        <v>43069</v>
      </c>
      <c r="O2091" t="str">
        <f>VLOOKUP(L2091,Location!$A$1:$D$157,2,FALSE)</f>
        <v>California</v>
      </c>
      <c r="P2091" t="str">
        <f>VLOOKUP(L2091,Location!$A$1:$D$157,3,FALSE)</f>
        <v>West</v>
      </c>
      <c r="Q2091" t="str">
        <f>VLOOKUP(L2091,Location!$A$1:$D$157,4,FALSE)</f>
        <v>Major Market</v>
      </c>
      <c r="R2091" t="str">
        <f>VLOOKUP(M2091,Product!$A$1:$D$14,2,FALSE)</f>
        <v>Caffe Latte</v>
      </c>
      <c r="S2091" t="str">
        <f>VLOOKUP(M2091,Product!$A$1:$D$14,3,FALSE)</f>
        <v>Espresso</v>
      </c>
      <c r="T2091" t="str">
        <f>VLOOKUP(M2091,Product!$A$1:$D$14,4,FALSE)</f>
        <v>Regular</v>
      </c>
    </row>
    <row r="2092" spans="1:20" x14ac:dyDescent="0.3">
      <c r="A2092">
        <v>31</v>
      </c>
      <c r="B2092">
        <v>187</v>
      </c>
      <c r="C2092">
        <v>322</v>
      </c>
      <c r="D2092">
        <v>128</v>
      </c>
      <c r="E2092">
        <v>156</v>
      </c>
      <c r="F2092">
        <v>122</v>
      </c>
      <c r="G2092">
        <v>940</v>
      </c>
      <c r="H2092">
        <v>40</v>
      </c>
      <c r="I2092">
        <v>70</v>
      </c>
      <c r="J2092">
        <v>180</v>
      </c>
      <c r="K2092">
        <v>310</v>
      </c>
      <c r="L2092">
        <v>530</v>
      </c>
      <c r="M2092">
        <v>5</v>
      </c>
      <c r="N2092" s="2">
        <v>43069</v>
      </c>
      <c r="O2092" t="str">
        <f>VLOOKUP(L2092,Location!$A$1:$D$157,2,FALSE)</f>
        <v>California</v>
      </c>
      <c r="P2092" t="str">
        <f>VLOOKUP(L2092,Location!$A$1:$D$157,3,FALSE)</f>
        <v>West</v>
      </c>
      <c r="Q2092" t="str">
        <f>VLOOKUP(L2092,Location!$A$1:$D$157,4,FALSE)</f>
        <v>Major Market</v>
      </c>
      <c r="R2092" t="str">
        <f>VLOOKUP(M2092,Product!$A$1:$D$14,2,FALSE)</f>
        <v>Caffe Mocha</v>
      </c>
      <c r="S2092" t="str">
        <f>VLOOKUP(M2092,Product!$A$1:$D$14,3,FALSE)</f>
        <v>Espresso</v>
      </c>
      <c r="T2092" t="str">
        <f>VLOOKUP(M2092,Product!$A$1:$D$14,4,FALSE)</f>
        <v>Regular</v>
      </c>
    </row>
    <row r="2093" spans="1:20" x14ac:dyDescent="0.3">
      <c r="A2093">
        <v>216</v>
      </c>
      <c r="B2093">
        <v>329</v>
      </c>
      <c r="C2093">
        <v>576</v>
      </c>
      <c r="D2093">
        <v>209</v>
      </c>
      <c r="E2093">
        <v>113</v>
      </c>
      <c r="F2093">
        <v>81</v>
      </c>
      <c r="G2093">
        <v>1744</v>
      </c>
      <c r="H2093">
        <v>210</v>
      </c>
      <c r="I2093">
        <v>212</v>
      </c>
      <c r="J2093">
        <v>310</v>
      </c>
      <c r="K2093">
        <v>550</v>
      </c>
      <c r="L2093">
        <v>209</v>
      </c>
      <c r="M2093">
        <v>6</v>
      </c>
      <c r="N2093" s="2">
        <v>43069</v>
      </c>
      <c r="O2093" t="str">
        <f>VLOOKUP(L2093,Location!$A$1:$D$157,2,FALSE)</f>
        <v>California</v>
      </c>
      <c r="P2093" t="str">
        <f>VLOOKUP(L2093,Location!$A$1:$D$157,3,FALSE)</f>
        <v>West</v>
      </c>
      <c r="Q2093" t="str">
        <f>VLOOKUP(L2093,Location!$A$1:$D$157,4,FALSE)</f>
        <v>Major Market</v>
      </c>
      <c r="R2093" t="str">
        <f>VLOOKUP(M2093,Product!$A$1:$D$14,2,FALSE)</f>
        <v>Decaf Espresso</v>
      </c>
      <c r="S2093" t="str">
        <f>VLOOKUP(M2093,Product!$A$1:$D$14,3,FALSE)</f>
        <v>Espresso</v>
      </c>
      <c r="T2093" t="str">
        <f>VLOOKUP(M2093,Product!$A$1:$D$14,4,FALSE)</f>
        <v>Decaf</v>
      </c>
    </row>
    <row r="2094" spans="1:20" x14ac:dyDescent="0.3">
      <c r="A2094">
        <v>32</v>
      </c>
      <c r="B2094">
        <v>187</v>
      </c>
      <c r="C2094">
        <v>322</v>
      </c>
      <c r="D2094">
        <v>181</v>
      </c>
      <c r="E2094">
        <v>155</v>
      </c>
      <c r="F2094">
        <v>122</v>
      </c>
      <c r="G2094">
        <v>940</v>
      </c>
      <c r="H2094">
        <v>30</v>
      </c>
      <c r="I2094">
        <v>155</v>
      </c>
      <c r="J2094">
        <v>170</v>
      </c>
      <c r="K2094">
        <v>290</v>
      </c>
      <c r="L2094">
        <v>702</v>
      </c>
      <c r="M2094">
        <v>8</v>
      </c>
      <c r="N2094" s="2">
        <v>43069</v>
      </c>
      <c r="O2094" t="str">
        <f>VLOOKUP(L2094,Location!$A$1:$D$157,2,FALSE)</f>
        <v>Nevada</v>
      </c>
      <c r="P2094" t="str">
        <f>VLOOKUP(L2094,Location!$A$1:$D$157,3,FALSE)</f>
        <v>West</v>
      </c>
      <c r="Q2094" t="str">
        <f>VLOOKUP(L2094,Location!$A$1:$D$157,4,FALSE)</f>
        <v>Small Market</v>
      </c>
      <c r="R2094" t="str">
        <f>VLOOKUP(M2094,Product!$A$1:$D$14,2,FALSE)</f>
        <v>Chamomile</v>
      </c>
      <c r="S2094" t="str">
        <f>VLOOKUP(M2094,Product!$A$1:$D$14,3,FALSE)</f>
        <v>Herbal Tea</v>
      </c>
      <c r="T2094" t="str">
        <f>VLOOKUP(M2094,Product!$A$1:$D$14,4,FALSE)</f>
        <v>Decaf</v>
      </c>
    </row>
    <row r="2095" spans="1:20" x14ac:dyDescent="0.3">
      <c r="A2095">
        <v>194</v>
      </c>
      <c r="B2095">
        <v>310</v>
      </c>
      <c r="C2095">
        <v>534</v>
      </c>
      <c r="D2095">
        <v>195</v>
      </c>
      <c r="E2095">
        <v>116</v>
      </c>
      <c r="F2095">
        <v>73</v>
      </c>
      <c r="G2095">
        <v>1191</v>
      </c>
      <c r="H2095">
        <v>170</v>
      </c>
      <c r="I2095">
        <v>123</v>
      </c>
      <c r="J2095">
        <v>280</v>
      </c>
      <c r="K2095">
        <v>490</v>
      </c>
      <c r="L2095">
        <v>775</v>
      </c>
      <c r="M2095">
        <v>9</v>
      </c>
      <c r="N2095" s="2">
        <v>43069</v>
      </c>
      <c r="O2095" t="str">
        <f>VLOOKUP(L2095,Location!$A$1:$D$157,2,FALSE)</f>
        <v>Nevada</v>
      </c>
      <c r="P2095" t="str">
        <f>VLOOKUP(L2095,Location!$A$1:$D$157,3,FALSE)</f>
        <v>West</v>
      </c>
      <c r="Q2095" t="str">
        <f>VLOOKUP(L2095,Location!$A$1:$D$157,4,FALSE)</f>
        <v>Small Market</v>
      </c>
      <c r="R2095" t="str">
        <f>VLOOKUP(M2095,Product!$A$1:$D$14,2,FALSE)</f>
        <v>Lemon</v>
      </c>
      <c r="S2095" t="str">
        <f>VLOOKUP(M2095,Product!$A$1:$D$14,3,FALSE)</f>
        <v>Herbal Tea</v>
      </c>
      <c r="T2095" t="str">
        <f>VLOOKUP(M2095,Product!$A$1:$D$14,4,FALSE)</f>
        <v>Decaf</v>
      </c>
    </row>
    <row r="2096" spans="1:20" x14ac:dyDescent="0.3">
      <c r="A2096">
        <v>122</v>
      </c>
      <c r="B2096">
        <v>185</v>
      </c>
      <c r="C2096">
        <v>312</v>
      </c>
      <c r="D2096">
        <v>96</v>
      </c>
      <c r="E2096">
        <v>63</v>
      </c>
      <c r="F2096">
        <v>40</v>
      </c>
      <c r="G2096">
        <v>830</v>
      </c>
      <c r="H2096">
        <v>120</v>
      </c>
      <c r="I2096">
        <v>109</v>
      </c>
      <c r="J2096">
        <v>170</v>
      </c>
      <c r="K2096">
        <v>290</v>
      </c>
      <c r="L2096">
        <v>775</v>
      </c>
      <c r="M2096">
        <v>10</v>
      </c>
      <c r="N2096" s="2">
        <v>43069</v>
      </c>
      <c r="O2096" t="str">
        <f>VLOOKUP(L2096,Location!$A$1:$D$157,2,FALSE)</f>
        <v>Nevada</v>
      </c>
      <c r="P2096" t="str">
        <f>VLOOKUP(L2096,Location!$A$1:$D$157,3,FALSE)</f>
        <v>West</v>
      </c>
      <c r="Q2096" t="str">
        <f>VLOOKUP(L2096,Location!$A$1:$D$157,4,FALSE)</f>
        <v>Small Market</v>
      </c>
      <c r="R2096" t="str">
        <f>VLOOKUP(M2096,Product!$A$1:$D$14,2,FALSE)</f>
        <v>Mint</v>
      </c>
      <c r="S2096" t="str">
        <f>VLOOKUP(M2096,Product!$A$1:$D$14,3,FALSE)</f>
        <v>Herbal Tea</v>
      </c>
      <c r="T2096" t="str">
        <f>VLOOKUP(M2096,Product!$A$1:$D$14,4,FALSE)</f>
        <v>Decaf</v>
      </c>
    </row>
    <row r="2097" spans="1:20" x14ac:dyDescent="0.3">
      <c r="A2097">
        <v>215</v>
      </c>
      <c r="B2097">
        <v>329</v>
      </c>
      <c r="C2097">
        <v>576</v>
      </c>
      <c r="D2097">
        <v>275</v>
      </c>
      <c r="E2097">
        <v>114</v>
      </c>
      <c r="F2097">
        <v>81</v>
      </c>
      <c r="G2097">
        <v>1744</v>
      </c>
      <c r="H2097">
        <v>150</v>
      </c>
      <c r="I2097">
        <v>213</v>
      </c>
      <c r="J2097">
        <v>240</v>
      </c>
      <c r="K2097">
        <v>420</v>
      </c>
      <c r="L2097">
        <v>702</v>
      </c>
      <c r="M2097">
        <v>11</v>
      </c>
      <c r="N2097" s="2">
        <v>43069</v>
      </c>
      <c r="O2097" t="str">
        <f>VLOOKUP(L2097,Location!$A$1:$D$157,2,FALSE)</f>
        <v>Nevada</v>
      </c>
      <c r="P2097" t="str">
        <f>VLOOKUP(L2097,Location!$A$1:$D$157,3,FALSE)</f>
        <v>West</v>
      </c>
      <c r="Q2097" t="str">
        <f>VLOOKUP(L2097,Location!$A$1:$D$157,4,FALSE)</f>
        <v>Small Market</v>
      </c>
      <c r="R2097" t="str">
        <f>VLOOKUP(M2097,Product!$A$1:$D$14,2,FALSE)</f>
        <v>Darjeeling</v>
      </c>
      <c r="S2097" t="str">
        <f>VLOOKUP(M2097,Product!$A$1:$D$14,3,FALSE)</f>
        <v>Tea</v>
      </c>
      <c r="T2097" t="str">
        <f>VLOOKUP(M2097,Product!$A$1:$D$14,4,FALSE)</f>
        <v>Regular</v>
      </c>
    </row>
    <row r="2098" spans="1:20" x14ac:dyDescent="0.3">
      <c r="A2098">
        <v>157</v>
      </c>
      <c r="B2098">
        <v>251</v>
      </c>
      <c r="C2098">
        <v>501</v>
      </c>
      <c r="D2098">
        <v>313</v>
      </c>
      <c r="E2098">
        <v>94</v>
      </c>
      <c r="F2098">
        <v>70</v>
      </c>
      <c r="G2098">
        <v>1820</v>
      </c>
      <c r="H2098">
        <v>100</v>
      </c>
      <c r="I2098">
        <v>144</v>
      </c>
      <c r="J2098">
        <v>180</v>
      </c>
      <c r="K2098">
        <v>360</v>
      </c>
      <c r="L2098">
        <v>702</v>
      </c>
      <c r="M2098">
        <v>12</v>
      </c>
      <c r="N2098" s="2">
        <v>43069</v>
      </c>
      <c r="O2098" t="str">
        <f>VLOOKUP(L2098,Location!$A$1:$D$157,2,FALSE)</f>
        <v>Nevada</v>
      </c>
      <c r="P2098" t="str">
        <f>VLOOKUP(L2098,Location!$A$1:$D$157,3,FALSE)</f>
        <v>West</v>
      </c>
      <c r="Q2098" t="str">
        <f>VLOOKUP(L2098,Location!$A$1:$D$157,4,FALSE)</f>
        <v>Small Market</v>
      </c>
      <c r="R2098" t="str">
        <f>VLOOKUP(M2098,Product!$A$1:$D$14,2,FALSE)</f>
        <v>Earl Grey</v>
      </c>
      <c r="S2098" t="str">
        <f>VLOOKUP(M2098,Product!$A$1:$D$14,3,FALSE)</f>
        <v>Tea</v>
      </c>
      <c r="T2098" t="str">
        <f>VLOOKUP(M2098,Product!$A$1:$D$14,4,FALSE)</f>
        <v>Regular</v>
      </c>
    </row>
    <row r="2099" spans="1:20" x14ac:dyDescent="0.3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101</v>
      </c>
      <c r="J2099">
        <v>-210</v>
      </c>
      <c r="K2099">
        <v>0</v>
      </c>
      <c r="L2099">
        <v>775</v>
      </c>
      <c r="M2099">
        <v>13</v>
      </c>
      <c r="N2099" s="2">
        <v>43069</v>
      </c>
      <c r="O2099" t="str">
        <f>VLOOKUP(L2099,Location!$A$1:$D$157,2,FALSE)</f>
        <v>Nevada</v>
      </c>
      <c r="P2099" t="str">
        <f>VLOOKUP(L2099,Location!$A$1:$D$157,3,FALSE)</f>
        <v>West</v>
      </c>
      <c r="Q2099" t="str">
        <f>VLOOKUP(L2099,Location!$A$1:$D$157,4,FALSE)</f>
        <v>Small Market</v>
      </c>
      <c r="R2099" t="str">
        <f>VLOOKUP(M2099,Product!$A$1:$D$14,2,FALSE)</f>
        <v>Green Tea</v>
      </c>
      <c r="S2099" t="str">
        <f>VLOOKUP(M2099,Product!$A$1:$D$14,3,FALSE)</f>
        <v>Tea</v>
      </c>
      <c r="T2099" t="str">
        <f>VLOOKUP(M2099,Product!$A$1:$D$14,4,FALSE)</f>
        <v>Regular</v>
      </c>
    </row>
    <row r="2100" spans="1:20" x14ac:dyDescent="0.3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s="2">
        <v>43069</v>
      </c>
      <c r="O2100" t="str">
        <f>VLOOKUP(L2100,Location!$A$1:$D$157,2,FALSE)</f>
        <v>Nevada</v>
      </c>
      <c r="P2100" t="str">
        <f>VLOOKUP(L2100,Location!$A$1:$D$157,3,FALSE)</f>
        <v>West</v>
      </c>
      <c r="Q2100" t="str">
        <f>VLOOKUP(L2100,Location!$A$1:$D$157,4,FALSE)</f>
        <v>Small Market</v>
      </c>
      <c r="R2100" t="str">
        <f>VLOOKUP(M2100,Product!$A$1:$D$14,2,FALSE)</f>
        <v>Columbian</v>
      </c>
      <c r="S2100" t="str">
        <f>VLOOKUP(M2100,Product!$A$1:$D$14,3,FALSE)</f>
        <v>Coffee</v>
      </c>
      <c r="T2100" t="str">
        <f>VLOOKUP(M2100,Product!$A$1:$D$14,4,FALSE)</f>
        <v>Regular</v>
      </c>
    </row>
    <row r="2101" spans="1:20" x14ac:dyDescent="0.3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s="2">
        <v>43069</v>
      </c>
      <c r="O2101" t="str">
        <f>VLOOKUP(L2101,Location!$A$1:$D$157,2,FALSE)</f>
        <v>Nevada</v>
      </c>
      <c r="P2101" t="str">
        <f>VLOOKUP(L2101,Location!$A$1:$D$157,3,FALSE)</f>
        <v>West</v>
      </c>
      <c r="Q2101" t="str">
        <f>VLOOKUP(L2101,Location!$A$1:$D$157,4,FALSE)</f>
        <v>Small Market</v>
      </c>
      <c r="R2101" t="str">
        <f>VLOOKUP(M2101,Product!$A$1:$D$14,2,FALSE)</f>
        <v>Decaf Irish Cream</v>
      </c>
      <c r="S2101" t="str">
        <f>VLOOKUP(M2101,Product!$A$1:$D$14,3,FALSE)</f>
        <v>Coffee</v>
      </c>
      <c r="T2101" t="str">
        <f>VLOOKUP(M2101,Product!$A$1:$D$14,4,FALSE)</f>
        <v>Decaf</v>
      </c>
    </row>
    <row r="2102" spans="1:20" x14ac:dyDescent="0.3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s="2">
        <v>43069</v>
      </c>
      <c r="O2102" t="str">
        <f>VLOOKUP(L2102,Location!$A$1:$D$157,2,FALSE)</f>
        <v>Nevada</v>
      </c>
      <c r="P2102" t="str">
        <f>VLOOKUP(L2102,Location!$A$1:$D$157,3,FALSE)</f>
        <v>West</v>
      </c>
      <c r="Q2102" t="str">
        <f>VLOOKUP(L2102,Location!$A$1:$D$157,4,FALSE)</f>
        <v>Small Market</v>
      </c>
      <c r="R2102" t="str">
        <f>VLOOKUP(M2102,Product!$A$1:$D$14,2,FALSE)</f>
        <v>Caffe Latte</v>
      </c>
      <c r="S2102" t="str">
        <f>VLOOKUP(M2102,Product!$A$1:$D$14,3,FALSE)</f>
        <v>Espresso</v>
      </c>
      <c r="T2102" t="str">
        <f>VLOOKUP(M2102,Product!$A$1:$D$14,4,FALSE)</f>
        <v>Regular</v>
      </c>
    </row>
    <row r="2103" spans="1:20" x14ac:dyDescent="0.3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2">
        <v>43069</v>
      </c>
      <c r="O2103" t="str">
        <f>VLOOKUP(L2103,Location!$A$1:$D$157,2,FALSE)</f>
        <v>Nevada</v>
      </c>
      <c r="P2103" t="str">
        <f>VLOOKUP(L2103,Location!$A$1:$D$157,3,FALSE)</f>
        <v>West</v>
      </c>
      <c r="Q2103" t="str">
        <f>VLOOKUP(L2103,Location!$A$1:$D$157,4,FALSE)</f>
        <v>Small Market</v>
      </c>
      <c r="R2103" t="str">
        <f>VLOOKUP(M2103,Product!$A$1:$D$14,2,FALSE)</f>
        <v>Caffe Mocha</v>
      </c>
      <c r="S2103" t="str">
        <f>VLOOKUP(M2103,Product!$A$1:$D$14,3,FALSE)</f>
        <v>Espresso</v>
      </c>
      <c r="T2103" t="str">
        <f>VLOOKUP(M2103,Product!$A$1:$D$14,4,FALSE)</f>
        <v>Regular</v>
      </c>
    </row>
    <row r="2104" spans="1:20" x14ac:dyDescent="0.3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s="2">
        <v>43069</v>
      </c>
      <c r="O2104" t="str">
        <f>VLOOKUP(L2104,Location!$A$1:$D$157,2,FALSE)</f>
        <v>Nevada</v>
      </c>
      <c r="P2104" t="str">
        <f>VLOOKUP(L2104,Location!$A$1:$D$157,3,FALSE)</f>
        <v>West</v>
      </c>
      <c r="Q2104" t="str">
        <f>VLOOKUP(L2104,Location!$A$1:$D$157,4,FALSE)</f>
        <v>Small Market</v>
      </c>
      <c r="R2104" t="str">
        <f>VLOOKUP(M2104,Product!$A$1:$D$14,2,FALSE)</f>
        <v>Decaf Espresso</v>
      </c>
      <c r="S2104" t="str">
        <f>VLOOKUP(M2104,Product!$A$1:$D$14,3,FALSE)</f>
        <v>Espresso</v>
      </c>
      <c r="T2104" t="str">
        <f>VLOOKUP(M2104,Product!$A$1:$D$14,4,FALSE)</f>
        <v>Decaf</v>
      </c>
    </row>
    <row r="2105" spans="1:20" x14ac:dyDescent="0.3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s="2">
        <v>43069</v>
      </c>
      <c r="O2105" t="str">
        <f>VLOOKUP(L2105,Location!$A$1:$D$157,2,FALSE)</f>
        <v>Oregon</v>
      </c>
      <c r="P2105" t="str">
        <f>VLOOKUP(L2105,Location!$A$1:$D$157,3,FALSE)</f>
        <v>West</v>
      </c>
      <c r="Q2105" t="str">
        <f>VLOOKUP(L2105,Location!$A$1:$D$157,4,FALSE)</f>
        <v>Small Market</v>
      </c>
      <c r="R2105" t="str">
        <f>VLOOKUP(M2105,Product!$A$1:$D$14,2,FALSE)</f>
        <v>Chamomile</v>
      </c>
      <c r="S2105" t="str">
        <f>VLOOKUP(M2105,Product!$A$1:$D$14,3,FALSE)</f>
        <v>Herbal Tea</v>
      </c>
      <c r="T2105" t="str">
        <f>VLOOKUP(M2105,Product!$A$1:$D$14,4,FALSE)</f>
        <v>Decaf</v>
      </c>
    </row>
    <row r="2106" spans="1:20" x14ac:dyDescent="0.3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s="2">
        <v>43069</v>
      </c>
      <c r="O2106" t="str">
        <f>VLOOKUP(L2106,Location!$A$1:$D$157,2,FALSE)</f>
        <v>Oregon</v>
      </c>
      <c r="P2106" t="str">
        <f>VLOOKUP(L2106,Location!$A$1:$D$157,3,FALSE)</f>
        <v>West</v>
      </c>
      <c r="Q2106" t="str">
        <f>VLOOKUP(L2106,Location!$A$1:$D$157,4,FALSE)</f>
        <v>Small Market</v>
      </c>
      <c r="R2106" t="str">
        <f>VLOOKUP(M2106,Product!$A$1:$D$14,2,FALSE)</f>
        <v>Lemon</v>
      </c>
      <c r="S2106" t="str">
        <f>VLOOKUP(M2106,Product!$A$1:$D$14,3,FALSE)</f>
        <v>Herbal Tea</v>
      </c>
      <c r="T2106" t="str">
        <f>VLOOKUP(M2106,Product!$A$1:$D$14,4,FALSE)</f>
        <v>Decaf</v>
      </c>
    </row>
    <row r="2107" spans="1:20" x14ac:dyDescent="0.3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s="2">
        <v>43069</v>
      </c>
      <c r="O2107" t="str">
        <f>VLOOKUP(L2107,Location!$A$1:$D$157,2,FALSE)</f>
        <v>Oregon</v>
      </c>
      <c r="P2107" t="str">
        <f>VLOOKUP(L2107,Location!$A$1:$D$157,3,FALSE)</f>
        <v>West</v>
      </c>
      <c r="Q2107" t="str">
        <f>VLOOKUP(L2107,Location!$A$1:$D$157,4,FALSE)</f>
        <v>Small Market</v>
      </c>
      <c r="R2107" t="str">
        <f>VLOOKUP(M2107,Product!$A$1:$D$14,2,FALSE)</f>
        <v>Darjeeling</v>
      </c>
      <c r="S2107" t="str">
        <f>VLOOKUP(M2107,Product!$A$1:$D$14,3,FALSE)</f>
        <v>Tea</v>
      </c>
      <c r="T2107" t="str">
        <f>VLOOKUP(M2107,Product!$A$1:$D$14,4,FALSE)</f>
        <v>Regular</v>
      </c>
    </row>
    <row r="2108" spans="1:20" x14ac:dyDescent="0.3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s="2">
        <v>43069</v>
      </c>
      <c r="O2108" t="str">
        <f>VLOOKUP(L2108,Location!$A$1:$D$157,2,FALSE)</f>
        <v>Oregon</v>
      </c>
      <c r="P2108" t="str">
        <f>VLOOKUP(L2108,Location!$A$1:$D$157,3,FALSE)</f>
        <v>West</v>
      </c>
      <c r="Q2108" t="str">
        <f>VLOOKUP(L2108,Location!$A$1:$D$157,4,FALSE)</f>
        <v>Small Market</v>
      </c>
      <c r="R2108" t="str">
        <f>VLOOKUP(M2108,Product!$A$1:$D$14,2,FALSE)</f>
        <v>Earl Grey</v>
      </c>
      <c r="S2108" t="str">
        <f>VLOOKUP(M2108,Product!$A$1:$D$14,3,FALSE)</f>
        <v>Tea</v>
      </c>
      <c r="T2108" t="str">
        <f>VLOOKUP(M2108,Product!$A$1:$D$14,4,FALSE)</f>
        <v>Regular</v>
      </c>
    </row>
    <row r="2109" spans="1:20" x14ac:dyDescent="0.3">
      <c r="A2109">
        <v>121</v>
      </c>
      <c r="B2109">
        <v>186</v>
      </c>
      <c r="C2109">
        <v>320</v>
      </c>
      <c r="D2109">
        <v>119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s="2">
        <v>43069</v>
      </c>
      <c r="O2109" t="str">
        <f>VLOOKUP(L2109,Location!$A$1:$D$157,2,FALSE)</f>
        <v>Oregon</v>
      </c>
      <c r="P2109" t="str">
        <f>VLOOKUP(L2109,Location!$A$1:$D$157,3,FALSE)</f>
        <v>West</v>
      </c>
      <c r="Q2109" t="str">
        <f>VLOOKUP(L2109,Location!$A$1:$D$157,4,FALSE)</f>
        <v>Small Market</v>
      </c>
      <c r="R2109" t="str">
        <f>VLOOKUP(M2109,Product!$A$1:$D$14,2,FALSE)</f>
        <v>Green Tea</v>
      </c>
      <c r="S2109" t="str">
        <f>VLOOKUP(M2109,Product!$A$1:$D$14,3,FALSE)</f>
        <v>Tea</v>
      </c>
      <c r="T2109" t="str">
        <f>VLOOKUP(M2109,Product!$A$1:$D$14,4,FALSE)</f>
        <v>Regular</v>
      </c>
    </row>
    <row r="2110" spans="1:20" x14ac:dyDescent="0.3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s="2">
        <v>43069</v>
      </c>
      <c r="O2110" t="str">
        <f>VLOOKUP(L2110,Location!$A$1:$D$157,2,FALSE)</f>
        <v>Oregon</v>
      </c>
      <c r="P2110" t="str">
        <f>VLOOKUP(L2110,Location!$A$1:$D$157,3,FALSE)</f>
        <v>West</v>
      </c>
      <c r="Q2110" t="str">
        <f>VLOOKUP(L2110,Location!$A$1:$D$157,4,FALSE)</f>
        <v>Small Market</v>
      </c>
      <c r="R2110" t="str">
        <f>VLOOKUP(M2110,Product!$A$1:$D$14,2,FALSE)</f>
        <v>Amaretto</v>
      </c>
      <c r="S2110" t="str">
        <f>VLOOKUP(M2110,Product!$A$1:$D$14,3,FALSE)</f>
        <v>Coffee</v>
      </c>
      <c r="T2110" t="str">
        <f>VLOOKUP(M2110,Product!$A$1:$D$14,4,FALSE)</f>
        <v>Regular</v>
      </c>
    </row>
    <row r="2111" spans="1:20" x14ac:dyDescent="0.3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s="2">
        <v>43069</v>
      </c>
      <c r="O2111" t="str">
        <f>VLOOKUP(L2111,Location!$A$1:$D$157,2,FALSE)</f>
        <v>Oregon</v>
      </c>
      <c r="P2111" t="str">
        <f>VLOOKUP(L2111,Location!$A$1:$D$157,3,FALSE)</f>
        <v>West</v>
      </c>
      <c r="Q2111" t="str">
        <f>VLOOKUP(L2111,Location!$A$1:$D$157,4,FALSE)</f>
        <v>Small Market</v>
      </c>
      <c r="R2111" t="str">
        <f>VLOOKUP(M2111,Product!$A$1:$D$14,2,FALSE)</f>
        <v>Columbian</v>
      </c>
      <c r="S2111" t="str">
        <f>VLOOKUP(M2111,Product!$A$1:$D$14,3,FALSE)</f>
        <v>Coffee</v>
      </c>
      <c r="T2111" t="str">
        <f>VLOOKUP(M2111,Product!$A$1:$D$14,4,FALSE)</f>
        <v>Regular</v>
      </c>
    </row>
    <row r="2112" spans="1:20" x14ac:dyDescent="0.3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s="2">
        <v>43069</v>
      </c>
      <c r="O2112" t="str">
        <f>VLOOKUP(L2112,Location!$A$1:$D$157,2,FALSE)</f>
        <v>Oregon</v>
      </c>
      <c r="P2112" t="str">
        <f>VLOOKUP(L2112,Location!$A$1:$D$157,3,FALSE)</f>
        <v>West</v>
      </c>
      <c r="Q2112" t="str">
        <f>VLOOKUP(L2112,Location!$A$1:$D$157,4,FALSE)</f>
        <v>Small Market</v>
      </c>
      <c r="R2112" t="str">
        <f>VLOOKUP(M2112,Product!$A$1:$D$14,2,FALSE)</f>
        <v>Decaf Irish Cream</v>
      </c>
      <c r="S2112" t="str">
        <f>VLOOKUP(M2112,Product!$A$1:$D$14,3,FALSE)</f>
        <v>Coffee</v>
      </c>
      <c r="T2112" t="str">
        <f>VLOOKUP(M2112,Product!$A$1:$D$14,4,FALSE)</f>
        <v>Decaf</v>
      </c>
    </row>
    <row r="2113" spans="1:20" x14ac:dyDescent="0.3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s="2">
        <v>43069</v>
      </c>
      <c r="O2113" t="str">
        <f>VLOOKUP(L2113,Location!$A$1:$D$157,2,FALSE)</f>
        <v>Oregon</v>
      </c>
      <c r="P2113" t="str">
        <f>VLOOKUP(L2113,Location!$A$1:$D$157,3,FALSE)</f>
        <v>West</v>
      </c>
      <c r="Q2113" t="str">
        <f>VLOOKUP(L2113,Location!$A$1:$D$157,4,FALSE)</f>
        <v>Small Market</v>
      </c>
      <c r="R2113" t="str">
        <f>VLOOKUP(M2113,Product!$A$1:$D$14,2,FALSE)</f>
        <v>Caffe Latte</v>
      </c>
      <c r="S2113" t="str">
        <f>VLOOKUP(M2113,Product!$A$1:$D$14,3,FALSE)</f>
        <v>Espresso</v>
      </c>
      <c r="T2113" t="str">
        <f>VLOOKUP(M2113,Product!$A$1:$D$14,4,FALSE)</f>
        <v>Regular</v>
      </c>
    </row>
    <row r="2114" spans="1:20" x14ac:dyDescent="0.3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2">
        <v>43069</v>
      </c>
      <c r="O2114" t="str">
        <f>VLOOKUP(L2114,Location!$A$1:$D$157,2,FALSE)</f>
        <v>Oregon</v>
      </c>
      <c r="P2114" t="str">
        <f>VLOOKUP(L2114,Location!$A$1:$D$157,3,FALSE)</f>
        <v>West</v>
      </c>
      <c r="Q2114" t="str">
        <f>VLOOKUP(L2114,Location!$A$1:$D$157,4,FALSE)</f>
        <v>Small Market</v>
      </c>
      <c r="R2114" t="str">
        <f>VLOOKUP(M2114,Product!$A$1:$D$14,2,FALSE)</f>
        <v>Caffe Mocha</v>
      </c>
      <c r="S2114" t="str">
        <f>VLOOKUP(M2114,Product!$A$1:$D$14,3,FALSE)</f>
        <v>Espresso</v>
      </c>
      <c r="T2114" t="str">
        <f>VLOOKUP(M2114,Product!$A$1:$D$14,4,FALSE)</f>
        <v>Regular</v>
      </c>
    </row>
    <row r="2115" spans="1:20" x14ac:dyDescent="0.3">
      <c r="A2115">
        <v>87</v>
      </c>
      <c r="B2115">
        <v>153</v>
      </c>
      <c r="C2115">
        <v>306</v>
      </c>
      <c r="D2115">
        <v>219</v>
      </c>
      <c r="E2115">
        <v>66</v>
      </c>
      <c r="F2115">
        <v>42</v>
      </c>
      <c r="G2115">
        <v>1319</v>
      </c>
      <c r="H2115">
        <v>80</v>
      </c>
      <c r="I2115">
        <v>73</v>
      </c>
      <c r="J2115">
        <v>140</v>
      </c>
      <c r="K2115">
        <v>290</v>
      </c>
      <c r="L2115">
        <v>971</v>
      </c>
      <c r="M2115">
        <v>6</v>
      </c>
      <c r="N2115" s="2">
        <v>43069</v>
      </c>
      <c r="O2115" t="str">
        <f>VLOOKUP(L2115,Location!$A$1:$D$157,2,FALSE)</f>
        <v>Oregon</v>
      </c>
      <c r="P2115" t="str">
        <f>VLOOKUP(L2115,Location!$A$1:$D$157,3,FALSE)</f>
        <v>West</v>
      </c>
      <c r="Q2115" t="str">
        <f>VLOOKUP(L2115,Location!$A$1:$D$157,4,FALSE)</f>
        <v>Small Market</v>
      </c>
      <c r="R2115" t="str">
        <f>VLOOKUP(M2115,Product!$A$1:$D$14,2,FALSE)</f>
        <v>Decaf Espresso</v>
      </c>
      <c r="S2115" t="str">
        <f>VLOOKUP(M2115,Product!$A$1:$D$14,3,FALSE)</f>
        <v>Espresso</v>
      </c>
      <c r="T2115" t="str">
        <f>VLOOKUP(M2115,Product!$A$1:$D$14,4,FALSE)</f>
        <v>Decaf</v>
      </c>
    </row>
    <row r="2116" spans="1:20" x14ac:dyDescent="0.3">
      <c r="A2116">
        <v>105</v>
      </c>
      <c r="B2116">
        <v>174</v>
      </c>
      <c r="C2116">
        <v>289</v>
      </c>
      <c r="D2116">
        <v>131</v>
      </c>
      <c r="E2116">
        <v>69</v>
      </c>
      <c r="F2116">
        <v>37</v>
      </c>
      <c r="G2116">
        <v>1166</v>
      </c>
      <c r="H2116">
        <v>110</v>
      </c>
      <c r="I2116">
        <v>143</v>
      </c>
      <c r="J2116">
        <v>160</v>
      </c>
      <c r="K2116">
        <v>260</v>
      </c>
      <c r="L2116">
        <v>509</v>
      </c>
      <c r="M2116">
        <v>8</v>
      </c>
      <c r="N2116" s="2">
        <v>43069</v>
      </c>
      <c r="O2116" t="str">
        <f>VLOOKUP(L2116,Location!$A$1:$D$157,2,FALSE)</f>
        <v>Washington</v>
      </c>
      <c r="P2116" t="str">
        <f>VLOOKUP(L2116,Location!$A$1:$D$157,3,FALSE)</f>
        <v>West</v>
      </c>
      <c r="Q2116" t="str">
        <f>VLOOKUP(L2116,Location!$A$1:$D$157,4,FALSE)</f>
        <v>Small Market</v>
      </c>
      <c r="R2116" t="str">
        <f>VLOOKUP(M2116,Product!$A$1:$D$14,2,FALSE)</f>
        <v>Chamomile</v>
      </c>
      <c r="S2116" t="str">
        <f>VLOOKUP(M2116,Product!$A$1:$D$14,3,FALSE)</f>
        <v>Herbal Tea</v>
      </c>
      <c r="T2116" t="str">
        <f>VLOOKUP(M2116,Product!$A$1:$D$14,4,FALSE)</f>
        <v>Decaf</v>
      </c>
    </row>
    <row r="2117" spans="1:20" x14ac:dyDescent="0.3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s="2">
        <v>43069</v>
      </c>
      <c r="O2117" t="str">
        <f>VLOOKUP(L2117,Location!$A$1:$D$157,2,FALSE)</f>
        <v>Washington</v>
      </c>
      <c r="P2117" t="str">
        <f>VLOOKUP(L2117,Location!$A$1:$D$157,3,FALSE)</f>
        <v>West</v>
      </c>
      <c r="Q2117" t="str">
        <f>VLOOKUP(L2117,Location!$A$1:$D$157,4,FALSE)</f>
        <v>Small Market</v>
      </c>
      <c r="R2117" t="str">
        <f>VLOOKUP(M2117,Product!$A$1:$D$14,2,FALSE)</f>
        <v>Lemon</v>
      </c>
      <c r="S2117" t="str">
        <f>VLOOKUP(M2117,Product!$A$1:$D$14,3,FALSE)</f>
        <v>Herbal Tea</v>
      </c>
      <c r="T2117" t="str">
        <f>VLOOKUP(M2117,Product!$A$1:$D$14,4,FALSE)</f>
        <v>Decaf</v>
      </c>
    </row>
    <row r="2118" spans="1:20" x14ac:dyDescent="0.3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s="2">
        <v>43069</v>
      </c>
      <c r="O2118" t="str">
        <f>VLOOKUP(L2118,Location!$A$1:$D$157,2,FALSE)</f>
        <v>Washington</v>
      </c>
      <c r="P2118" t="str">
        <f>VLOOKUP(L2118,Location!$A$1:$D$157,3,FALSE)</f>
        <v>West</v>
      </c>
      <c r="Q2118" t="str">
        <f>VLOOKUP(L2118,Location!$A$1:$D$157,4,FALSE)</f>
        <v>Small Market</v>
      </c>
      <c r="R2118" t="str">
        <f>VLOOKUP(M2118,Product!$A$1:$D$14,2,FALSE)</f>
        <v>Darjeeling</v>
      </c>
      <c r="S2118" t="str">
        <f>VLOOKUP(M2118,Product!$A$1:$D$14,3,FALSE)</f>
        <v>Tea</v>
      </c>
      <c r="T2118" t="str">
        <f>VLOOKUP(M2118,Product!$A$1:$D$14,4,FALSE)</f>
        <v>Regular</v>
      </c>
    </row>
    <row r="2119" spans="1:20" x14ac:dyDescent="0.3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s="2">
        <v>43069</v>
      </c>
      <c r="O2119" t="str">
        <f>VLOOKUP(L2119,Location!$A$1:$D$157,2,FALSE)</f>
        <v>Washington</v>
      </c>
      <c r="P2119" t="str">
        <f>VLOOKUP(L2119,Location!$A$1:$D$157,3,FALSE)</f>
        <v>West</v>
      </c>
      <c r="Q2119" t="str">
        <f>VLOOKUP(L2119,Location!$A$1:$D$157,4,FALSE)</f>
        <v>Small Market</v>
      </c>
      <c r="R2119" t="str">
        <f>VLOOKUP(M2119,Product!$A$1:$D$14,2,FALSE)</f>
        <v>Earl Grey</v>
      </c>
      <c r="S2119" t="str">
        <f>VLOOKUP(M2119,Product!$A$1:$D$14,3,FALSE)</f>
        <v>Tea</v>
      </c>
      <c r="T2119" t="str">
        <f>VLOOKUP(M2119,Product!$A$1:$D$14,4,FALSE)</f>
        <v>Regular</v>
      </c>
    </row>
    <row r="2120" spans="1:20" x14ac:dyDescent="0.3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s="2">
        <v>43069</v>
      </c>
      <c r="O2120" t="str">
        <f>VLOOKUP(L2120,Location!$A$1:$D$157,2,FALSE)</f>
        <v>Washington</v>
      </c>
      <c r="P2120" t="str">
        <f>VLOOKUP(L2120,Location!$A$1:$D$157,3,FALSE)</f>
        <v>West</v>
      </c>
      <c r="Q2120" t="str">
        <f>VLOOKUP(L2120,Location!$A$1:$D$157,4,FALSE)</f>
        <v>Small Market</v>
      </c>
      <c r="R2120" t="str">
        <f>VLOOKUP(M2120,Product!$A$1:$D$14,2,FALSE)</f>
        <v>Green Tea</v>
      </c>
      <c r="S2120" t="str">
        <f>VLOOKUP(M2120,Product!$A$1:$D$14,3,FALSE)</f>
        <v>Tea</v>
      </c>
      <c r="T2120" t="str">
        <f>VLOOKUP(M2120,Product!$A$1:$D$14,4,FALSE)</f>
        <v>Regular</v>
      </c>
    </row>
    <row r="2121" spans="1:20" x14ac:dyDescent="0.3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s="2">
        <v>43069</v>
      </c>
      <c r="O2121" t="str">
        <f>VLOOKUP(L2121,Location!$A$1:$D$157,2,FALSE)</f>
        <v>Washington</v>
      </c>
      <c r="P2121" t="str">
        <f>VLOOKUP(L2121,Location!$A$1:$D$157,3,FALSE)</f>
        <v>West</v>
      </c>
      <c r="Q2121" t="str">
        <f>VLOOKUP(L2121,Location!$A$1:$D$157,4,FALSE)</f>
        <v>Small Market</v>
      </c>
      <c r="R2121" t="str">
        <f>VLOOKUP(M2121,Product!$A$1:$D$14,2,FALSE)</f>
        <v>Columbian</v>
      </c>
      <c r="S2121" t="str">
        <f>VLOOKUP(M2121,Product!$A$1:$D$14,3,FALSE)</f>
        <v>Coffee</v>
      </c>
      <c r="T2121" t="str">
        <f>VLOOKUP(M2121,Product!$A$1:$D$14,4,FALSE)</f>
        <v>Regular</v>
      </c>
    </row>
    <row r="2122" spans="1:20" x14ac:dyDescent="0.3">
      <c r="A2122">
        <v>20</v>
      </c>
      <c r="B2122">
        <v>145</v>
      </c>
      <c r="C2122">
        <v>250</v>
      </c>
      <c r="D2122">
        <v>90</v>
      </c>
      <c r="E2122">
        <v>125</v>
      </c>
      <c r="F2122">
        <v>95</v>
      </c>
      <c r="G2122">
        <v>716</v>
      </c>
      <c r="H2122">
        <v>50</v>
      </c>
      <c r="I2122">
        <v>127</v>
      </c>
      <c r="J2122">
        <v>170</v>
      </c>
      <c r="K2122">
        <v>290</v>
      </c>
      <c r="L2122">
        <v>509</v>
      </c>
      <c r="M2122">
        <v>3</v>
      </c>
      <c r="N2122" s="2">
        <v>43069</v>
      </c>
      <c r="O2122" t="str">
        <f>VLOOKUP(L2122,Location!$A$1:$D$157,2,FALSE)</f>
        <v>Washington</v>
      </c>
      <c r="P2122" t="str">
        <f>VLOOKUP(L2122,Location!$A$1:$D$157,3,FALSE)</f>
        <v>West</v>
      </c>
      <c r="Q2122" t="str">
        <f>VLOOKUP(L2122,Location!$A$1:$D$157,4,FALSE)</f>
        <v>Small Market</v>
      </c>
      <c r="R2122" t="str">
        <f>VLOOKUP(M2122,Product!$A$1:$D$14,2,FALSE)</f>
        <v>Decaf Irish Cream</v>
      </c>
      <c r="S2122" t="str">
        <f>VLOOKUP(M2122,Product!$A$1:$D$14,3,FALSE)</f>
        <v>Coffee</v>
      </c>
      <c r="T2122" t="str">
        <f>VLOOKUP(M2122,Product!$A$1:$D$14,4,FALSE)</f>
        <v>Decaf</v>
      </c>
    </row>
    <row r="2123" spans="1:20" x14ac:dyDescent="0.3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2">
        <v>43069</v>
      </c>
      <c r="O2123" t="str">
        <f>VLOOKUP(L2123,Location!$A$1:$D$157,2,FALSE)</f>
        <v>Washington</v>
      </c>
      <c r="P2123" t="str">
        <f>VLOOKUP(L2123,Location!$A$1:$D$157,3,FALSE)</f>
        <v>West</v>
      </c>
      <c r="Q2123" t="str">
        <f>VLOOKUP(L2123,Location!$A$1:$D$157,4,FALSE)</f>
        <v>Small Market</v>
      </c>
      <c r="R2123" t="str">
        <f>VLOOKUP(M2123,Product!$A$1:$D$14,2,FALSE)</f>
        <v>Caffe Latte</v>
      </c>
      <c r="S2123" t="str">
        <f>VLOOKUP(M2123,Product!$A$1:$D$14,3,FALSE)</f>
        <v>Espresso</v>
      </c>
      <c r="T2123" t="str">
        <f>VLOOKUP(M2123,Product!$A$1:$D$14,4,FALSE)</f>
        <v>Regular</v>
      </c>
    </row>
    <row r="2124" spans="1:20" x14ac:dyDescent="0.3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s="2">
        <v>43069</v>
      </c>
      <c r="O2124" t="str">
        <f>VLOOKUP(L2124,Location!$A$1:$D$157,2,FALSE)</f>
        <v>Washington</v>
      </c>
      <c r="P2124" t="str">
        <f>VLOOKUP(L2124,Location!$A$1:$D$157,3,FALSE)</f>
        <v>West</v>
      </c>
      <c r="Q2124" t="str">
        <f>VLOOKUP(L2124,Location!$A$1:$D$157,4,FALSE)</f>
        <v>Small Market</v>
      </c>
      <c r="R2124" t="str">
        <f>VLOOKUP(M2124,Product!$A$1:$D$14,2,FALSE)</f>
        <v>Caffe Mocha</v>
      </c>
      <c r="S2124" t="str">
        <f>VLOOKUP(M2124,Product!$A$1:$D$14,3,FALSE)</f>
        <v>Espresso</v>
      </c>
      <c r="T2124" t="str">
        <f>VLOOKUP(M2124,Product!$A$1:$D$14,4,FALSE)</f>
        <v>Regular</v>
      </c>
    </row>
    <row r="2125" spans="1:20" x14ac:dyDescent="0.3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s="2">
        <v>43069</v>
      </c>
      <c r="O2125" t="str">
        <f>VLOOKUP(L2125,Location!$A$1:$D$157,2,FALSE)</f>
        <v>Washington</v>
      </c>
      <c r="P2125" t="str">
        <f>VLOOKUP(L2125,Location!$A$1:$D$157,3,FALSE)</f>
        <v>West</v>
      </c>
      <c r="Q2125" t="str">
        <f>VLOOKUP(L2125,Location!$A$1:$D$157,4,FALSE)</f>
        <v>Small Market</v>
      </c>
      <c r="R2125" t="str">
        <f>VLOOKUP(M2125,Product!$A$1:$D$14,2,FALSE)</f>
        <v>Decaf Espresso</v>
      </c>
      <c r="S2125" t="str">
        <f>VLOOKUP(M2125,Product!$A$1:$D$14,3,FALSE)</f>
        <v>Espresso</v>
      </c>
      <c r="T2125" t="str">
        <f>VLOOKUP(M2125,Product!$A$1:$D$14,4,FALSE)</f>
        <v>Decaf</v>
      </c>
    </row>
    <row r="2126" spans="1:20" x14ac:dyDescent="0.3">
      <c r="A2126">
        <v>154</v>
      </c>
      <c r="B2126">
        <v>171</v>
      </c>
      <c r="C2126">
        <v>382</v>
      </c>
      <c r="D2126">
        <v>232</v>
      </c>
      <c r="E2126">
        <v>76</v>
      </c>
      <c r="F2126">
        <v>47</v>
      </c>
      <c r="G2126">
        <v>1091</v>
      </c>
      <c r="H2126">
        <v>110</v>
      </c>
      <c r="I2126">
        <v>151</v>
      </c>
      <c r="J2126">
        <v>160</v>
      </c>
      <c r="K2126">
        <v>300</v>
      </c>
      <c r="L2126">
        <v>720</v>
      </c>
      <c r="M2126">
        <v>8</v>
      </c>
      <c r="N2126" s="2">
        <v>43100</v>
      </c>
      <c r="O2126" t="str">
        <f>VLOOKUP(L2126,Location!$A$1:$D$157,2,FALSE)</f>
        <v>Colorado</v>
      </c>
      <c r="P2126" t="str">
        <f>VLOOKUP(L2126,Location!$A$1:$D$157,3,FALSE)</f>
        <v>Central</v>
      </c>
      <c r="Q2126" t="str">
        <f>VLOOKUP(L2126,Location!$A$1:$D$157,4,FALSE)</f>
        <v>Major Market</v>
      </c>
      <c r="R2126" t="str">
        <f>VLOOKUP(M2126,Product!$A$1:$D$14,2,FALSE)</f>
        <v>Chamomile</v>
      </c>
      <c r="S2126" t="str">
        <f>VLOOKUP(M2126,Product!$A$1:$D$14,3,FALSE)</f>
        <v>Herbal Tea</v>
      </c>
      <c r="T2126" t="str">
        <f>VLOOKUP(M2126,Product!$A$1:$D$14,4,FALSE)</f>
        <v>Decaf</v>
      </c>
    </row>
    <row r="2127" spans="1:20" x14ac:dyDescent="0.3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s="2">
        <v>43100</v>
      </c>
      <c r="O2127" t="str">
        <f>VLOOKUP(L2127,Location!$A$1:$D$157,2,FALSE)</f>
        <v>Colorado</v>
      </c>
      <c r="P2127" t="str">
        <f>VLOOKUP(L2127,Location!$A$1:$D$157,3,FALSE)</f>
        <v>Central</v>
      </c>
      <c r="Q2127" t="str">
        <f>VLOOKUP(L2127,Location!$A$1:$D$157,4,FALSE)</f>
        <v>Major Market</v>
      </c>
      <c r="R2127" t="str">
        <f>VLOOKUP(M2127,Product!$A$1:$D$14,2,FALSE)</f>
        <v>Lemon</v>
      </c>
      <c r="S2127" t="str">
        <f>VLOOKUP(M2127,Product!$A$1:$D$14,3,FALSE)</f>
        <v>Herbal Tea</v>
      </c>
      <c r="T2127" t="str">
        <f>VLOOKUP(M2127,Product!$A$1:$D$14,4,FALSE)</f>
        <v>Decaf</v>
      </c>
    </row>
    <row r="2128" spans="1:20" x14ac:dyDescent="0.3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s="2">
        <v>43100</v>
      </c>
      <c r="O2128" t="str">
        <f>VLOOKUP(L2128,Location!$A$1:$D$157,2,FALSE)</f>
        <v>Colorado</v>
      </c>
      <c r="P2128" t="str">
        <f>VLOOKUP(L2128,Location!$A$1:$D$157,3,FALSE)</f>
        <v>Central</v>
      </c>
      <c r="Q2128" t="str">
        <f>VLOOKUP(L2128,Location!$A$1:$D$157,4,FALSE)</f>
        <v>Major Market</v>
      </c>
      <c r="R2128" t="str">
        <f>VLOOKUP(M2128,Product!$A$1:$D$14,2,FALSE)</f>
        <v>Mint</v>
      </c>
      <c r="S2128" t="str">
        <f>VLOOKUP(M2128,Product!$A$1:$D$14,3,FALSE)</f>
        <v>Herbal Tea</v>
      </c>
      <c r="T2128" t="str">
        <f>VLOOKUP(M2128,Product!$A$1:$D$14,4,FALSE)</f>
        <v>Decaf</v>
      </c>
    </row>
    <row r="2129" spans="1:20" x14ac:dyDescent="0.3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s="2">
        <v>43100</v>
      </c>
      <c r="O2129" t="str">
        <f>VLOOKUP(L2129,Location!$A$1:$D$157,2,FALSE)</f>
        <v>Colorado</v>
      </c>
      <c r="P2129" t="str">
        <f>VLOOKUP(L2129,Location!$A$1:$D$157,3,FALSE)</f>
        <v>Central</v>
      </c>
      <c r="Q2129" t="str">
        <f>VLOOKUP(L2129,Location!$A$1:$D$157,4,FALSE)</f>
        <v>Major Market</v>
      </c>
      <c r="R2129" t="str">
        <f>VLOOKUP(M2129,Product!$A$1:$D$14,2,FALSE)</f>
        <v>Darjeeling</v>
      </c>
      <c r="S2129" t="str">
        <f>VLOOKUP(M2129,Product!$A$1:$D$14,3,FALSE)</f>
        <v>Tea</v>
      </c>
      <c r="T2129" t="str">
        <f>VLOOKUP(M2129,Product!$A$1:$D$14,4,FALSE)</f>
        <v>Regular</v>
      </c>
    </row>
    <row r="2130" spans="1:20" x14ac:dyDescent="0.3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s="2">
        <v>43100</v>
      </c>
      <c r="O2130" t="str">
        <f>VLOOKUP(L2130,Location!$A$1:$D$157,2,FALSE)</f>
        <v>Colorado</v>
      </c>
      <c r="P2130" t="str">
        <f>VLOOKUP(L2130,Location!$A$1:$D$157,3,FALSE)</f>
        <v>Central</v>
      </c>
      <c r="Q2130" t="str">
        <f>VLOOKUP(L2130,Location!$A$1:$D$157,4,FALSE)</f>
        <v>Major Market</v>
      </c>
      <c r="R2130" t="str">
        <f>VLOOKUP(M2130,Product!$A$1:$D$14,2,FALSE)</f>
        <v>Earl Grey</v>
      </c>
      <c r="S2130" t="str">
        <f>VLOOKUP(M2130,Product!$A$1:$D$14,3,FALSE)</f>
        <v>Tea</v>
      </c>
      <c r="T2130" t="str">
        <f>VLOOKUP(M2130,Product!$A$1:$D$14,4,FALSE)</f>
        <v>Regular</v>
      </c>
    </row>
    <row r="2131" spans="1:20" x14ac:dyDescent="0.3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s="2">
        <v>43100</v>
      </c>
      <c r="O2131" t="str">
        <f>VLOOKUP(L2131,Location!$A$1:$D$157,2,FALSE)</f>
        <v>Colorado</v>
      </c>
      <c r="P2131" t="str">
        <f>VLOOKUP(L2131,Location!$A$1:$D$157,3,FALSE)</f>
        <v>Central</v>
      </c>
      <c r="Q2131" t="str">
        <f>VLOOKUP(L2131,Location!$A$1:$D$157,4,FALSE)</f>
        <v>Major Market</v>
      </c>
      <c r="R2131" t="str">
        <f>VLOOKUP(M2131,Product!$A$1:$D$14,2,FALSE)</f>
        <v>Green Tea</v>
      </c>
      <c r="S2131" t="str">
        <f>VLOOKUP(M2131,Product!$A$1:$D$14,3,FALSE)</f>
        <v>Tea</v>
      </c>
      <c r="T2131" t="str">
        <f>VLOOKUP(M2131,Product!$A$1:$D$14,4,FALSE)</f>
        <v>Regular</v>
      </c>
    </row>
    <row r="2132" spans="1:20" x14ac:dyDescent="0.3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s="2">
        <v>43100</v>
      </c>
      <c r="O2132" t="str">
        <f>VLOOKUP(L2132,Location!$A$1:$D$157,2,FALSE)</f>
        <v>Colorado</v>
      </c>
      <c r="P2132" t="str">
        <f>VLOOKUP(L2132,Location!$A$1:$D$157,3,FALSE)</f>
        <v>Central</v>
      </c>
      <c r="Q2132" t="str">
        <f>VLOOKUP(L2132,Location!$A$1:$D$157,4,FALSE)</f>
        <v>Major Market</v>
      </c>
      <c r="R2132" t="str">
        <f>VLOOKUP(M2132,Product!$A$1:$D$14,2,FALSE)</f>
        <v>Caffe Mocha</v>
      </c>
      <c r="S2132" t="str">
        <f>VLOOKUP(M2132,Product!$A$1:$D$14,3,FALSE)</f>
        <v>Espresso</v>
      </c>
      <c r="T2132" t="str">
        <f>VLOOKUP(M2132,Product!$A$1:$D$14,4,FALSE)</f>
        <v>Regular</v>
      </c>
    </row>
    <row r="2133" spans="1:20" x14ac:dyDescent="0.3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s="2">
        <v>43100</v>
      </c>
      <c r="O2133" t="str">
        <f>VLOOKUP(L2133,Location!$A$1:$D$157,2,FALSE)</f>
        <v>Colorado</v>
      </c>
      <c r="P2133" t="str">
        <f>VLOOKUP(L2133,Location!$A$1:$D$157,3,FALSE)</f>
        <v>Central</v>
      </c>
      <c r="Q2133" t="str">
        <f>VLOOKUP(L2133,Location!$A$1:$D$157,4,FALSE)</f>
        <v>Major Market</v>
      </c>
      <c r="R2133" t="str">
        <f>VLOOKUP(M2133,Product!$A$1:$D$14,2,FALSE)</f>
        <v>Decaf Espresso</v>
      </c>
      <c r="S2133" t="str">
        <f>VLOOKUP(M2133,Product!$A$1:$D$14,3,FALSE)</f>
        <v>Espresso</v>
      </c>
      <c r="T2133" t="str">
        <f>VLOOKUP(M2133,Product!$A$1:$D$14,4,FALSE)</f>
        <v>Decaf</v>
      </c>
    </row>
    <row r="2134" spans="1:20" x14ac:dyDescent="0.3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2">
        <v>43100</v>
      </c>
      <c r="O2134" t="str">
        <f>VLOOKUP(L2134,Location!$A$1:$D$157,2,FALSE)</f>
        <v>Colorado</v>
      </c>
      <c r="P2134" t="str">
        <f>VLOOKUP(L2134,Location!$A$1:$D$157,3,FALSE)</f>
        <v>Central</v>
      </c>
      <c r="Q2134" t="str">
        <f>VLOOKUP(L2134,Location!$A$1:$D$157,4,FALSE)</f>
        <v>Major Market</v>
      </c>
      <c r="R2134" t="str">
        <f>VLOOKUP(M2134,Product!$A$1:$D$14,2,FALSE)</f>
        <v>Amaretto</v>
      </c>
      <c r="S2134" t="str">
        <f>VLOOKUP(M2134,Product!$A$1:$D$14,3,FALSE)</f>
        <v>Coffee</v>
      </c>
      <c r="T2134" t="str">
        <f>VLOOKUP(M2134,Product!$A$1:$D$14,4,FALSE)</f>
        <v>Regular</v>
      </c>
    </row>
    <row r="2135" spans="1:20" x14ac:dyDescent="0.3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s="2">
        <v>43100</v>
      </c>
      <c r="O2135" t="str">
        <f>VLOOKUP(L2135,Location!$A$1:$D$157,2,FALSE)</f>
        <v>Colorado</v>
      </c>
      <c r="P2135" t="str">
        <f>VLOOKUP(L2135,Location!$A$1:$D$157,3,FALSE)</f>
        <v>Central</v>
      </c>
      <c r="Q2135" t="str">
        <f>VLOOKUP(L2135,Location!$A$1:$D$157,4,FALSE)</f>
        <v>Major Market</v>
      </c>
      <c r="R2135" t="str">
        <f>VLOOKUP(M2135,Product!$A$1:$D$14,2,FALSE)</f>
        <v>Columbian</v>
      </c>
      <c r="S2135" t="str">
        <f>VLOOKUP(M2135,Product!$A$1:$D$14,3,FALSE)</f>
        <v>Coffee</v>
      </c>
      <c r="T2135" t="str">
        <f>VLOOKUP(M2135,Product!$A$1:$D$14,4,FALSE)</f>
        <v>Regular</v>
      </c>
    </row>
    <row r="2136" spans="1:20" x14ac:dyDescent="0.3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80</v>
      </c>
      <c r="J2136">
        <v>140</v>
      </c>
      <c r="K2136">
        <v>240</v>
      </c>
      <c r="L2136">
        <v>719</v>
      </c>
      <c r="M2136">
        <v>3</v>
      </c>
      <c r="N2136" s="2">
        <v>43100</v>
      </c>
      <c r="O2136" t="str">
        <f>VLOOKUP(L2136,Location!$A$1:$D$157,2,FALSE)</f>
        <v>Colorado</v>
      </c>
      <c r="P2136" t="str">
        <f>VLOOKUP(L2136,Location!$A$1:$D$157,3,FALSE)</f>
        <v>Central</v>
      </c>
      <c r="Q2136" t="str">
        <f>VLOOKUP(L2136,Location!$A$1:$D$157,4,FALSE)</f>
        <v>Major Market</v>
      </c>
      <c r="R2136" t="str">
        <f>VLOOKUP(M2136,Product!$A$1:$D$14,2,FALSE)</f>
        <v>Decaf Irish Cream</v>
      </c>
      <c r="S2136" t="str">
        <f>VLOOKUP(M2136,Product!$A$1:$D$14,3,FALSE)</f>
        <v>Coffee</v>
      </c>
      <c r="T2136" t="str">
        <f>VLOOKUP(M2136,Product!$A$1:$D$14,4,FALSE)</f>
        <v>Decaf</v>
      </c>
    </row>
    <row r="2137" spans="1:20" x14ac:dyDescent="0.3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s="2">
        <v>43100</v>
      </c>
      <c r="O2137" t="str">
        <f>VLOOKUP(L2137,Location!$A$1:$D$157,2,FALSE)</f>
        <v>Illinois</v>
      </c>
      <c r="P2137" t="str">
        <f>VLOOKUP(L2137,Location!$A$1:$D$157,3,FALSE)</f>
        <v>Central</v>
      </c>
      <c r="Q2137" t="str">
        <f>VLOOKUP(L2137,Location!$A$1:$D$157,4,FALSE)</f>
        <v>Major Market</v>
      </c>
      <c r="R2137" t="str">
        <f>VLOOKUP(M2137,Product!$A$1:$D$14,2,FALSE)</f>
        <v>Chamomile</v>
      </c>
      <c r="S2137" t="str">
        <f>VLOOKUP(M2137,Product!$A$1:$D$14,3,FALSE)</f>
        <v>Herbal Tea</v>
      </c>
      <c r="T2137" t="str">
        <f>VLOOKUP(M2137,Product!$A$1:$D$14,4,FALSE)</f>
        <v>Decaf</v>
      </c>
    </row>
    <row r="2138" spans="1:20" x14ac:dyDescent="0.3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s="2">
        <v>43100</v>
      </c>
      <c r="O2138" t="str">
        <f>VLOOKUP(L2138,Location!$A$1:$D$157,2,FALSE)</f>
        <v>Illinois</v>
      </c>
      <c r="P2138" t="str">
        <f>VLOOKUP(L2138,Location!$A$1:$D$157,3,FALSE)</f>
        <v>Central</v>
      </c>
      <c r="Q2138" t="str">
        <f>VLOOKUP(L2138,Location!$A$1:$D$157,4,FALSE)</f>
        <v>Major Market</v>
      </c>
      <c r="R2138" t="str">
        <f>VLOOKUP(M2138,Product!$A$1:$D$14,2,FALSE)</f>
        <v>Lemon</v>
      </c>
      <c r="S2138" t="str">
        <f>VLOOKUP(M2138,Product!$A$1:$D$14,3,FALSE)</f>
        <v>Herbal Tea</v>
      </c>
      <c r="T2138" t="str">
        <f>VLOOKUP(M2138,Product!$A$1:$D$14,4,FALSE)</f>
        <v>Decaf</v>
      </c>
    </row>
    <row r="2139" spans="1:20" x14ac:dyDescent="0.3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s="2">
        <v>43100</v>
      </c>
      <c r="O2139" t="str">
        <f>VLOOKUP(L2139,Location!$A$1:$D$157,2,FALSE)</f>
        <v>Illinois</v>
      </c>
      <c r="P2139" t="str">
        <f>VLOOKUP(L2139,Location!$A$1:$D$157,3,FALSE)</f>
        <v>Central</v>
      </c>
      <c r="Q2139" t="str">
        <f>VLOOKUP(L2139,Location!$A$1:$D$157,4,FALSE)</f>
        <v>Major Market</v>
      </c>
      <c r="R2139" t="str">
        <f>VLOOKUP(M2139,Product!$A$1:$D$14,2,FALSE)</f>
        <v>Mint</v>
      </c>
      <c r="S2139" t="str">
        <f>VLOOKUP(M2139,Product!$A$1:$D$14,3,FALSE)</f>
        <v>Herbal Tea</v>
      </c>
      <c r="T2139" t="str">
        <f>VLOOKUP(M2139,Product!$A$1:$D$14,4,FALSE)</f>
        <v>Decaf</v>
      </c>
    </row>
    <row r="2140" spans="1:20" x14ac:dyDescent="0.3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s="2">
        <v>43100</v>
      </c>
      <c r="O2140" t="str">
        <f>VLOOKUP(L2140,Location!$A$1:$D$157,2,FALSE)</f>
        <v>Illinois</v>
      </c>
      <c r="P2140" t="str">
        <f>VLOOKUP(L2140,Location!$A$1:$D$157,3,FALSE)</f>
        <v>Central</v>
      </c>
      <c r="Q2140" t="str">
        <f>VLOOKUP(L2140,Location!$A$1:$D$157,4,FALSE)</f>
        <v>Major Market</v>
      </c>
      <c r="R2140" t="str">
        <f>VLOOKUP(M2140,Product!$A$1:$D$14,2,FALSE)</f>
        <v>Darjeeling</v>
      </c>
      <c r="S2140" t="str">
        <f>VLOOKUP(M2140,Product!$A$1:$D$14,3,FALSE)</f>
        <v>Tea</v>
      </c>
      <c r="T2140" t="str">
        <f>VLOOKUP(M2140,Product!$A$1:$D$14,4,FALSE)</f>
        <v>Regular</v>
      </c>
    </row>
    <row r="2141" spans="1:20" x14ac:dyDescent="0.3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s="2">
        <v>43100</v>
      </c>
      <c r="O2141" t="str">
        <f>VLOOKUP(L2141,Location!$A$1:$D$157,2,FALSE)</f>
        <v>Illinois</v>
      </c>
      <c r="P2141" t="str">
        <f>VLOOKUP(L2141,Location!$A$1:$D$157,3,FALSE)</f>
        <v>Central</v>
      </c>
      <c r="Q2141" t="str">
        <f>VLOOKUP(L2141,Location!$A$1:$D$157,4,FALSE)</f>
        <v>Major Market</v>
      </c>
      <c r="R2141" t="str">
        <f>VLOOKUP(M2141,Product!$A$1:$D$14,2,FALSE)</f>
        <v>Earl Grey</v>
      </c>
      <c r="S2141" t="str">
        <f>VLOOKUP(M2141,Product!$A$1:$D$14,3,FALSE)</f>
        <v>Tea</v>
      </c>
      <c r="T2141" t="str">
        <f>VLOOKUP(M2141,Product!$A$1:$D$14,4,FALSE)</f>
        <v>Regular</v>
      </c>
    </row>
    <row r="2142" spans="1:20" x14ac:dyDescent="0.3">
      <c r="A2142">
        <v>316</v>
      </c>
      <c r="B2142">
        <v>312</v>
      </c>
      <c r="C2142">
        <v>611</v>
      </c>
      <c r="D2142">
        <v>201</v>
      </c>
      <c r="E2142">
        <v>114</v>
      </c>
      <c r="F2142">
        <v>77</v>
      </c>
      <c r="G2142">
        <v>1310</v>
      </c>
      <c r="H2142">
        <v>260</v>
      </c>
      <c r="I2142">
        <v>245</v>
      </c>
      <c r="J2142">
        <v>370</v>
      </c>
      <c r="K2142">
        <v>640</v>
      </c>
      <c r="L2142">
        <v>312</v>
      </c>
      <c r="M2142">
        <v>5</v>
      </c>
      <c r="N2142" s="2">
        <v>43100</v>
      </c>
      <c r="O2142" t="str">
        <f>VLOOKUP(L2142,Location!$A$1:$D$157,2,FALSE)</f>
        <v>Illinois</v>
      </c>
      <c r="P2142" t="str">
        <f>VLOOKUP(L2142,Location!$A$1:$D$157,3,FALSE)</f>
        <v>Central</v>
      </c>
      <c r="Q2142" t="str">
        <f>VLOOKUP(L2142,Location!$A$1:$D$157,4,FALSE)</f>
        <v>Major Market</v>
      </c>
      <c r="R2142" t="str">
        <f>VLOOKUP(M2142,Product!$A$1:$D$14,2,FALSE)</f>
        <v>Caffe Mocha</v>
      </c>
      <c r="S2142" t="str">
        <f>VLOOKUP(M2142,Product!$A$1:$D$14,3,FALSE)</f>
        <v>Espresso</v>
      </c>
      <c r="T2142" t="str">
        <f>VLOOKUP(M2142,Product!$A$1:$D$14,4,FALSE)</f>
        <v>Regular</v>
      </c>
    </row>
    <row r="2143" spans="1:20" x14ac:dyDescent="0.3">
      <c r="A2143">
        <v>218</v>
      </c>
      <c r="B2143">
        <v>228</v>
      </c>
      <c r="C2143">
        <v>510</v>
      </c>
      <c r="D2143">
        <v>202</v>
      </c>
      <c r="E2143">
        <v>92</v>
      </c>
      <c r="F2143">
        <v>63</v>
      </c>
      <c r="G2143">
        <v>1459</v>
      </c>
      <c r="H2143">
        <v>180</v>
      </c>
      <c r="I2143">
        <v>211</v>
      </c>
      <c r="J2143">
        <v>270</v>
      </c>
      <c r="K2143">
        <v>530</v>
      </c>
      <c r="L2143">
        <v>773</v>
      </c>
      <c r="M2143">
        <v>6</v>
      </c>
      <c r="N2143" s="2">
        <v>43100</v>
      </c>
      <c r="O2143" t="str">
        <f>VLOOKUP(L2143,Location!$A$1:$D$157,2,FALSE)</f>
        <v>Illinois</v>
      </c>
      <c r="P2143" t="str">
        <f>VLOOKUP(L2143,Location!$A$1:$D$157,3,FALSE)</f>
        <v>Central</v>
      </c>
      <c r="Q2143" t="str">
        <f>VLOOKUP(L2143,Location!$A$1:$D$157,4,FALSE)</f>
        <v>Major Market</v>
      </c>
      <c r="R2143" t="str">
        <f>VLOOKUP(M2143,Product!$A$1:$D$14,2,FALSE)</f>
        <v>Decaf Espresso</v>
      </c>
      <c r="S2143" t="str">
        <f>VLOOKUP(M2143,Product!$A$1:$D$14,3,FALSE)</f>
        <v>Espresso</v>
      </c>
      <c r="T2143" t="str">
        <f>VLOOKUP(M2143,Product!$A$1:$D$14,4,FALSE)</f>
        <v>Decaf</v>
      </c>
    </row>
    <row r="2144" spans="1:20" x14ac:dyDescent="0.3">
      <c r="A2144">
        <v>173</v>
      </c>
      <c r="B2144">
        <v>201</v>
      </c>
      <c r="C2144">
        <v>386</v>
      </c>
      <c r="D2144">
        <v>77</v>
      </c>
      <c r="E2144">
        <v>94</v>
      </c>
      <c r="F2144">
        <v>47</v>
      </c>
      <c r="G2144">
        <v>862</v>
      </c>
      <c r="H2144">
        <v>130</v>
      </c>
      <c r="I2144">
        <v>178</v>
      </c>
      <c r="J2144">
        <v>210</v>
      </c>
      <c r="K2144">
        <v>360</v>
      </c>
      <c r="L2144">
        <v>815</v>
      </c>
      <c r="M2144">
        <v>2</v>
      </c>
      <c r="N2144" s="2">
        <v>43100</v>
      </c>
      <c r="O2144" t="str">
        <f>VLOOKUP(L2144,Location!$A$1:$D$157,2,FALSE)</f>
        <v>Illinois</v>
      </c>
      <c r="P2144" t="str">
        <f>VLOOKUP(L2144,Location!$A$1:$D$157,3,FALSE)</f>
        <v>Central</v>
      </c>
      <c r="Q2144" t="str">
        <f>VLOOKUP(L2144,Location!$A$1:$D$157,4,FALSE)</f>
        <v>Major Market</v>
      </c>
      <c r="R2144" t="str">
        <f>VLOOKUP(M2144,Product!$A$1:$D$14,2,FALSE)</f>
        <v>Columbian</v>
      </c>
      <c r="S2144" t="str">
        <f>VLOOKUP(M2144,Product!$A$1:$D$14,3,FALSE)</f>
        <v>Coffee</v>
      </c>
      <c r="T2144" t="str">
        <f>VLOOKUP(M2144,Product!$A$1:$D$14,4,FALSE)</f>
        <v>Regular</v>
      </c>
    </row>
    <row r="2145" spans="1:20" x14ac:dyDescent="0.3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98</v>
      </c>
      <c r="J2145">
        <v>140</v>
      </c>
      <c r="K2145">
        <v>240</v>
      </c>
      <c r="L2145">
        <v>217</v>
      </c>
      <c r="M2145">
        <v>3</v>
      </c>
      <c r="N2145" s="2">
        <v>43100</v>
      </c>
      <c r="O2145" t="str">
        <f>VLOOKUP(L2145,Location!$A$1:$D$157,2,FALSE)</f>
        <v>Illinois</v>
      </c>
      <c r="P2145" t="str">
        <f>VLOOKUP(L2145,Location!$A$1:$D$157,3,FALSE)</f>
        <v>Central</v>
      </c>
      <c r="Q2145" t="str">
        <f>VLOOKUP(L2145,Location!$A$1:$D$157,4,FALSE)</f>
        <v>Major Market</v>
      </c>
      <c r="R2145" t="str">
        <f>VLOOKUP(M2145,Product!$A$1:$D$14,2,FALSE)</f>
        <v>Decaf Irish Cream</v>
      </c>
      <c r="S2145" t="str">
        <f>VLOOKUP(M2145,Product!$A$1:$D$14,3,FALSE)</f>
        <v>Coffee</v>
      </c>
      <c r="T2145" t="str">
        <f>VLOOKUP(M2145,Product!$A$1:$D$14,4,FALSE)</f>
        <v>Decaf</v>
      </c>
    </row>
    <row r="2146" spans="1:20" x14ac:dyDescent="0.3">
      <c r="A2146">
        <v>315</v>
      </c>
      <c r="B2146">
        <v>312</v>
      </c>
      <c r="C2146">
        <v>611</v>
      </c>
      <c r="D2146">
        <v>260</v>
      </c>
      <c r="E2146">
        <v>116</v>
      </c>
      <c r="F2146">
        <v>77</v>
      </c>
      <c r="G2146">
        <v>1310</v>
      </c>
      <c r="H2146">
        <v>200</v>
      </c>
      <c r="I2146">
        <v>181</v>
      </c>
      <c r="J2146">
        <v>280</v>
      </c>
      <c r="K2146">
        <v>480</v>
      </c>
      <c r="L2146">
        <v>641</v>
      </c>
      <c r="M2146">
        <v>8</v>
      </c>
      <c r="N2146" s="2">
        <v>43100</v>
      </c>
      <c r="O2146" t="str">
        <f>VLOOKUP(L2146,Location!$A$1:$D$157,2,FALSE)</f>
        <v>Iowa</v>
      </c>
      <c r="P2146" t="str">
        <f>VLOOKUP(L2146,Location!$A$1:$D$157,3,FALSE)</f>
        <v>Central</v>
      </c>
      <c r="Q2146" t="str">
        <f>VLOOKUP(L2146,Location!$A$1:$D$157,4,FALSE)</f>
        <v>Small Market</v>
      </c>
      <c r="R2146" t="str">
        <f>VLOOKUP(M2146,Product!$A$1:$D$14,2,FALSE)</f>
        <v>Chamomile</v>
      </c>
      <c r="S2146" t="str">
        <f>VLOOKUP(M2146,Product!$A$1:$D$14,3,FALSE)</f>
        <v>Herbal Tea</v>
      </c>
      <c r="T2146" t="str">
        <f>VLOOKUP(M2146,Product!$A$1:$D$14,4,FALSE)</f>
        <v>Decaf</v>
      </c>
    </row>
    <row r="2147" spans="1:20" x14ac:dyDescent="0.3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s="2">
        <v>43100</v>
      </c>
      <c r="O2147" t="str">
        <f>VLOOKUP(L2147,Location!$A$1:$D$157,2,FALSE)</f>
        <v>Iowa</v>
      </c>
      <c r="P2147" t="str">
        <f>VLOOKUP(L2147,Location!$A$1:$D$157,3,FALSE)</f>
        <v>Central</v>
      </c>
      <c r="Q2147" t="str">
        <f>VLOOKUP(L2147,Location!$A$1:$D$157,4,FALSE)</f>
        <v>Small Market</v>
      </c>
      <c r="R2147" t="str">
        <f>VLOOKUP(M2147,Product!$A$1:$D$14,2,FALSE)</f>
        <v>Lemon</v>
      </c>
      <c r="S2147" t="str">
        <f>VLOOKUP(M2147,Product!$A$1:$D$14,3,FALSE)</f>
        <v>Herbal Tea</v>
      </c>
      <c r="T2147" t="str">
        <f>VLOOKUP(M2147,Product!$A$1:$D$14,4,FALSE)</f>
        <v>Decaf</v>
      </c>
    </row>
    <row r="2148" spans="1:20" x14ac:dyDescent="0.3">
      <c r="A2148">
        <v>220</v>
      </c>
      <c r="B2148">
        <v>228</v>
      </c>
      <c r="C2148">
        <v>510</v>
      </c>
      <c r="D2148">
        <v>216</v>
      </c>
      <c r="E2148">
        <v>91</v>
      </c>
      <c r="F2148">
        <v>63</v>
      </c>
      <c r="G2148">
        <v>1459</v>
      </c>
      <c r="H2148">
        <v>140</v>
      </c>
      <c r="I2148">
        <v>163</v>
      </c>
      <c r="J2148">
        <v>210</v>
      </c>
      <c r="K2148">
        <v>400</v>
      </c>
      <c r="L2148">
        <v>319</v>
      </c>
      <c r="M2148">
        <v>11</v>
      </c>
      <c r="N2148" s="2">
        <v>43100</v>
      </c>
      <c r="O2148" t="str">
        <f>VLOOKUP(L2148,Location!$A$1:$D$157,2,FALSE)</f>
        <v>Iowa</v>
      </c>
      <c r="P2148" t="str">
        <f>VLOOKUP(L2148,Location!$A$1:$D$157,3,FALSE)</f>
        <v>Central</v>
      </c>
      <c r="Q2148" t="str">
        <f>VLOOKUP(L2148,Location!$A$1:$D$157,4,FALSE)</f>
        <v>Small Market</v>
      </c>
      <c r="R2148" t="str">
        <f>VLOOKUP(M2148,Product!$A$1:$D$14,2,FALSE)</f>
        <v>Darjeeling</v>
      </c>
      <c r="S2148" t="str">
        <f>VLOOKUP(M2148,Product!$A$1:$D$14,3,FALSE)</f>
        <v>Tea</v>
      </c>
      <c r="T2148" t="str">
        <f>VLOOKUP(M2148,Product!$A$1:$D$14,4,FALSE)</f>
        <v>Regular</v>
      </c>
    </row>
    <row r="2149" spans="1:20" x14ac:dyDescent="0.3">
      <c r="A2149">
        <v>273</v>
      </c>
      <c r="B2149">
        <v>301</v>
      </c>
      <c r="C2149">
        <v>611</v>
      </c>
      <c r="D2149">
        <v>236</v>
      </c>
      <c r="E2149">
        <v>132</v>
      </c>
      <c r="F2149">
        <v>93</v>
      </c>
      <c r="G2149">
        <v>1419</v>
      </c>
      <c r="H2149">
        <v>160</v>
      </c>
      <c r="I2149">
        <v>176</v>
      </c>
      <c r="J2149">
        <v>270</v>
      </c>
      <c r="K2149">
        <v>480</v>
      </c>
      <c r="L2149">
        <v>641</v>
      </c>
      <c r="M2149">
        <v>12</v>
      </c>
      <c r="N2149" s="2">
        <v>43100</v>
      </c>
      <c r="O2149" t="str">
        <f>VLOOKUP(L2149,Location!$A$1:$D$157,2,FALSE)</f>
        <v>Iowa</v>
      </c>
      <c r="P2149" t="str">
        <f>VLOOKUP(L2149,Location!$A$1:$D$157,3,FALSE)</f>
        <v>Central</v>
      </c>
      <c r="Q2149" t="str">
        <f>VLOOKUP(L2149,Location!$A$1:$D$157,4,FALSE)</f>
        <v>Small Market</v>
      </c>
      <c r="R2149" t="str">
        <f>VLOOKUP(M2149,Product!$A$1:$D$14,2,FALSE)</f>
        <v>Earl Grey</v>
      </c>
      <c r="S2149" t="str">
        <f>VLOOKUP(M2149,Product!$A$1:$D$14,3,FALSE)</f>
        <v>Tea</v>
      </c>
      <c r="T2149" t="str">
        <f>VLOOKUP(M2149,Product!$A$1:$D$14,4,FALSE)</f>
        <v>Regular</v>
      </c>
    </row>
    <row r="2150" spans="1:20" x14ac:dyDescent="0.3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2">
        <v>43100</v>
      </c>
      <c r="O2150" t="str">
        <f>VLOOKUP(L2150,Location!$A$1:$D$157,2,FALSE)</f>
        <v>Iowa</v>
      </c>
      <c r="P2150" t="str">
        <f>VLOOKUP(L2150,Location!$A$1:$D$157,3,FALSE)</f>
        <v>Central</v>
      </c>
      <c r="Q2150" t="str">
        <f>VLOOKUP(L2150,Location!$A$1:$D$157,4,FALSE)</f>
        <v>Small Market</v>
      </c>
      <c r="R2150" t="str">
        <f>VLOOKUP(M2150,Product!$A$1:$D$14,2,FALSE)</f>
        <v>Caffe Mocha</v>
      </c>
      <c r="S2150" t="str">
        <f>VLOOKUP(M2150,Product!$A$1:$D$14,3,FALSE)</f>
        <v>Espresso</v>
      </c>
      <c r="T2150" t="str">
        <f>VLOOKUP(M2150,Product!$A$1:$D$14,4,FALSE)</f>
        <v>Regular</v>
      </c>
    </row>
    <row r="2151" spans="1:20" x14ac:dyDescent="0.3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s="2">
        <v>43100</v>
      </c>
      <c r="O2151" t="str">
        <f>VLOOKUP(L2151,Location!$A$1:$D$157,2,FALSE)</f>
        <v>Iowa</v>
      </c>
      <c r="P2151" t="str">
        <f>VLOOKUP(L2151,Location!$A$1:$D$157,3,FALSE)</f>
        <v>Central</v>
      </c>
      <c r="Q2151" t="str">
        <f>VLOOKUP(L2151,Location!$A$1:$D$157,4,FALSE)</f>
        <v>Small Market</v>
      </c>
      <c r="R2151" t="str">
        <f>VLOOKUP(M2151,Product!$A$1:$D$14,2,FALSE)</f>
        <v>Decaf Espresso</v>
      </c>
      <c r="S2151" t="str">
        <f>VLOOKUP(M2151,Product!$A$1:$D$14,3,FALSE)</f>
        <v>Espresso</v>
      </c>
      <c r="T2151" t="str">
        <f>VLOOKUP(M2151,Product!$A$1:$D$14,4,FALSE)</f>
        <v>Decaf</v>
      </c>
    </row>
    <row r="2152" spans="1:20" x14ac:dyDescent="0.3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s="2">
        <v>43100</v>
      </c>
      <c r="O2152" t="str">
        <f>VLOOKUP(L2152,Location!$A$1:$D$157,2,FALSE)</f>
        <v>Iowa</v>
      </c>
      <c r="P2152" t="str">
        <f>VLOOKUP(L2152,Location!$A$1:$D$157,3,FALSE)</f>
        <v>Central</v>
      </c>
      <c r="Q2152" t="str">
        <f>VLOOKUP(L2152,Location!$A$1:$D$157,4,FALSE)</f>
        <v>Small Market</v>
      </c>
      <c r="R2152" t="str">
        <f>VLOOKUP(M2152,Product!$A$1:$D$14,2,FALSE)</f>
        <v>Amaretto</v>
      </c>
      <c r="S2152" t="str">
        <f>VLOOKUP(M2152,Product!$A$1:$D$14,3,FALSE)</f>
        <v>Coffee</v>
      </c>
      <c r="T2152" t="str">
        <f>VLOOKUP(M2152,Product!$A$1:$D$14,4,FALSE)</f>
        <v>Regular</v>
      </c>
    </row>
    <row r="2153" spans="1:20" x14ac:dyDescent="0.3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s="2">
        <v>43100</v>
      </c>
      <c r="O2153" t="str">
        <f>VLOOKUP(L2153,Location!$A$1:$D$157,2,FALSE)</f>
        <v>Iowa</v>
      </c>
      <c r="P2153" t="str">
        <f>VLOOKUP(L2153,Location!$A$1:$D$157,3,FALSE)</f>
        <v>Central</v>
      </c>
      <c r="Q2153" t="str">
        <f>VLOOKUP(L2153,Location!$A$1:$D$157,4,FALSE)</f>
        <v>Small Market</v>
      </c>
      <c r="R2153" t="str">
        <f>VLOOKUP(M2153,Product!$A$1:$D$14,2,FALSE)</f>
        <v>Columbian</v>
      </c>
      <c r="S2153" t="str">
        <f>VLOOKUP(M2153,Product!$A$1:$D$14,3,FALSE)</f>
        <v>Coffee</v>
      </c>
      <c r="T2153" t="str">
        <f>VLOOKUP(M2153,Product!$A$1:$D$14,4,FALSE)</f>
        <v>Regular</v>
      </c>
    </row>
    <row r="2154" spans="1:20" x14ac:dyDescent="0.3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s="2">
        <v>43100</v>
      </c>
      <c r="O2154" t="str">
        <f>VLOOKUP(L2154,Location!$A$1:$D$157,2,FALSE)</f>
        <v>Iowa</v>
      </c>
      <c r="P2154" t="str">
        <f>VLOOKUP(L2154,Location!$A$1:$D$157,3,FALSE)</f>
        <v>Central</v>
      </c>
      <c r="Q2154" t="str">
        <f>VLOOKUP(L2154,Location!$A$1:$D$157,4,FALSE)</f>
        <v>Small Market</v>
      </c>
      <c r="R2154" t="str">
        <f>VLOOKUP(M2154,Product!$A$1:$D$14,2,FALSE)</f>
        <v>Decaf Irish Cream</v>
      </c>
      <c r="S2154" t="str">
        <f>VLOOKUP(M2154,Product!$A$1:$D$14,3,FALSE)</f>
        <v>Coffee</v>
      </c>
      <c r="T2154" t="str">
        <f>VLOOKUP(M2154,Product!$A$1:$D$14,4,FALSE)</f>
        <v>Decaf</v>
      </c>
    </row>
    <row r="2155" spans="1:20" x14ac:dyDescent="0.3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s="2">
        <v>43100</v>
      </c>
      <c r="O2155" t="str">
        <f>VLOOKUP(L2155,Location!$A$1:$D$157,2,FALSE)</f>
        <v>Missouri</v>
      </c>
      <c r="P2155" t="str">
        <f>VLOOKUP(L2155,Location!$A$1:$D$157,3,FALSE)</f>
        <v>Central</v>
      </c>
      <c r="Q2155" t="str">
        <f>VLOOKUP(L2155,Location!$A$1:$D$157,4,FALSE)</f>
        <v>Small Market</v>
      </c>
      <c r="R2155" t="str">
        <f>VLOOKUP(M2155,Product!$A$1:$D$14,2,FALSE)</f>
        <v>Chamomile</v>
      </c>
      <c r="S2155" t="str">
        <f>VLOOKUP(M2155,Product!$A$1:$D$14,3,FALSE)</f>
        <v>Herbal Tea</v>
      </c>
      <c r="T2155" t="str">
        <f>VLOOKUP(M2155,Product!$A$1:$D$14,4,FALSE)</f>
        <v>Decaf</v>
      </c>
    </row>
    <row r="2156" spans="1:20" x14ac:dyDescent="0.3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s="2">
        <v>43100</v>
      </c>
      <c r="O2156" t="str">
        <f>VLOOKUP(L2156,Location!$A$1:$D$157,2,FALSE)</f>
        <v>Missouri</v>
      </c>
      <c r="P2156" t="str">
        <f>VLOOKUP(L2156,Location!$A$1:$D$157,3,FALSE)</f>
        <v>Central</v>
      </c>
      <c r="Q2156" t="str">
        <f>VLOOKUP(L2156,Location!$A$1:$D$157,4,FALSE)</f>
        <v>Small Market</v>
      </c>
      <c r="R2156" t="str">
        <f>VLOOKUP(M2156,Product!$A$1:$D$14,2,FALSE)</f>
        <v>Lemon</v>
      </c>
      <c r="S2156" t="str">
        <f>VLOOKUP(M2156,Product!$A$1:$D$14,3,FALSE)</f>
        <v>Herbal Tea</v>
      </c>
      <c r="T2156" t="str">
        <f>VLOOKUP(M2156,Product!$A$1:$D$14,4,FALSE)</f>
        <v>Decaf</v>
      </c>
    </row>
    <row r="2157" spans="1:20" x14ac:dyDescent="0.3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s="2">
        <v>43100</v>
      </c>
      <c r="O2157" t="str">
        <f>VLOOKUP(L2157,Location!$A$1:$D$157,2,FALSE)</f>
        <v>Missouri</v>
      </c>
      <c r="P2157" t="str">
        <f>VLOOKUP(L2157,Location!$A$1:$D$157,3,FALSE)</f>
        <v>Central</v>
      </c>
      <c r="Q2157" t="str">
        <f>VLOOKUP(L2157,Location!$A$1:$D$157,4,FALSE)</f>
        <v>Small Market</v>
      </c>
      <c r="R2157" t="str">
        <f>VLOOKUP(M2157,Product!$A$1:$D$14,2,FALSE)</f>
        <v>Darjeeling</v>
      </c>
      <c r="S2157" t="str">
        <f>VLOOKUP(M2157,Product!$A$1:$D$14,3,FALSE)</f>
        <v>Tea</v>
      </c>
      <c r="T2157" t="str">
        <f>VLOOKUP(M2157,Product!$A$1:$D$14,4,FALSE)</f>
        <v>Regular</v>
      </c>
    </row>
    <row r="2158" spans="1:20" x14ac:dyDescent="0.3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2">
        <v>43100</v>
      </c>
      <c r="O2158" t="str">
        <f>VLOOKUP(L2158,Location!$A$1:$D$157,2,FALSE)</f>
        <v>Missouri</v>
      </c>
      <c r="P2158" t="str">
        <f>VLOOKUP(L2158,Location!$A$1:$D$157,3,FALSE)</f>
        <v>Central</v>
      </c>
      <c r="Q2158" t="str">
        <f>VLOOKUP(L2158,Location!$A$1:$D$157,4,FALSE)</f>
        <v>Small Market</v>
      </c>
      <c r="R2158" t="str">
        <f>VLOOKUP(M2158,Product!$A$1:$D$14,2,FALSE)</f>
        <v>Earl Grey</v>
      </c>
      <c r="S2158" t="str">
        <f>VLOOKUP(M2158,Product!$A$1:$D$14,3,FALSE)</f>
        <v>Tea</v>
      </c>
      <c r="T2158" t="str">
        <f>VLOOKUP(M2158,Product!$A$1:$D$14,4,FALSE)</f>
        <v>Regular</v>
      </c>
    </row>
    <row r="2159" spans="1:20" x14ac:dyDescent="0.3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s="2">
        <v>43100</v>
      </c>
      <c r="O2159" t="str">
        <f>VLOOKUP(L2159,Location!$A$1:$D$157,2,FALSE)</f>
        <v>Missouri</v>
      </c>
      <c r="P2159" t="str">
        <f>VLOOKUP(L2159,Location!$A$1:$D$157,3,FALSE)</f>
        <v>Central</v>
      </c>
      <c r="Q2159" t="str">
        <f>VLOOKUP(L2159,Location!$A$1:$D$157,4,FALSE)</f>
        <v>Small Market</v>
      </c>
      <c r="R2159" t="str">
        <f>VLOOKUP(M2159,Product!$A$1:$D$14,2,FALSE)</f>
        <v>Green Tea</v>
      </c>
      <c r="S2159" t="str">
        <f>VLOOKUP(M2159,Product!$A$1:$D$14,3,FALSE)</f>
        <v>Tea</v>
      </c>
      <c r="T2159" t="str">
        <f>VLOOKUP(M2159,Product!$A$1:$D$14,4,FALSE)</f>
        <v>Regular</v>
      </c>
    </row>
    <row r="2160" spans="1:20" x14ac:dyDescent="0.3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s="2">
        <v>43100</v>
      </c>
      <c r="O2160" t="str">
        <f>VLOOKUP(L2160,Location!$A$1:$D$157,2,FALSE)</f>
        <v>Missouri</v>
      </c>
      <c r="P2160" t="str">
        <f>VLOOKUP(L2160,Location!$A$1:$D$157,3,FALSE)</f>
        <v>Central</v>
      </c>
      <c r="Q2160" t="str">
        <f>VLOOKUP(L2160,Location!$A$1:$D$157,4,FALSE)</f>
        <v>Small Market</v>
      </c>
      <c r="R2160" t="str">
        <f>VLOOKUP(M2160,Product!$A$1:$D$14,2,FALSE)</f>
        <v>Caffe Mocha</v>
      </c>
      <c r="S2160" t="str">
        <f>VLOOKUP(M2160,Product!$A$1:$D$14,3,FALSE)</f>
        <v>Espresso</v>
      </c>
      <c r="T2160" t="str">
        <f>VLOOKUP(M2160,Product!$A$1:$D$14,4,FALSE)</f>
        <v>Regular</v>
      </c>
    </row>
    <row r="2161" spans="1:20" x14ac:dyDescent="0.3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s="2">
        <v>43100</v>
      </c>
      <c r="O2161" t="str">
        <f>VLOOKUP(L2161,Location!$A$1:$D$157,2,FALSE)</f>
        <v>Missouri</v>
      </c>
      <c r="P2161" t="str">
        <f>VLOOKUP(L2161,Location!$A$1:$D$157,3,FALSE)</f>
        <v>Central</v>
      </c>
      <c r="Q2161" t="str">
        <f>VLOOKUP(L2161,Location!$A$1:$D$157,4,FALSE)</f>
        <v>Small Market</v>
      </c>
      <c r="R2161" t="str">
        <f>VLOOKUP(M2161,Product!$A$1:$D$14,2,FALSE)</f>
        <v>Decaf Espresso</v>
      </c>
      <c r="S2161" t="str">
        <f>VLOOKUP(M2161,Product!$A$1:$D$14,3,FALSE)</f>
        <v>Espresso</v>
      </c>
      <c r="T2161" t="str">
        <f>VLOOKUP(M2161,Product!$A$1:$D$14,4,FALSE)</f>
        <v>Decaf</v>
      </c>
    </row>
    <row r="2162" spans="1:20" x14ac:dyDescent="0.3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s="2">
        <v>43100</v>
      </c>
      <c r="O2162" t="str">
        <f>VLOOKUP(L2162,Location!$A$1:$D$157,2,FALSE)</f>
        <v>Missouri</v>
      </c>
      <c r="P2162" t="str">
        <f>VLOOKUP(L2162,Location!$A$1:$D$157,3,FALSE)</f>
        <v>Central</v>
      </c>
      <c r="Q2162" t="str">
        <f>VLOOKUP(L2162,Location!$A$1:$D$157,4,FALSE)</f>
        <v>Small Market</v>
      </c>
      <c r="R2162" t="str">
        <f>VLOOKUP(M2162,Product!$A$1:$D$14,2,FALSE)</f>
        <v>Columbian</v>
      </c>
      <c r="S2162" t="str">
        <f>VLOOKUP(M2162,Product!$A$1:$D$14,3,FALSE)</f>
        <v>Coffee</v>
      </c>
      <c r="T2162" t="str">
        <f>VLOOKUP(M2162,Product!$A$1:$D$14,4,FALSE)</f>
        <v>Regular</v>
      </c>
    </row>
    <row r="2163" spans="1:20" x14ac:dyDescent="0.3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s="2">
        <v>43100</v>
      </c>
      <c r="O2163" t="str">
        <f>VLOOKUP(L2163,Location!$A$1:$D$157,2,FALSE)</f>
        <v>Missouri</v>
      </c>
      <c r="P2163" t="str">
        <f>VLOOKUP(L2163,Location!$A$1:$D$157,3,FALSE)</f>
        <v>Central</v>
      </c>
      <c r="Q2163" t="str">
        <f>VLOOKUP(L2163,Location!$A$1:$D$157,4,FALSE)</f>
        <v>Small Market</v>
      </c>
      <c r="R2163" t="str">
        <f>VLOOKUP(M2163,Product!$A$1:$D$14,2,FALSE)</f>
        <v>Decaf Irish Cream</v>
      </c>
      <c r="S2163" t="str">
        <f>VLOOKUP(M2163,Product!$A$1:$D$14,3,FALSE)</f>
        <v>Coffee</v>
      </c>
      <c r="T2163" t="str">
        <f>VLOOKUP(M2163,Product!$A$1:$D$14,4,FALSE)</f>
        <v>Decaf</v>
      </c>
    </row>
    <row r="2164" spans="1:20" x14ac:dyDescent="0.3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s="2">
        <v>43100</v>
      </c>
      <c r="O2164" t="str">
        <f>VLOOKUP(L2164,Location!$A$1:$D$157,2,FALSE)</f>
        <v>Ohio</v>
      </c>
      <c r="P2164" t="str">
        <f>VLOOKUP(L2164,Location!$A$1:$D$157,3,FALSE)</f>
        <v>Central</v>
      </c>
      <c r="Q2164" t="str">
        <f>VLOOKUP(L2164,Location!$A$1:$D$157,4,FALSE)</f>
        <v>Major Market</v>
      </c>
      <c r="R2164" t="str">
        <f>VLOOKUP(M2164,Product!$A$1:$D$14,2,FALSE)</f>
        <v>Chamomile</v>
      </c>
      <c r="S2164" t="str">
        <f>VLOOKUP(M2164,Product!$A$1:$D$14,3,FALSE)</f>
        <v>Herbal Tea</v>
      </c>
      <c r="T2164" t="str">
        <f>VLOOKUP(M2164,Product!$A$1:$D$14,4,FALSE)</f>
        <v>Decaf</v>
      </c>
    </row>
    <row r="2165" spans="1:20" x14ac:dyDescent="0.3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s="2">
        <v>43100</v>
      </c>
      <c r="O2165" t="str">
        <f>VLOOKUP(L2165,Location!$A$1:$D$157,2,FALSE)</f>
        <v>Ohio</v>
      </c>
      <c r="P2165" t="str">
        <f>VLOOKUP(L2165,Location!$A$1:$D$157,3,FALSE)</f>
        <v>Central</v>
      </c>
      <c r="Q2165" t="str">
        <f>VLOOKUP(L2165,Location!$A$1:$D$157,4,FALSE)</f>
        <v>Major Market</v>
      </c>
      <c r="R2165" t="str">
        <f>VLOOKUP(M2165,Product!$A$1:$D$14,2,FALSE)</f>
        <v>Lemon</v>
      </c>
      <c r="S2165" t="str">
        <f>VLOOKUP(M2165,Product!$A$1:$D$14,3,FALSE)</f>
        <v>Herbal Tea</v>
      </c>
      <c r="T2165" t="str">
        <f>VLOOKUP(M2165,Product!$A$1:$D$14,4,FALSE)</f>
        <v>Decaf</v>
      </c>
    </row>
    <row r="2166" spans="1:20" x14ac:dyDescent="0.3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s="2">
        <v>43100</v>
      </c>
      <c r="O2166" t="str">
        <f>VLOOKUP(L2166,Location!$A$1:$D$157,2,FALSE)</f>
        <v>Ohio</v>
      </c>
      <c r="P2166" t="str">
        <f>VLOOKUP(L2166,Location!$A$1:$D$157,3,FALSE)</f>
        <v>Central</v>
      </c>
      <c r="Q2166" t="str">
        <f>VLOOKUP(L2166,Location!$A$1:$D$157,4,FALSE)</f>
        <v>Major Market</v>
      </c>
      <c r="R2166" t="str">
        <f>VLOOKUP(M2166,Product!$A$1:$D$14,2,FALSE)</f>
        <v>Darjeeling</v>
      </c>
      <c r="S2166" t="str">
        <f>VLOOKUP(M2166,Product!$A$1:$D$14,3,FALSE)</f>
        <v>Tea</v>
      </c>
      <c r="T2166" t="str">
        <f>VLOOKUP(M2166,Product!$A$1:$D$14,4,FALSE)</f>
        <v>Regular</v>
      </c>
    </row>
    <row r="2167" spans="1:20" x14ac:dyDescent="0.3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2">
        <v>43100</v>
      </c>
      <c r="O2167" t="str">
        <f>VLOOKUP(L2167,Location!$A$1:$D$157,2,FALSE)</f>
        <v>Ohio</v>
      </c>
      <c r="P2167" t="str">
        <f>VLOOKUP(L2167,Location!$A$1:$D$157,3,FALSE)</f>
        <v>Central</v>
      </c>
      <c r="Q2167" t="str">
        <f>VLOOKUP(L2167,Location!$A$1:$D$157,4,FALSE)</f>
        <v>Major Market</v>
      </c>
      <c r="R2167" t="str">
        <f>VLOOKUP(M2167,Product!$A$1:$D$14,2,FALSE)</f>
        <v>Earl Grey</v>
      </c>
      <c r="S2167" t="str">
        <f>VLOOKUP(M2167,Product!$A$1:$D$14,3,FALSE)</f>
        <v>Tea</v>
      </c>
      <c r="T2167" t="str">
        <f>VLOOKUP(M2167,Product!$A$1:$D$14,4,FALSE)</f>
        <v>Regular</v>
      </c>
    </row>
    <row r="2168" spans="1:20" x14ac:dyDescent="0.3">
      <c r="A2168">
        <v>154</v>
      </c>
      <c r="B2168">
        <v>171</v>
      </c>
      <c r="C2168">
        <v>382</v>
      </c>
      <c r="D2168">
        <v>209</v>
      </c>
      <c r="E2168">
        <v>76</v>
      </c>
      <c r="F2168">
        <v>47</v>
      </c>
      <c r="G2168">
        <v>1091</v>
      </c>
      <c r="H2168">
        <v>140</v>
      </c>
      <c r="I2168">
        <v>155</v>
      </c>
      <c r="J2168">
        <v>210</v>
      </c>
      <c r="K2168">
        <v>400</v>
      </c>
      <c r="L2168">
        <v>234</v>
      </c>
      <c r="M2168">
        <v>5</v>
      </c>
      <c r="N2168" s="2">
        <v>43100</v>
      </c>
      <c r="O2168" t="str">
        <f>VLOOKUP(L2168,Location!$A$1:$D$157,2,FALSE)</f>
        <v>Ohio</v>
      </c>
      <c r="P2168" t="str">
        <f>VLOOKUP(L2168,Location!$A$1:$D$157,3,FALSE)</f>
        <v>Central</v>
      </c>
      <c r="Q2168" t="str">
        <f>VLOOKUP(L2168,Location!$A$1:$D$157,4,FALSE)</f>
        <v>Major Market</v>
      </c>
      <c r="R2168" t="str">
        <f>VLOOKUP(M2168,Product!$A$1:$D$14,2,FALSE)</f>
        <v>Caffe Mocha</v>
      </c>
      <c r="S2168" t="str">
        <f>VLOOKUP(M2168,Product!$A$1:$D$14,3,FALSE)</f>
        <v>Espresso</v>
      </c>
      <c r="T2168" t="str">
        <f>VLOOKUP(M2168,Product!$A$1:$D$14,4,FALSE)</f>
        <v>Regular</v>
      </c>
    </row>
    <row r="2169" spans="1:20" x14ac:dyDescent="0.3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s="2">
        <v>43100</v>
      </c>
      <c r="O2169" t="str">
        <f>VLOOKUP(L2169,Location!$A$1:$D$157,2,FALSE)</f>
        <v>Ohio</v>
      </c>
      <c r="P2169" t="str">
        <f>VLOOKUP(L2169,Location!$A$1:$D$157,3,FALSE)</f>
        <v>Central</v>
      </c>
      <c r="Q2169" t="str">
        <f>VLOOKUP(L2169,Location!$A$1:$D$157,4,FALSE)</f>
        <v>Major Market</v>
      </c>
      <c r="R2169" t="str">
        <f>VLOOKUP(M2169,Product!$A$1:$D$14,2,FALSE)</f>
        <v>Decaf Espresso</v>
      </c>
      <c r="S2169" t="str">
        <f>VLOOKUP(M2169,Product!$A$1:$D$14,3,FALSE)</f>
        <v>Espresso</v>
      </c>
      <c r="T2169" t="str">
        <f>VLOOKUP(M2169,Product!$A$1:$D$14,4,FALSE)</f>
        <v>Decaf</v>
      </c>
    </row>
    <row r="2170" spans="1:20" x14ac:dyDescent="0.3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s="2">
        <v>43100</v>
      </c>
      <c r="O2170" t="str">
        <f>VLOOKUP(L2170,Location!$A$1:$D$157,2,FALSE)</f>
        <v>Ohio</v>
      </c>
      <c r="P2170" t="str">
        <f>VLOOKUP(L2170,Location!$A$1:$D$157,3,FALSE)</f>
        <v>Central</v>
      </c>
      <c r="Q2170" t="str">
        <f>VLOOKUP(L2170,Location!$A$1:$D$157,4,FALSE)</f>
        <v>Major Market</v>
      </c>
      <c r="R2170" t="str">
        <f>VLOOKUP(M2170,Product!$A$1:$D$14,2,FALSE)</f>
        <v>Amaretto</v>
      </c>
      <c r="S2170" t="str">
        <f>VLOOKUP(M2170,Product!$A$1:$D$14,3,FALSE)</f>
        <v>Coffee</v>
      </c>
      <c r="T2170" t="str">
        <f>VLOOKUP(M2170,Product!$A$1:$D$14,4,FALSE)</f>
        <v>Regular</v>
      </c>
    </row>
    <row r="2171" spans="1:20" x14ac:dyDescent="0.3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s="2">
        <v>43100</v>
      </c>
      <c r="O2171" t="str">
        <f>VLOOKUP(L2171,Location!$A$1:$D$157,2,FALSE)</f>
        <v>Ohio</v>
      </c>
      <c r="P2171" t="str">
        <f>VLOOKUP(L2171,Location!$A$1:$D$157,3,FALSE)</f>
        <v>Central</v>
      </c>
      <c r="Q2171" t="str">
        <f>VLOOKUP(L2171,Location!$A$1:$D$157,4,FALSE)</f>
        <v>Major Market</v>
      </c>
      <c r="R2171" t="str">
        <f>VLOOKUP(M2171,Product!$A$1:$D$14,2,FALSE)</f>
        <v>Columbian</v>
      </c>
      <c r="S2171" t="str">
        <f>VLOOKUP(M2171,Product!$A$1:$D$14,3,FALSE)</f>
        <v>Coffee</v>
      </c>
      <c r="T2171" t="str">
        <f>VLOOKUP(M2171,Product!$A$1:$D$14,4,FALSE)</f>
        <v>Regular</v>
      </c>
    </row>
    <row r="2172" spans="1:20" x14ac:dyDescent="0.3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s="2">
        <v>43100</v>
      </c>
      <c r="O2172" t="str">
        <f>VLOOKUP(L2172,Location!$A$1:$D$157,2,FALSE)</f>
        <v>Ohio</v>
      </c>
      <c r="P2172" t="str">
        <f>VLOOKUP(L2172,Location!$A$1:$D$157,3,FALSE)</f>
        <v>Central</v>
      </c>
      <c r="Q2172" t="str">
        <f>VLOOKUP(L2172,Location!$A$1:$D$157,4,FALSE)</f>
        <v>Major Market</v>
      </c>
      <c r="R2172" t="str">
        <f>VLOOKUP(M2172,Product!$A$1:$D$14,2,FALSE)</f>
        <v>Decaf Irish Cream</v>
      </c>
      <c r="S2172" t="str">
        <f>VLOOKUP(M2172,Product!$A$1:$D$14,3,FALSE)</f>
        <v>Coffee</v>
      </c>
      <c r="T2172" t="str">
        <f>VLOOKUP(M2172,Product!$A$1:$D$14,4,FALSE)</f>
        <v>Decaf</v>
      </c>
    </row>
    <row r="2173" spans="1:20" x14ac:dyDescent="0.3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s="2">
        <v>43100</v>
      </c>
      <c r="O2173" t="str">
        <f>VLOOKUP(L2173,Location!$A$1:$D$157,2,FALSE)</f>
        <v>Wisconsin</v>
      </c>
      <c r="P2173" t="str">
        <f>VLOOKUP(L2173,Location!$A$1:$D$157,3,FALSE)</f>
        <v>Central</v>
      </c>
      <c r="Q2173" t="str">
        <f>VLOOKUP(L2173,Location!$A$1:$D$157,4,FALSE)</f>
        <v>Small Market</v>
      </c>
      <c r="R2173" t="str">
        <f>VLOOKUP(M2173,Product!$A$1:$D$14,2,FALSE)</f>
        <v>Chamomile</v>
      </c>
      <c r="S2173" t="str">
        <f>VLOOKUP(M2173,Product!$A$1:$D$14,3,FALSE)</f>
        <v>Herbal Tea</v>
      </c>
      <c r="T2173" t="str">
        <f>VLOOKUP(M2173,Product!$A$1:$D$14,4,FALSE)</f>
        <v>Decaf</v>
      </c>
    </row>
    <row r="2174" spans="1:20" x14ac:dyDescent="0.3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2">
        <v>43100</v>
      </c>
      <c r="O2174" t="str">
        <f>VLOOKUP(L2174,Location!$A$1:$D$157,2,FALSE)</f>
        <v>Wisconsin</v>
      </c>
      <c r="P2174" t="str">
        <f>VLOOKUP(L2174,Location!$A$1:$D$157,3,FALSE)</f>
        <v>Central</v>
      </c>
      <c r="Q2174" t="str">
        <f>VLOOKUP(L2174,Location!$A$1:$D$157,4,FALSE)</f>
        <v>Small Market</v>
      </c>
      <c r="R2174" t="str">
        <f>VLOOKUP(M2174,Product!$A$1:$D$14,2,FALSE)</f>
        <v>Lemon</v>
      </c>
      <c r="S2174" t="str">
        <f>VLOOKUP(M2174,Product!$A$1:$D$14,3,FALSE)</f>
        <v>Herbal Tea</v>
      </c>
      <c r="T2174" t="str">
        <f>VLOOKUP(M2174,Product!$A$1:$D$14,4,FALSE)</f>
        <v>Decaf</v>
      </c>
    </row>
    <row r="2175" spans="1:20" x14ac:dyDescent="0.3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s="2">
        <v>43100</v>
      </c>
      <c r="O2175" t="str">
        <f>VLOOKUP(L2175,Location!$A$1:$D$157,2,FALSE)</f>
        <v>Wisconsin</v>
      </c>
      <c r="P2175" t="str">
        <f>VLOOKUP(L2175,Location!$A$1:$D$157,3,FALSE)</f>
        <v>Central</v>
      </c>
      <c r="Q2175" t="str">
        <f>VLOOKUP(L2175,Location!$A$1:$D$157,4,FALSE)</f>
        <v>Small Market</v>
      </c>
      <c r="R2175" t="str">
        <f>VLOOKUP(M2175,Product!$A$1:$D$14,2,FALSE)</f>
        <v>Darjeeling</v>
      </c>
      <c r="S2175" t="str">
        <f>VLOOKUP(M2175,Product!$A$1:$D$14,3,FALSE)</f>
        <v>Tea</v>
      </c>
      <c r="T2175" t="str">
        <f>VLOOKUP(M2175,Product!$A$1:$D$14,4,FALSE)</f>
        <v>Regular</v>
      </c>
    </row>
    <row r="2176" spans="1:20" x14ac:dyDescent="0.3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s="2">
        <v>43100</v>
      </c>
      <c r="O2176" t="str">
        <f>VLOOKUP(L2176,Location!$A$1:$D$157,2,FALSE)</f>
        <v>Wisconsin</v>
      </c>
      <c r="P2176" t="str">
        <f>VLOOKUP(L2176,Location!$A$1:$D$157,3,FALSE)</f>
        <v>Central</v>
      </c>
      <c r="Q2176" t="str">
        <f>VLOOKUP(L2176,Location!$A$1:$D$157,4,FALSE)</f>
        <v>Small Market</v>
      </c>
      <c r="R2176" t="str">
        <f>VLOOKUP(M2176,Product!$A$1:$D$14,2,FALSE)</f>
        <v>Earl Grey</v>
      </c>
      <c r="S2176" t="str">
        <f>VLOOKUP(M2176,Product!$A$1:$D$14,3,FALSE)</f>
        <v>Tea</v>
      </c>
      <c r="T2176" t="str">
        <f>VLOOKUP(M2176,Product!$A$1:$D$14,4,FALSE)</f>
        <v>Regular</v>
      </c>
    </row>
    <row r="2177" spans="1:20" x14ac:dyDescent="0.3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s="2">
        <v>43100</v>
      </c>
      <c r="O2177" t="str">
        <f>VLOOKUP(L2177,Location!$A$1:$D$157,2,FALSE)</f>
        <v>Wisconsin</v>
      </c>
      <c r="P2177" t="str">
        <f>VLOOKUP(L2177,Location!$A$1:$D$157,3,FALSE)</f>
        <v>Central</v>
      </c>
      <c r="Q2177" t="str">
        <f>VLOOKUP(L2177,Location!$A$1:$D$157,4,FALSE)</f>
        <v>Small Market</v>
      </c>
      <c r="R2177" t="str">
        <f>VLOOKUP(M2177,Product!$A$1:$D$14,2,FALSE)</f>
        <v>Caffe Mocha</v>
      </c>
      <c r="S2177" t="str">
        <f>VLOOKUP(M2177,Product!$A$1:$D$14,3,FALSE)</f>
        <v>Espresso</v>
      </c>
      <c r="T2177" t="str">
        <f>VLOOKUP(M2177,Product!$A$1:$D$14,4,FALSE)</f>
        <v>Regular</v>
      </c>
    </row>
    <row r="2178" spans="1:20" x14ac:dyDescent="0.3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s="2">
        <v>43100</v>
      </c>
      <c r="O2178" t="str">
        <f>VLOOKUP(L2178,Location!$A$1:$D$157,2,FALSE)</f>
        <v>Wisconsin</v>
      </c>
      <c r="P2178" t="str">
        <f>VLOOKUP(L2178,Location!$A$1:$D$157,3,FALSE)</f>
        <v>Central</v>
      </c>
      <c r="Q2178" t="str">
        <f>VLOOKUP(L2178,Location!$A$1:$D$157,4,FALSE)</f>
        <v>Small Market</v>
      </c>
      <c r="R2178" t="str">
        <f>VLOOKUP(M2178,Product!$A$1:$D$14,2,FALSE)</f>
        <v>Decaf Espresso</v>
      </c>
      <c r="S2178" t="str">
        <f>VLOOKUP(M2178,Product!$A$1:$D$14,3,FALSE)</f>
        <v>Espresso</v>
      </c>
      <c r="T2178" t="str">
        <f>VLOOKUP(M2178,Product!$A$1:$D$14,4,FALSE)</f>
        <v>Decaf</v>
      </c>
    </row>
    <row r="2179" spans="1:20" x14ac:dyDescent="0.3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s="2">
        <v>43100</v>
      </c>
      <c r="O2179" t="str">
        <f>VLOOKUP(L2179,Location!$A$1:$D$157,2,FALSE)</f>
        <v>Wisconsin</v>
      </c>
      <c r="P2179" t="str">
        <f>VLOOKUP(L2179,Location!$A$1:$D$157,3,FALSE)</f>
        <v>Central</v>
      </c>
      <c r="Q2179" t="str">
        <f>VLOOKUP(L2179,Location!$A$1:$D$157,4,FALSE)</f>
        <v>Small Market</v>
      </c>
      <c r="R2179" t="str">
        <f>VLOOKUP(M2179,Product!$A$1:$D$14,2,FALSE)</f>
        <v>Amaretto</v>
      </c>
      <c r="S2179" t="str">
        <f>VLOOKUP(M2179,Product!$A$1:$D$14,3,FALSE)</f>
        <v>Coffee</v>
      </c>
      <c r="T2179" t="str">
        <f>VLOOKUP(M2179,Product!$A$1:$D$14,4,FALSE)</f>
        <v>Regular</v>
      </c>
    </row>
    <row r="2180" spans="1:20" x14ac:dyDescent="0.3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s="2">
        <v>43100</v>
      </c>
      <c r="O2180" t="str">
        <f>VLOOKUP(L2180,Location!$A$1:$D$157,2,FALSE)</f>
        <v>Wisconsin</v>
      </c>
      <c r="P2180" t="str">
        <f>VLOOKUP(L2180,Location!$A$1:$D$157,3,FALSE)</f>
        <v>Central</v>
      </c>
      <c r="Q2180" t="str">
        <f>VLOOKUP(L2180,Location!$A$1:$D$157,4,FALSE)</f>
        <v>Small Market</v>
      </c>
      <c r="R2180" t="str">
        <f>VLOOKUP(M2180,Product!$A$1:$D$14,2,FALSE)</f>
        <v>Columbian</v>
      </c>
      <c r="S2180" t="str">
        <f>VLOOKUP(M2180,Product!$A$1:$D$14,3,FALSE)</f>
        <v>Coffee</v>
      </c>
      <c r="T2180" t="str">
        <f>VLOOKUP(M2180,Product!$A$1:$D$14,4,FALSE)</f>
        <v>Regular</v>
      </c>
    </row>
    <row r="2181" spans="1:20" x14ac:dyDescent="0.3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2">
        <v>43100</v>
      </c>
      <c r="O2181" t="str">
        <f>VLOOKUP(L2181,Location!$A$1:$D$157,2,FALSE)</f>
        <v>Wisconsin</v>
      </c>
      <c r="P2181" t="str">
        <f>VLOOKUP(L2181,Location!$A$1:$D$157,3,FALSE)</f>
        <v>Central</v>
      </c>
      <c r="Q2181" t="str">
        <f>VLOOKUP(L2181,Location!$A$1:$D$157,4,FALSE)</f>
        <v>Small Market</v>
      </c>
      <c r="R2181" t="str">
        <f>VLOOKUP(M2181,Product!$A$1:$D$14,2,FALSE)</f>
        <v>Decaf Irish Cream</v>
      </c>
      <c r="S2181" t="str">
        <f>VLOOKUP(M2181,Product!$A$1:$D$14,3,FALSE)</f>
        <v>Coffee</v>
      </c>
      <c r="T2181" t="str">
        <f>VLOOKUP(M2181,Product!$A$1:$D$14,4,FALSE)</f>
        <v>Decaf</v>
      </c>
    </row>
    <row r="2182" spans="1:20" x14ac:dyDescent="0.3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s="2">
        <v>43100</v>
      </c>
      <c r="O2182" t="str">
        <f>VLOOKUP(L2182,Location!$A$1:$D$157,2,FALSE)</f>
        <v>Connecticut</v>
      </c>
      <c r="P2182" t="str">
        <f>VLOOKUP(L2182,Location!$A$1:$D$157,3,FALSE)</f>
        <v>East</v>
      </c>
      <c r="Q2182" t="str">
        <f>VLOOKUP(L2182,Location!$A$1:$D$157,4,FALSE)</f>
        <v>Small Market</v>
      </c>
      <c r="R2182" t="str">
        <f>VLOOKUP(M2182,Product!$A$1:$D$14,2,FALSE)</f>
        <v>Lemon</v>
      </c>
      <c r="S2182" t="str">
        <f>VLOOKUP(M2182,Product!$A$1:$D$14,3,FALSE)</f>
        <v>Herbal Tea</v>
      </c>
      <c r="T2182" t="str">
        <f>VLOOKUP(M2182,Product!$A$1:$D$14,4,FALSE)</f>
        <v>Decaf</v>
      </c>
    </row>
    <row r="2183" spans="1:20" x14ac:dyDescent="0.3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s="2">
        <v>43100</v>
      </c>
      <c r="O2183" t="str">
        <f>VLOOKUP(L2183,Location!$A$1:$D$157,2,FALSE)</f>
        <v>Connecticut</v>
      </c>
      <c r="P2183" t="str">
        <f>VLOOKUP(L2183,Location!$A$1:$D$157,3,FALSE)</f>
        <v>East</v>
      </c>
      <c r="Q2183" t="str">
        <f>VLOOKUP(L2183,Location!$A$1:$D$157,4,FALSE)</f>
        <v>Small Market</v>
      </c>
      <c r="R2183" t="str">
        <f>VLOOKUP(M2183,Product!$A$1:$D$14,2,FALSE)</f>
        <v>Mint</v>
      </c>
      <c r="S2183" t="str">
        <f>VLOOKUP(M2183,Product!$A$1:$D$14,3,FALSE)</f>
        <v>Herbal Tea</v>
      </c>
      <c r="T2183" t="str">
        <f>VLOOKUP(M2183,Product!$A$1:$D$14,4,FALSE)</f>
        <v>Decaf</v>
      </c>
    </row>
    <row r="2184" spans="1:20" x14ac:dyDescent="0.3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s="2">
        <v>43100</v>
      </c>
      <c r="O2184" t="str">
        <f>VLOOKUP(L2184,Location!$A$1:$D$157,2,FALSE)</f>
        <v>Connecticut</v>
      </c>
      <c r="P2184" t="str">
        <f>VLOOKUP(L2184,Location!$A$1:$D$157,3,FALSE)</f>
        <v>East</v>
      </c>
      <c r="Q2184" t="str">
        <f>VLOOKUP(L2184,Location!$A$1:$D$157,4,FALSE)</f>
        <v>Small Market</v>
      </c>
      <c r="R2184" t="str">
        <f>VLOOKUP(M2184,Product!$A$1:$D$14,2,FALSE)</f>
        <v>Darjeeling</v>
      </c>
      <c r="S2184" t="str">
        <f>VLOOKUP(M2184,Product!$A$1:$D$14,3,FALSE)</f>
        <v>Tea</v>
      </c>
      <c r="T2184" t="str">
        <f>VLOOKUP(M2184,Product!$A$1:$D$14,4,FALSE)</f>
        <v>Regular</v>
      </c>
    </row>
    <row r="2185" spans="1:20" x14ac:dyDescent="0.3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s="2">
        <v>43100</v>
      </c>
      <c r="O2185" t="str">
        <f>VLOOKUP(L2185,Location!$A$1:$D$157,2,FALSE)</f>
        <v>Connecticut</v>
      </c>
      <c r="P2185" t="str">
        <f>VLOOKUP(L2185,Location!$A$1:$D$157,3,FALSE)</f>
        <v>East</v>
      </c>
      <c r="Q2185" t="str">
        <f>VLOOKUP(L2185,Location!$A$1:$D$157,4,FALSE)</f>
        <v>Small Market</v>
      </c>
      <c r="R2185" t="str">
        <f>VLOOKUP(M2185,Product!$A$1:$D$14,2,FALSE)</f>
        <v>Green Tea</v>
      </c>
      <c r="S2185" t="str">
        <f>VLOOKUP(M2185,Product!$A$1:$D$14,3,FALSE)</f>
        <v>Tea</v>
      </c>
      <c r="T2185" t="str">
        <f>VLOOKUP(M2185,Product!$A$1:$D$14,4,FALSE)</f>
        <v>Regular</v>
      </c>
    </row>
    <row r="2186" spans="1:20" x14ac:dyDescent="0.3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s="2">
        <v>43100</v>
      </c>
      <c r="O2186" t="str">
        <f>VLOOKUP(L2186,Location!$A$1:$D$157,2,FALSE)</f>
        <v>Connecticut</v>
      </c>
      <c r="P2186" t="str">
        <f>VLOOKUP(L2186,Location!$A$1:$D$157,3,FALSE)</f>
        <v>East</v>
      </c>
      <c r="Q2186" t="str">
        <f>VLOOKUP(L2186,Location!$A$1:$D$157,4,FALSE)</f>
        <v>Small Market</v>
      </c>
      <c r="R2186" t="str">
        <f>VLOOKUP(M2186,Product!$A$1:$D$14,2,FALSE)</f>
        <v>Caffe Mocha</v>
      </c>
      <c r="S2186" t="str">
        <f>VLOOKUP(M2186,Product!$A$1:$D$14,3,FALSE)</f>
        <v>Espresso</v>
      </c>
      <c r="T2186" t="str">
        <f>VLOOKUP(M2186,Product!$A$1:$D$14,4,FALSE)</f>
        <v>Regular</v>
      </c>
    </row>
    <row r="2187" spans="1:20" x14ac:dyDescent="0.3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s="2">
        <v>43100</v>
      </c>
      <c r="O2187" t="str">
        <f>VLOOKUP(L2187,Location!$A$1:$D$157,2,FALSE)</f>
        <v>Connecticut</v>
      </c>
      <c r="P2187" t="str">
        <f>VLOOKUP(L2187,Location!$A$1:$D$157,3,FALSE)</f>
        <v>East</v>
      </c>
      <c r="Q2187" t="str">
        <f>VLOOKUP(L2187,Location!$A$1:$D$157,4,FALSE)</f>
        <v>Small Market</v>
      </c>
      <c r="R2187" t="str">
        <f>VLOOKUP(M2187,Product!$A$1:$D$14,2,FALSE)</f>
        <v>Decaf Espresso</v>
      </c>
      <c r="S2187" t="str">
        <f>VLOOKUP(M2187,Product!$A$1:$D$14,3,FALSE)</f>
        <v>Espresso</v>
      </c>
      <c r="T2187" t="str">
        <f>VLOOKUP(M2187,Product!$A$1:$D$14,4,FALSE)</f>
        <v>Decaf</v>
      </c>
    </row>
    <row r="2188" spans="1:20" x14ac:dyDescent="0.3">
      <c r="A2188">
        <v>179</v>
      </c>
      <c r="B2188">
        <v>186</v>
      </c>
      <c r="C2188">
        <v>347</v>
      </c>
      <c r="D2188">
        <v>150</v>
      </c>
      <c r="E2188">
        <v>75</v>
      </c>
      <c r="F2188">
        <v>40</v>
      </c>
      <c r="G2188">
        <v>961</v>
      </c>
      <c r="H2188">
        <v>130</v>
      </c>
      <c r="I2188">
        <v>122</v>
      </c>
      <c r="J2188">
        <v>180</v>
      </c>
      <c r="K2188">
        <v>290</v>
      </c>
      <c r="L2188">
        <v>959</v>
      </c>
      <c r="M2188">
        <v>2</v>
      </c>
      <c r="N2188" s="2">
        <v>43100</v>
      </c>
      <c r="O2188" t="str">
        <f>VLOOKUP(L2188,Location!$A$1:$D$157,2,FALSE)</f>
        <v>Connecticut</v>
      </c>
      <c r="P2188" t="str">
        <f>VLOOKUP(L2188,Location!$A$1:$D$157,3,FALSE)</f>
        <v>East</v>
      </c>
      <c r="Q2188" t="str">
        <f>VLOOKUP(L2188,Location!$A$1:$D$157,4,FALSE)</f>
        <v>Small Market</v>
      </c>
      <c r="R2188" t="str">
        <f>VLOOKUP(M2188,Product!$A$1:$D$14,2,FALSE)</f>
        <v>Columbian</v>
      </c>
      <c r="S2188" t="str">
        <f>VLOOKUP(M2188,Product!$A$1:$D$14,3,FALSE)</f>
        <v>Coffee</v>
      </c>
      <c r="T2188" t="str">
        <f>VLOOKUP(M2188,Product!$A$1:$D$14,4,FALSE)</f>
        <v>Regular</v>
      </c>
    </row>
    <row r="2189" spans="1:20" x14ac:dyDescent="0.3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s="2">
        <v>43100</v>
      </c>
      <c r="O2189" t="str">
        <f>VLOOKUP(L2189,Location!$A$1:$D$157,2,FALSE)</f>
        <v>Florida</v>
      </c>
      <c r="P2189" t="str">
        <f>VLOOKUP(L2189,Location!$A$1:$D$157,3,FALSE)</f>
        <v>East</v>
      </c>
      <c r="Q2189" t="str">
        <f>VLOOKUP(L2189,Location!$A$1:$D$157,4,FALSE)</f>
        <v>Major Market</v>
      </c>
      <c r="R2189" t="str">
        <f>VLOOKUP(M2189,Product!$A$1:$D$14,2,FALSE)</f>
        <v>Chamomile</v>
      </c>
      <c r="S2189" t="str">
        <f>VLOOKUP(M2189,Product!$A$1:$D$14,3,FALSE)</f>
        <v>Herbal Tea</v>
      </c>
      <c r="T2189" t="str">
        <f>VLOOKUP(M2189,Product!$A$1:$D$14,4,FALSE)</f>
        <v>Decaf</v>
      </c>
    </row>
    <row r="2190" spans="1:20" x14ac:dyDescent="0.3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s="2">
        <v>43100</v>
      </c>
      <c r="O2190" t="str">
        <f>VLOOKUP(L2190,Location!$A$1:$D$157,2,FALSE)</f>
        <v>Florida</v>
      </c>
      <c r="P2190" t="str">
        <f>VLOOKUP(L2190,Location!$A$1:$D$157,3,FALSE)</f>
        <v>East</v>
      </c>
      <c r="Q2190" t="str">
        <f>VLOOKUP(L2190,Location!$A$1:$D$157,4,FALSE)</f>
        <v>Major Market</v>
      </c>
      <c r="R2190" t="str">
        <f>VLOOKUP(M2190,Product!$A$1:$D$14,2,FALSE)</f>
        <v>Lemon</v>
      </c>
      <c r="S2190" t="str">
        <f>VLOOKUP(M2190,Product!$A$1:$D$14,3,FALSE)</f>
        <v>Herbal Tea</v>
      </c>
      <c r="T2190" t="str">
        <f>VLOOKUP(M2190,Product!$A$1:$D$14,4,FALSE)</f>
        <v>Decaf</v>
      </c>
    </row>
    <row r="2191" spans="1:20" x14ac:dyDescent="0.3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s="2">
        <v>43100</v>
      </c>
      <c r="O2191" t="str">
        <f>VLOOKUP(L2191,Location!$A$1:$D$157,2,FALSE)</f>
        <v>Florida</v>
      </c>
      <c r="P2191" t="str">
        <f>VLOOKUP(L2191,Location!$A$1:$D$157,3,FALSE)</f>
        <v>East</v>
      </c>
      <c r="Q2191" t="str">
        <f>VLOOKUP(L2191,Location!$A$1:$D$157,4,FALSE)</f>
        <v>Major Market</v>
      </c>
      <c r="R2191" t="str">
        <f>VLOOKUP(M2191,Product!$A$1:$D$14,2,FALSE)</f>
        <v>Mint</v>
      </c>
      <c r="S2191" t="str">
        <f>VLOOKUP(M2191,Product!$A$1:$D$14,3,FALSE)</f>
        <v>Herbal Tea</v>
      </c>
      <c r="T2191" t="str">
        <f>VLOOKUP(M2191,Product!$A$1:$D$14,4,FALSE)</f>
        <v>Decaf</v>
      </c>
    </row>
    <row r="2192" spans="1:20" x14ac:dyDescent="0.3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s="2">
        <v>43100</v>
      </c>
      <c r="O2192" t="str">
        <f>VLOOKUP(L2192,Location!$A$1:$D$157,2,FALSE)</f>
        <v>Florida</v>
      </c>
      <c r="P2192" t="str">
        <f>VLOOKUP(L2192,Location!$A$1:$D$157,3,FALSE)</f>
        <v>East</v>
      </c>
      <c r="Q2192" t="str">
        <f>VLOOKUP(L2192,Location!$A$1:$D$157,4,FALSE)</f>
        <v>Major Market</v>
      </c>
      <c r="R2192" t="str">
        <f>VLOOKUP(M2192,Product!$A$1:$D$14,2,FALSE)</f>
        <v>Darjeeling</v>
      </c>
      <c r="S2192" t="str">
        <f>VLOOKUP(M2192,Product!$A$1:$D$14,3,FALSE)</f>
        <v>Tea</v>
      </c>
      <c r="T2192" t="str">
        <f>VLOOKUP(M2192,Product!$A$1:$D$14,4,FALSE)</f>
        <v>Regular</v>
      </c>
    </row>
    <row r="2193" spans="1:20" x14ac:dyDescent="0.3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s="2">
        <v>43100</v>
      </c>
      <c r="O2193" t="str">
        <f>VLOOKUP(L2193,Location!$A$1:$D$157,2,FALSE)</f>
        <v>Florida</v>
      </c>
      <c r="P2193" t="str">
        <f>VLOOKUP(L2193,Location!$A$1:$D$157,3,FALSE)</f>
        <v>East</v>
      </c>
      <c r="Q2193" t="str">
        <f>VLOOKUP(L2193,Location!$A$1:$D$157,4,FALSE)</f>
        <v>Major Market</v>
      </c>
      <c r="R2193" t="str">
        <f>VLOOKUP(M2193,Product!$A$1:$D$14,2,FALSE)</f>
        <v>Green Tea</v>
      </c>
      <c r="S2193" t="str">
        <f>VLOOKUP(M2193,Product!$A$1:$D$14,3,FALSE)</f>
        <v>Tea</v>
      </c>
      <c r="T2193" t="str">
        <f>VLOOKUP(M2193,Product!$A$1:$D$14,4,FALSE)</f>
        <v>Regular</v>
      </c>
    </row>
    <row r="2194" spans="1:20" x14ac:dyDescent="0.3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s="2">
        <v>43100</v>
      </c>
      <c r="O2194" t="str">
        <f>VLOOKUP(L2194,Location!$A$1:$D$157,2,FALSE)</f>
        <v>Florida</v>
      </c>
      <c r="P2194" t="str">
        <f>VLOOKUP(L2194,Location!$A$1:$D$157,3,FALSE)</f>
        <v>East</v>
      </c>
      <c r="Q2194" t="str">
        <f>VLOOKUP(L2194,Location!$A$1:$D$157,4,FALSE)</f>
        <v>Major Market</v>
      </c>
      <c r="R2194" t="str">
        <f>VLOOKUP(M2194,Product!$A$1:$D$14,2,FALSE)</f>
        <v>Caffe Mocha</v>
      </c>
      <c r="S2194" t="str">
        <f>VLOOKUP(M2194,Product!$A$1:$D$14,3,FALSE)</f>
        <v>Espresso</v>
      </c>
      <c r="T2194" t="str">
        <f>VLOOKUP(M2194,Product!$A$1:$D$14,4,FALSE)</f>
        <v>Regular</v>
      </c>
    </row>
    <row r="2195" spans="1:20" x14ac:dyDescent="0.3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s="2">
        <v>43100</v>
      </c>
      <c r="O2195" t="str">
        <f>VLOOKUP(L2195,Location!$A$1:$D$157,2,FALSE)</f>
        <v>Florida</v>
      </c>
      <c r="P2195" t="str">
        <f>VLOOKUP(L2195,Location!$A$1:$D$157,3,FALSE)</f>
        <v>East</v>
      </c>
      <c r="Q2195" t="str">
        <f>VLOOKUP(L2195,Location!$A$1:$D$157,4,FALSE)</f>
        <v>Major Market</v>
      </c>
      <c r="R2195" t="str">
        <f>VLOOKUP(M2195,Product!$A$1:$D$14,2,FALSE)</f>
        <v>Decaf Espresso</v>
      </c>
      <c r="S2195" t="str">
        <f>VLOOKUP(M2195,Product!$A$1:$D$14,3,FALSE)</f>
        <v>Espresso</v>
      </c>
      <c r="T2195" t="str">
        <f>VLOOKUP(M2195,Product!$A$1:$D$14,4,FALSE)</f>
        <v>Decaf</v>
      </c>
    </row>
    <row r="2196" spans="1:20" x14ac:dyDescent="0.3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s="2">
        <v>43100</v>
      </c>
      <c r="O2196" t="str">
        <f>VLOOKUP(L2196,Location!$A$1:$D$157,2,FALSE)</f>
        <v>Florida</v>
      </c>
      <c r="P2196" t="str">
        <f>VLOOKUP(L2196,Location!$A$1:$D$157,3,FALSE)</f>
        <v>East</v>
      </c>
      <c r="Q2196" t="str">
        <f>VLOOKUP(L2196,Location!$A$1:$D$157,4,FALSE)</f>
        <v>Major Market</v>
      </c>
      <c r="R2196" t="str">
        <f>VLOOKUP(M2196,Product!$A$1:$D$14,2,FALSE)</f>
        <v>Columbian</v>
      </c>
      <c r="S2196" t="str">
        <f>VLOOKUP(M2196,Product!$A$1:$D$14,3,FALSE)</f>
        <v>Coffee</v>
      </c>
      <c r="T2196" t="str">
        <f>VLOOKUP(M2196,Product!$A$1:$D$14,4,FALSE)</f>
        <v>Regular</v>
      </c>
    </row>
    <row r="2197" spans="1:20" x14ac:dyDescent="0.3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s="2">
        <v>43100</v>
      </c>
      <c r="O2197" t="str">
        <f>VLOOKUP(L2197,Location!$A$1:$D$157,2,FALSE)</f>
        <v>Florida</v>
      </c>
      <c r="P2197" t="str">
        <f>VLOOKUP(L2197,Location!$A$1:$D$157,3,FALSE)</f>
        <v>East</v>
      </c>
      <c r="Q2197" t="str">
        <f>VLOOKUP(L2197,Location!$A$1:$D$157,4,FALSE)</f>
        <v>Major Market</v>
      </c>
      <c r="R2197" t="str">
        <f>VLOOKUP(M2197,Product!$A$1:$D$14,2,FALSE)</f>
        <v>Decaf Irish Cream</v>
      </c>
      <c r="S2197" t="str">
        <f>VLOOKUP(M2197,Product!$A$1:$D$14,3,FALSE)</f>
        <v>Coffee</v>
      </c>
      <c r="T2197" t="str">
        <f>VLOOKUP(M2197,Product!$A$1:$D$14,4,FALSE)</f>
        <v>Decaf</v>
      </c>
    </row>
    <row r="2198" spans="1:20" x14ac:dyDescent="0.3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s="2">
        <v>43100</v>
      </c>
      <c r="O2198" t="str">
        <f>VLOOKUP(L2198,Location!$A$1:$D$157,2,FALSE)</f>
        <v>Massachusetts</v>
      </c>
      <c r="P2198" t="str">
        <f>VLOOKUP(L2198,Location!$A$1:$D$157,3,FALSE)</f>
        <v>East</v>
      </c>
      <c r="Q2198" t="str">
        <f>VLOOKUP(L2198,Location!$A$1:$D$157,4,FALSE)</f>
        <v>Major Market</v>
      </c>
      <c r="R2198" t="str">
        <f>VLOOKUP(M2198,Product!$A$1:$D$14,2,FALSE)</f>
        <v>Lemon</v>
      </c>
      <c r="S2198" t="str">
        <f>VLOOKUP(M2198,Product!$A$1:$D$14,3,FALSE)</f>
        <v>Herbal Tea</v>
      </c>
      <c r="T2198" t="str">
        <f>VLOOKUP(M2198,Product!$A$1:$D$14,4,FALSE)</f>
        <v>Decaf</v>
      </c>
    </row>
    <row r="2199" spans="1:20" x14ac:dyDescent="0.3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s="2">
        <v>43100</v>
      </c>
      <c r="O2199" t="str">
        <f>VLOOKUP(L2199,Location!$A$1:$D$157,2,FALSE)</f>
        <v>Massachusetts</v>
      </c>
      <c r="P2199" t="str">
        <f>VLOOKUP(L2199,Location!$A$1:$D$157,3,FALSE)</f>
        <v>East</v>
      </c>
      <c r="Q2199" t="str">
        <f>VLOOKUP(L2199,Location!$A$1:$D$157,4,FALSE)</f>
        <v>Major Market</v>
      </c>
      <c r="R2199" t="str">
        <f>VLOOKUP(M2199,Product!$A$1:$D$14,2,FALSE)</f>
        <v>Darjeeling</v>
      </c>
      <c r="S2199" t="str">
        <f>VLOOKUP(M2199,Product!$A$1:$D$14,3,FALSE)</f>
        <v>Tea</v>
      </c>
      <c r="T2199" t="str">
        <f>VLOOKUP(M2199,Product!$A$1:$D$14,4,FALSE)</f>
        <v>Regular</v>
      </c>
    </row>
    <row r="2200" spans="1:20" x14ac:dyDescent="0.3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2">
        <v>43100</v>
      </c>
      <c r="O2200" t="str">
        <f>VLOOKUP(L2200,Location!$A$1:$D$157,2,FALSE)</f>
        <v>Massachusetts</v>
      </c>
      <c r="P2200" t="str">
        <f>VLOOKUP(L2200,Location!$A$1:$D$157,3,FALSE)</f>
        <v>East</v>
      </c>
      <c r="Q2200" t="str">
        <f>VLOOKUP(L2200,Location!$A$1:$D$157,4,FALSE)</f>
        <v>Major Market</v>
      </c>
      <c r="R2200" t="str">
        <f>VLOOKUP(M2200,Product!$A$1:$D$14,2,FALSE)</f>
        <v>Green Tea</v>
      </c>
      <c r="S2200" t="str">
        <f>VLOOKUP(M2200,Product!$A$1:$D$14,3,FALSE)</f>
        <v>Tea</v>
      </c>
      <c r="T2200" t="str">
        <f>VLOOKUP(M2200,Product!$A$1:$D$14,4,FALSE)</f>
        <v>Regular</v>
      </c>
    </row>
    <row r="2201" spans="1:20" x14ac:dyDescent="0.3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2">
        <v>43100</v>
      </c>
      <c r="O2201" t="str">
        <f>VLOOKUP(L2201,Location!$A$1:$D$157,2,FALSE)</f>
        <v>Massachusetts</v>
      </c>
      <c r="P2201" t="str">
        <f>VLOOKUP(L2201,Location!$A$1:$D$157,3,FALSE)</f>
        <v>East</v>
      </c>
      <c r="Q2201" t="str">
        <f>VLOOKUP(L2201,Location!$A$1:$D$157,4,FALSE)</f>
        <v>Major Market</v>
      </c>
      <c r="R2201" t="str">
        <f>VLOOKUP(M2201,Product!$A$1:$D$14,2,FALSE)</f>
        <v>Caffe Mocha</v>
      </c>
      <c r="S2201" t="str">
        <f>VLOOKUP(M2201,Product!$A$1:$D$14,3,FALSE)</f>
        <v>Espresso</v>
      </c>
      <c r="T2201" t="str">
        <f>VLOOKUP(M2201,Product!$A$1:$D$14,4,FALSE)</f>
        <v>Regular</v>
      </c>
    </row>
    <row r="2202" spans="1:20" x14ac:dyDescent="0.3">
      <c r="A2202">
        <v>156</v>
      </c>
      <c r="B2202">
        <v>171</v>
      </c>
      <c r="C2202">
        <v>382</v>
      </c>
      <c r="D2202">
        <v>151</v>
      </c>
      <c r="E2202">
        <v>75</v>
      </c>
      <c r="F2202">
        <v>47</v>
      </c>
      <c r="G2202">
        <v>1091</v>
      </c>
      <c r="H2202">
        <v>110</v>
      </c>
      <c r="I2202">
        <v>149</v>
      </c>
      <c r="J2202">
        <v>170</v>
      </c>
      <c r="K2202">
        <v>330</v>
      </c>
      <c r="L2202">
        <v>617</v>
      </c>
      <c r="M2202">
        <v>7</v>
      </c>
      <c r="N2202" s="2">
        <v>43100</v>
      </c>
      <c r="O2202" t="str">
        <f>VLOOKUP(L2202,Location!$A$1:$D$157,2,FALSE)</f>
        <v>Massachusetts</v>
      </c>
      <c r="P2202" t="str">
        <f>VLOOKUP(L2202,Location!$A$1:$D$157,3,FALSE)</f>
        <v>East</v>
      </c>
      <c r="Q2202" t="str">
        <f>VLOOKUP(L2202,Location!$A$1:$D$157,4,FALSE)</f>
        <v>Major Market</v>
      </c>
      <c r="R2202" t="str">
        <f>VLOOKUP(M2202,Product!$A$1:$D$14,2,FALSE)</f>
        <v>Regular Espresso</v>
      </c>
      <c r="S2202" t="str">
        <f>VLOOKUP(M2202,Product!$A$1:$D$14,3,FALSE)</f>
        <v>Espresso</v>
      </c>
      <c r="T2202" t="str">
        <f>VLOOKUP(M2202,Product!$A$1:$D$14,4,FALSE)</f>
        <v>Regular</v>
      </c>
    </row>
    <row r="2203" spans="1:20" x14ac:dyDescent="0.3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s="2">
        <v>43100</v>
      </c>
      <c r="O2203" t="str">
        <f>VLOOKUP(L2203,Location!$A$1:$D$157,2,FALSE)</f>
        <v>Massachusetts</v>
      </c>
      <c r="P2203" t="str">
        <f>VLOOKUP(L2203,Location!$A$1:$D$157,3,FALSE)</f>
        <v>East</v>
      </c>
      <c r="Q2203" t="str">
        <f>VLOOKUP(L2203,Location!$A$1:$D$157,4,FALSE)</f>
        <v>Major Market</v>
      </c>
      <c r="R2203" t="str">
        <f>VLOOKUP(M2203,Product!$A$1:$D$14,2,FALSE)</f>
        <v>Columbian</v>
      </c>
      <c r="S2203" t="str">
        <f>VLOOKUP(M2203,Product!$A$1:$D$14,3,FALSE)</f>
        <v>Coffee</v>
      </c>
      <c r="T2203" t="str">
        <f>VLOOKUP(M2203,Product!$A$1:$D$14,4,FALSE)</f>
        <v>Regular</v>
      </c>
    </row>
    <row r="2204" spans="1:20" x14ac:dyDescent="0.3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2">
        <v>43100</v>
      </c>
      <c r="O2204" t="str">
        <f>VLOOKUP(L2204,Location!$A$1:$D$157,2,FALSE)</f>
        <v>New Hampshire</v>
      </c>
      <c r="P2204" t="str">
        <f>VLOOKUP(L2204,Location!$A$1:$D$157,3,FALSE)</f>
        <v>East</v>
      </c>
      <c r="Q2204" t="str">
        <f>VLOOKUP(L2204,Location!$A$1:$D$157,4,FALSE)</f>
        <v>Small Market</v>
      </c>
      <c r="R2204" t="str">
        <f>VLOOKUP(M2204,Product!$A$1:$D$14,2,FALSE)</f>
        <v>Lemon</v>
      </c>
      <c r="S2204" t="str">
        <f>VLOOKUP(M2204,Product!$A$1:$D$14,3,FALSE)</f>
        <v>Herbal Tea</v>
      </c>
      <c r="T2204" t="str">
        <f>VLOOKUP(M2204,Product!$A$1:$D$14,4,FALSE)</f>
        <v>Decaf</v>
      </c>
    </row>
    <row r="2205" spans="1:20" x14ac:dyDescent="0.3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s="2">
        <v>43100</v>
      </c>
      <c r="O2205" t="str">
        <f>VLOOKUP(L2205,Location!$A$1:$D$157,2,FALSE)</f>
        <v>New Hampshire</v>
      </c>
      <c r="P2205" t="str">
        <f>VLOOKUP(L2205,Location!$A$1:$D$157,3,FALSE)</f>
        <v>East</v>
      </c>
      <c r="Q2205" t="str">
        <f>VLOOKUP(L2205,Location!$A$1:$D$157,4,FALSE)</f>
        <v>Small Market</v>
      </c>
      <c r="R2205" t="str">
        <f>VLOOKUP(M2205,Product!$A$1:$D$14,2,FALSE)</f>
        <v>Darjeeling</v>
      </c>
      <c r="S2205" t="str">
        <f>VLOOKUP(M2205,Product!$A$1:$D$14,3,FALSE)</f>
        <v>Tea</v>
      </c>
      <c r="T2205" t="str">
        <f>VLOOKUP(M2205,Product!$A$1:$D$14,4,FALSE)</f>
        <v>Regular</v>
      </c>
    </row>
    <row r="2206" spans="1:20" x14ac:dyDescent="0.3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s="2">
        <v>43100</v>
      </c>
      <c r="O2206" t="str">
        <f>VLOOKUP(L2206,Location!$A$1:$D$157,2,FALSE)</f>
        <v>New Hampshire</v>
      </c>
      <c r="P2206" t="str">
        <f>VLOOKUP(L2206,Location!$A$1:$D$157,3,FALSE)</f>
        <v>East</v>
      </c>
      <c r="Q2206" t="str">
        <f>VLOOKUP(L2206,Location!$A$1:$D$157,4,FALSE)</f>
        <v>Small Market</v>
      </c>
      <c r="R2206" t="str">
        <f>VLOOKUP(M2206,Product!$A$1:$D$14,2,FALSE)</f>
        <v>Green Tea</v>
      </c>
      <c r="S2206" t="str">
        <f>VLOOKUP(M2206,Product!$A$1:$D$14,3,FALSE)</f>
        <v>Tea</v>
      </c>
      <c r="T2206" t="str">
        <f>VLOOKUP(M2206,Product!$A$1:$D$14,4,FALSE)</f>
        <v>Regular</v>
      </c>
    </row>
    <row r="2207" spans="1:20" x14ac:dyDescent="0.3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s="2">
        <v>43100</v>
      </c>
      <c r="O2207" t="str">
        <f>VLOOKUP(L2207,Location!$A$1:$D$157,2,FALSE)</f>
        <v>New Hampshire</v>
      </c>
      <c r="P2207" t="str">
        <f>VLOOKUP(L2207,Location!$A$1:$D$157,3,FALSE)</f>
        <v>East</v>
      </c>
      <c r="Q2207" t="str">
        <f>VLOOKUP(L2207,Location!$A$1:$D$157,4,FALSE)</f>
        <v>Small Market</v>
      </c>
      <c r="R2207" t="str">
        <f>VLOOKUP(M2207,Product!$A$1:$D$14,2,FALSE)</f>
        <v>Caffe Mocha</v>
      </c>
      <c r="S2207" t="str">
        <f>VLOOKUP(M2207,Product!$A$1:$D$14,3,FALSE)</f>
        <v>Espresso</v>
      </c>
      <c r="T2207" t="str">
        <f>VLOOKUP(M2207,Product!$A$1:$D$14,4,FALSE)</f>
        <v>Regular</v>
      </c>
    </row>
    <row r="2208" spans="1:20" x14ac:dyDescent="0.3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s="2">
        <v>43100</v>
      </c>
      <c r="O2208" t="str">
        <f>VLOOKUP(L2208,Location!$A$1:$D$157,2,FALSE)</f>
        <v>New Hampshire</v>
      </c>
      <c r="P2208" t="str">
        <f>VLOOKUP(L2208,Location!$A$1:$D$157,3,FALSE)</f>
        <v>East</v>
      </c>
      <c r="Q2208" t="str">
        <f>VLOOKUP(L2208,Location!$A$1:$D$157,4,FALSE)</f>
        <v>Small Market</v>
      </c>
      <c r="R2208" t="str">
        <f>VLOOKUP(M2208,Product!$A$1:$D$14,2,FALSE)</f>
        <v>Regular Espresso</v>
      </c>
      <c r="S2208" t="str">
        <f>VLOOKUP(M2208,Product!$A$1:$D$14,3,FALSE)</f>
        <v>Espresso</v>
      </c>
      <c r="T2208" t="str">
        <f>VLOOKUP(M2208,Product!$A$1:$D$14,4,FALSE)</f>
        <v>Regular</v>
      </c>
    </row>
    <row r="2209" spans="1:20" x14ac:dyDescent="0.3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s="2">
        <v>43100</v>
      </c>
      <c r="O2209" t="str">
        <f>VLOOKUP(L2209,Location!$A$1:$D$157,2,FALSE)</f>
        <v>New Hampshire</v>
      </c>
      <c r="P2209" t="str">
        <f>VLOOKUP(L2209,Location!$A$1:$D$157,3,FALSE)</f>
        <v>East</v>
      </c>
      <c r="Q2209" t="str">
        <f>VLOOKUP(L2209,Location!$A$1:$D$157,4,FALSE)</f>
        <v>Small Market</v>
      </c>
      <c r="R2209" t="str">
        <f>VLOOKUP(M2209,Product!$A$1:$D$14,2,FALSE)</f>
        <v>Amaretto</v>
      </c>
      <c r="S2209" t="str">
        <f>VLOOKUP(M2209,Product!$A$1:$D$14,3,FALSE)</f>
        <v>Coffee</v>
      </c>
      <c r="T2209" t="str">
        <f>VLOOKUP(M2209,Product!$A$1:$D$14,4,FALSE)</f>
        <v>Regular</v>
      </c>
    </row>
    <row r="2210" spans="1:20" x14ac:dyDescent="0.3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s="2">
        <v>43100</v>
      </c>
      <c r="O2210" t="str">
        <f>VLOOKUP(L2210,Location!$A$1:$D$157,2,FALSE)</f>
        <v>New Hampshire</v>
      </c>
      <c r="P2210" t="str">
        <f>VLOOKUP(L2210,Location!$A$1:$D$157,3,FALSE)</f>
        <v>East</v>
      </c>
      <c r="Q2210" t="str">
        <f>VLOOKUP(L2210,Location!$A$1:$D$157,4,FALSE)</f>
        <v>Small Market</v>
      </c>
      <c r="R2210" t="str">
        <f>VLOOKUP(M2210,Product!$A$1:$D$14,2,FALSE)</f>
        <v>Columbian</v>
      </c>
      <c r="S2210" t="str">
        <f>VLOOKUP(M2210,Product!$A$1:$D$14,3,FALSE)</f>
        <v>Coffee</v>
      </c>
      <c r="T2210" t="str">
        <f>VLOOKUP(M2210,Product!$A$1:$D$14,4,FALSE)</f>
        <v>Regular</v>
      </c>
    </row>
    <row r="2211" spans="1:20" x14ac:dyDescent="0.3">
      <c r="A2211">
        <v>173</v>
      </c>
      <c r="B2211">
        <v>238</v>
      </c>
      <c r="C2211">
        <v>540</v>
      </c>
      <c r="D2211">
        <v>231</v>
      </c>
      <c r="E2211">
        <v>133</v>
      </c>
      <c r="F2211">
        <v>93</v>
      </c>
      <c r="G2211">
        <v>1419</v>
      </c>
      <c r="H2211">
        <v>100</v>
      </c>
      <c r="I2211">
        <v>166</v>
      </c>
      <c r="J2211">
        <v>190</v>
      </c>
      <c r="K2211">
        <v>370</v>
      </c>
      <c r="L2211">
        <v>516</v>
      </c>
      <c r="M2211">
        <v>9</v>
      </c>
      <c r="N2211" s="2">
        <v>43100</v>
      </c>
      <c r="O2211" t="str">
        <f>VLOOKUP(L2211,Location!$A$1:$D$157,2,FALSE)</f>
        <v>New York</v>
      </c>
      <c r="P2211" t="str">
        <f>VLOOKUP(L2211,Location!$A$1:$D$157,3,FALSE)</f>
        <v>East</v>
      </c>
      <c r="Q2211" t="str">
        <f>VLOOKUP(L2211,Location!$A$1:$D$157,4,FALSE)</f>
        <v>Major Market</v>
      </c>
      <c r="R2211" t="str">
        <f>VLOOKUP(M2211,Product!$A$1:$D$14,2,FALSE)</f>
        <v>Lemon</v>
      </c>
      <c r="S2211" t="str">
        <f>VLOOKUP(M2211,Product!$A$1:$D$14,3,FALSE)</f>
        <v>Herbal Tea</v>
      </c>
      <c r="T2211" t="str">
        <f>VLOOKUP(M2211,Product!$A$1:$D$14,4,FALSE)</f>
        <v>Decaf</v>
      </c>
    </row>
    <row r="2212" spans="1:20" x14ac:dyDescent="0.3">
      <c r="A2212">
        <v>-176</v>
      </c>
      <c r="B2212">
        <v>-27</v>
      </c>
      <c r="C2212">
        <v>201</v>
      </c>
      <c r="D2212">
        <v>235</v>
      </c>
      <c r="E2212">
        <v>90</v>
      </c>
      <c r="F2212">
        <v>64</v>
      </c>
      <c r="G2212">
        <v>965</v>
      </c>
      <c r="H2212">
        <v>-70</v>
      </c>
      <c r="I2212">
        <v>93</v>
      </c>
      <c r="J2212">
        <v>-10</v>
      </c>
      <c r="K2212">
        <v>140</v>
      </c>
      <c r="L2212">
        <v>516</v>
      </c>
      <c r="M2212">
        <v>10</v>
      </c>
      <c r="N2212" s="2">
        <v>43100</v>
      </c>
      <c r="O2212" t="str">
        <f>VLOOKUP(L2212,Location!$A$1:$D$157,2,FALSE)</f>
        <v>New York</v>
      </c>
      <c r="P2212" t="str">
        <f>VLOOKUP(L2212,Location!$A$1:$D$157,3,FALSE)</f>
        <v>East</v>
      </c>
      <c r="Q2212" t="str">
        <f>VLOOKUP(L2212,Location!$A$1:$D$157,4,FALSE)</f>
        <v>Major Market</v>
      </c>
      <c r="R2212" t="str">
        <f>VLOOKUP(M2212,Product!$A$1:$D$14,2,FALSE)</f>
        <v>Mint</v>
      </c>
      <c r="S2212" t="str">
        <f>VLOOKUP(M2212,Product!$A$1:$D$14,3,FALSE)</f>
        <v>Herbal Tea</v>
      </c>
      <c r="T2212" t="str">
        <f>VLOOKUP(M2212,Product!$A$1:$D$14,4,FALSE)</f>
        <v>Decaf</v>
      </c>
    </row>
    <row r="2213" spans="1:20" x14ac:dyDescent="0.3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132</v>
      </c>
      <c r="J2213">
        <v>150</v>
      </c>
      <c r="K2213">
        <v>250</v>
      </c>
      <c r="L2213">
        <v>607</v>
      </c>
      <c r="M2213">
        <v>11</v>
      </c>
      <c r="N2213" s="2">
        <v>43100</v>
      </c>
      <c r="O2213" t="str">
        <f>VLOOKUP(L2213,Location!$A$1:$D$157,2,FALSE)</f>
        <v>New York</v>
      </c>
      <c r="P2213" t="str">
        <f>VLOOKUP(L2213,Location!$A$1:$D$157,3,FALSE)</f>
        <v>East</v>
      </c>
      <c r="Q2213" t="str">
        <f>VLOOKUP(L2213,Location!$A$1:$D$157,4,FALSE)</f>
        <v>Major Market</v>
      </c>
      <c r="R2213" t="str">
        <f>VLOOKUP(M2213,Product!$A$1:$D$14,2,FALSE)</f>
        <v>Darjeeling</v>
      </c>
      <c r="S2213" t="str">
        <f>VLOOKUP(M2213,Product!$A$1:$D$14,3,FALSE)</f>
        <v>Tea</v>
      </c>
      <c r="T2213" t="str">
        <f>VLOOKUP(M2213,Product!$A$1:$D$14,4,FALSE)</f>
        <v>Regular</v>
      </c>
    </row>
    <row r="2214" spans="1:20" x14ac:dyDescent="0.3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2">
        <v>43100</v>
      </c>
      <c r="O2214" t="str">
        <f>VLOOKUP(L2214,Location!$A$1:$D$157,2,FALSE)</f>
        <v>New York</v>
      </c>
      <c r="P2214" t="str">
        <f>VLOOKUP(L2214,Location!$A$1:$D$157,3,FALSE)</f>
        <v>East</v>
      </c>
      <c r="Q2214" t="str">
        <f>VLOOKUP(L2214,Location!$A$1:$D$157,4,FALSE)</f>
        <v>Major Market</v>
      </c>
      <c r="R2214" t="str">
        <f>VLOOKUP(M2214,Product!$A$1:$D$14,2,FALSE)</f>
        <v>Earl Grey</v>
      </c>
      <c r="S2214" t="str">
        <f>VLOOKUP(M2214,Product!$A$1:$D$14,3,FALSE)</f>
        <v>Tea</v>
      </c>
      <c r="T2214" t="str">
        <f>VLOOKUP(M2214,Product!$A$1:$D$14,4,FALSE)</f>
        <v>Regular</v>
      </c>
    </row>
    <row r="2215" spans="1:20" x14ac:dyDescent="0.3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s="2">
        <v>43100</v>
      </c>
      <c r="O2215" t="str">
        <f>VLOOKUP(L2215,Location!$A$1:$D$157,2,FALSE)</f>
        <v>New York</v>
      </c>
      <c r="P2215" t="str">
        <f>VLOOKUP(L2215,Location!$A$1:$D$157,3,FALSE)</f>
        <v>East</v>
      </c>
      <c r="Q2215" t="str">
        <f>VLOOKUP(L2215,Location!$A$1:$D$157,4,FALSE)</f>
        <v>Major Market</v>
      </c>
      <c r="R2215" t="str">
        <f>VLOOKUP(M2215,Product!$A$1:$D$14,2,FALSE)</f>
        <v>Green Tea</v>
      </c>
      <c r="S2215" t="str">
        <f>VLOOKUP(M2215,Product!$A$1:$D$14,3,FALSE)</f>
        <v>Tea</v>
      </c>
      <c r="T2215" t="str">
        <f>VLOOKUP(M2215,Product!$A$1:$D$14,4,FALSE)</f>
        <v>Regular</v>
      </c>
    </row>
    <row r="2216" spans="1:20" x14ac:dyDescent="0.3">
      <c r="A2216">
        <v>-268</v>
      </c>
      <c r="B2216">
        <v>-44</v>
      </c>
      <c r="C2216">
        <v>68</v>
      </c>
      <c r="D2216">
        <v>138</v>
      </c>
      <c r="E2216">
        <v>134</v>
      </c>
      <c r="F2216">
        <v>95</v>
      </c>
      <c r="G2216">
        <v>725</v>
      </c>
      <c r="H2216">
        <v>-170</v>
      </c>
      <c r="I2216">
        <v>98</v>
      </c>
      <c r="J2216">
        <v>-50</v>
      </c>
      <c r="K2216">
        <v>50</v>
      </c>
      <c r="L2216">
        <v>516</v>
      </c>
      <c r="M2216">
        <v>5</v>
      </c>
      <c r="N2216" s="2">
        <v>43100</v>
      </c>
      <c r="O2216" t="str">
        <f>VLOOKUP(L2216,Location!$A$1:$D$157,2,FALSE)</f>
        <v>New York</v>
      </c>
      <c r="P2216" t="str">
        <f>VLOOKUP(L2216,Location!$A$1:$D$157,3,FALSE)</f>
        <v>East</v>
      </c>
      <c r="Q2216" t="str">
        <f>VLOOKUP(L2216,Location!$A$1:$D$157,4,FALSE)</f>
        <v>Major Market</v>
      </c>
      <c r="R2216" t="str">
        <f>VLOOKUP(M2216,Product!$A$1:$D$14,2,FALSE)</f>
        <v>Caffe Mocha</v>
      </c>
      <c r="S2216" t="str">
        <f>VLOOKUP(M2216,Product!$A$1:$D$14,3,FALSE)</f>
        <v>Espresso</v>
      </c>
      <c r="T2216" t="str">
        <f>VLOOKUP(M2216,Product!$A$1:$D$14,4,FALSE)</f>
        <v>Regular</v>
      </c>
    </row>
    <row r="2217" spans="1:20" x14ac:dyDescent="0.3">
      <c r="A2217">
        <v>273</v>
      </c>
      <c r="B2217">
        <v>262</v>
      </c>
      <c r="C2217">
        <v>548</v>
      </c>
      <c r="D2217">
        <v>245</v>
      </c>
      <c r="E2217">
        <v>91</v>
      </c>
      <c r="F2217">
        <v>63</v>
      </c>
      <c r="G2217">
        <v>1459</v>
      </c>
      <c r="H2217">
        <v>200</v>
      </c>
      <c r="I2217">
        <v>193</v>
      </c>
      <c r="J2217">
        <v>270</v>
      </c>
      <c r="K2217">
        <v>480</v>
      </c>
      <c r="L2217">
        <v>516</v>
      </c>
      <c r="M2217">
        <v>7</v>
      </c>
      <c r="N2217" s="2">
        <v>43100</v>
      </c>
      <c r="O2217" t="str">
        <f>VLOOKUP(L2217,Location!$A$1:$D$157,2,FALSE)</f>
        <v>New York</v>
      </c>
      <c r="P2217" t="str">
        <f>VLOOKUP(L2217,Location!$A$1:$D$157,3,FALSE)</f>
        <v>East</v>
      </c>
      <c r="Q2217" t="str">
        <f>VLOOKUP(L2217,Location!$A$1:$D$157,4,FALSE)</f>
        <v>Major Market</v>
      </c>
      <c r="R2217" t="str">
        <f>VLOOKUP(M2217,Product!$A$1:$D$14,2,FALSE)</f>
        <v>Regular Espresso</v>
      </c>
      <c r="S2217" t="str">
        <f>VLOOKUP(M2217,Product!$A$1:$D$14,3,FALSE)</f>
        <v>Espresso</v>
      </c>
      <c r="T2217" t="str">
        <f>VLOOKUP(M2217,Product!$A$1:$D$14,4,FALSE)</f>
        <v>Regular</v>
      </c>
    </row>
    <row r="2218" spans="1:20" x14ac:dyDescent="0.3">
      <c r="A2218">
        <v>408</v>
      </c>
      <c r="B2218">
        <v>407</v>
      </c>
      <c r="C2218">
        <v>759</v>
      </c>
      <c r="D2218">
        <v>265</v>
      </c>
      <c r="E2218">
        <v>152</v>
      </c>
      <c r="F2218">
        <v>94</v>
      </c>
      <c r="G2218">
        <v>2101</v>
      </c>
      <c r="H2218">
        <v>260</v>
      </c>
      <c r="I2218">
        <v>215</v>
      </c>
      <c r="J2218">
        <v>380</v>
      </c>
      <c r="K2218">
        <v>640</v>
      </c>
      <c r="L2218">
        <v>518</v>
      </c>
      <c r="M2218">
        <v>2</v>
      </c>
      <c r="N2218" s="2">
        <v>43100</v>
      </c>
      <c r="O2218" t="str">
        <f>VLOOKUP(L2218,Location!$A$1:$D$157,2,FALSE)</f>
        <v>New York</v>
      </c>
      <c r="P2218" t="str">
        <f>VLOOKUP(L2218,Location!$A$1:$D$157,3,FALSE)</f>
        <v>East</v>
      </c>
      <c r="Q2218" t="str">
        <f>VLOOKUP(L2218,Location!$A$1:$D$157,4,FALSE)</f>
        <v>Major Market</v>
      </c>
      <c r="R2218" t="str">
        <f>VLOOKUP(M2218,Product!$A$1:$D$14,2,FALSE)</f>
        <v>Columbian</v>
      </c>
      <c r="S2218" t="str">
        <f>VLOOKUP(M2218,Product!$A$1:$D$14,3,FALSE)</f>
        <v>Coffee</v>
      </c>
      <c r="T2218" t="str">
        <f>VLOOKUP(M2218,Product!$A$1:$D$14,4,FALSE)</f>
        <v>Regular</v>
      </c>
    </row>
    <row r="2219" spans="1:20" x14ac:dyDescent="0.3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s="2">
        <v>43100</v>
      </c>
      <c r="O2219" t="str">
        <f>VLOOKUP(L2219,Location!$A$1:$D$157,2,FALSE)</f>
        <v>Louisiana</v>
      </c>
      <c r="P2219" t="str">
        <f>VLOOKUP(L2219,Location!$A$1:$D$157,3,FALSE)</f>
        <v>South</v>
      </c>
      <c r="Q2219" t="str">
        <f>VLOOKUP(L2219,Location!$A$1:$D$157,4,FALSE)</f>
        <v>Small Market</v>
      </c>
      <c r="R2219" t="str">
        <f>VLOOKUP(M2219,Product!$A$1:$D$14,2,FALSE)</f>
        <v>Chamomile</v>
      </c>
      <c r="S2219" t="str">
        <f>VLOOKUP(M2219,Product!$A$1:$D$14,3,FALSE)</f>
        <v>Herbal Tea</v>
      </c>
      <c r="T2219" t="str">
        <f>VLOOKUP(M2219,Product!$A$1:$D$14,4,FALSE)</f>
        <v>Decaf</v>
      </c>
    </row>
    <row r="2220" spans="1:20" x14ac:dyDescent="0.3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2">
        <v>43100</v>
      </c>
      <c r="O2220" t="str">
        <f>VLOOKUP(L2220,Location!$A$1:$D$157,2,FALSE)</f>
        <v>Louisiana</v>
      </c>
      <c r="P2220" t="str">
        <f>VLOOKUP(L2220,Location!$A$1:$D$157,3,FALSE)</f>
        <v>South</v>
      </c>
      <c r="Q2220" t="str">
        <f>VLOOKUP(L2220,Location!$A$1:$D$157,4,FALSE)</f>
        <v>Small Market</v>
      </c>
      <c r="R2220" t="str">
        <f>VLOOKUP(M2220,Product!$A$1:$D$14,2,FALSE)</f>
        <v>Lemon</v>
      </c>
      <c r="S2220" t="str">
        <f>VLOOKUP(M2220,Product!$A$1:$D$14,3,FALSE)</f>
        <v>Herbal Tea</v>
      </c>
      <c r="T2220" t="str">
        <f>VLOOKUP(M2220,Product!$A$1:$D$14,4,FALSE)</f>
        <v>Decaf</v>
      </c>
    </row>
    <row r="2221" spans="1:20" x14ac:dyDescent="0.3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s="2">
        <v>43100</v>
      </c>
      <c r="O2221" t="str">
        <f>VLOOKUP(L2221,Location!$A$1:$D$157,2,FALSE)</f>
        <v>Louisiana</v>
      </c>
      <c r="P2221" t="str">
        <f>VLOOKUP(L2221,Location!$A$1:$D$157,3,FALSE)</f>
        <v>South</v>
      </c>
      <c r="Q2221" t="str">
        <f>VLOOKUP(L2221,Location!$A$1:$D$157,4,FALSE)</f>
        <v>Small Market</v>
      </c>
      <c r="R2221" t="str">
        <f>VLOOKUP(M2221,Product!$A$1:$D$14,2,FALSE)</f>
        <v>Columbian</v>
      </c>
      <c r="S2221" t="str">
        <f>VLOOKUP(M2221,Product!$A$1:$D$14,3,FALSE)</f>
        <v>Coffee</v>
      </c>
      <c r="T2221" t="str">
        <f>VLOOKUP(M2221,Product!$A$1:$D$14,4,FALSE)</f>
        <v>Regular</v>
      </c>
    </row>
    <row r="2222" spans="1:20" x14ac:dyDescent="0.3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s="2">
        <v>43100</v>
      </c>
      <c r="O2222" t="str">
        <f>VLOOKUP(L2222,Location!$A$1:$D$157,2,FALSE)</f>
        <v>Louisiana</v>
      </c>
      <c r="P2222" t="str">
        <f>VLOOKUP(L2222,Location!$A$1:$D$157,3,FALSE)</f>
        <v>South</v>
      </c>
      <c r="Q2222" t="str">
        <f>VLOOKUP(L2222,Location!$A$1:$D$157,4,FALSE)</f>
        <v>Small Market</v>
      </c>
      <c r="R2222" t="str">
        <f>VLOOKUP(M2222,Product!$A$1:$D$14,2,FALSE)</f>
        <v>Decaf Irish Cream</v>
      </c>
      <c r="S2222" t="str">
        <f>VLOOKUP(M2222,Product!$A$1:$D$14,3,FALSE)</f>
        <v>Coffee</v>
      </c>
      <c r="T2222" t="str">
        <f>VLOOKUP(M2222,Product!$A$1:$D$14,4,FALSE)</f>
        <v>Decaf</v>
      </c>
    </row>
    <row r="2223" spans="1:20" x14ac:dyDescent="0.3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s="2">
        <v>43100</v>
      </c>
      <c r="O2223" t="str">
        <f>VLOOKUP(L2223,Location!$A$1:$D$157,2,FALSE)</f>
        <v>Louisiana</v>
      </c>
      <c r="P2223" t="str">
        <f>VLOOKUP(L2223,Location!$A$1:$D$157,3,FALSE)</f>
        <v>South</v>
      </c>
      <c r="Q2223" t="str">
        <f>VLOOKUP(L2223,Location!$A$1:$D$157,4,FALSE)</f>
        <v>Small Market</v>
      </c>
      <c r="R2223" t="str">
        <f>VLOOKUP(M2223,Product!$A$1:$D$14,2,FALSE)</f>
        <v>Caffe Latte</v>
      </c>
      <c r="S2223" t="str">
        <f>VLOOKUP(M2223,Product!$A$1:$D$14,3,FALSE)</f>
        <v>Espresso</v>
      </c>
      <c r="T2223" t="str">
        <f>VLOOKUP(M2223,Product!$A$1:$D$14,4,FALSE)</f>
        <v>Regular</v>
      </c>
    </row>
    <row r="2224" spans="1:20" x14ac:dyDescent="0.3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s="2">
        <v>43100</v>
      </c>
      <c r="O2224" t="str">
        <f>VLOOKUP(L2224,Location!$A$1:$D$157,2,FALSE)</f>
        <v>Louisiana</v>
      </c>
      <c r="P2224" t="str">
        <f>VLOOKUP(L2224,Location!$A$1:$D$157,3,FALSE)</f>
        <v>South</v>
      </c>
      <c r="Q2224" t="str">
        <f>VLOOKUP(L2224,Location!$A$1:$D$157,4,FALSE)</f>
        <v>Small Market</v>
      </c>
      <c r="R2224" t="str">
        <f>VLOOKUP(M2224,Product!$A$1:$D$14,2,FALSE)</f>
        <v>Caffe Mocha</v>
      </c>
      <c r="S2224" t="str">
        <f>VLOOKUP(M2224,Product!$A$1:$D$14,3,FALSE)</f>
        <v>Espresso</v>
      </c>
      <c r="T2224" t="str">
        <f>VLOOKUP(M2224,Product!$A$1:$D$14,4,FALSE)</f>
        <v>Regular</v>
      </c>
    </row>
    <row r="2225" spans="1:20" x14ac:dyDescent="0.3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s="2">
        <v>43100</v>
      </c>
      <c r="O2225" t="str">
        <f>VLOOKUP(L2225,Location!$A$1:$D$157,2,FALSE)</f>
        <v>Louisiana</v>
      </c>
      <c r="P2225" t="str">
        <f>VLOOKUP(L2225,Location!$A$1:$D$157,3,FALSE)</f>
        <v>South</v>
      </c>
      <c r="Q2225" t="str">
        <f>VLOOKUP(L2225,Location!$A$1:$D$157,4,FALSE)</f>
        <v>Small Market</v>
      </c>
      <c r="R2225" t="str">
        <f>VLOOKUP(M2225,Product!$A$1:$D$14,2,FALSE)</f>
        <v>Decaf Espresso</v>
      </c>
      <c r="S2225" t="str">
        <f>VLOOKUP(M2225,Product!$A$1:$D$14,3,FALSE)</f>
        <v>Espresso</v>
      </c>
      <c r="T2225" t="str">
        <f>VLOOKUP(M2225,Product!$A$1:$D$14,4,FALSE)</f>
        <v>Decaf</v>
      </c>
    </row>
    <row r="2226" spans="1:20" x14ac:dyDescent="0.3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2">
        <v>43100</v>
      </c>
      <c r="O2226" t="str">
        <f>VLOOKUP(L2226,Location!$A$1:$D$157,2,FALSE)</f>
        <v>New Mexico</v>
      </c>
      <c r="P2226" t="str">
        <f>VLOOKUP(L2226,Location!$A$1:$D$157,3,FALSE)</f>
        <v>South</v>
      </c>
      <c r="Q2226" t="str">
        <f>VLOOKUP(L2226,Location!$A$1:$D$157,4,FALSE)</f>
        <v>Small Market</v>
      </c>
      <c r="R2226" t="str">
        <f>VLOOKUP(M2226,Product!$A$1:$D$14,2,FALSE)</f>
        <v>Chamomile</v>
      </c>
      <c r="S2226" t="str">
        <f>VLOOKUP(M2226,Product!$A$1:$D$14,3,FALSE)</f>
        <v>Herbal Tea</v>
      </c>
      <c r="T2226" t="str">
        <f>VLOOKUP(M2226,Product!$A$1:$D$14,4,FALSE)</f>
        <v>Decaf</v>
      </c>
    </row>
    <row r="2227" spans="1:20" x14ac:dyDescent="0.3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s="2">
        <v>43100</v>
      </c>
      <c r="O2227" t="str">
        <f>VLOOKUP(L2227,Location!$A$1:$D$157,2,FALSE)</f>
        <v>New Mexico</v>
      </c>
      <c r="P2227" t="str">
        <f>VLOOKUP(L2227,Location!$A$1:$D$157,3,FALSE)</f>
        <v>South</v>
      </c>
      <c r="Q2227" t="str">
        <f>VLOOKUP(L2227,Location!$A$1:$D$157,4,FALSE)</f>
        <v>Small Market</v>
      </c>
      <c r="R2227" t="str">
        <f>VLOOKUP(M2227,Product!$A$1:$D$14,2,FALSE)</f>
        <v>Lemon</v>
      </c>
      <c r="S2227" t="str">
        <f>VLOOKUP(M2227,Product!$A$1:$D$14,3,FALSE)</f>
        <v>Herbal Tea</v>
      </c>
      <c r="T2227" t="str">
        <f>VLOOKUP(M2227,Product!$A$1:$D$14,4,FALSE)</f>
        <v>Decaf</v>
      </c>
    </row>
    <row r="2228" spans="1:20" x14ac:dyDescent="0.3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s="2">
        <v>43100</v>
      </c>
      <c r="O2228" t="str">
        <f>VLOOKUP(L2228,Location!$A$1:$D$157,2,FALSE)</f>
        <v>New Mexico</v>
      </c>
      <c r="P2228" t="str">
        <f>VLOOKUP(L2228,Location!$A$1:$D$157,3,FALSE)</f>
        <v>South</v>
      </c>
      <c r="Q2228" t="str">
        <f>VLOOKUP(L2228,Location!$A$1:$D$157,4,FALSE)</f>
        <v>Small Market</v>
      </c>
      <c r="R2228" t="str">
        <f>VLOOKUP(M2228,Product!$A$1:$D$14,2,FALSE)</f>
        <v>Columbian</v>
      </c>
      <c r="S2228" t="str">
        <f>VLOOKUP(M2228,Product!$A$1:$D$14,3,FALSE)</f>
        <v>Coffee</v>
      </c>
      <c r="T2228" t="str">
        <f>VLOOKUP(M2228,Product!$A$1:$D$14,4,FALSE)</f>
        <v>Regular</v>
      </c>
    </row>
    <row r="2229" spans="1:20" x14ac:dyDescent="0.3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141</v>
      </c>
      <c r="J2229">
        <v>10</v>
      </c>
      <c r="K2229">
        <v>120</v>
      </c>
      <c r="L2229">
        <v>505</v>
      </c>
      <c r="M2229">
        <v>3</v>
      </c>
      <c r="N2229" s="2">
        <v>43100</v>
      </c>
      <c r="O2229" t="str">
        <f>VLOOKUP(L2229,Location!$A$1:$D$157,2,FALSE)</f>
        <v>New Mexico</v>
      </c>
      <c r="P2229" t="str">
        <f>VLOOKUP(L2229,Location!$A$1:$D$157,3,FALSE)</f>
        <v>South</v>
      </c>
      <c r="Q2229" t="str">
        <f>VLOOKUP(L2229,Location!$A$1:$D$157,4,FALSE)</f>
        <v>Small Market</v>
      </c>
      <c r="R2229" t="str">
        <f>VLOOKUP(M2229,Product!$A$1:$D$14,2,FALSE)</f>
        <v>Decaf Irish Cream</v>
      </c>
      <c r="S2229" t="str">
        <f>VLOOKUP(M2229,Product!$A$1:$D$14,3,FALSE)</f>
        <v>Coffee</v>
      </c>
      <c r="T2229" t="str">
        <f>VLOOKUP(M2229,Product!$A$1:$D$14,4,FALSE)</f>
        <v>Decaf</v>
      </c>
    </row>
    <row r="2230" spans="1:20" x14ac:dyDescent="0.3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2">
        <v>43100</v>
      </c>
      <c r="O2230" t="str">
        <f>VLOOKUP(L2230,Location!$A$1:$D$157,2,FALSE)</f>
        <v>New Mexico</v>
      </c>
      <c r="P2230" t="str">
        <f>VLOOKUP(L2230,Location!$A$1:$D$157,3,FALSE)</f>
        <v>South</v>
      </c>
      <c r="Q2230" t="str">
        <f>VLOOKUP(L2230,Location!$A$1:$D$157,4,FALSE)</f>
        <v>Small Market</v>
      </c>
      <c r="R2230" t="str">
        <f>VLOOKUP(M2230,Product!$A$1:$D$14,2,FALSE)</f>
        <v>Caffe Latte</v>
      </c>
      <c r="S2230" t="str">
        <f>VLOOKUP(M2230,Product!$A$1:$D$14,3,FALSE)</f>
        <v>Espresso</v>
      </c>
      <c r="T2230" t="str">
        <f>VLOOKUP(M2230,Product!$A$1:$D$14,4,FALSE)</f>
        <v>Regular</v>
      </c>
    </row>
    <row r="2231" spans="1:20" x14ac:dyDescent="0.3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s="2">
        <v>43100</v>
      </c>
      <c r="O2231" t="str">
        <f>VLOOKUP(L2231,Location!$A$1:$D$157,2,FALSE)</f>
        <v>New Mexico</v>
      </c>
      <c r="P2231" t="str">
        <f>VLOOKUP(L2231,Location!$A$1:$D$157,3,FALSE)</f>
        <v>South</v>
      </c>
      <c r="Q2231" t="str">
        <f>VLOOKUP(L2231,Location!$A$1:$D$157,4,FALSE)</f>
        <v>Small Market</v>
      </c>
      <c r="R2231" t="str">
        <f>VLOOKUP(M2231,Product!$A$1:$D$14,2,FALSE)</f>
        <v>Caffe Mocha</v>
      </c>
      <c r="S2231" t="str">
        <f>VLOOKUP(M2231,Product!$A$1:$D$14,3,FALSE)</f>
        <v>Espresso</v>
      </c>
      <c r="T2231" t="str">
        <f>VLOOKUP(M2231,Product!$A$1:$D$14,4,FALSE)</f>
        <v>Regular</v>
      </c>
    </row>
    <row r="2232" spans="1:20" x14ac:dyDescent="0.3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s="2">
        <v>43100</v>
      </c>
      <c r="O2232" t="str">
        <f>VLOOKUP(L2232,Location!$A$1:$D$157,2,FALSE)</f>
        <v>New Mexico</v>
      </c>
      <c r="P2232" t="str">
        <f>VLOOKUP(L2232,Location!$A$1:$D$157,3,FALSE)</f>
        <v>South</v>
      </c>
      <c r="Q2232" t="str">
        <f>VLOOKUP(L2232,Location!$A$1:$D$157,4,FALSE)</f>
        <v>Small Market</v>
      </c>
      <c r="R2232" t="str">
        <f>VLOOKUP(M2232,Product!$A$1:$D$14,2,FALSE)</f>
        <v>Decaf Espresso</v>
      </c>
      <c r="S2232" t="str">
        <f>VLOOKUP(M2232,Product!$A$1:$D$14,3,FALSE)</f>
        <v>Espresso</v>
      </c>
      <c r="T2232" t="str">
        <f>VLOOKUP(M2232,Product!$A$1:$D$14,4,FALSE)</f>
        <v>Decaf</v>
      </c>
    </row>
    <row r="2233" spans="1:20" x14ac:dyDescent="0.3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2">
        <v>43100</v>
      </c>
      <c r="O2233" t="str">
        <f>VLOOKUP(L2233,Location!$A$1:$D$157,2,FALSE)</f>
        <v>Oklahoma</v>
      </c>
      <c r="P2233" t="str">
        <f>VLOOKUP(L2233,Location!$A$1:$D$157,3,FALSE)</f>
        <v>South</v>
      </c>
      <c r="Q2233" t="str">
        <f>VLOOKUP(L2233,Location!$A$1:$D$157,4,FALSE)</f>
        <v>Small Market</v>
      </c>
      <c r="R2233" t="str">
        <f>VLOOKUP(M2233,Product!$A$1:$D$14,2,FALSE)</f>
        <v>Chamomile</v>
      </c>
      <c r="S2233" t="str">
        <f>VLOOKUP(M2233,Product!$A$1:$D$14,3,FALSE)</f>
        <v>Herbal Tea</v>
      </c>
      <c r="T2233" t="str">
        <f>VLOOKUP(M2233,Product!$A$1:$D$14,4,FALSE)</f>
        <v>Decaf</v>
      </c>
    </row>
    <row r="2234" spans="1:20" x14ac:dyDescent="0.3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s="2">
        <v>43100</v>
      </c>
      <c r="O2234" t="str">
        <f>VLOOKUP(L2234,Location!$A$1:$D$157,2,FALSE)</f>
        <v>Oklahoma</v>
      </c>
      <c r="P2234" t="str">
        <f>VLOOKUP(L2234,Location!$A$1:$D$157,3,FALSE)</f>
        <v>South</v>
      </c>
      <c r="Q2234" t="str">
        <f>VLOOKUP(L2234,Location!$A$1:$D$157,4,FALSE)</f>
        <v>Small Market</v>
      </c>
      <c r="R2234" t="str">
        <f>VLOOKUP(M2234,Product!$A$1:$D$14,2,FALSE)</f>
        <v>Lemon</v>
      </c>
      <c r="S2234" t="str">
        <f>VLOOKUP(M2234,Product!$A$1:$D$14,3,FALSE)</f>
        <v>Herbal Tea</v>
      </c>
      <c r="T2234" t="str">
        <f>VLOOKUP(M2234,Product!$A$1:$D$14,4,FALSE)</f>
        <v>Decaf</v>
      </c>
    </row>
    <row r="2235" spans="1:20" x14ac:dyDescent="0.3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s="2">
        <v>43100</v>
      </c>
      <c r="O2235" t="str">
        <f>VLOOKUP(L2235,Location!$A$1:$D$157,2,FALSE)</f>
        <v>Oklahoma</v>
      </c>
      <c r="P2235" t="str">
        <f>VLOOKUP(L2235,Location!$A$1:$D$157,3,FALSE)</f>
        <v>South</v>
      </c>
      <c r="Q2235" t="str">
        <f>VLOOKUP(L2235,Location!$A$1:$D$157,4,FALSE)</f>
        <v>Small Market</v>
      </c>
      <c r="R2235" t="str">
        <f>VLOOKUP(M2235,Product!$A$1:$D$14,2,FALSE)</f>
        <v>Columbian</v>
      </c>
      <c r="S2235" t="str">
        <f>VLOOKUP(M2235,Product!$A$1:$D$14,3,FALSE)</f>
        <v>Coffee</v>
      </c>
      <c r="T2235" t="str">
        <f>VLOOKUP(M2235,Product!$A$1:$D$14,4,FALSE)</f>
        <v>Regular</v>
      </c>
    </row>
    <row r="2236" spans="1:20" x14ac:dyDescent="0.3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s="2">
        <v>43100</v>
      </c>
      <c r="O2236" t="str">
        <f>VLOOKUP(L2236,Location!$A$1:$D$157,2,FALSE)</f>
        <v>Oklahoma</v>
      </c>
      <c r="P2236" t="str">
        <f>VLOOKUP(L2236,Location!$A$1:$D$157,3,FALSE)</f>
        <v>South</v>
      </c>
      <c r="Q2236" t="str">
        <f>VLOOKUP(L2236,Location!$A$1:$D$157,4,FALSE)</f>
        <v>Small Market</v>
      </c>
      <c r="R2236" t="str">
        <f>VLOOKUP(M2236,Product!$A$1:$D$14,2,FALSE)</f>
        <v>Decaf Irish Cream</v>
      </c>
      <c r="S2236" t="str">
        <f>VLOOKUP(M2236,Product!$A$1:$D$14,3,FALSE)</f>
        <v>Coffee</v>
      </c>
      <c r="T2236" t="str">
        <f>VLOOKUP(M2236,Product!$A$1:$D$14,4,FALSE)</f>
        <v>Decaf</v>
      </c>
    </row>
    <row r="2237" spans="1:20" x14ac:dyDescent="0.3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s="2">
        <v>43100</v>
      </c>
      <c r="O2237" t="str">
        <f>VLOOKUP(L2237,Location!$A$1:$D$157,2,FALSE)</f>
        <v>Oklahoma</v>
      </c>
      <c r="P2237" t="str">
        <f>VLOOKUP(L2237,Location!$A$1:$D$157,3,FALSE)</f>
        <v>South</v>
      </c>
      <c r="Q2237" t="str">
        <f>VLOOKUP(L2237,Location!$A$1:$D$157,4,FALSE)</f>
        <v>Small Market</v>
      </c>
      <c r="R2237" t="str">
        <f>VLOOKUP(M2237,Product!$A$1:$D$14,2,FALSE)</f>
        <v>Caffe Latte</v>
      </c>
      <c r="S2237" t="str">
        <f>VLOOKUP(M2237,Product!$A$1:$D$14,3,FALSE)</f>
        <v>Espresso</v>
      </c>
      <c r="T2237" t="str">
        <f>VLOOKUP(M2237,Product!$A$1:$D$14,4,FALSE)</f>
        <v>Regular</v>
      </c>
    </row>
    <row r="2238" spans="1:20" x14ac:dyDescent="0.3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2">
        <v>43100</v>
      </c>
      <c r="O2238" t="str">
        <f>VLOOKUP(L2238,Location!$A$1:$D$157,2,FALSE)</f>
        <v>Oklahoma</v>
      </c>
      <c r="P2238" t="str">
        <f>VLOOKUP(L2238,Location!$A$1:$D$157,3,FALSE)</f>
        <v>South</v>
      </c>
      <c r="Q2238" t="str">
        <f>VLOOKUP(L2238,Location!$A$1:$D$157,4,FALSE)</f>
        <v>Small Market</v>
      </c>
      <c r="R2238" t="str">
        <f>VLOOKUP(M2238,Product!$A$1:$D$14,2,FALSE)</f>
        <v>Caffe Mocha</v>
      </c>
      <c r="S2238" t="str">
        <f>VLOOKUP(M2238,Product!$A$1:$D$14,3,FALSE)</f>
        <v>Espresso</v>
      </c>
      <c r="T2238" t="str">
        <f>VLOOKUP(M2238,Product!$A$1:$D$14,4,FALSE)</f>
        <v>Regular</v>
      </c>
    </row>
    <row r="2239" spans="1:20" x14ac:dyDescent="0.3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s="2">
        <v>43100</v>
      </c>
      <c r="O2239" t="str">
        <f>VLOOKUP(L2239,Location!$A$1:$D$157,2,FALSE)</f>
        <v>Oklahoma</v>
      </c>
      <c r="P2239" t="str">
        <f>VLOOKUP(L2239,Location!$A$1:$D$157,3,FALSE)</f>
        <v>South</v>
      </c>
      <c r="Q2239" t="str">
        <f>VLOOKUP(L2239,Location!$A$1:$D$157,4,FALSE)</f>
        <v>Small Market</v>
      </c>
      <c r="R2239" t="str">
        <f>VLOOKUP(M2239,Product!$A$1:$D$14,2,FALSE)</f>
        <v>Decaf Espresso</v>
      </c>
      <c r="S2239" t="str">
        <f>VLOOKUP(M2239,Product!$A$1:$D$14,3,FALSE)</f>
        <v>Espresso</v>
      </c>
      <c r="T2239" t="str">
        <f>VLOOKUP(M2239,Product!$A$1:$D$14,4,FALSE)</f>
        <v>Decaf</v>
      </c>
    </row>
    <row r="2240" spans="1:20" x14ac:dyDescent="0.3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s="2">
        <v>43100</v>
      </c>
      <c r="O2240" t="str">
        <f>VLOOKUP(L2240,Location!$A$1:$D$157,2,FALSE)</f>
        <v>Texas</v>
      </c>
      <c r="P2240" t="str">
        <f>VLOOKUP(L2240,Location!$A$1:$D$157,3,FALSE)</f>
        <v>South</v>
      </c>
      <c r="Q2240" t="str">
        <f>VLOOKUP(L2240,Location!$A$1:$D$157,4,FALSE)</f>
        <v>Major Market</v>
      </c>
      <c r="R2240" t="str">
        <f>VLOOKUP(M2240,Product!$A$1:$D$14,2,FALSE)</f>
        <v>Chamomile</v>
      </c>
      <c r="S2240" t="str">
        <f>VLOOKUP(M2240,Product!$A$1:$D$14,3,FALSE)</f>
        <v>Herbal Tea</v>
      </c>
      <c r="T2240" t="str">
        <f>VLOOKUP(M2240,Product!$A$1:$D$14,4,FALSE)</f>
        <v>Decaf</v>
      </c>
    </row>
    <row r="2241" spans="1:20" x14ac:dyDescent="0.3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2">
        <v>43100</v>
      </c>
      <c r="O2241" t="str">
        <f>VLOOKUP(L2241,Location!$A$1:$D$157,2,FALSE)</f>
        <v>Texas</v>
      </c>
      <c r="P2241" t="str">
        <f>VLOOKUP(L2241,Location!$A$1:$D$157,3,FALSE)</f>
        <v>South</v>
      </c>
      <c r="Q2241" t="str">
        <f>VLOOKUP(L2241,Location!$A$1:$D$157,4,FALSE)</f>
        <v>Major Market</v>
      </c>
      <c r="R2241" t="str">
        <f>VLOOKUP(M2241,Product!$A$1:$D$14,2,FALSE)</f>
        <v>Lemon</v>
      </c>
      <c r="S2241" t="str">
        <f>VLOOKUP(M2241,Product!$A$1:$D$14,3,FALSE)</f>
        <v>Herbal Tea</v>
      </c>
      <c r="T2241" t="str">
        <f>VLOOKUP(M2241,Product!$A$1:$D$14,4,FALSE)</f>
        <v>Decaf</v>
      </c>
    </row>
    <row r="2242" spans="1:20" x14ac:dyDescent="0.3">
      <c r="A2242">
        <v>248</v>
      </c>
      <c r="B2242">
        <v>245</v>
      </c>
      <c r="C2242">
        <v>506</v>
      </c>
      <c r="D2242">
        <v>243</v>
      </c>
      <c r="E2242">
        <v>90</v>
      </c>
      <c r="F2242">
        <v>64</v>
      </c>
      <c r="G2242">
        <v>965</v>
      </c>
      <c r="H2242">
        <v>220</v>
      </c>
      <c r="I2242">
        <v>202</v>
      </c>
      <c r="J2242">
        <v>300</v>
      </c>
      <c r="K2242">
        <v>560</v>
      </c>
      <c r="L2242">
        <v>682</v>
      </c>
      <c r="M2242">
        <v>2</v>
      </c>
      <c r="N2242" s="2">
        <v>43100</v>
      </c>
      <c r="O2242" t="str">
        <f>VLOOKUP(L2242,Location!$A$1:$D$157,2,FALSE)</f>
        <v>Texas</v>
      </c>
      <c r="P2242" t="str">
        <f>VLOOKUP(L2242,Location!$A$1:$D$157,3,FALSE)</f>
        <v>South</v>
      </c>
      <c r="Q2242" t="str">
        <f>VLOOKUP(L2242,Location!$A$1:$D$157,4,FALSE)</f>
        <v>Major Market</v>
      </c>
      <c r="R2242" t="str">
        <f>VLOOKUP(M2242,Product!$A$1:$D$14,2,FALSE)</f>
        <v>Columbian</v>
      </c>
      <c r="S2242" t="str">
        <f>VLOOKUP(M2242,Product!$A$1:$D$14,3,FALSE)</f>
        <v>Coffee</v>
      </c>
      <c r="T2242" t="str">
        <f>VLOOKUP(M2242,Product!$A$1:$D$14,4,FALSE)</f>
        <v>Regular</v>
      </c>
    </row>
    <row r="2243" spans="1:20" x14ac:dyDescent="0.3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91</v>
      </c>
      <c r="J2243">
        <v>130</v>
      </c>
      <c r="K2243">
        <v>230</v>
      </c>
      <c r="L2243">
        <v>361</v>
      </c>
      <c r="M2243">
        <v>3</v>
      </c>
      <c r="N2243" s="2">
        <v>43100</v>
      </c>
      <c r="O2243" t="str">
        <f>VLOOKUP(L2243,Location!$A$1:$D$157,2,FALSE)</f>
        <v>Texas</v>
      </c>
      <c r="P2243" t="str">
        <f>VLOOKUP(L2243,Location!$A$1:$D$157,3,FALSE)</f>
        <v>South</v>
      </c>
      <c r="Q2243" t="str">
        <f>VLOOKUP(L2243,Location!$A$1:$D$157,4,FALSE)</f>
        <v>Major Market</v>
      </c>
      <c r="R2243" t="str">
        <f>VLOOKUP(M2243,Product!$A$1:$D$14,2,FALSE)</f>
        <v>Decaf Irish Cream</v>
      </c>
      <c r="S2243" t="str">
        <f>VLOOKUP(M2243,Product!$A$1:$D$14,3,FALSE)</f>
        <v>Coffee</v>
      </c>
      <c r="T2243" t="str">
        <f>VLOOKUP(M2243,Product!$A$1:$D$14,4,FALSE)</f>
        <v>Decaf</v>
      </c>
    </row>
    <row r="2244" spans="1:20" x14ac:dyDescent="0.3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s="2">
        <v>43100</v>
      </c>
      <c r="O2244" t="str">
        <f>VLOOKUP(L2244,Location!$A$1:$D$157,2,FALSE)</f>
        <v>Texas</v>
      </c>
      <c r="P2244" t="str">
        <f>VLOOKUP(L2244,Location!$A$1:$D$157,3,FALSE)</f>
        <v>South</v>
      </c>
      <c r="Q2244" t="str">
        <f>VLOOKUP(L2244,Location!$A$1:$D$157,4,FALSE)</f>
        <v>Major Market</v>
      </c>
      <c r="R2244" t="str">
        <f>VLOOKUP(M2244,Product!$A$1:$D$14,2,FALSE)</f>
        <v>Caffe Latte</v>
      </c>
      <c r="S2244" t="str">
        <f>VLOOKUP(M2244,Product!$A$1:$D$14,3,FALSE)</f>
        <v>Espresso</v>
      </c>
      <c r="T2244" t="str">
        <f>VLOOKUP(M2244,Product!$A$1:$D$14,4,FALSE)</f>
        <v>Regular</v>
      </c>
    </row>
    <row r="2245" spans="1:20" x14ac:dyDescent="0.3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s="2">
        <v>43100</v>
      </c>
      <c r="O2245" t="str">
        <f>VLOOKUP(L2245,Location!$A$1:$D$157,2,FALSE)</f>
        <v>Texas</v>
      </c>
      <c r="P2245" t="str">
        <f>VLOOKUP(L2245,Location!$A$1:$D$157,3,FALSE)</f>
        <v>South</v>
      </c>
      <c r="Q2245" t="str">
        <f>VLOOKUP(L2245,Location!$A$1:$D$157,4,FALSE)</f>
        <v>Major Market</v>
      </c>
      <c r="R2245" t="str">
        <f>VLOOKUP(M2245,Product!$A$1:$D$14,2,FALSE)</f>
        <v>Caffe Mocha</v>
      </c>
      <c r="S2245" t="str">
        <f>VLOOKUP(M2245,Product!$A$1:$D$14,3,FALSE)</f>
        <v>Espresso</v>
      </c>
      <c r="T2245" t="str">
        <f>VLOOKUP(M2245,Product!$A$1:$D$14,4,FALSE)</f>
        <v>Regular</v>
      </c>
    </row>
    <row r="2246" spans="1:20" x14ac:dyDescent="0.3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s="2">
        <v>43100</v>
      </c>
      <c r="O2246" t="str">
        <f>VLOOKUP(L2246,Location!$A$1:$D$157,2,FALSE)</f>
        <v>Texas</v>
      </c>
      <c r="P2246" t="str">
        <f>VLOOKUP(L2246,Location!$A$1:$D$157,3,FALSE)</f>
        <v>South</v>
      </c>
      <c r="Q2246" t="str">
        <f>VLOOKUP(L2246,Location!$A$1:$D$157,4,FALSE)</f>
        <v>Major Market</v>
      </c>
      <c r="R2246" t="str">
        <f>VLOOKUP(M2246,Product!$A$1:$D$14,2,FALSE)</f>
        <v>Decaf Espresso</v>
      </c>
      <c r="S2246" t="str">
        <f>VLOOKUP(M2246,Product!$A$1:$D$14,3,FALSE)</f>
        <v>Espresso</v>
      </c>
      <c r="T2246" t="str">
        <f>VLOOKUP(M2246,Product!$A$1:$D$14,4,FALSE)</f>
        <v>Decaf</v>
      </c>
    </row>
    <row r="2247" spans="1:20" x14ac:dyDescent="0.3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s="2">
        <v>43100</v>
      </c>
      <c r="O2247" t="str">
        <f>VLOOKUP(L2247,Location!$A$1:$D$157,2,FALSE)</f>
        <v>Utah</v>
      </c>
      <c r="P2247" t="str">
        <f>VLOOKUP(L2247,Location!$A$1:$D$157,3,FALSE)</f>
        <v>West</v>
      </c>
      <c r="Q2247" t="str">
        <f>VLOOKUP(L2247,Location!$A$1:$D$157,4,FALSE)</f>
        <v>Small Market</v>
      </c>
      <c r="R2247" t="str">
        <f>VLOOKUP(M2247,Product!$A$1:$D$14,2,FALSE)</f>
        <v>Chamomile</v>
      </c>
      <c r="S2247" t="str">
        <f>VLOOKUP(M2247,Product!$A$1:$D$14,3,FALSE)</f>
        <v>Herbal Tea</v>
      </c>
      <c r="T2247" t="str">
        <f>VLOOKUP(M2247,Product!$A$1:$D$14,4,FALSE)</f>
        <v>Decaf</v>
      </c>
    </row>
    <row r="2248" spans="1:20" x14ac:dyDescent="0.3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s="2">
        <v>43100</v>
      </c>
      <c r="O2248" t="str">
        <f>VLOOKUP(L2248,Location!$A$1:$D$157,2,FALSE)</f>
        <v>Utah</v>
      </c>
      <c r="P2248" t="str">
        <f>VLOOKUP(L2248,Location!$A$1:$D$157,3,FALSE)</f>
        <v>West</v>
      </c>
      <c r="Q2248" t="str">
        <f>VLOOKUP(L2248,Location!$A$1:$D$157,4,FALSE)</f>
        <v>Small Market</v>
      </c>
      <c r="R2248" t="str">
        <f>VLOOKUP(M2248,Product!$A$1:$D$14,2,FALSE)</f>
        <v>Lemon</v>
      </c>
      <c r="S2248" t="str">
        <f>VLOOKUP(M2248,Product!$A$1:$D$14,3,FALSE)</f>
        <v>Herbal Tea</v>
      </c>
      <c r="T2248" t="str">
        <f>VLOOKUP(M2248,Product!$A$1:$D$14,4,FALSE)</f>
        <v>Decaf</v>
      </c>
    </row>
    <row r="2249" spans="1:20" x14ac:dyDescent="0.3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s="2">
        <v>43100</v>
      </c>
      <c r="O2249" t="str">
        <f>VLOOKUP(L2249,Location!$A$1:$D$157,2,FALSE)</f>
        <v>Utah</v>
      </c>
      <c r="P2249" t="str">
        <f>VLOOKUP(L2249,Location!$A$1:$D$157,3,FALSE)</f>
        <v>West</v>
      </c>
      <c r="Q2249" t="str">
        <f>VLOOKUP(L2249,Location!$A$1:$D$157,4,FALSE)</f>
        <v>Small Market</v>
      </c>
      <c r="R2249" t="str">
        <f>VLOOKUP(M2249,Product!$A$1:$D$14,2,FALSE)</f>
        <v>Mint</v>
      </c>
      <c r="S2249" t="str">
        <f>VLOOKUP(M2249,Product!$A$1:$D$14,3,FALSE)</f>
        <v>Herbal Tea</v>
      </c>
      <c r="T2249" t="str">
        <f>VLOOKUP(M2249,Product!$A$1:$D$14,4,FALSE)</f>
        <v>Decaf</v>
      </c>
    </row>
    <row r="2250" spans="1:20" x14ac:dyDescent="0.3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s="2">
        <v>43100</v>
      </c>
      <c r="O2250" t="str">
        <f>VLOOKUP(L2250,Location!$A$1:$D$157,2,FALSE)</f>
        <v>Utah</v>
      </c>
      <c r="P2250" t="str">
        <f>VLOOKUP(L2250,Location!$A$1:$D$157,3,FALSE)</f>
        <v>West</v>
      </c>
      <c r="Q2250" t="str">
        <f>VLOOKUP(L2250,Location!$A$1:$D$157,4,FALSE)</f>
        <v>Small Market</v>
      </c>
      <c r="R2250" t="str">
        <f>VLOOKUP(M2250,Product!$A$1:$D$14,2,FALSE)</f>
        <v>Darjeeling</v>
      </c>
      <c r="S2250" t="str">
        <f>VLOOKUP(M2250,Product!$A$1:$D$14,3,FALSE)</f>
        <v>Tea</v>
      </c>
      <c r="T2250" t="str">
        <f>VLOOKUP(M2250,Product!$A$1:$D$14,4,FALSE)</f>
        <v>Regular</v>
      </c>
    </row>
    <row r="2251" spans="1:20" x14ac:dyDescent="0.3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s="2">
        <v>43100</v>
      </c>
      <c r="O2251" t="str">
        <f>VLOOKUP(L2251,Location!$A$1:$D$157,2,FALSE)</f>
        <v>Utah</v>
      </c>
      <c r="P2251" t="str">
        <f>VLOOKUP(L2251,Location!$A$1:$D$157,3,FALSE)</f>
        <v>West</v>
      </c>
      <c r="Q2251" t="str">
        <f>VLOOKUP(L2251,Location!$A$1:$D$157,4,FALSE)</f>
        <v>Small Market</v>
      </c>
      <c r="R2251" t="str">
        <f>VLOOKUP(M2251,Product!$A$1:$D$14,2,FALSE)</f>
        <v>Earl Grey</v>
      </c>
      <c r="S2251" t="str">
        <f>VLOOKUP(M2251,Product!$A$1:$D$14,3,FALSE)</f>
        <v>Tea</v>
      </c>
      <c r="T2251" t="str">
        <f>VLOOKUP(M2251,Product!$A$1:$D$14,4,FALSE)</f>
        <v>Regular</v>
      </c>
    </row>
    <row r="2252" spans="1:20" x14ac:dyDescent="0.3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s="2">
        <v>43100</v>
      </c>
      <c r="O2252" t="str">
        <f>VLOOKUP(L2252,Location!$A$1:$D$157,2,FALSE)</f>
        <v>Utah</v>
      </c>
      <c r="P2252" t="str">
        <f>VLOOKUP(L2252,Location!$A$1:$D$157,3,FALSE)</f>
        <v>West</v>
      </c>
      <c r="Q2252" t="str">
        <f>VLOOKUP(L2252,Location!$A$1:$D$157,4,FALSE)</f>
        <v>Small Market</v>
      </c>
      <c r="R2252" t="str">
        <f>VLOOKUP(M2252,Product!$A$1:$D$14,2,FALSE)</f>
        <v>Green Tea</v>
      </c>
      <c r="S2252" t="str">
        <f>VLOOKUP(M2252,Product!$A$1:$D$14,3,FALSE)</f>
        <v>Tea</v>
      </c>
      <c r="T2252" t="str">
        <f>VLOOKUP(M2252,Product!$A$1:$D$14,4,FALSE)</f>
        <v>Regular</v>
      </c>
    </row>
    <row r="2253" spans="1:20" x14ac:dyDescent="0.3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s="2">
        <v>43100</v>
      </c>
      <c r="O2253" t="str">
        <f>VLOOKUP(L2253,Location!$A$1:$D$157,2,FALSE)</f>
        <v>Utah</v>
      </c>
      <c r="P2253" t="str">
        <f>VLOOKUP(L2253,Location!$A$1:$D$157,3,FALSE)</f>
        <v>West</v>
      </c>
      <c r="Q2253" t="str">
        <f>VLOOKUP(L2253,Location!$A$1:$D$157,4,FALSE)</f>
        <v>Small Market</v>
      </c>
      <c r="R2253" t="str">
        <f>VLOOKUP(M2253,Product!$A$1:$D$14,2,FALSE)</f>
        <v>Decaf Espresso</v>
      </c>
      <c r="S2253" t="str">
        <f>VLOOKUP(M2253,Product!$A$1:$D$14,3,FALSE)</f>
        <v>Espresso</v>
      </c>
      <c r="T2253" t="str">
        <f>VLOOKUP(M2253,Product!$A$1:$D$14,4,FALSE)</f>
        <v>Decaf</v>
      </c>
    </row>
    <row r="2254" spans="1:20" x14ac:dyDescent="0.3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s="2">
        <v>43100</v>
      </c>
      <c r="O2254" t="str">
        <f>VLOOKUP(L2254,Location!$A$1:$D$157,2,FALSE)</f>
        <v>Utah</v>
      </c>
      <c r="P2254" t="str">
        <f>VLOOKUP(L2254,Location!$A$1:$D$157,3,FALSE)</f>
        <v>West</v>
      </c>
      <c r="Q2254" t="str">
        <f>VLOOKUP(L2254,Location!$A$1:$D$157,4,FALSE)</f>
        <v>Small Market</v>
      </c>
      <c r="R2254" t="str">
        <f>VLOOKUP(M2254,Product!$A$1:$D$14,2,FALSE)</f>
        <v>Amaretto</v>
      </c>
      <c r="S2254" t="str">
        <f>VLOOKUP(M2254,Product!$A$1:$D$14,3,FALSE)</f>
        <v>Coffee</v>
      </c>
      <c r="T2254" t="str">
        <f>VLOOKUP(M2254,Product!$A$1:$D$14,4,FALSE)</f>
        <v>Regular</v>
      </c>
    </row>
    <row r="2255" spans="1:20" x14ac:dyDescent="0.3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s="2">
        <v>43100</v>
      </c>
      <c r="O2255" t="str">
        <f>VLOOKUP(L2255,Location!$A$1:$D$157,2,FALSE)</f>
        <v>Utah</v>
      </c>
      <c r="P2255" t="str">
        <f>VLOOKUP(L2255,Location!$A$1:$D$157,3,FALSE)</f>
        <v>West</v>
      </c>
      <c r="Q2255" t="str">
        <f>VLOOKUP(L2255,Location!$A$1:$D$157,4,FALSE)</f>
        <v>Small Market</v>
      </c>
      <c r="R2255" t="str">
        <f>VLOOKUP(M2255,Product!$A$1:$D$14,2,FALSE)</f>
        <v>Columbian</v>
      </c>
      <c r="S2255" t="str">
        <f>VLOOKUP(M2255,Product!$A$1:$D$14,3,FALSE)</f>
        <v>Coffee</v>
      </c>
      <c r="T2255" t="str">
        <f>VLOOKUP(M2255,Product!$A$1:$D$14,4,FALSE)</f>
        <v>Regular</v>
      </c>
    </row>
    <row r="2256" spans="1:20" x14ac:dyDescent="0.3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116</v>
      </c>
      <c r="J2256">
        <v>130</v>
      </c>
      <c r="K2256">
        <v>230</v>
      </c>
      <c r="L2256">
        <v>801</v>
      </c>
      <c r="M2256">
        <v>3</v>
      </c>
      <c r="N2256" s="2">
        <v>43100</v>
      </c>
      <c r="O2256" t="str">
        <f>VLOOKUP(L2256,Location!$A$1:$D$157,2,FALSE)</f>
        <v>Utah</v>
      </c>
      <c r="P2256" t="str">
        <f>VLOOKUP(L2256,Location!$A$1:$D$157,3,FALSE)</f>
        <v>West</v>
      </c>
      <c r="Q2256" t="str">
        <f>VLOOKUP(L2256,Location!$A$1:$D$157,4,FALSE)</f>
        <v>Small Market</v>
      </c>
      <c r="R2256" t="str">
        <f>VLOOKUP(M2256,Product!$A$1:$D$14,2,FALSE)</f>
        <v>Decaf Irish Cream</v>
      </c>
      <c r="S2256" t="str">
        <f>VLOOKUP(M2256,Product!$A$1:$D$14,3,FALSE)</f>
        <v>Coffee</v>
      </c>
      <c r="T2256" t="str">
        <f>VLOOKUP(M2256,Product!$A$1:$D$14,4,FALSE)</f>
        <v>Decaf</v>
      </c>
    </row>
    <row r="2257" spans="1:20" x14ac:dyDescent="0.3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s="2">
        <v>43100</v>
      </c>
      <c r="O2257" t="str">
        <f>VLOOKUP(L2257,Location!$A$1:$D$157,2,FALSE)</f>
        <v>Utah</v>
      </c>
      <c r="P2257" t="str">
        <f>VLOOKUP(L2257,Location!$A$1:$D$157,3,FALSE)</f>
        <v>West</v>
      </c>
      <c r="Q2257" t="str">
        <f>VLOOKUP(L2257,Location!$A$1:$D$157,4,FALSE)</f>
        <v>Small Market</v>
      </c>
      <c r="R2257" t="str">
        <f>VLOOKUP(M2257,Product!$A$1:$D$14,2,FALSE)</f>
        <v>Caffe Latte</v>
      </c>
      <c r="S2257" t="str">
        <f>VLOOKUP(M2257,Product!$A$1:$D$14,3,FALSE)</f>
        <v>Espresso</v>
      </c>
      <c r="T2257" t="str">
        <f>VLOOKUP(M2257,Product!$A$1:$D$14,4,FALSE)</f>
        <v>Regular</v>
      </c>
    </row>
    <row r="2258" spans="1:20" x14ac:dyDescent="0.3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s="2">
        <v>43100</v>
      </c>
      <c r="O2258" t="str">
        <f>VLOOKUP(L2258,Location!$A$1:$D$157,2,FALSE)</f>
        <v>Utah</v>
      </c>
      <c r="P2258" t="str">
        <f>VLOOKUP(L2258,Location!$A$1:$D$157,3,FALSE)</f>
        <v>West</v>
      </c>
      <c r="Q2258" t="str">
        <f>VLOOKUP(L2258,Location!$A$1:$D$157,4,FALSE)</f>
        <v>Small Market</v>
      </c>
      <c r="R2258" t="str">
        <f>VLOOKUP(M2258,Product!$A$1:$D$14,2,FALSE)</f>
        <v>Caffe Mocha</v>
      </c>
      <c r="S2258" t="str">
        <f>VLOOKUP(M2258,Product!$A$1:$D$14,3,FALSE)</f>
        <v>Espresso</v>
      </c>
      <c r="T2258" t="str">
        <f>VLOOKUP(M2258,Product!$A$1:$D$14,4,FALSE)</f>
        <v>Regular</v>
      </c>
    </row>
    <row r="2259" spans="1:20" x14ac:dyDescent="0.3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s="2">
        <v>43100</v>
      </c>
      <c r="O2259" t="str">
        <f>VLOOKUP(L2259,Location!$A$1:$D$157,2,FALSE)</f>
        <v>California</v>
      </c>
      <c r="P2259" t="str">
        <f>VLOOKUP(L2259,Location!$A$1:$D$157,3,FALSE)</f>
        <v>West</v>
      </c>
      <c r="Q2259" t="str">
        <f>VLOOKUP(L2259,Location!$A$1:$D$157,4,FALSE)</f>
        <v>Major Market</v>
      </c>
      <c r="R2259" t="str">
        <f>VLOOKUP(M2259,Product!$A$1:$D$14,2,FALSE)</f>
        <v>Chamomile</v>
      </c>
      <c r="S2259" t="str">
        <f>VLOOKUP(M2259,Product!$A$1:$D$14,3,FALSE)</f>
        <v>Herbal Tea</v>
      </c>
      <c r="T2259" t="str">
        <f>VLOOKUP(M2259,Product!$A$1:$D$14,4,FALSE)</f>
        <v>Decaf</v>
      </c>
    </row>
    <row r="2260" spans="1:20" x14ac:dyDescent="0.3">
      <c r="A2260">
        <v>249</v>
      </c>
      <c r="B2260">
        <v>245</v>
      </c>
      <c r="C2260">
        <v>506</v>
      </c>
      <c r="D2260">
        <v>194</v>
      </c>
      <c r="E2260">
        <v>89</v>
      </c>
      <c r="F2260">
        <v>64</v>
      </c>
      <c r="G2260">
        <v>965</v>
      </c>
      <c r="H2260">
        <v>160</v>
      </c>
      <c r="I2260">
        <v>140</v>
      </c>
      <c r="J2260">
        <v>220</v>
      </c>
      <c r="K2260">
        <v>390</v>
      </c>
      <c r="L2260">
        <v>530</v>
      </c>
      <c r="M2260">
        <v>9</v>
      </c>
      <c r="N2260" s="2">
        <v>43100</v>
      </c>
      <c r="O2260" t="str">
        <f>VLOOKUP(L2260,Location!$A$1:$D$157,2,FALSE)</f>
        <v>California</v>
      </c>
      <c r="P2260" t="str">
        <f>VLOOKUP(L2260,Location!$A$1:$D$157,3,FALSE)</f>
        <v>West</v>
      </c>
      <c r="Q2260" t="str">
        <f>VLOOKUP(L2260,Location!$A$1:$D$157,4,FALSE)</f>
        <v>Major Market</v>
      </c>
      <c r="R2260" t="str">
        <f>VLOOKUP(M2260,Product!$A$1:$D$14,2,FALSE)</f>
        <v>Lemon</v>
      </c>
      <c r="S2260" t="str">
        <f>VLOOKUP(M2260,Product!$A$1:$D$14,3,FALSE)</f>
        <v>Herbal Tea</v>
      </c>
      <c r="T2260" t="str">
        <f>VLOOKUP(M2260,Product!$A$1:$D$14,4,FALSE)</f>
        <v>Decaf</v>
      </c>
    </row>
    <row r="2261" spans="1:20" x14ac:dyDescent="0.3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2">
        <v>43100</v>
      </c>
      <c r="O2261" t="str">
        <f>VLOOKUP(L2261,Location!$A$1:$D$157,2,FALSE)</f>
        <v>California</v>
      </c>
      <c r="P2261" t="str">
        <f>VLOOKUP(L2261,Location!$A$1:$D$157,3,FALSE)</f>
        <v>West</v>
      </c>
      <c r="Q2261" t="str">
        <f>VLOOKUP(L2261,Location!$A$1:$D$157,4,FALSE)</f>
        <v>Major Market</v>
      </c>
      <c r="R2261" t="str">
        <f>VLOOKUP(M2261,Product!$A$1:$D$14,2,FALSE)</f>
        <v>Mint</v>
      </c>
      <c r="S2261" t="str">
        <f>VLOOKUP(M2261,Product!$A$1:$D$14,3,FALSE)</f>
        <v>Herbal Tea</v>
      </c>
      <c r="T2261" t="str">
        <f>VLOOKUP(M2261,Product!$A$1:$D$14,4,FALSE)</f>
        <v>Decaf</v>
      </c>
    </row>
    <row r="2262" spans="1:20" x14ac:dyDescent="0.3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s="2">
        <v>43100</v>
      </c>
      <c r="O2262" t="str">
        <f>VLOOKUP(L2262,Location!$A$1:$D$157,2,FALSE)</f>
        <v>California</v>
      </c>
      <c r="P2262" t="str">
        <f>VLOOKUP(L2262,Location!$A$1:$D$157,3,FALSE)</f>
        <v>West</v>
      </c>
      <c r="Q2262" t="str">
        <f>VLOOKUP(L2262,Location!$A$1:$D$157,4,FALSE)</f>
        <v>Major Market</v>
      </c>
      <c r="R2262" t="str">
        <f>VLOOKUP(M2262,Product!$A$1:$D$14,2,FALSE)</f>
        <v>Darjeeling</v>
      </c>
      <c r="S2262" t="str">
        <f>VLOOKUP(M2262,Product!$A$1:$D$14,3,FALSE)</f>
        <v>Tea</v>
      </c>
      <c r="T2262" t="str">
        <f>VLOOKUP(M2262,Product!$A$1:$D$14,4,FALSE)</f>
        <v>Regular</v>
      </c>
    </row>
    <row r="2263" spans="1:20" x14ac:dyDescent="0.3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s="2">
        <v>43100</v>
      </c>
      <c r="O2263" t="str">
        <f>VLOOKUP(L2263,Location!$A$1:$D$157,2,FALSE)</f>
        <v>California</v>
      </c>
      <c r="P2263" t="str">
        <f>VLOOKUP(L2263,Location!$A$1:$D$157,3,FALSE)</f>
        <v>West</v>
      </c>
      <c r="Q2263" t="str">
        <f>VLOOKUP(L2263,Location!$A$1:$D$157,4,FALSE)</f>
        <v>Major Market</v>
      </c>
      <c r="R2263" t="str">
        <f>VLOOKUP(M2263,Product!$A$1:$D$14,2,FALSE)</f>
        <v>Earl Grey</v>
      </c>
      <c r="S2263" t="str">
        <f>VLOOKUP(M2263,Product!$A$1:$D$14,3,FALSE)</f>
        <v>Tea</v>
      </c>
      <c r="T2263" t="str">
        <f>VLOOKUP(M2263,Product!$A$1:$D$14,4,FALSE)</f>
        <v>Regular</v>
      </c>
    </row>
    <row r="2264" spans="1:20" x14ac:dyDescent="0.3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s="2">
        <v>43100</v>
      </c>
      <c r="O2264" t="str">
        <f>VLOOKUP(L2264,Location!$A$1:$D$157,2,FALSE)</f>
        <v>California</v>
      </c>
      <c r="P2264" t="str">
        <f>VLOOKUP(L2264,Location!$A$1:$D$157,3,FALSE)</f>
        <v>West</v>
      </c>
      <c r="Q2264" t="str">
        <f>VLOOKUP(L2264,Location!$A$1:$D$157,4,FALSE)</f>
        <v>Major Market</v>
      </c>
      <c r="R2264" t="str">
        <f>VLOOKUP(M2264,Product!$A$1:$D$14,2,FALSE)</f>
        <v>Green Tea</v>
      </c>
      <c r="S2264" t="str">
        <f>VLOOKUP(M2264,Product!$A$1:$D$14,3,FALSE)</f>
        <v>Tea</v>
      </c>
      <c r="T2264" t="str">
        <f>VLOOKUP(M2264,Product!$A$1:$D$14,4,FALSE)</f>
        <v>Regular</v>
      </c>
    </row>
    <row r="2265" spans="1:20" x14ac:dyDescent="0.3">
      <c r="A2265">
        <v>316</v>
      </c>
      <c r="B2265">
        <v>312</v>
      </c>
      <c r="C2265">
        <v>611</v>
      </c>
      <c r="D2265">
        <v>202</v>
      </c>
      <c r="E2265">
        <v>114</v>
      </c>
      <c r="F2265">
        <v>77</v>
      </c>
      <c r="G2265">
        <v>1310</v>
      </c>
      <c r="H2265">
        <v>200</v>
      </c>
      <c r="I2265">
        <v>188</v>
      </c>
      <c r="J2265">
        <v>300</v>
      </c>
      <c r="K2265">
        <v>520</v>
      </c>
      <c r="L2265">
        <v>951</v>
      </c>
      <c r="M2265">
        <v>6</v>
      </c>
      <c r="N2265" s="2">
        <v>43100</v>
      </c>
      <c r="O2265" t="str">
        <f>VLOOKUP(L2265,Location!$A$1:$D$157,2,FALSE)</f>
        <v>California</v>
      </c>
      <c r="P2265" t="str">
        <f>VLOOKUP(L2265,Location!$A$1:$D$157,3,FALSE)</f>
        <v>West</v>
      </c>
      <c r="Q2265" t="str">
        <f>VLOOKUP(L2265,Location!$A$1:$D$157,4,FALSE)</f>
        <v>Major Market</v>
      </c>
      <c r="R2265" t="str">
        <f>VLOOKUP(M2265,Product!$A$1:$D$14,2,FALSE)</f>
        <v>Decaf Espresso</v>
      </c>
      <c r="S2265" t="str">
        <f>VLOOKUP(M2265,Product!$A$1:$D$14,3,FALSE)</f>
        <v>Espresso</v>
      </c>
      <c r="T2265" t="str">
        <f>VLOOKUP(M2265,Product!$A$1:$D$14,4,FALSE)</f>
        <v>Decaf</v>
      </c>
    </row>
    <row r="2266" spans="1:20" x14ac:dyDescent="0.3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104</v>
      </c>
      <c r="J2266">
        <v>70</v>
      </c>
      <c r="K2266">
        <v>180</v>
      </c>
      <c r="L2266">
        <v>209</v>
      </c>
      <c r="M2266">
        <v>1</v>
      </c>
      <c r="N2266" s="2">
        <v>43100</v>
      </c>
      <c r="O2266" t="str">
        <f>VLOOKUP(L2266,Location!$A$1:$D$157,2,FALSE)</f>
        <v>California</v>
      </c>
      <c r="P2266" t="str">
        <f>VLOOKUP(L2266,Location!$A$1:$D$157,3,FALSE)</f>
        <v>West</v>
      </c>
      <c r="Q2266" t="str">
        <f>VLOOKUP(L2266,Location!$A$1:$D$157,4,FALSE)</f>
        <v>Major Market</v>
      </c>
      <c r="R2266" t="str">
        <f>VLOOKUP(M2266,Product!$A$1:$D$14,2,FALSE)</f>
        <v>Amaretto</v>
      </c>
      <c r="S2266" t="str">
        <f>VLOOKUP(M2266,Product!$A$1:$D$14,3,FALSE)</f>
        <v>Coffee</v>
      </c>
      <c r="T2266" t="str">
        <f>VLOOKUP(M2266,Product!$A$1:$D$14,4,FALSE)</f>
        <v>Regular</v>
      </c>
    </row>
    <row r="2267" spans="1:20" x14ac:dyDescent="0.3">
      <c r="A2267">
        <v>408</v>
      </c>
      <c r="B2267">
        <v>407</v>
      </c>
      <c r="C2267">
        <v>759</v>
      </c>
      <c r="D2267">
        <v>262</v>
      </c>
      <c r="E2267">
        <v>152</v>
      </c>
      <c r="F2267">
        <v>94</v>
      </c>
      <c r="G2267">
        <v>2101</v>
      </c>
      <c r="H2267">
        <v>370</v>
      </c>
      <c r="I2267">
        <v>308</v>
      </c>
      <c r="J2267">
        <v>500</v>
      </c>
      <c r="K2267">
        <v>840</v>
      </c>
      <c r="L2267">
        <v>949</v>
      </c>
      <c r="M2267">
        <v>2</v>
      </c>
      <c r="N2267" s="2">
        <v>43100</v>
      </c>
      <c r="O2267" t="str">
        <f>VLOOKUP(L2267,Location!$A$1:$D$157,2,FALSE)</f>
        <v>California</v>
      </c>
      <c r="P2267" t="str">
        <f>VLOOKUP(L2267,Location!$A$1:$D$157,3,FALSE)</f>
        <v>West</v>
      </c>
      <c r="Q2267" t="str">
        <f>VLOOKUP(L2267,Location!$A$1:$D$157,4,FALSE)</f>
        <v>Major Market</v>
      </c>
      <c r="R2267" t="str">
        <f>VLOOKUP(M2267,Product!$A$1:$D$14,2,FALSE)</f>
        <v>Columbian</v>
      </c>
      <c r="S2267" t="str">
        <f>VLOOKUP(M2267,Product!$A$1:$D$14,3,FALSE)</f>
        <v>Coffee</v>
      </c>
      <c r="T2267" t="str">
        <f>VLOOKUP(M2267,Product!$A$1:$D$14,4,FALSE)</f>
        <v>Regular</v>
      </c>
    </row>
    <row r="2268" spans="1:20" x14ac:dyDescent="0.3">
      <c r="A2268">
        <v>-182</v>
      </c>
      <c r="B2268">
        <v>-26</v>
      </c>
      <c r="C2268">
        <v>132</v>
      </c>
      <c r="D2268">
        <v>172</v>
      </c>
      <c r="E2268">
        <v>96</v>
      </c>
      <c r="F2268">
        <v>47</v>
      </c>
      <c r="G2268">
        <v>862</v>
      </c>
      <c r="H2268">
        <v>-120</v>
      </c>
      <c r="I2268">
        <v>161</v>
      </c>
      <c r="J2268">
        <v>-40</v>
      </c>
      <c r="K2268">
        <v>140</v>
      </c>
      <c r="L2268">
        <v>310</v>
      </c>
      <c r="M2268">
        <v>3</v>
      </c>
      <c r="N2268" s="2">
        <v>43100</v>
      </c>
      <c r="O2268" t="str">
        <f>VLOOKUP(L2268,Location!$A$1:$D$157,2,FALSE)</f>
        <v>California</v>
      </c>
      <c r="P2268" t="str">
        <f>VLOOKUP(L2268,Location!$A$1:$D$157,3,FALSE)</f>
        <v>West</v>
      </c>
      <c r="Q2268" t="str">
        <f>VLOOKUP(L2268,Location!$A$1:$D$157,4,FALSE)</f>
        <v>Major Market</v>
      </c>
      <c r="R2268" t="str">
        <f>VLOOKUP(M2268,Product!$A$1:$D$14,2,FALSE)</f>
        <v>Decaf Irish Cream</v>
      </c>
      <c r="S2268" t="str">
        <f>VLOOKUP(M2268,Product!$A$1:$D$14,3,FALSE)</f>
        <v>Coffee</v>
      </c>
      <c r="T2268" t="str">
        <f>VLOOKUP(M2268,Product!$A$1:$D$14,4,FALSE)</f>
        <v>Decaf</v>
      </c>
    </row>
    <row r="2269" spans="1:20" x14ac:dyDescent="0.3">
      <c r="A2269">
        <v>218</v>
      </c>
      <c r="B2269">
        <v>228</v>
      </c>
      <c r="C2269">
        <v>510</v>
      </c>
      <c r="D2269">
        <v>272</v>
      </c>
      <c r="E2269">
        <v>92</v>
      </c>
      <c r="F2269">
        <v>63</v>
      </c>
      <c r="G2269">
        <v>1459</v>
      </c>
      <c r="H2269">
        <v>150</v>
      </c>
      <c r="I2269">
        <v>187</v>
      </c>
      <c r="J2269">
        <v>220</v>
      </c>
      <c r="K2269">
        <v>430</v>
      </c>
      <c r="L2269">
        <v>323</v>
      </c>
      <c r="M2269">
        <v>4</v>
      </c>
      <c r="N2269" s="2">
        <v>43100</v>
      </c>
      <c r="O2269" t="str">
        <f>VLOOKUP(L2269,Location!$A$1:$D$157,2,FALSE)</f>
        <v>California</v>
      </c>
      <c r="P2269" t="str">
        <f>VLOOKUP(L2269,Location!$A$1:$D$157,3,FALSE)</f>
        <v>West</v>
      </c>
      <c r="Q2269" t="str">
        <f>VLOOKUP(L2269,Location!$A$1:$D$157,4,FALSE)</f>
        <v>Major Market</v>
      </c>
      <c r="R2269" t="str">
        <f>VLOOKUP(M2269,Product!$A$1:$D$14,2,FALSE)</f>
        <v>Caffe Latte</v>
      </c>
      <c r="S2269" t="str">
        <f>VLOOKUP(M2269,Product!$A$1:$D$14,3,FALSE)</f>
        <v>Espresso</v>
      </c>
      <c r="T2269" t="str">
        <f>VLOOKUP(M2269,Product!$A$1:$D$14,4,FALSE)</f>
        <v>Regular</v>
      </c>
    </row>
    <row r="2270" spans="1:20" x14ac:dyDescent="0.3">
      <c r="A2270">
        <v>26</v>
      </c>
      <c r="B2270">
        <v>145</v>
      </c>
      <c r="C2270">
        <v>280</v>
      </c>
      <c r="D2270">
        <v>94</v>
      </c>
      <c r="E2270">
        <v>134</v>
      </c>
      <c r="F2270">
        <v>95</v>
      </c>
      <c r="G2270">
        <v>725</v>
      </c>
      <c r="H2270">
        <v>20</v>
      </c>
      <c r="I2270">
        <v>98</v>
      </c>
      <c r="J2270">
        <v>140</v>
      </c>
      <c r="K2270">
        <v>240</v>
      </c>
      <c r="L2270">
        <v>530</v>
      </c>
      <c r="M2270">
        <v>5</v>
      </c>
      <c r="N2270" s="2">
        <v>43100</v>
      </c>
      <c r="O2270" t="str">
        <f>VLOOKUP(L2270,Location!$A$1:$D$157,2,FALSE)</f>
        <v>California</v>
      </c>
      <c r="P2270" t="str">
        <f>VLOOKUP(L2270,Location!$A$1:$D$157,3,FALSE)</f>
        <v>West</v>
      </c>
      <c r="Q2270" t="str">
        <f>VLOOKUP(L2270,Location!$A$1:$D$157,4,FALSE)</f>
        <v>Major Market</v>
      </c>
      <c r="R2270" t="str">
        <f>VLOOKUP(M2270,Product!$A$1:$D$14,2,FALSE)</f>
        <v>Caffe Mocha</v>
      </c>
      <c r="S2270" t="str">
        <f>VLOOKUP(M2270,Product!$A$1:$D$14,3,FALSE)</f>
        <v>Espresso</v>
      </c>
      <c r="T2270" t="str">
        <f>VLOOKUP(M2270,Product!$A$1:$D$14,4,FALSE)</f>
        <v>Regular</v>
      </c>
    </row>
    <row r="2271" spans="1:20" x14ac:dyDescent="0.3">
      <c r="A2271">
        <v>25</v>
      </c>
      <c r="B2271">
        <v>145</v>
      </c>
      <c r="C2271">
        <v>280</v>
      </c>
      <c r="D2271">
        <v>104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2">
        <v>43100</v>
      </c>
      <c r="O2271" t="str">
        <f>VLOOKUP(L2271,Location!$A$1:$D$157,2,FALSE)</f>
        <v>Nevada</v>
      </c>
      <c r="P2271" t="str">
        <f>VLOOKUP(L2271,Location!$A$1:$D$157,3,FALSE)</f>
        <v>West</v>
      </c>
      <c r="Q2271" t="str">
        <f>VLOOKUP(L2271,Location!$A$1:$D$157,4,FALSE)</f>
        <v>Small Market</v>
      </c>
      <c r="R2271" t="str">
        <f>VLOOKUP(M2271,Product!$A$1:$D$14,2,FALSE)</f>
        <v>Chamomile</v>
      </c>
      <c r="S2271" t="str">
        <f>VLOOKUP(M2271,Product!$A$1:$D$14,3,FALSE)</f>
        <v>Herbal Tea</v>
      </c>
      <c r="T2271" t="str">
        <f>VLOOKUP(M2271,Product!$A$1:$D$14,4,FALSE)</f>
        <v>Decaf</v>
      </c>
    </row>
    <row r="2272" spans="1:20" x14ac:dyDescent="0.3">
      <c r="A2272">
        <v>173</v>
      </c>
      <c r="B2272">
        <v>201</v>
      </c>
      <c r="C2272">
        <v>386</v>
      </c>
      <c r="D2272">
        <v>143</v>
      </c>
      <c r="E2272">
        <v>94</v>
      </c>
      <c r="F2272">
        <v>47</v>
      </c>
      <c r="G2272">
        <v>862</v>
      </c>
      <c r="H2272">
        <v>120</v>
      </c>
      <c r="I2272">
        <v>148</v>
      </c>
      <c r="J2272">
        <v>180</v>
      </c>
      <c r="K2272">
        <v>300</v>
      </c>
      <c r="L2272">
        <v>775</v>
      </c>
      <c r="M2272">
        <v>9</v>
      </c>
      <c r="N2272" s="2">
        <v>43100</v>
      </c>
      <c r="O2272" t="str">
        <f>VLOOKUP(L2272,Location!$A$1:$D$157,2,FALSE)</f>
        <v>Nevada</v>
      </c>
      <c r="P2272" t="str">
        <f>VLOOKUP(L2272,Location!$A$1:$D$157,3,FALSE)</f>
        <v>West</v>
      </c>
      <c r="Q2272" t="str">
        <f>VLOOKUP(L2272,Location!$A$1:$D$157,4,FALSE)</f>
        <v>Small Market</v>
      </c>
      <c r="R2272" t="str">
        <f>VLOOKUP(M2272,Product!$A$1:$D$14,2,FALSE)</f>
        <v>Lemon</v>
      </c>
      <c r="S2272" t="str">
        <f>VLOOKUP(M2272,Product!$A$1:$D$14,3,FALSE)</f>
        <v>Herbal Tea</v>
      </c>
      <c r="T2272" t="str">
        <f>VLOOKUP(M2272,Product!$A$1:$D$14,4,FALSE)</f>
        <v>Decaf</v>
      </c>
    </row>
    <row r="2273" spans="1:20" x14ac:dyDescent="0.3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s="2">
        <v>43100</v>
      </c>
      <c r="O2273" t="str">
        <f>VLOOKUP(L2273,Location!$A$1:$D$157,2,FALSE)</f>
        <v>Nevada</v>
      </c>
      <c r="P2273" t="str">
        <f>VLOOKUP(L2273,Location!$A$1:$D$157,3,FALSE)</f>
        <v>West</v>
      </c>
      <c r="Q2273" t="str">
        <f>VLOOKUP(L2273,Location!$A$1:$D$157,4,FALSE)</f>
        <v>Small Market</v>
      </c>
      <c r="R2273" t="str">
        <f>VLOOKUP(M2273,Product!$A$1:$D$14,2,FALSE)</f>
        <v>Mint</v>
      </c>
      <c r="S2273" t="str">
        <f>VLOOKUP(M2273,Product!$A$1:$D$14,3,FALSE)</f>
        <v>Herbal Tea</v>
      </c>
      <c r="T2273" t="str">
        <f>VLOOKUP(M2273,Product!$A$1:$D$14,4,FALSE)</f>
        <v>Decaf</v>
      </c>
    </row>
    <row r="2274" spans="1:20" x14ac:dyDescent="0.3">
      <c r="A2274">
        <v>316</v>
      </c>
      <c r="B2274">
        <v>312</v>
      </c>
      <c r="C2274">
        <v>611</v>
      </c>
      <c r="D2274">
        <v>270</v>
      </c>
      <c r="E2274">
        <v>114</v>
      </c>
      <c r="F2274">
        <v>77</v>
      </c>
      <c r="G2274">
        <v>1310</v>
      </c>
      <c r="H2274">
        <v>150</v>
      </c>
      <c r="I2274">
        <v>126</v>
      </c>
      <c r="J2274">
        <v>220</v>
      </c>
      <c r="K2274">
        <v>370</v>
      </c>
      <c r="L2274">
        <v>702</v>
      </c>
      <c r="M2274">
        <v>11</v>
      </c>
      <c r="N2274" s="2">
        <v>43100</v>
      </c>
      <c r="O2274" t="str">
        <f>VLOOKUP(L2274,Location!$A$1:$D$157,2,FALSE)</f>
        <v>Nevada</v>
      </c>
      <c r="P2274" t="str">
        <f>VLOOKUP(L2274,Location!$A$1:$D$157,3,FALSE)</f>
        <v>West</v>
      </c>
      <c r="Q2274" t="str">
        <f>VLOOKUP(L2274,Location!$A$1:$D$157,4,FALSE)</f>
        <v>Small Market</v>
      </c>
      <c r="R2274" t="str">
        <f>VLOOKUP(M2274,Product!$A$1:$D$14,2,FALSE)</f>
        <v>Darjeeling</v>
      </c>
      <c r="S2274" t="str">
        <f>VLOOKUP(M2274,Product!$A$1:$D$14,3,FALSE)</f>
        <v>Tea</v>
      </c>
      <c r="T2274" t="str">
        <f>VLOOKUP(M2274,Product!$A$1:$D$14,4,FALSE)</f>
        <v>Regular</v>
      </c>
    </row>
    <row r="2275" spans="1:20" x14ac:dyDescent="0.3">
      <c r="A2275">
        <v>220</v>
      </c>
      <c r="B2275">
        <v>228</v>
      </c>
      <c r="C2275">
        <v>510</v>
      </c>
      <c r="D2275">
        <v>218</v>
      </c>
      <c r="E2275">
        <v>91</v>
      </c>
      <c r="F2275">
        <v>63</v>
      </c>
      <c r="G2275">
        <v>1459</v>
      </c>
      <c r="H2275">
        <v>100</v>
      </c>
      <c r="I2275">
        <v>134</v>
      </c>
      <c r="J2275">
        <v>160</v>
      </c>
      <c r="K2275">
        <v>310</v>
      </c>
      <c r="L2275">
        <v>775</v>
      </c>
      <c r="M2275">
        <v>12</v>
      </c>
      <c r="N2275" s="2">
        <v>43100</v>
      </c>
      <c r="O2275" t="str">
        <f>VLOOKUP(L2275,Location!$A$1:$D$157,2,FALSE)</f>
        <v>Nevada</v>
      </c>
      <c r="P2275" t="str">
        <f>VLOOKUP(L2275,Location!$A$1:$D$157,3,FALSE)</f>
        <v>West</v>
      </c>
      <c r="Q2275" t="str">
        <f>VLOOKUP(L2275,Location!$A$1:$D$157,4,FALSE)</f>
        <v>Small Market</v>
      </c>
      <c r="R2275" t="str">
        <f>VLOOKUP(M2275,Product!$A$1:$D$14,2,FALSE)</f>
        <v>Earl Grey</v>
      </c>
      <c r="S2275" t="str">
        <f>VLOOKUP(M2275,Product!$A$1:$D$14,3,FALSE)</f>
        <v>Tea</v>
      </c>
      <c r="T2275" t="str">
        <f>VLOOKUP(M2275,Product!$A$1:$D$14,4,FALSE)</f>
        <v>Regular</v>
      </c>
    </row>
    <row r="2276" spans="1:20" x14ac:dyDescent="0.3">
      <c r="A2276">
        <v>-552</v>
      </c>
      <c r="B2276">
        <v>-245</v>
      </c>
      <c r="C2276">
        <v>19</v>
      </c>
      <c r="D2276">
        <v>248</v>
      </c>
      <c r="E2276">
        <v>132</v>
      </c>
      <c r="F2276">
        <v>93</v>
      </c>
      <c r="G2276">
        <v>1419</v>
      </c>
      <c r="H2276">
        <v>-240</v>
      </c>
      <c r="I2276">
        <v>171</v>
      </c>
      <c r="J2276">
        <v>-160</v>
      </c>
      <c r="K2276">
        <v>0</v>
      </c>
      <c r="L2276">
        <v>775</v>
      </c>
      <c r="M2276">
        <v>13</v>
      </c>
      <c r="N2276" s="2">
        <v>43100</v>
      </c>
      <c r="O2276" t="str">
        <f>VLOOKUP(L2276,Location!$A$1:$D$157,2,FALSE)</f>
        <v>Nevada</v>
      </c>
      <c r="P2276" t="str">
        <f>VLOOKUP(L2276,Location!$A$1:$D$157,3,FALSE)</f>
        <v>West</v>
      </c>
      <c r="Q2276" t="str">
        <f>VLOOKUP(L2276,Location!$A$1:$D$157,4,FALSE)</f>
        <v>Small Market</v>
      </c>
      <c r="R2276" t="str">
        <f>VLOOKUP(M2276,Product!$A$1:$D$14,2,FALSE)</f>
        <v>Green Tea</v>
      </c>
      <c r="S2276" t="str">
        <f>VLOOKUP(M2276,Product!$A$1:$D$14,3,FALSE)</f>
        <v>Tea</v>
      </c>
      <c r="T2276" t="str">
        <f>VLOOKUP(M2276,Product!$A$1:$D$14,4,FALSE)</f>
        <v>Regular</v>
      </c>
    </row>
    <row r="2277" spans="1:20" x14ac:dyDescent="0.3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s="2">
        <v>43100</v>
      </c>
      <c r="O2277" t="str">
        <f>VLOOKUP(L2277,Location!$A$1:$D$157,2,FALSE)</f>
        <v>Nevada</v>
      </c>
      <c r="P2277" t="str">
        <f>VLOOKUP(L2277,Location!$A$1:$D$157,3,FALSE)</f>
        <v>West</v>
      </c>
      <c r="Q2277" t="str">
        <f>VLOOKUP(L2277,Location!$A$1:$D$157,4,FALSE)</f>
        <v>Small Market</v>
      </c>
      <c r="R2277" t="str">
        <f>VLOOKUP(M2277,Product!$A$1:$D$14,2,FALSE)</f>
        <v>Decaf Espresso</v>
      </c>
      <c r="S2277" t="str">
        <f>VLOOKUP(M2277,Product!$A$1:$D$14,3,FALSE)</f>
        <v>Espresso</v>
      </c>
      <c r="T2277" t="str">
        <f>VLOOKUP(M2277,Product!$A$1:$D$14,4,FALSE)</f>
        <v>Decaf</v>
      </c>
    </row>
    <row r="2278" spans="1:20" x14ac:dyDescent="0.3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s="2">
        <v>43100</v>
      </c>
      <c r="O2278" t="str">
        <f>VLOOKUP(L2278,Location!$A$1:$D$157,2,FALSE)</f>
        <v>Nevada</v>
      </c>
      <c r="P2278" t="str">
        <f>VLOOKUP(L2278,Location!$A$1:$D$157,3,FALSE)</f>
        <v>West</v>
      </c>
      <c r="Q2278" t="str">
        <f>VLOOKUP(L2278,Location!$A$1:$D$157,4,FALSE)</f>
        <v>Small Market</v>
      </c>
      <c r="R2278" t="str">
        <f>VLOOKUP(M2278,Product!$A$1:$D$14,2,FALSE)</f>
        <v>Columbian</v>
      </c>
      <c r="S2278" t="str">
        <f>VLOOKUP(M2278,Product!$A$1:$D$14,3,FALSE)</f>
        <v>Coffee</v>
      </c>
      <c r="T2278" t="str">
        <f>VLOOKUP(M2278,Product!$A$1:$D$14,4,FALSE)</f>
        <v>Regular</v>
      </c>
    </row>
    <row r="2279" spans="1:20" x14ac:dyDescent="0.3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s="2">
        <v>43100</v>
      </c>
      <c r="O2279" t="str">
        <f>VLOOKUP(L2279,Location!$A$1:$D$157,2,FALSE)</f>
        <v>Nevada</v>
      </c>
      <c r="P2279" t="str">
        <f>VLOOKUP(L2279,Location!$A$1:$D$157,3,FALSE)</f>
        <v>West</v>
      </c>
      <c r="Q2279" t="str">
        <f>VLOOKUP(L2279,Location!$A$1:$D$157,4,FALSE)</f>
        <v>Small Market</v>
      </c>
      <c r="R2279" t="str">
        <f>VLOOKUP(M2279,Product!$A$1:$D$14,2,FALSE)</f>
        <v>Decaf Irish Cream</v>
      </c>
      <c r="S2279" t="str">
        <f>VLOOKUP(M2279,Product!$A$1:$D$14,3,FALSE)</f>
        <v>Coffee</v>
      </c>
      <c r="T2279" t="str">
        <f>VLOOKUP(M2279,Product!$A$1:$D$14,4,FALSE)</f>
        <v>Decaf</v>
      </c>
    </row>
    <row r="2280" spans="1:20" x14ac:dyDescent="0.3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2">
        <v>43100</v>
      </c>
      <c r="O2280" t="str">
        <f>VLOOKUP(L2280,Location!$A$1:$D$157,2,FALSE)</f>
        <v>Nevada</v>
      </c>
      <c r="P2280" t="str">
        <f>VLOOKUP(L2280,Location!$A$1:$D$157,3,FALSE)</f>
        <v>West</v>
      </c>
      <c r="Q2280" t="str">
        <f>VLOOKUP(L2280,Location!$A$1:$D$157,4,FALSE)</f>
        <v>Small Market</v>
      </c>
      <c r="R2280" t="str">
        <f>VLOOKUP(M2280,Product!$A$1:$D$14,2,FALSE)</f>
        <v>Caffe Latte</v>
      </c>
      <c r="S2280" t="str">
        <f>VLOOKUP(M2280,Product!$A$1:$D$14,3,FALSE)</f>
        <v>Espresso</v>
      </c>
      <c r="T2280" t="str">
        <f>VLOOKUP(M2280,Product!$A$1:$D$14,4,FALSE)</f>
        <v>Regular</v>
      </c>
    </row>
    <row r="2281" spans="1:20" x14ac:dyDescent="0.3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s="2">
        <v>43100</v>
      </c>
      <c r="O2281" t="str">
        <f>VLOOKUP(L2281,Location!$A$1:$D$157,2,FALSE)</f>
        <v>Nevada</v>
      </c>
      <c r="P2281" t="str">
        <f>VLOOKUP(L2281,Location!$A$1:$D$157,3,FALSE)</f>
        <v>West</v>
      </c>
      <c r="Q2281" t="str">
        <f>VLOOKUP(L2281,Location!$A$1:$D$157,4,FALSE)</f>
        <v>Small Market</v>
      </c>
      <c r="R2281" t="str">
        <f>VLOOKUP(M2281,Product!$A$1:$D$14,2,FALSE)</f>
        <v>Caffe Mocha</v>
      </c>
      <c r="S2281" t="str">
        <f>VLOOKUP(M2281,Product!$A$1:$D$14,3,FALSE)</f>
        <v>Espresso</v>
      </c>
      <c r="T2281" t="str">
        <f>VLOOKUP(M2281,Product!$A$1:$D$14,4,FALSE)</f>
        <v>Regular</v>
      </c>
    </row>
    <row r="2282" spans="1:20" x14ac:dyDescent="0.3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s="2">
        <v>43100</v>
      </c>
      <c r="O2282" t="str">
        <f>VLOOKUP(L2282,Location!$A$1:$D$157,2,FALSE)</f>
        <v>Oregon</v>
      </c>
      <c r="P2282" t="str">
        <f>VLOOKUP(L2282,Location!$A$1:$D$157,3,FALSE)</f>
        <v>West</v>
      </c>
      <c r="Q2282" t="str">
        <f>VLOOKUP(L2282,Location!$A$1:$D$157,4,FALSE)</f>
        <v>Small Market</v>
      </c>
      <c r="R2282" t="str">
        <f>VLOOKUP(M2282,Product!$A$1:$D$14,2,FALSE)</f>
        <v>Chamomile</v>
      </c>
      <c r="S2282" t="str">
        <f>VLOOKUP(M2282,Product!$A$1:$D$14,3,FALSE)</f>
        <v>Herbal Tea</v>
      </c>
      <c r="T2282" t="str">
        <f>VLOOKUP(M2282,Product!$A$1:$D$14,4,FALSE)</f>
        <v>Decaf</v>
      </c>
    </row>
    <row r="2283" spans="1:20" x14ac:dyDescent="0.3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s="2">
        <v>43100</v>
      </c>
      <c r="O2283" t="str">
        <f>VLOOKUP(L2283,Location!$A$1:$D$157,2,FALSE)</f>
        <v>Oregon</v>
      </c>
      <c r="P2283" t="str">
        <f>VLOOKUP(L2283,Location!$A$1:$D$157,3,FALSE)</f>
        <v>West</v>
      </c>
      <c r="Q2283" t="str">
        <f>VLOOKUP(L2283,Location!$A$1:$D$157,4,FALSE)</f>
        <v>Small Market</v>
      </c>
      <c r="R2283" t="str">
        <f>VLOOKUP(M2283,Product!$A$1:$D$14,2,FALSE)</f>
        <v>Lemon</v>
      </c>
      <c r="S2283" t="str">
        <f>VLOOKUP(M2283,Product!$A$1:$D$14,3,FALSE)</f>
        <v>Herbal Tea</v>
      </c>
      <c r="T2283" t="str">
        <f>VLOOKUP(M2283,Product!$A$1:$D$14,4,FALSE)</f>
        <v>Decaf</v>
      </c>
    </row>
    <row r="2284" spans="1:20" x14ac:dyDescent="0.3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s="2">
        <v>43100</v>
      </c>
      <c r="O2284" t="str">
        <f>VLOOKUP(L2284,Location!$A$1:$D$157,2,FALSE)</f>
        <v>Oregon</v>
      </c>
      <c r="P2284" t="str">
        <f>VLOOKUP(L2284,Location!$A$1:$D$157,3,FALSE)</f>
        <v>West</v>
      </c>
      <c r="Q2284" t="str">
        <f>VLOOKUP(L2284,Location!$A$1:$D$157,4,FALSE)</f>
        <v>Small Market</v>
      </c>
      <c r="R2284" t="str">
        <f>VLOOKUP(M2284,Product!$A$1:$D$14,2,FALSE)</f>
        <v>Darjeeling</v>
      </c>
      <c r="S2284" t="str">
        <f>VLOOKUP(M2284,Product!$A$1:$D$14,3,FALSE)</f>
        <v>Tea</v>
      </c>
      <c r="T2284" t="str">
        <f>VLOOKUP(M2284,Product!$A$1:$D$14,4,FALSE)</f>
        <v>Regular</v>
      </c>
    </row>
    <row r="2285" spans="1:20" x14ac:dyDescent="0.3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s="2">
        <v>43100</v>
      </c>
      <c r="O2285" t="str">
        <f>VLOOKUP(L2285,Location!$A$1:$D$157,2,FALSE)</f>
        <v>Oregon</v>
      </c>
      <c r="P2285" t="str">
        <f>VLOOKUP(L2285,Location!$A$1:$D$157,3,FALSE)</f>
        <v>West</v>
      </c>
      <c r="Q2285" t="str">
        <f>VLOOKUP(L2285,Location!$A$1:$D$157,4,FALSE)</f>
        <v>Small Market</v>
      </c>
      <c r="R2285" t="str">
        <f>VLOOKUP(M2285,Product!$A$1:$D$14,2,FALSE)</f>
        <v>Earl Grey</v>
      </c>
      <c r="S2285" t="str">
        <f>VLOOKUP(M2285,Product!$A$1:$D$14,3,FALSE)</f>
        <v>Tea</v>
      </c>
      <c r="T2285" t="str">
        <f>VLOOKUP(M2285,Product!$A$1:$D$14,4,FALSE)</f>
        <v>Regular</v>
      </c>
    </row>
    <row r="2286" spans="1:20" x14ac:dyDescent="0.3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s="2">
        <v>43100</v>
      </c>
      <c r="O2286" t="str">
        <f>VLOOKUP(L2286,Location!$A$1:$D$157,2,FALSE)</f>
        <v>Oregon</v>
      </c>
      <c r="P2286" t="str">
        <f>VLOOKUP(L2286,Location!$A$1:$D$157,3,FALSE)</f>
        <v>West</v>
      </c>
      <c r="Q2286" t="str">
        <f>VLOOKUP(L2286,Location!$A$1:$D$157,4,FALSE)</f>
        <v>Small Market</v>
      </c>
      <c r="R2286" t="str">
        <f>VLOOKUP(M2286,Product!$A$1:$D$14,2,FALSE)</f>
        <v>Green Tea</v>
      </c>
      <c r="S2286" t="str">
        <f>VLOOKUP(M2286,Product!$A$1:$D$14,3,FALSE)</f>
        <v>Tea</v>
      </c>
      <c r="T2286" t="str">
        <f>VLOOKUP(M2286,Product!$A$1:$D$14,4,FALSE)</f>
        <v>Regular</v>
      </c>
    </row>
    <row r="2287" spans="1:20" x14ac:dyDescent="0.3">
      <c r="A2287">
        <v>154</v>
      </c>
      <c r="B2287">
        <v>171</v>
      </c>
      <c r="C2287">
        <v>382</v>
      </c>
      <c r="D2287">
        <v>183</v>
      </c>
      <c r="E2287">
        <v>76</v>
      </c>
      <c r="F2287">
        <v>47</v>
      </c>
      <c r="G2287">
        <v>1091</v>
      </c>
      <c r="H2287">
        <v>100</v>
      </c>
      <c r="I2287">
        <v>183</v>
      </c>
      <c r="J2287">
        <v>160</v>
      </c>
      <c r="K2287">
        <v>320</v>
      </c>
      <c r="L2287">
        <v>971</v>
      </c>
      <c r="M2287">
        <v>6</v>
      </c>
      <c r="N2287" s="2">
        <v>43100</v>
      </c>
      <c r="O2287" t="str">
        <f>VLOOKUP(L2287,Location!$A$1:$D$157,2,FALSE)</f>
        <v>Oregon</v>
      </c>
      <c r="P2287" t="str">
        <f>VLOOKUP(L2287,Location!$A$1:$D$157,3,FALSE)</f>
        <v>West</v>
      </c>
      <c r="Q2287" t="str">
        <f>VLOOKUP(L2287,Location!$A$1:$D$157,4,FALSE)</f>
        <v>Small Market</v>
      </c>
      <c r="R2287" t="str">
        <f>VLOOKUP(M2287,Product!$A$1:$D$14,2,FALSE)</f>
        <v>Decaf Espresso</v>
      </c>
      <c r="S2287" t="str">
        <f>VLOOKUP(M2287,Product!$A$1:$D$14,3,FALSE)</f>
        <v>Espresso</v>
      </c>
      <c r="T2287" t="str">
        <f>VLOOKUP(M2287,Product!$A$1:$D$14,4,FALSE)</f>
        <v>Decaf</v>
      </c>
    </row>
    <row r="2288" spans="1:20" x14ac:dyDescent="0.3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s="2">
        <v>43100</v>
      </c>
      <c r="O2288" t="str">
        <f>VLOOKUP(L2288,Location!$A$1:$D$157,2,FALSE)</f>
        <v>Oregon</v>
      </c>
      <c r="P2288" t="str">
        <f>VLOOKUP(L2288,Location!$A$1:$D$157,3,FALSE)</f>
        <v>West</v>
      </c>
      <c r="Q2288" t="str">
        <f>VLOOKUP(L2288,Location!$A$1:$D$157,4,FALSE)</f>
        <v>Small Market</v>
      </c>
      <c r="R2288" t="str">
        <f>VLOOKUP(M2288,Product!$A$1:$D$14,2,FALSE)</f>
        <v>Amaretto</v>
      </c>
      <c r="S2288" t="str">
        <f>VLOOKUP(M2288,Product!$A$1:$D$14,3,FALSE)</f>
        <v>Coffee</v>
      </c>
      <c r="T2288" t="str">
        <f>VLOOKUP(M2288,Product!$A$1:$D$14,4,FALSE)</f>
        <v>Regular</v>
      </c>
    </row>
    <row r="2289" spans="1:20" x14ac:dyDescent="0.3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s="2">
        <v>43100</v>
      </c>
      <c r="O2289" t="str">
        <f>VLOOKUP(L2289,Location!$A$1:$D$157,2,FALSE)</f>
        <v>Oregon</v>
      </c>
      <c r="P2289" t="str">
        <f>VLOOKUP(L2289,Location!$A$1:$D$157,3,FALSE)</f>
        <v>West</v>
      </c>
      <c r="Q2289" t="str">
        <f>VLOOKUP(L2289,Location!$A$1:$D$157,4,FALSE)</f>
        <v>Small Market</v>
      </c>
      <c r="R2289" t="str">
        <f>VLOOKUP(M2289,Product!$A$1:$D$14,2,FALSE)</f>
        <v>Columbian</v>
      </c>
      <c r="S2289" t="str">
        <f>VLOOKUP(M2289,Product!$A$1:$D$14,3,FALSE)</f>
        <v>Coffee</v>
      </c>
      <c r="T2289" t="str">
        <f>VLOOKUP(M2289,Product!$A$1:$D$14,4,FALSE)</f>
        <v>Regular</v>
      </c>
    </row>
    <row r="2290" spans="1:20" x14ac:dyDescent="0.3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s="2">
        <v>43100</v>
      </c>
      <c r="O2290" t="str">
        <f>VLOOKUP(L2290,Location!$A$1:$D$157,2,FALSE)</f>
        <v>Oregon</v>
      </c>
      <c r="P2290" t="str">
        <f>VLOOKUP(L2290,Location!$A$1:$D$157,3,FALSE)</f>
        <v>West</v>
      </c>
      <c r="Q2290" t="str">
        <f>VLOOKUP(L2290,Location!$A$1:$D$157,4,FALSE)</f>
        <v>Small Market</v>
      </c>
      <c r="R2290" t="str">
        <f>VLOOKUP(M2290,Product!$A$1:$D$14,2,FALSE)</f>
        <v>Decaf Irish Cream</v>
      </c>
      <c r="S2290" t="str">
        <f>VLOOKUP(M2290,Product!$A$1:$D$14,3,FALSE)</f>
        <v>Coffee</v>
      </c>
      <c r="T2290" t="str">
        <f>VLOOKUP(M2290,Product!$A$1:$D$14,4,FALSE)</f>
        <v>Decaf</v>
      </c>
    </row>
    <row r="2291" spans="1:20" x14ac:dyDescent="0.3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s="2">
        <v>43100</v>
      </c>
      <c r="O2291" t="str">
        <f>VLOOKUP(L2291,Location!$A$1:$D$157,2,FALSE)</f>
        <v>Oregon</v>
      </c>
      <c r="P2291" t="str">
        <f>VLOOKUP(L2291,Location!$A$1:$D$157,3,FALSE)</f>
        <v>West</v>
      </c>
      <c r="Q2291" t="str">
        <f>VLOOKUP(L2291,Location!$A$1:$D$157,4,FALSE)</f>
        <v>Small Market</v>
      </c>
      <c r="R2291" t="str">
        <f>VLOOKUP(M2291,Product!$A$1:$D$14,2,FALSE)</f>
        <v>Caffe Latte</v>
      </c>
      <c r="S2291" t="str">
        <f>VLOOKUP(M2291,Product!$A$1:$D$14,3,FALSE)</f>
        <v>Espresso</v>
      </c>
      <c r="T2291" t="str">
        <f>VLOOKUP(M2291,Product!$A$1:$D$14,4,FALSE)</f>
        <v>Regular</v>
      </c>
    </row>
    <row r="2292" spans="1:20" x14ac:dyDescent="0.3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s="2">
        <v>43100</v>
      </c>
      <c r="O2292" t="str">
        <f>VLOOKUP(L2292,Location!$A$1:$D$157,2,FALSE)</f>
        <v>Oregon</v>
      </c>
      <c r="P2292" t="str">
        <f>VLOOKUP(L2292,Location!$A$1:$D$157,3,FALSE)</f>
        <v>West</v>
      </c>
      <c r="Q2292" t="str">
        <f>VLOOKUP(L2292,Location!$A$1:$D$157,4,FALSE)</f>
        <v>Small Market</v>
      </c>
      <c r="R2292" t="str">
        <f>VLOOKUP(M2292,Product!$A$1:$D$14,2,FALSE)</f>
        <v>Caffe Mocha</v>
      </c>
      <c r="S2292" t="str">
        <f>VLOOKUP(M2292,Product!$A$1:$D$14,3,FALSE)</f>
        <v>Espresso</v>
      </c>
      <c r="T2292" t="str">
        <f>VLOOKUP(M2292,Product!$A$1:$D$14,4,FALSE)</f>
        <v>Regular</v>
      </c>
    </row>
    <row r="2293" spans="1:20" x14ac:dyDescent="0.3">
      <c r="A2293">
        <v>179</v>
      </c>
      <c r="B2293">
        <v>186</v>
      </c>
      <c r="C2293">
        <v>347</v>
      </c>
      <c r="D2293">
        <v>135</v>
      </c>
      <c r="E2293">
        <v>75</v>
      </c>
      <c r="F2293">
        <v>40</v>
      </c>
      <c r="G2293">
        <v>961</v>
      </c>
      <c r="H2293">
        <v>120</v>
      </c>
      <c r="I2293">
        <v>81</v>
      </c>
      <c r="J2293">
        <v>170</v>
      </c>
      <c r="K2293">
        <v>270</v>
      </c>
      <c r="L2293">
        <v>509</v>
      </c>
      <c r="M2293">
        <v>8</v>
      </c>
      <c r="N2293" s="2">
        <v>43100</v>
      </c>
      <c r="O2293" t="str">
        <f>VLOOKUP(L2293,Location!$A$1:$D$157,2,FALSE)</f>
        <v>Washington</v>
      </c>
      <c r="P2293" t="str">
        <f>VLOOKUP(L2293,Location!$A$1:$D$157,3,FALSE)</f>
        <v>West</v>
      </c>
      <c r="Q2293" t="str">
        <f>VLOOKUP(L2293,Location!$A$1:$D$157,4,FALSE)</f>
        <v>Small Market</v>
      </c>
      <c r="R2293" t="str">
        <f>VLOOKUP(M2293,Product!$A$1:$D$14,2,FALSE)</f>
        <v>Chamomile</v>
      </c>
      <c r="S2293" t="str">
        <f>VLOOKUP(M2293,Product!$A$1:$D$14,3,FALSE)</f>
        <v>Herbal Tea</v>
      </c>
      <c r="T2293" t="str">
        <f>VLOOKUP(M2293,Product!$A$1:$D$14,4,FALSE)</f>
        <v>Decaf</v>
      </c>
    </row>
    <row r="2294" spans="1:20" x14ac:dyDescent="0.3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s="2">
        <v>43100</v>
      </c>
      <c r="O2294" t="str">
        <f>VLOOKUP(L2294,Location!$A$1:$D$157,2,FALSE)</f>
        <v>Washington</v>
      </c>
      <c r="P2294" t="str">
        <f>VLOOKUP(L2294,Location!$A$1:$D$157,3,FALSE)</f>
        <v>West</v>
      </c>
      <c r="Q2294" t="str">
        <f>VLOOKUP(L2294,Location!$A$1:$D$157,4,FALSE)</f>
        <v>Small Market</v>
      </c>
      <c r="R2294" t="str">
        <f>VLOOKUP(M2294,Product!$A$1:$D$14,2,FALSE)</f>
        <v>Lemon</v>
      </c>
      <c r="S2294" t="str">
        <f>VLOOKUP(M2294,Product!$A$1:$D$14,3,FALSE)</f>
        <v>Herbal Tea</v>
      </c>
      <c r="T2294" t="str">
        <f>VLOOKUP(M2294,Product!$A$1:$D$14,4,FALSE)</f>
        <v>Decaf</v>
      </c>
    </row>
    <row r="2295" spans="1:20" x14ac:dyDescent="0.3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s="2">
        <v>43100</v>
      </c>
      <c r="O2295" t="str">
        <f>VLOOKUP(L2295,Location!$A$1:$D$157,2,FALSE)</f>
        <v>Washington</v>
      </c>
      <c r="P2295" t="str">
        <f>VLOOKUP(L2295,Location!$A$1:$D$157,3,FALSE)</f>
        <v>West</v>
      </c>
      <c r="Q2295" t="str">
        <f>VLOOKUP(L2295,Location!$A$1:$D$157,4,FALSE)</f>
        <v>Small Market</v>
      </c>
      <c r="R2295" t="str">
        <f>VLOOKUP(M2295,Product!$A$1:$D$14,2,FALSE)</f>
        <v>Darjeeling</v>
      </c>
      <c r="S2295" t="str">
        <f>VLOOKUP(M2295,Product!$A$1:$D$14,3,FALSE)</f>
        <v>Tea</v>
      </c>
      <c r="T2295" t="str">
        <f>VLOOKUP(M2295,Product!$A$1:$D$14,4,FALSE)</f>
        <v>Regular</v>
      </c>
    </row>
    <row r="2296" spans="1:20" x14ac:dyDescent="0.3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s="2">
        <v>43100</v>
      </c>
      <c r="O2296" t="str">
        <f>VLOOKUP(L2296,Location!$A$1:$D$157,2,FALSE)</f>
        <v>Washington</v>
      </c>
      <c r="P2296" t="str">
        <f>VLOOKUP(L2296,Location!$A$1:$D$157,3,FALSE)</f>
        <v>West</v>
      </c>
      <c r="Q2296" t="str">
        <f>VLOOKUP(L2296,Location!$A$1:$D$157,4,FALSE)</f>
        <v>Small Market</v>
      </c>
      <c r="R2296" t="str">
        <f>VLOOKUP(M2296,Product!$A$1:$D$14,2,FALSE)</f>
        <v>Earl Grey</v>
      </c>
      <c r="S2296" t="str">
        <f>VLOOKUP(M2296,Product!$A$1:$D$14,3,FALSE)</f>
        <v>Tea</v>
      </c>
      <c r="T2296" t="str">
        <f>VLOOKUP(M2296,Product!$A$1:$D$14,4,FALSE)</f>
        <v>Regular</v>
      </c>
    </row>
    <row r="2297" spans="1:20" x14ac:dyDescent="0.3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s="2">
        <v>43100</v>
      </c>
      <c r="O2297" t="str">
        <f>VLOOKUP(L2297,Location!$A$1:$D$157,2,FALSE)</f>
        <v>Washington</v>
      </c>
      <c r="P2297" t="str">
        <f>VLOOKUP(L2297,Location!$A$1:$D$157,3,FALSE)</f>
        <v>West</v>
      </c>
      <c r="Q2297" t="str">
        <f>VLOOKUP(L2297,Location!$A$1:$D$157,4,FALSE)</f>
        <v>Small Market</v>
      </c>
      <c r="R2297" t="str">
        <f>VLOOKUP(M2297,Product!$A$1:$D$14,2,FALSE)</f>
        <v>Green Tea</v>
      </c>
      <c r="S2297" t="str">
        <f>VLOOKUP(M2297,Product!$A$1:$D$14,3,FALSE)</f>
        <v>Tea</v>
      </c>
      <c r="T2297" t="str">
        <f>VLOOKUP(M2297,Product!$A$1:$D$14,4,FALSE)</f>
        <v>Regular</v>
      </c>
    </row>
    <row r="2298" spans="1:20" x14ac:dyDescent="0.3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s="2">
        <v>43100</v>
      </c>
      <c r="O2298" t="str">
        <f>VLOOKUP(L2298,Location!$A$1:$D$157,2,FALSE)</f>
        <v>Washington</v>
      </c>
      <c r="P2298" t="str">
        <f>VLOOKUP(L2298,Location!$A$1:$D$157,3,FALSE)</f>
        <v>West</v>
      </c>
      <c r="Q2298" t="str">
        <f>VLOOKUP(L2298,Location!$A$1:$D$157,4,FALSE)</f>
        <v>Small Market</v>
      </c>
      <c r="R2298" t="str">
        <f>VLOOKUP(M2298,Product!$A$1:$D$14,2,FALSE)</f>
        <v>Caffe Latte</v>
      </c>
      <c r="S2298" t="str">
        <f>VLOOKUP(M2298,Product!$A$1:$D$14,3,FALSE)</f>
        <v>Espresso</v>
      </c>
      <c r="T2298" t="str">
        <f>VLOOKUP(M2298,Product!$A$1:$D$14,4,FALSE)</f>
        <v>Regular</v>
      </c>
    </row>
    <row r="2299" spans="1:20" x14ac:dyDescent="0.3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s="2">
        <v>43100</v>
      </c>
      <c r="O2299" t="str">
        <f>VLOOKUP(L2299,Location!$A$1:$D$157,2,FALSE)</f>
        <v>Washington</v>
      </c>
      <c r="P2299" t="str">
        <f>VLOOKUP(L2299,Location!$A$1:$D$157,3,FALSE)</f>
        <v>West</v>
      </c>
      <c r="Q2299" t="str">
        <f>VLOOKUP(L2299,Location!$A$1:$D$157,4,FALSE)</f>
        <v>Small Market</v>
      </c>
      <c r="R2299" t="str">
        <f>VLOOKUP(M2299,Product!$A$1:$D$14,2,FALSE)</f>
        <v>Caffe Mocha</v>
      </c>
      <c r="S2299" t="str">
        <f>VLOOKUP(M2299,Product!$A$1:$D$14,3,FALSE)</f>
        <v>Espresso</v>
      </c>
      <c r="T2299" t="str">
        <f>VLOOKUP(M2299,Product!$A$1:$D$14,4,FALSE)</f>
        <v>Regular</v>
      </c>
    </row>
    <row r="2300" spans="1:20" x14ac:dyDescent="0.3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s="2">
        <v>43100</v>
      </c>
      <c r="O2300" t="str">
        <f>VLOOKUP(L2300,Location!$A$1:$D$157,2,FALSE)</f>
        <v>Washington</v>
      </c>
      <c r="P2300" t="str">
        <f>VLOOKUP(L2300,Location!$A$1:$D$157,3,FALSE)</f>
        <v>West</v>
      </c>
      <c r="Q2300" t="str">
        <f>VLOOKUP(L2300,Location!$A$1:$D$157,4,FALSE)</f>
        <v>Small Market</v>
      </c>
      <c r="R2300" t="str">
        <f>VLOOKUP(M2300,Product!$A$1:$D$14,2,FALSE)</f>
        <v>Decaf Espresso</v>
      </c>
      <c r="S2300" t="str">
        <f>VLOOKUP(M2300,Product!$A$1:$D$14,3,FALSE)</f>
        <v>Espresso</v>
      </c>
      <c r="T2300" t="str">
        <f>VLOOKUP(M2300,Product!$A$1:$D$14,4,FALSE)</f>
        <v>Decaf</v>
      </c>
    </row>
    <row r="2301" spans="1:20" x14ac:dyDescent="0.3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s="2">
        <v>43100</v>
      </c>
      <c r="O2301" t="str">
        <f>VLOOKUP(L2301,Location!$A$1:$D$157,2,FALSE)</f>
        <v>Washington</v>
      </c>
      <c r="P2301" t="str">
        <f>VLOOKUP(L2301,Location!$A$1:$D$157,3,FALSE)</f>
        <v>West</v>
      </c>
      <c r="Q2301" t="str">
        <f>VLOOKUP(L2301,Location!$A$1:$D$157,4,FALSE)</f>
        <v>Small Market</v>
      </c>
      <c r="R2301" t="str">
        <f>VLOOKUP(M2301,Product!$A$1:$D$14,2,FALSE)</f>
        <v>Columbian</v>
      </c>
      <c r="S2301" t="str">
        <f>VLOOKUP(M2301,Product!$A$1:$D$14,3,FALSE)</f>
        <v>Coffee</v>
      </c>
      <c r="T2301" t="str">
        <f>VLOOKUP(M2301,Product!$A$1:$D$14,4,FALSE)</f>
        <v>Regular</v>
      </c>
    </row>
    <row r="2302" spans="1:20" x14ac:dyDescent="0.3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s="2">
        <v>43100</v>
      </c>
      <c r="O2302" t="str">
        <f>VLOOKUP(L2302,Location!$A$1:$D$157,2,FALSE)</f>
        <v>Washington</v>
      </c>
      <c r="P2302" t="str">
        <f>VLOOKUP(L2302,Location!$A$1:$D$157,3,FALSE)</f>
        <v>West</v>
      </c>
      <c r="Q2302" t="str">
        <f>VLOOKUP(L2302,Location!$A$1:$D$157,4,FALSE)</f>
        <v>Small Market</v>
      </c>
      <c r="R2302" t="str">
        <f>VLOOKUP(M2302,Product!$A$1:$D$14,2,FALSE)</f>
        <v>Decaf Irish Cream</v>
      </c>
      <c r="S2302" t="str">
        <f>VLOOKUP(M2302,Product!$A$1:$D$14,3,FALSE)</f>
        <v>Coffee</v>
      </c>
      <c r="T2302" t="str">
        <f>VLOOKUP(M2302,Product!$A$1:$D$14,4,FALSE)</f>
        <v>Decaf</v>
      </c>
    </row>
    <row r="2303" spans="1:20" x14ac:dyDescent="0.3">
      <c r="A2303">
        <v>147</v>
      </c>
      <c r="B2303">
        <v>170</v>
      </c>
      <c r="C2303">
        <v>362</v>
      </c>
      <c r="D2303">
        <v>168</v>
      </c>
      <c r="E2303">
        <v>71</v>
      </c>
      <c r="F2303">
        <v>47</v>
      </c>
      <c r="G2303">
        <v>1073</v>
      </c>
      <c r="H2303">
        <v>100</v>
      </c>
      <c r="I2303">
        <v>137</v>
      </c>
      <c r="J2303">
        <v>150</v>
      </c>
      <c r="K2303">
        <v>290</v>
      </c>
      <c r="L2303">
        <v>970</v>
      </c>
      <c r="M2303">
        <v>8</v>
      </c>
      <c r="N2303" s="2">
        <v>43131</v>
      </c>
      <c r="O2303" t="str">
        <f>VLOOKUP(L2303,Location!$A$1:$D$157,2,FALSE)</f>
        <v>Colorado</v>
      </c>
      <c r="P2303" t="str">
        <f>VLOOKUP(L2303,Location!$A$1:$D$157,3,FALSE)</f>
        <v>Central</v>
      </c>
      <c r="Q2303" t="str">
        <f>VLOOKUP(L2303,Location!$A$1:$D$157,4,FALSE)</f>
        <v>Major Market</v>
      </c>
      <c r="R2303" t="str">
        <f>VLOOKUP(M2303,Product!$A$1:$D$14,2,FALSE)</f>
        <v>Chamomile</v>
      </c>
      <c r="S2303" t="str">
        <f>VLOOKUP(M2303,Product!$A$1:$D$14,3,FALSE)</f>
        <v>Herbal Tea</v>
      </c>
      <c r="T2303" t="str">
        <f>VLOOKUP(M2303,Product!$A$1:$D$14,4,FALSE)</f>
        <v>Decaf</v>
      </c>
    </row>
    <row r="2304" spans="1:20" x14ac:dyDescent="0.3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s="2">
        <v>43131</v>
      </c>
      <c r="O2304" t="str">
        <f>VLOOKUP(L2304,Location!$A$1:$D$157,2,FALSE)</f>
        <v>Colorado</v>
      </c>
      <c r="P2304" t="str">
        <f>VLOOKUP(L2304,Location!$A$1:$D$157,3,FALSE)</f>
        <v>Central</v>
      </c>
      <c r="Q2304" t="str">
        <f>VLOOKUP(L2304,Location!$A$1:$D$157,4,FALSE)</f>
        <v>Major Market</v>
      </c>
      <c r="R2304" t="str">
        <f>VLOOKUP(M2304,Product!$A$1:$D$14,2,FALSE)</f>
        <v>Lemon</v>
      </c>
      <c r="S2304" t="str">
        <f>VLOOKUP(M2304,Product!$A$1:$D$14,3,FALSE)</f>
        <v>Herbal Tea</v>
      </c>
      <c r="T2304" t="str">
        <f>VLOOKUP(M2304,Product!$A$1:$D$14,4,FALSE)</f>
        <v>Decaf</v>
      </c>
    </row>
    <row r="2305" spans="1:20" x14ac:dyDescent="0.3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s="2">
        <v>43131</v>
      </c>
      <c r="O2305" t="str">
        <f>VLOOKUP(L2305,Location!$A$1:$D$157,2,FALSE)</f>
        <v>Colorado</v>
      </c>
      <c r="P2305" t="str">
        <f>VLOOKUP(L2305,Location!$A$1:$D$157,3,FALSE)</f>
        <v>Central</v>
      </c>
      <c r="Q2305" t="str">
        <f>VLOOKUP(L2305,Location!$A$1:$D$157,4,FALSE)</f>
        <v>Major Market</v>
      </c>
      <c r="R2305" t="str">
        <f>VLOOKUP(M2305,Product!$A$1:$D$14,2,FALSE)</f>
        <v>Mint</v>
      </c>
      <c r="S2305" t="str">
        <f>VLOOKUP(M2305,Product!$A$1:$D$14,3,FALSE)</f>
        <v>Herbal Tea</v>
      </c>
      <c r="T2305" t="str">
        <f>VLOOKUP(M2305,Product!$A$1:$D$14,4,FALSE)</f>
        <v>Decaf</v>
      </c>
    </row>
    <row r="2306" spans="1:20" x14ac:dyDescent="0.3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s="2">
        <v>43131</v>
      </c>
      <c r="O2306" t="str">
        <f>VLOOKUP(L2306,Location!$A$1:$D$157,2,FALSE)</f>
        <v>Colorado</v>
      </c>
      <c r="P2306" t="str">
        <f>VLOOKUP(L2306,Location!$A$1:$D$157,3,FALSE)</f>
        <v>Central</v>
      </c>
      <c r="Q2306" t="str">
        <f>VLOOKUP(L2306,Location!$A$1:$D$157,4,FALSE)</f>
        <v>Major Market</v>
      </c>
      <c r="R2306" t="str">
        <f>VLOOKUP(M2306,Product!$A$1:$D$14,2,FALSE)</f>
        <v>Darjeeling</v>
      </c>
      <c r="S2306" t="str">
        <f>VLOOKUP(M2306,Product!$A$1:$D$14,3,FALSE)</f>
        <v>Tea</v>
      </c>
      <c r="T2306" t="str">
        <f>VLOOKUP(M2306,Product!$A$1:$D$14,4,FALSE)</f>
        <v>Regular</v>
      </c>
    </row>
    <row r="2307" spans="1:20" x14ac:dyDescent="0.3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s="2">
        <v>43131</v>
      </c>
      <c r="O2307" t="str">
        <f>VLOOKUP(L2307,Location!$A$1:$D$157,2,FALSE)</f>
        <v>Colorado</v>
      </c>
      <c r="P2307" t="str">
        <f>VLOOKUP(L2307,Location!$A$1:$D$157,3,FALSE)</f>
        <v>Central</v>
      </c>
      <c r="Q2307" t="str">
        <f>VLOOKUP(L2307,Location!$A$1:$D$157,4,FALSE)</f>
        <v>Major Market</v>
      </c>
      <c r="R2307" t="str">
        <f>VLOOKUP(M2307,Product!$A$1:$D$14,2,FALSE)</f>
        <v>Earl Grey</v>
      </c>
      <c r="S2307" t="str">
        <f>VLOOKUP(M2307,Product!$A$1:$D$14,3,FALSE)</f>
        <v>Tea</v>
      </c>
      <c r="T2307" t="str">
        <f>VLOOKUP(M2307,Product!$A$1:$D$14,4,FALSE)</f>
        <v>Regular</v>
      </c>
    </row>
    <row r="2308" spans="1:20" x14ac:dyDescent="0.3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s="2">
        <v>43131</v>
      </c>
      <c r="O2308" t="str">
        <f>VLOOKUP(L2308,Location!$A$1:$D$157,2,FALSE)</f>
        <v>Colorado</v>
      </c>
      <c r="P2308" t="str">
        <f>VLOOKUP(L2308,Location!$A$1:$D$157,3,FALSE)</f>
        <v>Central</v>
      </c>
      <c r="Q2308" t="str">
        <f>VLOOKUP(L2308,Location!$A$1:$D$157,4,FALSE)</f>
        <v>Major Market</v>
      </c>
      <c r="R2308" t="str">
        <f>VLOOKUP(M2308,Product!$A$1:$D$14,2,FALSE)</f>
        <v>Green Tea</v>
      </c>
      <c r="S2308" t="str">
        <f>VLOOKUP(M2308,Product!$A$1:$D$14,3,FALSE)</f>
        <v>Tea</v>
      </c>
      <c r="T2308" t="str">
        <f>VLOOKUP(M2308,Product!$A$1:$D$14,4,FALSE)</f>
        <v>Regular</v>
      </c>
    </row>
    <row r="2309" spans="1:20" x14ac:dyDescent="0.3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s="2">
        <v>43131</v>
      </c>
      <c r="O2309" t="str">
        <f>VLOOKUP(L2309,Location!$A$1:$D$157,2,FALSE)</f>
        <v>Colorado</v>
      </c>
      <c r="P2309" t="str">
        <f>VLOOKUP(L2309,Location!$A$1:$D$157,3,FALSE)</f>
        <v>Central</v>
      </c>
      <c r="Q2309" t="str">
        <f>VLOOKUP(L2309,Location!$A$1:$D$157,4,FALSE)</f>
        <v>Major Market</v>
      </c>
      <c r="R2309" t="str">
        <f>VLOOKUP(M2309,Product!$A$1:$D$14,2,FALSE)</f>
        <v>Caffe Mocha</v>
      </c>
      <c r="S2309" t="str">
        <f>VLOOKUP(M2309,Product!$A$1:$D$14,3,FALSE)</f>
        <v>Espresso</v>
      </c>
      <c r="T2309" t="str">
        <f>VLOOKUP(M2309,Product!$A$1:$D$14,4,FALSE)</f>
        <v>Regular</v>
      </c>
    </row>
    <row r="2310" spans="1:20" x14ac:dyDescent="0.3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s="2">
        <v>43131</v>
      </c>
      <c r="O2310" t="str">
        <f>VLOOKUP(L2310,Location!$A$1:$D$157,2,FALSE)</f>
        <v>Colorado</v>
      </c>
      <c r="P2310" t="str">
        <f>VLOOKUP(L2310,Location!$A$1:$D$157,3,FALSE)</f>
        <v>Central</v>
      </c>
      <c r="Q2310" t="str">
        <f>VLOOKUP(L2310,Location!$A$1:$D$157,4,FALSE)</f>
        <v>Major Market</v>
      </c>
      <c r="R2310" t="str">
        <f>VLOOKUP(M2310,Product!$A$1:$D$14,2,FALSE)</f>
        <v>Decaf Espresso</v>
      </c>
      <c r="S2310" t="str">
        <f>VLOOKUP(M2310,Product!$A$1:$D$14,3,FALSE)</f>
        <v>Espresso</v>
      </c>
      <c r="T2310" t="str">
        <f>VLOOKUP(M2310,Product!$A$1:$D$14,4,FALSE)</f>
        <v>Decaf</v>
      </c>
    </row>
    <row r="2311" spans="1:20" x14ac:dyDescent="0.3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152</v>
      </c>
      <c r="J2311">
        <v>150</v>
      </c>
      <c r="K2311">
        <v>250</v>
      </c>
      <c r="L2311">
        <v>720</v>
      </c>
      <c r="M2311">
        <v>1</v>
      </c>
      <c r="N2311" s="2">
        <v>43131</v>
      </c>
      <c r="O2311" t="str">
        <f>VLOOKUP(L2311,Location!$A$1:$D$157,2,FALSE)</f>
        <v>Colorado</v>
      </c>
      <c r="P2311" t="str">
        <f>VLOOKUP(L2311,Location!$A$1:$D$157,3,FALSE)</f>
        <v>Central</v>
      </c>
      <c r="Q2311" t="str">
        <f>VLOOKUP(L2311,Location!$A$1:$D$157,4,FALSE)</f>
        <v>Major Market</v>
      </c>
      <c r="R2311" t="str">
        <f>VLOOKUP(M2311,Product!$A$1:$D$14,2,FALSE)</f>
        <v>Amaretto</v>
      </c>
      <c r="S2311" t="str">
        <f>VLOOKUP(M2311,Product!$A$1:$D$14,3,FALSE)</f>
        <v>Coffee</v>
      </c>
      <c r="T2311" t="str">
        <f>VLOOKUP(M2311,Product!$A$1:$D$14,4,FALSE)</f>
        <v>Regular</v>
      </c>
    </row>
    <row r="2312" spans="1:20" x14ac:dyDescent="0.3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s="2">
        <v>43131</v>
      </c>
      <c r="O2312" t="str">
        <f>VLOOKUP(L2312,Location!$A$1:$D$157,2,FALSE)</f>
        <v>Colorado</v>
      </c>
      <c r="P2312" t="str">
        <f>VLOOKUP(L2312,Location!$A$1:$D$157,3,FALSE)</f>
        <v>Central</v>
      </c>
      <c r="Q2312" t="str">
        <f>VLOOKUP(L2312,Location!$A$1:$D$157,4,FALSE)</f>
        <v>Major Market</v>
      </c>
      <c r="R2312" t="str">
        <f>VLOOKUP(M2312,Product!$A$1:$D$14,2,FALSE)</f>
        <v>Columbian</v>
      </c>
      <c r="S2312" t="str">
        <f>VLOOKUP(M2312,Product!$A$1:$D$14,3,FALSE)</f>
        <v>Coffee</v>
      </c>
      <c r="T2312" t="str">
        <f>VLOOKUP(M2312,Product!$A$1:$D$14,4,FALSE)</f>
        <v>Regular</v>
      </c>
    </row>
    <row r="2313" spans="1:20" x14ac:dyDescent="0.3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89</v>
      </c>
      <c r="J2313">
        <v>140</v>
      </c>
      <c r="K2313">
        <v>240</v>
      </c>
      <c r="L2313">
        <v>303</v>
      </c>
      <c r="M2313">
        <v>3</v>
      </c>
      <c r="N2313" s="2">
        <v>43131</v>
      </c>
      <c r="O2313" t="str">
        <f>VLOOKUP(L2313,Location!$A$1:$D$157,2,FALSE)</f>
        <v>Colorado</v>
      </c>
      <c r="P2313" t="str">
        <f>VLOOKUP(L2313,Location!$A$1:$D$157,3,FALSE)</f>
        <v>Central</v>
      </c>
      <c r="Q2313" t="str">
        <f>VLOOKUP(L2313,Location!$A$1:$D$157,4,FALSE)</f>
        <v>Major Market</v>
      </c>
      <c r="R2313" t="str">
        <f>VLOOKUP(M2313,Product!$A$1:$D$14,2,FALSE)</f>
        <v>Decaf Irish Cream</v>
      </c>
      <c r="S2313" t="str">
        <f>VLOOKUP(M2313,Product!$A$1:$D$14,3,FALSE)</f>
        <v>Coffee</v>
      </c>
      <c r="T2313" t="str">
        <f>VLOOKUP(M2313,Product!$A$1:$D$14,4,FALSE)</f>
        <v>Decaf</v>
      </c>
    </row>
    <row r="2314" spans="1:20" x14ac:dyDescent="0.3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s="2">
        <v>43131</v>
      </c>
      <c r="O2314" t="str">
        <f>VLOOKUP(L2314,Location!$A$1:$D$157,2,FALSE)</f>
        <v>Illinois</v>
      </c>
      <c r="P2314" t="str">
        <f>VLOOKUP(L2314,Location!$A$1:$D$157,3,FALSE)</f>
        <v>Central</v>
      </c>
      <c r="Q2314" t="str">
        <f>VLOOKUP(L2314,Location!$A$1:$D$157,4,FALSE)</f>
        <v>Major Market</v>
      </c>
      <c r="R2314" t="str">
        <f>VLOOKUP(M2314,Product!$A$1:$D$14,2,FALSE)</f>
        <v>Chamomile</v>
      </c>
      <c r="S2314" t="str">
        <f>VLOOKUP(M2314,Product!$A$1:$D$14,3,FALSE)</f>
        <v>Herbal Tea</v>
      </c>
      <c r="T2314" t="str">
        <f>VLOOKUP(M2314,Product!$A$1:$D$14,4,FALSE)</f>
        <v>Decaf</v>
      </c>
    </row>
    <row r="2315" spans="1:20" x14ac:dyDescent="0.3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s="2">
        <v>43131</v>
      </c>
      <c r="O2315" t="str">
        <f>VLOOKUP(L2315,Location!$A$1:$D$157,2,FALSE)</f>
        <v>Illinois</v>
      </c>
      <c r="P2315" t="str">
        <f>VLOOKUP(L2315,Location!$A$1:$D$157,3,FALSE)</f>
        <v>Central</v>
      </c>
      <c r="Q2315" t="str">
        <f>VLOOKUP(L2315,Location!$A$1:$D$157,4,FALSE)</f>
        <v>Major Market</v>
      </c>
      <c r="R2315" t="str">
        <f>VLOOKUP(M2315,Product!$A$1:$D$14,2,FALSE)</f>
        <v>Lemon</v>
      </c>
      <c r="S2315" t="str">
        <f>VLOOKUP(M2315,Product!$A$1:$D$14,3,FALSE)</f>
        <v>Herbal Tea</v>
      </c>
      <c r="T2315" t="str">
        <f>VLOOKUP(M2315,Product!$A$1:$D$14,4,FALSE)</f>
        <v>Decaf</v>
      </c>
    </row>
    <row r="2316" spans="1:20" x14ac:dyDescent="0.3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s="2">
        <v>43131</v>
      </c>
      <c r="O2316" t="str">
        <f>VLOOKUP(L2316,Location!$A$1:$D$157,2,FALSE)</f>
        <v>Illinois</v>
      </c>
      <c r="P2316" t="str">
        <f>VLOOKUP(L2316,Location!$A$1:$D$157,3,FALSE)</f>
        <v>Central</v>
      </c>
      <c r="Q2316" t="str">
        <f>VLOOKUP(L2316,Location!$A$1:$D$157,4,FALSE)</f>
        <v>Major Market</v>
      </c>
      <c r="R2316" t="str">
        <f>VLOOKUP(M2316,Product!$A$1:$D$14,2,FALSE)</f>
        <v>Mint</v>
      </c>
      <c r="S2316" t="str">
        <f>VLOOKUP(M2316,Product!$A$1:$D$14,3,FALSE)</f>
        <v>Herbal Tea</v>
      </c>
      <c r="T2316" t="str">
        <f>VLOOKUP(M2316,Product!$A$1:$D$14,4,FALSE)</f>
        <v>Decaf</v>
      </c>
    </row>
    <row r="2317" spans="1:20" x14ac:dyDescent="0.3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s="2">
        <v>43131</v>
      </c>
      <c r="O2317" t="str">
        <f>VLOOKUP(L2317,Location!$A$1:$D$157,2,FALSE)</f>
        <v>Illinois</v>
      </c>
      <c r="P2317" t="str">
        <f>VLOOKUP(L2317,Location!$A$1:$D$157,3,FALSE)</f>
        <v>Central</v>
      </c>
      <c r="Q2317" t="str">
        <f>VLOOKUP(L2317,Location!$A$1:$D$157,4,FALSE)</f>
        <v>Major Market</v>
      </c>
      <c r="R2317" t="str">
        <f>VLOOKUP(M2317,Product!$A$1:$D$14,2,FALSE)</f>
        <v>Darjeeling</v>
      </c>
      <c r="S2317" t="str">
        <f>VLOOKUP(M2317,Product!$A$1:$D$14,3,FALSE)</f>
        <v>Tea</v>
      </c>
      <c r="T2317" t="str">
        <f>VLOOKUP(M2317,Product!$A$1:$D$14,4,FALSE)</f>
        <v>Regular</v>
      </c>
    </row>
    <row r="2318" spans="1:20" x14ac:dyDescent="0.3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s="2">
        <v>43131</v>
      </c>
      <c r="O2318" t="str">
        <f>VLOOKUP(L2318,Location!$A$1:$D$157,2,FALSE)</f>
        <v>Illinois</v>
      </c>
      <c r="P2318" t="str">
        <f>VLOOKUP(L2318,Location!$A$1:$D$157,3,FALSE)</f>
        <v>Central</v>
      </c>
      <c r="Q2318" t="str">
        <f>VLOOKUP(L2318,Location!$A$1:$D$157,4,FALSE)</f>
        <v>Major Market</v>
      </c>
      <c r="R2318" t="str">
        <f>VLOOKUP(M2318,Product!$A$1:$D$14,2,FALSE)</f>
        <v>Earl Grey</v>
      </c>
      <c r="S2318" t="str">
        <f>VLOOKUP(M2318,Product!$A$1:$D$14,3,FALSE)</f>
        <v>Tea</v>
      </c>
      <c r="T2318" t="str">
        <f>VLOOKUP(M2318,Product!$A$1:$D$14,4,FALSE)</f>
        <v>Regular</v>
      </c>
    </row>
    <row r="2319" spans="1:20" x14ac:dyDescent="0.3">
      <c r="A2319">
        <v>298</v>
      </c>
      <c r="B2319">
        <v>311</v>
      </c>
      <c r="C2319">
        <v>581</v>
      </c>
      <c r="D2319">
        <v>263</v>
      </c>
      <c r="E2319">
        <v>110</v>
      </c>
      <c r="F2319">
        <v>77</v>
      </c>
      <c r="G2319">
        <v>1282</v>
      </c>
      <c r="H2319">
        <v>260</v>
      </c>
      <c r="I2319">
        <v>239</v>
      </c>
      <c r="J2319">
        <v>370</v>
      </c>
      <c r="K2319">
        <v>640</v>
      </c>
      <c r="L2319">
        <v>815</v>
      </c>
      <c r="M2319">
        <v>5</v>
      </c>
      <c r="N2319" s="2">
        <v>43131</v>
      </c>
      <c r="O2319" t="str">
        <f>VLOOKUP(L2319,Location!$A$1:$D$157,2,FALSE)</f>
        <v>Illinois</v>
      </c>
      <c r="P2319" t="str">
        <f>VLOOKUP(L2319,Location!$A$1:$D$157,3,FALSE)</f>
        <v>Central</v>
      </c>
      <c r="Q2319" t="str">
        <f>VLOOKUP(L2319,Location!$A$1:$D$157,4,FALSE)</f>
        <v>Major Market</v>
      </c>
      <c r="R2319" t="str">
        <f>VLOOKUP(M2319,Product!$A$1:$D$14,2,FALSE)</f>
        <v>Caffe Mocha</v>
      </c>
      <c r="S2319" t="str">
        <f>VLOOKUP(M2319,Product!$A$1:$D$14,3,FALSE)</f>
        <v>Espresso</v>
      </c>
      <c r="T2319" t="str">
        <f>VLOOKUP(M2319,Product!$A$1:$D$14,4,FALSE)</f>
        <v>Regular</v>
      </c>
    </row>
    <row r="2320" spans="1:20" x14ac:dyDescent="0.3">
      <c r="A2320">
        <v>211</v>
      </c>
      <c r="B2320">
        <v>229</v>
      </c>
      <c r="C2320">
        <v>487</v>
      </c>
      <c r="D2320">
        <v>200</v>
      </c>
      <c r="E2320">
        <v>87</v>
      </c>
      <c r="F2320">
        <v>63</v>
      </c>
      <c r="G2320">
        <v>1436</v>
      </c>
      <c r="H2320">
        <v>180</v>
      </c>
      <c r="I2320">
        <v>199</v>
      </c>
      <c r="J2320">
        <v>270</v>
      </c>
      <c r="K2320">
        <v>530</v>
      </c>
      <c r="L2320">
        <v>630</v>
      </c>
      <c r="M2320">
        <v>6</v>
      </c>
      <c r="N2320" s="2">
        <v>43131</v>
      </c>
      <c r="O2320" t="str">
        <f>VLOOKUP(L2320,Location!$A$1:$D$157,2,FALSE)</f>
        <v>Illinois</v>
      </c>
      <c r="P2320" t="str">
        <f>VLOOKUP(L2320,Location!$A$1:$D$157,3,FALSE)</f>
        <v>Central</v>
      </c>
      <c r="Q2320" t="str">
        <f>VLOOKUP(L2320,Location!$A$1:$D$157,4,FALSE)</f>
        <v>Major Market</v>
      </c>
      <c r="R2320" t="str">
        <f>VLOOKUP(M2320,Product!$A$1:$D$14,2,FALSE)</f>
        <v>Decaf Espresso</v>
      </c>
      <c r="S2320" t="str">
        <f>VLOOKUP(M2320,Product!$A$1:$D$14,3,FALSE)</f>
        <v>Espresso</v>
      </c>
      <c r="T2320" t="str">
        <f>VLOOKUP(M2320,Product!$A$1:$D$14,4,FALSE)</f>
        <v>Decaf</v>
      </c>
    </row>
    <row r="2321" spans="1:20" x14ac:dyDescent="0.3">
      <c r="A2321">
        <v>171</v>
      </c>
      <c r="B2321">
        <v>206</v>
      </c>
      <c r="C2321">
        <v>377</v>
      </c>
      <c r="D2321">
        <v>159</v>
      </c>
      <c r="E2321">
        <v>91</v>
      </c>
      <c r="F2321">
        <v>48</v>
      </c>
      <c r="G2321">
        <v>844</v>
      </c>
      <c r="H2321">
        <v>140</v>
      </c>
      <c r="I2321">
        <v>190</v>
      </c>
      <c r="J2321">
        <v>220</v>
      </c>
      <c r="K2321">
        <v>370</v>
      </c>
      <c r="L2321">
        <v>312</v>
      </c>
      <c r="M2321">
        <v>2</v>
      </c>
      <c r="N2321" s="2">
        <v>43131</v>
      </c>
      <c r="O2321" t="str">
        <f>VLOOKUP(L2321,Location!$A$1:$D$157,2,FALSE)</f>
        <v>Illinois</v>
      </c>
      <c r="P2321" t="str">
        <f>VLOOKUP(L2321,Location!$A$1:$D$157,3,FALSE)</f>
        <v>Central</v>
      </c>
      <c r="Q2321" t="str">
        <f>VLOOKUP(L2321,Location!$A$1:$D$157,4,FALSE)</f>
        <v>Major Market</v>
      </c>
      <c r="R2321" t="str">
        <f>VLOOKUP(M2321,Product!$A$1:$D$14,2,FALSE)</f>
        <v>Columbian</v>
      </c>
      <c r="S2321" t="str">
        <f>VLOOKUP(M2321,Product!$A$1:$D$14,3,FALSE)</f>
        <v>Coffee</v>
      </c>
      <c r="T2321" t="str">
        <f>VLOOKUP(M2321,Product!$A$1:$D$14,4,FALSE)</f>
        <v>Regular</v>
      </c>
    </row>
    <row r="2322" spans="1:20" x14ac:dyDescent="0.3">
      <c r="A2322">
        <v>141</v>
      </c>
      <c r="B2322">
        <v>150</v>
      </c>
      <c r="C2322">
        <v>271</v>
      </c>
      <c r="D2322">
        <v>87</v>
      </c>
      <c r="E2322">
        <v>55</v>
      </c>
      <c r="F2322">
        <v>33</v>
      </c>
      <c r="G2322">
        <v>596</v>
      </c>
      <c r="H2322">
        <v>100</v>
      </c>
      <c r="I2322">
        <v>102</v>
      </c>
      <c r="J2322">
        <v>150</v>
      </c>
      <c r="K2322">
        <v>260</v>
      </c>
      <c r="L2322">
        <v>773</v>
      </c>
      <c r="M2322">
        <v>3</v>
      </c>
      <c r="N2322" s="2">
        <v>43131</v>
      </c>
      <c r="O2322" t="str">
        <f>VLOOKUP(L2322,Location!$A$1:$D$157,2,FALSE)</f>
        <v>Illinois</v>
      </c>
      <c r="P2322" t="str">
        <f>VLOOKUP(L2322,Location!$A$1:$D$157,3,FALSE)</f>
        <v>Central</v>
      </c>
      <c r="Q2322" t="str">
        <f>VLOOKUP(L2322,Location!$A$1:$D$157,4,FALSE)</f>
        <v>Major Market</v>
      </c>
      <c r="R2322" t="str">
        <f>VLOOKUP(M2322,Product!$A$1:$D$14,2,FALSE)</f>
        <v>Decaf Irish Cream</v>
      </c>
      <c r="S2322" t="str">
        <f>VLOOKUP(M2322,Product!$A$1:$D$14,3,FALSE)</f>
        <v>Coffee</v>
      </c>
      <c r="T2322" t="str">
        <f>VLOOKUP(M2322,Product!$A$1:$D$14,4,FALSE)</f>
        <v>Decaf</v>
      </c>
    </row>
    <row r="2323" spans="1:20" x14ac:dyDescent="0.3">
      <c r="A2323">
        <v>298</v>
      </c>
      <c r="B2323">
        <v>311</v>
      </c>
      <c r="C2323">
        <v>581</v>
      </c>
      <c r="D2323">
        <v>294</v>
      </c>
      <c r="E2323">
        <v>110</v>
      </c>
      <c r="F2323">
        <v>77</v>
      </c>
      <c r="G2323">
        <v>1282</v>
      </c>
      <c r="H2323">
        <v>190</v>
      </c>
      <c r="I2323">
        <v>170</v>
      </c>
      <c r="J2323">
        <v>270</v>
      </c>
      <c r="K2323">
        <v>470</v>
      </c>
      <c r="L2323">
        <v>563</v>
      </c>
      <c r="M2323">
        <v>8</v>
      </c>
      <c r="N2323" s="2">
        <v>43131</v>
      </c>
      <c r="O2323" t="str">
        <f>VLOOKUP(L2323,Location!$A$1:$D$157,2,FALSE)</f>
        <v>Iowa</v>
      </c>
      <c r="P2323" t="str">
        <f>VLOOKUP(L2323,Location!$A$1:$D$157,3,FALSE)</f>
        <v>Central</v>
      </c>
      <c r="Q2323" t="str">
        <f>VLOOKUP(L2323,Location!$A$1:$D$157,4,FALSE)</f>
        <v>Small Market</v>
      </c>
      <c r="R2323" t="str">
        <f>VLOOKUP(M2323,Product!$A$1:$D$14,2,FALSE)</f>
        <v>Chamomile</v>
      </c>
      <c r="S2323" t="str">
        <f>VLOOKUP(M2323,Product!$A$1:$D$14,3,FALSE)</f>
        <v>Herbal Tea</v>
      </c>
      <c r="T2323" t="str">
        <f>VLOOKUP(M2323,Product!$A$1:$D$14,4,FALSE)</f>
        <v>Decaf</v>
      </c>
    </row>
    <row r="2324" spans="1:20" x14ac:dyDescent="0.3">
      <c r="A2324">
        <v>141</v>
      </c>
      <c r="B2324">
        <v>150</v>
      </c>
      <c r="C2324">
        <v>271</v>
      </c>
      <c r="D2324">
        <v>95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s="2">
        <v>43131</v>
      </c>
      <c r="O2324" t="str">
        <f>VLOOKUP(L2324,Location!$A$1:$D$157,2,FALSE)</f>
        <v>Iowa</v>
      </c>
      <c r="P2324" t="str">
        <f>VLOOKUP(L2324,Location!$A$1:$D$157,3,FALSE)</f>
        <v>Central</v>
      </c>
      <c r="Q2324" t="str">
        <f>VLOOKUP(L2324,Location!$A$1:$D$157,4,FALSE)</f>
        <v>Small Market</v>
      </c>
      <c r="R2324" t="str">
        <f>VLOOKUP(M2324,Product!$A$1:$D$14,2,FALSE)</f>
        <v>Lemon</v>
      </c>
      <c r="S2324" t="str">
        <f>VLOOKUP(M2324,Product!$A$1:$D$14,3,FALSE)</f>
        <v>Herbal Tea</v>
      </c>
      <c r="T2324" t="str">
        <f>VLOOKUP(M2324,Product!$A$1:$D$14,4,FALSE)</f>
        <v>Decaf</v>
      </c>
    </row>
    <row r="2325" spans="1:20" x14ac:dyDescent="0.3">
      <c r="A2325">
        <v>209</v>
      </c>
      <c r="B2325">
        <v>229</v>
      </c>
      <c r="C2325">
        <v>487</v>
      </c>
      <c r="D2325">
        <v>224</v>
      </c>
      <c r="E2325">
        <v>88</v>
      </c>
      <c r="F2325">
        <v>63</v>
      </c>
      <c r="G2325">
        <v>1436</v>
      </c>
      <c r="H2325">
        <v>140</v>
      </c>
      <c r="I2325">
        <v>151</v>
      </c>
      <c r="J2325">
        <v>210</v>
      </c>
      <c r="K2325">
        <v>400</v>
      </c>
      <c r="L2325">
        <v>641</v>
      </c>
      <c r="M2325">
        <v>11</v>
      </c>
      <c r="N2325" s="2">
        <v>43131</v>
      </c>
      <c r="O2325" t="str">
        <f>VLOOKUP(L2325,Location!$A$1:$D$157,2,FALSE)</f>
        <v>Iowa</v>
      </c>
      <c r="P2325" t="str">
        <f>VLOOKUP(L2325,Location!$A$1:$D$157,3,FALSE)</f>
        <v>Central</v>
      </c>
      <c r="Q2325" t="str">
        <f>VLOOKUP(L2325,Location!$A$1:$D$157,4,FALSE)</f>
        <v>Small Market</v>
      </c>
      <c r="R2325" t="str">
        <f>VLOOKUP(M2325,Product!$A$1:$D$14,2,FALSE)</f>
        <v>Darjeeling</v>
      </c>
      <c r="S2325" t="str">
        <f>VLOOKUP(M2325,Product!$A$1:$D$14,3,FALSE)</f>
        <v>Tea</v>
      </c>
      <c r="T2325" t="str">
        <f>VLOOKUP(M2325,Product!$A$1:$D$14,4,FALSE)</f>
        <v>Regular</v>
      </c>
    </row>
    <row r="2326" spans="1:20" x14ac:dyDescent="0.3">
      <c r="A2326">
        <v>251</v>
      </c>
      <c r="B2326">
        <v>294</v>
      </c>
      <c r="C2326">
        <v>569</v>
      </c>
      <c r="D2326">
        <v>268</v>
      </c>
      <c r="E2326">
        <v>125</v>
      </c>
      <c r="F2326">
        <v>91</v>
      </c>
      <c r="G2326">
        <v>1391</v>
      </c>
      <c r="H2326">
        <v>150</v>
      </c>
      <c r="I2326">
        <v>198</v>
      </c>
      <c r="J2326">
        <v>260</v>
      </c>
      <c r="K2326">
        <v>460</v>
      </c>
      <c r="L2326">
        <v>641</v>
      </c>
      <c r="M2326">
        <v>12</v>
      </c>
      <c r="N2326" s="2">
        <v>43131</v>
      </c>
      <c r="O2326" t="str">
        <f>VLOOKUP(L2326,Location!$A$1:$D$157,2,FALSE)</f>
        <v>Iowa</v>
      </c>
      <c r="P2326" t="str">
        <f>VLOOKUP(L2326,Location!$A$1:$D$157,3,FALSE)</f>
        <v>Central</v>
      </c>
      <c r="Q2326" t="str">
        <f>VLOOKUP(L2326,Location!$A$1:$D$157,4,FALSE)</f>
        <v>Small Market</v>
      </c>
      <c r="R2326" t="str">
        <f>VLOOKUP(M2326,Product!$A$1:$D$14,2,FALSE)</f>
        <v>Earl Grey</v>
      </c>
      <c r="S2326" t="str">
        <f>VLOOKUP(M2326,Product!$A$1:$D$14,3,FALSE)</f>
        <v>Tea</v>
      </c>
      <c r="T2326" t="str">
        <f>VLOOKUP(M2326,Product!$A$1:$D$14,4,FALSE)</f>
        <v>Regular</v>
      </c>
    </row>
    <row r="2327" spans="1:20" x14ac:dyDescent="0.3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2">
        <v>43131</v>
      </c>
      <c r="O2327" t="str">
        <f>VLOOKUP(L2327,Location!$A$1:$D$157,2,FALSE)</f>
        <v>Iowa</v>
      </c>
      <c r="P2327" t="str">
        <f>VLOOKUP(L2327,Location!$A$1:$D$157,3,FALSE)</f>
        <v>Central</v>
      </c>
      <c r="Q2327" t="str">
        <f>VLOOKUP(L2327,Location!$A$1:$D$157,4,FALSE)</f>
        <v>Small Market</v>
      </c>
      <c r="R2327" t="str">
        <f>VLOOKUP(M2327,Product!$A$1:$D$14,2,FALSE)</f>
        <v>Caffe Mocha</v>
      </c>
      <c r="S2327" t="str">
        <f>VLOOKUP(M2327,Product!$A$1:$D$14,3,FALSE)</f>
        <v>Espresso</v>
      </c>
      <c r="T2327" t="str">
        <f>VLOOKUP(M2327,Product!$A$1:$D$14,4,FALSE)</f>
        <v>Regular</v>
      </c>
    </row>
    <row r="2328" spans="1:20" x14ac:dyDescent="0.3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s="2">
        <v>43131</v>
      </c>
      <c r="O2328" t="str">
        <f>VLOOKUP(L2328,Location!$A$1:$D$157,2,FALSE)</f>
        <v>Iowa</v>
      </c>
      <c r="P2328" t="str">
        <f>VLOOKUP(L2328,Location!$A$1:$D$157,3,FALSE)</f>
        <v>Central</v>
      </c>
      <c r="Q2328" t="str">
        <f>VLOOKUP(L2328,Location!$A$1:$D$157,4,FALSE)</f>
        <v>Small Market</v>
      </c>
      <c r="R2328" t="str">
        <f>VLOOKUP(M2328,Product!$A$1:$D$14,2,FALSE)</f>
        <v>Decaf Espresso</v>
      </c>
      <c r="S2328" t="str">
        <f>VLOOKUP(M2328,Product!$A$1:$D$14,3,FALSE)</f>
        <v>Espresso</v>
      </c>
      <c r="T2328" t="str">
        <f>VLOOKUP(M2328,Product!$A$1:$D$14,4,FALSE)</f>
        <v>Decaf</v>
      </c>
    </row>
    <row r="2329" spans="1:20" x14ac:dyDescent="0.3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s="2">
        <v>43131</v>
      </c>
      <c r="O2329" t="str">
        <f>VLOOKUP(L2329,Location!$A$1:$D$157,2,FALSE)</f>
        <v>Iowa</v>
      </c>
      <c r="P2329" t="str">
        <f>VLOOKUP(L2329,Location!$A$1:$D$157,3,FALSE)</f>
        <v>Central</v>
      </c>
      <c r="Q2329" t="str">
        <f>VLOOKUP(L2329,Location!$A$1:$D$157,4,FALSE)</f>
        <v>Small Market</v>
      </c>
      <c r="R2329" t="str">
        <f>VLOOKUP(M2329,Product!$A$1:$D$14,2,FALSE)</f>
        <v>Amaretto</v>
      </c>
      <c r="S2329" t="str">
        <f>VLOOKUP(M2329,Product!$A$1:$D$14,3,FALSE)</f>
        <v>Coffee</v>
      </c>
      <c r="T2329" t="str">
        <f>VLOOKUP(M2329,Product!$A$1:$D$14,4,FALSE)</f>
        <v>Regular</v>
      </c>
    </row>
    <row r="2330" spans="1:20" x14ac:dyDescent="0.3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s="2">
        <v>43131</v>
      </c>
      <c r="O2330" t="str">
        <f>VLOOKUP(L2330,Location!$A$1:$D$157,2,FALSE)</f>
        <v>Iowa</v>
      </c>
      <c r="P2330" t="str">
        <f>VLOOKUP(L2330,Location!$A$1:$D$157,3,FALSE)</f>
        <v>Central</v>
      </c>
      <c r="Q2330" t="str">
        <f>VLOOKUP(L2330,Location!$A$1:$D$157,4,FALSE)</f>
        <v>Small Market</v>
      </c>
      <c r="R2330" t="str">
        <f>VLOOKUP(M2330,Product!$A$1:$D$14,2,FALSE)</f>
        <v>Columbian</v>
      </c>
      <c r="S2330" t="str">
        <f>VLOOKUP(M2330,Product!$A$1:$D$14,3,FALSE)</f>
        <v>Coffee</v>
      </c>
      <c r="T2330" t="str">
        <f>VLOOKUP(M2330,Product!$A$1:$D$14,4,FALSE)</f>
        <v>Regular</v>
      </c>
    </row>
    <row r="2331" spans="1:20" x14ac:dyDescent="0.3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s="2">
        <v>43131</v>
      </c>
      <c r="O2331" t="str">
        <f>VLOOKUP(L2331,Location!$A$1:$D$157,2,FALSE)</f>
        <v>Iowa</v>
      </c>
      <c r="P2331" t="str">
        <f>VLOOKUP(L2331,Location!$A$1:$D$157,3,FALSE)</f>
        <v>Central</v>
      </c>
      <c r="Q2331" t="str">
        <f>VLOOKUP(L2331,Location!$A$1:$D$157,4,FALSE)</f>
        <v>Small Market</v>
      </c>
      <c r="R2331" t="str">
        <f>VLOOKUP(M2331,Product!$A$1:$D$14,2,FALSE)</f>
        <v>Decaf Irish Cream</v>
      </c>
      <c r="S2331" t="str">
        <f>VLOOKUP(M2331,Product!$A$1:$D$14,3,FALSE)</f>
        <v>Coffee</v>
      </c>
      <c r="T2331" t="str">
        <f>VLOOKUP(M2331,Product!$A$1:$D$14,4,FALSE)</f>
        <v>Decaf</v>
      </c>
    </row>
    <row r="2332" spans="1:20" x14ac:dyDescent="0.3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s="2">
        <v>43131</v>
      </c>
      <c r="O2332" t="str">
        <f>VLOOKUP(L2332,Location!$A$1:$D$157,2,FALSE)</f>
        <v>Missouri</v>
      </c>
      <c r="P2332" t="str">
        <f>VLOOKUP(L2332,Location!$A$1:$D$157,3,FALSE)</f>
        <v>Central</v>
      </c>
      <c r="Q2332" t="str">
        <f>VLOOKUP(L2332,Location!$A$1:$D$157,4,FALSE)</f>
        <v>Small Market</v>
      </c>
      <c r="R2332" t="str">
        <f>VLOOKUP(M2332,Product!$A$1:$D$14,2,FALSE)</f>
        <v>Chamomile</v>
      </c>
      <c r="S2332" t="str">
        <f>VLOOKUP(M2332,Product!$A$1:$D$14,3,FALSE)</f>
        <v>Herbal Tea</v>
      </c>
      <c r="T2332" t="str">
        <f>VLOOKUP(M2332,Product!$A$1:$D$14,4,FALSE)</f>
        <v>Decaf</v>
      </c>
    </row>
    <row r="2333" spans="1:20" x14ac:dyDescent="0.3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s="2">
        <v>43131</v>
      </c>
      <c r="O2333" t="str">
        <f>VLOOKUP(L2333,Location!$A$1:$D$157,2,FALSE)</f>
        <v>Missouri</v>
      </c>
      <c r="P2333" t="str">
        <f>VLOOKUP(L2333,Location!$A$1:$D$157,3,FALSE)</f>
        <v>Central</v>
      </c>
      <c r="Q2333" t="str">
        <f>VLOOKUP(L2333,Location!$A$1:$D$157,4,FALSE)</f>
        <v>Small Market</v>
      </c>
      <c r="R2333" t="str">
        <f>VLOOKUP(M2333,Product!$A$1:$D$14,2,FALSE)</f>
        <v>Lemon</v>
      </c>
      <c r="S2333" t="str">
        <f>VLOOKUP(M2333,Product!$A$1:$D$14,3,FALSE)</f>
        <v>Herbal Tea</v>
      </c>
      <c r="T2333" t="str">
        <f>VLOOKUP(M2333,Product!$A$1:$D$14,4,FALSE)</f>
        <v>Decaf</v>
      </c>
    </row>
    <row r="2334" spans="1:20" x14ac:dyDescent="0.3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s="2">
        <v>43131</v>
      </c>
      <c r="O2334" t="str">
        <f>VLOOKUP(L2334,Location!$A$1:$D$157,2,FALSE)</f>
        <v>Missouri</v>
      </c>
      <c r="P2334" t="str">
        <f>VLOOKUP(L2334,Location!$A$1:$D$157,3,FALSE)</f>
        <v>Central</v>
      </c>
      <c r="Q2334" t="str">
        <f>VLOOKUP(L2334,Location!$A$1:$D$157,4,FALSE)</f>
        <v>Small Market</v>
      </c>
      <c r="R2334" t="str">
        <f>VLOOKUP(M2334,Product!$A$1:$D$14,2,FALSE)</f>
        <v>Darjeeling</v>
      </c>
      <c r="S2334" t="str">
        <f>VLOOKUP(M2334,Product!$A$1:$D$14,3,FALSE)</f>
        <v>Tea</v>
      </c>
      <c r="T2334" t="str">
        <f>VLOOKUP(M2334,Product!$A$1:$D$14,4,FALSE)</f>
        <v>Regular</v>
      </c>
    </row>
    <row r="2335" spans="1:20" x14ac:dyDescent="0.3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2">
        <v>43131</v>
      </c>
      <c r="O2335" t="str">
        <f>VLOOKUP(L2335,Location!$A$1:$D$157,2,FALSE)</f>
        <v>Missouri</v>
      </c>
      <c r="P2335" t="str">
        <f>VLOOKUP(L2335,Location!$A$1:$D$157,3,FALSE)</f>
        <v>Central</v>
      </c>
      <c r="Q2335" t="str">
        <f>VLOOKUP(L2335,Location!$A$1:$D$157,4,FALSE)</f>
        <v>Small Market</v>
      </c>
      <c r="R2335" t="str">
        <f>VLOOKUP(M2335,Product!$A$1:$D$14,2,FALSE)</f>
        <v>Earl Grey</v>
      </c>
      <c r="S2335" t="str">
        <f>VLOOKUP(M2335,Product!$A$1:$D$14,3,FALSE)</f>
        <v>Tea</v>
      </c>
      <c r="T2335" t="str">
        <f>VLOOKUP(M2335,Product!$A$1:$D$14,4,FALSE)</f>
        <v>Regular</v>
      </c>
    </row>
    <row r="2336" spans="1:20" x14ac:dyDescent="0.3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s="2">
        <v>43131</v>
      </c>
      <c r="O2336" t="str">
        <f>VLOOKUP(L2336,Location!$A$1:$D$157,2,FALSE)</f>
        <v>Missouri</v>
      </c>
      <c r="P2336" t="str">
        <f>VLOOKUP(L2336,Location!$A$1:$D$157,3,FALSE)</f>
        <v>Central</v>
      </c>
      <c r="Q2336" t="str">
        <f>VLOOKUP(L2336,Location!$A$1:$D$157,4,FALSE)</f>
        <v>Small Market</v>
      </c>
      <c r="R2336" t="str">
        <f>VLOOKUP(M2336,Product!$A$1:$D$14,2,FALSE)</f>
        <v>Green Tea</v>
      </c>
      <c r="S2336" t="str">
        <f>VLOOKUP(M2336,Product!$A$1:$D$14,3,FALSE)</f>
        <v>Tea</v>
      </c>
      <c r="T2336" t="str">
        <f>VLOOKUP(M2336,Product!$A$1:$D$14,4,FALSE)</f>
        <v>Regular</v>
      </c>
    </row>
    <row r="2337" spans="1:20" x14ac:dyDescent="0.3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s="2">
        <v>43131</v>
      </c>
      <c r="O2337" t="str">
        <f>VLOOKUP(L2337,Location!$A$1:$D$157,2,FALSE)</f>
        <v>Missouri</v>
      </c>
      <c r="P2337" t="str">
        <f>VLOOKUP(L2337,Location!$A$1:$D$157,3,FALSE)</f>
        <v>Central</v>
      </c>
      <c r="Q2337" t="str">
        <f>VLOOKUP(L2337,Location!$A$1:$D$157,4,FALSE)</f>
        <v>Small Market</v>
      </c>
      <c r="R2337" t="str">
        <f>VLOOKUP(M2337,Product!$A$1:$D$14,2,FALSE)</f>
        <v>Caffe Mocha</v>
      </c>
      <c r="S2337" t="str">
        <f>VLOOKUP(M2337,Product!$A$1:$D$14,3,FALSE)</f>
        <v>Espresso</v>
      </c>
      <c r="T2337" t="str">
        <f>VLOOKUP(M2337,Product!$A$1:$D$14,4,FALSE)</f>
        <v>Regular</v>
      </c>
    </row>
    <row r="2338" spans="1:20" x14ac:dyDescent="0.3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s="2">
        <v>43131</v>
      </c>
      <c r="O2338" t="str">
        <f>VLOOKUP(L2338,Location!$A$1:$D$157,2,FALSE)</f>
        <v>Missouri</v>
      </c>
      <c r="P2338" t="str">
        <f>VLOOKUP(L2338,Location!$A$1:$D$157,3,FALSE)</f>
        <v>Central</v>
      </c>
      <c r="Q2338" t="str">
        <f>VLOOKUP(L2338,Location!$A$1:$D$157,4,FALSE)</f>
        <v>Small Market</v>
      </c>
      <c r="R2338" t="str">
        <f>VLOOKUP(M2338,Product!$A$1:$D$14,2,FALSE)</f>
        <v>Decaf Espresso</v>
      </c>
      <c r="S2338" t="str">
        <f>VLOOKUP(M2338,Product!$A$1:$D$14,3,FALSE)</f>
        <v>Espresso</v>
      </c>
      <c r="T2338" t="str">
        <f>VLOOKUP(M2338,Product!$A$1:$D$14,4,FALSE)</f>
        <v>Decaf</v>
      </c>
    </row>
    <row r="2339" spans="1:20" x14ac:dyDescent="0.3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s="2">
        <v>43131</v>
      </c>
      <c r="O2339" t="str">
        <f>VLOOKUP(L2339,Location!$A$1:$D$157,2,FALSE)</f>
        <v>Missouri</v>
      </c>
      <c r="P2339" t="str">
        <f>VLOOKUP(L2339,Location!$A$1:$D$157,3,FALSE)</f>
        <v>Central</v>
      </c>
      <c r="Q2339" t="str">
        <f>VLOOKUP(L2339,Location!$A$1:$D$157,4,FALSE)</f>
        <v>Small Market</v>
      </c>
      <c r="R2339" t="str">
        <f>VLOOKUP(M2339,Product!$A$1:$D$14,2,FALSE)</f>
        <v>Columbian</v>
      </c>
      <c r="S2339" t="str">
        <f>VLOOKUP(M2339,Product!$A$1:$D$14,3,FALSE)</f>
        <v>Coffee</v>
      </c>
      <c r="T2339" t="str">
        <f>VLOOKUP(M2339,Product!$A$1:$D$14,4,FALSE)</f>
        <v>Regular</v>
      </c>
    </row>
    <row r="2340" spans="1:20" x14ac:dyDescent="0.3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s="2">
        <v>43131</v>
      </c>
      <c r="O2340" t="str">
        <f>VLOOKUP(L2340,Location!$A$1:$D$157,2,FALSE)</f>
        <v>Missouri</v>
      </c>
      <c r="P2340" t="str">
        <f>VLOOKUP(L2340,Location!$A$1:$D$157,3,FALSE)</f>
        <v>Central</v>
      </c>
      <c r="Q2340" t="str">
        <f>VLOOKUP(L2340,Location!$A$1:$D$157,4,FALSE)</f>
        <v>Small Market</v>
      </c>
      <c r="R2340" t="str">
        <f>VLOOKUP(M2340,Product!$A$1:$D$14,2,FALSE)</f>
        <v>Decaf Irish Cream</v>
      </c>
      <c r="S2340" t="str">
        <f>VLOOKUP(M2340,Product!$A$1:$D$14,3,FALSE)</f>
        <v>Coffee</v>
      </c>
      <c r="T2340" t="str">
        <f>VLOOKUP(M2340,Product!$A$1:$D$14,4,FALSE)</f>
        <v>Decaf</v>
      </c>
    </row>
    <row r="2341" spans="1:20" x14ac:dyDescent="0.3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s="2">
        <v>43131</v>
      </c>
      <c r="O2341" t="str">
        <f>VLOOKUP(L2341,Location!$A$1:$D$157,2,FALSE)</f>
        <v>Ohio</v>
      </c>
      <c r="P2341" t="str">
        <f>VLOOKUP(L2341,Location!$A$1:$D$157,3,FALSE)</f>
        <v>Central</v>
      </c>
      <c r="Q2341" t="str">
        <f>VLOOKUP(L2341,Location!$A$1:$D$157,4,FALSE)</f>
        <v>Major Market</v>
      </c>
      <c r="R2341" t="str">
        <f>VLOOKUP(M2341,Product!$A$1:$D$14,2,FALSE)</f>
        <v>Chamomile</v>
      </c>
      <c r="S2341" t="str">
        <f>VLOOKUP(M2341,Product!$A$1:$D$14,3,FALSE)</f>
        <v>Herbal Tea</v>
      </c>
      <c r="T2341" t="str">
        <f>VLOOKUP(M2341,Product!$A$1:$D$14,4,FALSE)</f>
        <v>Decaf</v>
      </c>
    </row>
    <row r="2342" spans="1:20" x14ac:dyDescent="0.3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s="2">
        <v>43131</v>
      </c>
      <c r="O2342" t="str">
        <f>VLOOKUP(L2342,Location!$A$1:$D$157,2,FALSE)</f>
        <v>Ohio</v>
      </c>
      <c r="P2342" t="str">
        <f>VLOOKUP(L2342,Location!$A$1:$D$157,3,FALSE)</f>
        <v>Central</v>
      </c>
      <c r="Q2342" t="str">
        <f>VLOOKUP(L2342,Location!$A$1:$D$157,4,FALSE)</f>
        <v>Major Market</v>
      </c>
      <c r="R2342" t="str">
        <f>VLOOKUP(M2342,Product!$A$1:$D$14,2,FALSE)</f>
        <v>Lemon</v>
      </c>
      <c r="S2342" t="str">
        <f>VLOOKUP(M2342,Product!$A$1:$D$14,3,FALSE)</f>
        <v>Herbal Tea</v>
      </c>
      <c r="T2342" t="str">
        <f>VLOOKUP(M2342,Product!$A$1:$D$14,4,FALSE)</f>
        <v>Decaf</v>
      </c>
    </row>
    <row r="2343" spans="1:20" x14ac:dyDescent="0.3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s="2">
        <v>43131</v>
      </c>
      <c r="O2343" t="str">
        <f>VLOOKUP(L2343,Location!$A$1:$D$157,2,FALSE)</f>
        <v>Ohio</v>
      </c>
      <c r="P2343" t="str">
        <f>VLOOKUP(L2343,Location!$A$1:$D$157,3,FALSE)</f>
        <v>Central</v>
      </c>
      <c r="Q2343" t="str">
        <f>VLOOKUP(L2343,Location!$A$1:$D$157,4,FALSE)</f>
        <v>Major Market</v>
      </c>
      <c r="R2343" t="str">
        <f>VLOOKUP(M2343,Product!$A$1:$D$14,2,FALSE)</f>
        <v>Darjeeling</v>
      </c>
      <c r="S2343" t="str">
        <f>VLOOKUP(M2343,Product!$A$1:$D$14,3,FALSE)</f>
        <v>Tea</v>
      </c>
      <c r="T2343" t="str">
        <f>VLOOKUP(M2343,Product!$A$1:$D$14,4,FALSE)</f>
        <v>Regular</v>
      </c>
    </row>
    <row r="2344" spans="1:20" x14ac:dyDescent="0.3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s="2">
        <v>43131</v>
      </c>
      <c r="O2344" t="str">
        <f>VLOOKUP(L2344,Location!$A$1:$D$157,2,FALSE)</f>
        <v>Ohio</v>
      </c>
      <c r="P2344" t="str">
        <f>VLOOKUP(L2344,Location!$A$1:$D$157,3,FALSE)</f>
        <v>Central</v>
      </c>
      <c r="Q2344" t="str">
        <f>VLOOKUP(L2344,Location!$A$1:$D$157,4,FALSE)</f>
        <v>Major Market</v>
      </c>
      <c r="R2344" t="str">
        <f>VLOOKUP(M2344,Product!$A$1:$D$14,2,FALSE)</f>
        <v>Earl Grey</v>
      </c>
      <c r="S2344" t="str">
        <f>VLOOKUP(M2344,Product!$A$1:$D$14,3,FALSE)</f>
        <v>Tea</v>
      </c>
      <c r="T2344" t="str">
        <f>VLOOKUP(M2344,Product!$A$1:$D$14,4,FALSE)</f>
        <v>Regular</v>
      </c>
    </row>
    <row r="2345" spans="1:20" x14ac:dyDescent="0.3">
      <c r="A2345">
        <v>145</v>
      </c>
      <c r="B2345">
        <v>170</v>
      </c>
      <c r="C2345">
        <v>362</v>
      </c>
      <c r="D2345">
        <v>142</v>
      </c>
      <c r="E2345">
        <v>72</v>
      </c>
      <c r="F2345">
        <v>47</v>
      </c>
      <c r="G2345">
        <v>1073</v>
      </c>
      <c r="H2345">
        <v>140</v>
      </c>
      <c r="I2345">
        <v>197</v>
      </c>
      <c r="J2345">
        <v>210</v>
      </c>
      <c r="K2345">
        <v>400</v>
      </c>
      <c r="L2345">
        <v>513</v>
      </c>
      <c r="M2345">
        <v>5</v>
      </c>
      <c r="N2345" s="2">
        <v>43131</v>
      </c>
      <c r="O2345" t="str">
        <f>VLOOKUP(L2345,Location!$A$1:$D$157,2,FALSE)</f>
        <v>Ohio</v>
      </c>
      <c r="P2345" t="str">
        <f>VLOOKUP(L2345,Location!$A$1:$D$157,3,FALSE)</f>
        <v>Central</v>
      </c>
      <c r="Q2345" t="str">
        <f>VLOOKUP(L2345,Location!$A$1:$D$157,4,FALSE)</f>
        <v>Major Market</v>
      </c>
      <c r="R2345" t="str">
        <f>VLOOKUP(M2345,Product!$A$1:$D$14,2,FALSE)</f>
        <v>Caffe Mocha</v>
      </c>
      <c r="S2345" t="str">
        <f>VLOOKUP(M2345,Product!$A$1:$D$14,3,FALSE)</f>
        <v>Espresso</v>
      </c>
      <c r="T2345" t="str">
        <f>VLOOKUP(M2345,Product!$A$1:$D$14,4,FALSE)</f>
        <v>Regular</v>
      </c>
    </row>
    <row r="2346" spans="1:20" x14ac:dyDescent="0.3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s="2">
        <v>43131</v>
      </c>
      <c r="O2346" t="str">
        <f>VLOOKUP(L2346,Location!$A$1:$D$157,2,FALSE)</f>
        <v>Ohio</v>
      </c>
      <c r="P2346" t="str">
        <f>VLOOKUP(L2346,Location!$A$1:$D$157,3,FALSE)</f>
        <v>Central</v>
      </c>
      <c r="Q2346" t="str">
        <f>VLOOKUP(L2346,Location!$A$1:$D$157,4,FALSE)</f>
        <v>Major Market</v>
      </c>
      <c r="R2346" t="str">
        <f>VLOOKUP(M2346,Product!$A$1:$D$14,2,FALSE)</f>
        <v>Decaf Espresso</v>
      </c>
      <c r="S2346" t="str">
        <f>VLOOKUP(M2346,Product!$A$1:$D$14,3,FALSE)</f>
        <v>Espresso</v>
      </c>
      <c r="T2346" t="str">
        <f>VLOOKUP(M2346,Product!$A$1:$D$14,4,FALSE)</f>
        <v>Decaf</v>
      </c>
    </row>
    <row r="2347" spans="1:20" x14ac:dyDescent="0.3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s="2">
        <v>43131</v>
      </c>
      <c r="O2347" t="str">
        <f>VLOOKUP(L2347,Location!$A$1:$D$157,2,FALSE)</f>
        <v>Ohio</v>
      </c>
      <c r="P2347" t="str">
        <f>VLOOKUP(L2347,Location!$A$1:$D$157,3,FALSE)</f>
        <v>Central</v>
      </c>
      <c r="Q2347" t="str">
        <f>VLOOKUP(L2347,Location!$A$1:$D$157,4,FALSE)</f>
        <v>Major Market</v>
      </c>
      <c r="R2347" t="str">
        <f>VLOOKUP(M2347,Product!$A$1:$D$14,2,FALSE)</f>
        <v>Amaretto</v>
      </c>
      <c r="S2347" t="str">
        <f>VLOOKUP(M2347,Product!$A$1:$D$14,3,FALSE)</f>
        <v>Coffee</v>
      </c>
      <c r="T2347" t="str">
        <f>VLOOKUP(M2347,Product!$A$1:$D$14,4,FALSE)</f>
        <v>Regular</v>
      </c>
    </row>
    <row r="2348" spans="1:20" x14ac:dyDescent="0.3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s="2">
        <v>43131</v>
      </c>
      <c r="O2348" t="str">
        <f>VLOOKUP(L2348,Location!$A$1:$D$157,2,FALSE)</f>
        <v>Ohio</v>
      </c>
      <c r="P2348" t="str">
        <f>VLOOKUP(L2348,Location!$A$1:$D$157,3,FALSE)</f>
        <v>Central</v>
      </c>
      <c r="Q2348" t="str">
        <f>VLOOKUP(L2348,Location!$A$1:$D$157,4,FALSE)</f>
        <v>Major Market</v>
      </c>
      <c r="R2348" t="str">
        <f>VLOOKUP(M2348,Product!$A$1:$D$14,2,FALSE)</f>
        <v>Columbian</v>
      </c>
      <c r="S2348" t="str">
        <f>VLOOKUP(M2348,Product!$A$1:$D$14,3,FALSE)</f>
        <v>Coffee</v>
      </c>
      <c r="T2348" t="str">
        <f>VLOOKUP(M2348,Product!$A$1:$D$14,4,FALSE)</f>
        <v>Regular</v>
      </c>
    </row>
    <row r="2349" spans="1:20" x14ac:dyDescent="0.3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s="2">
        <v>43131</v>
      </c>
      <c r="O2349" t="str">
        <f>VLOOKUP(L2349,Location!$A$1:$D$157,2,FALSE)</f>
        <v>Ohio</v>
      </c>
      <c r="P2349" t="str">
        <f>VLOOKUP(L2349,Location!$A$1:$D$157,3,FALSE)</f>
        <v>Central</v>
      </c>
      <c r="Q2349" t="str">
        <f>VLOOKUP(L2349,Location!$A$1:$D$157,4,FALSE)</f>
        <v>Major Market</v>
      </c>
      <c r="R2349" t="str">
        <f>VLOOKUP(M2349,Product!$A$1:$D$14,2,FALSE)</f>
        <v>Decaf Irish Cream</v>
      </c>
      <c r="S2349" t="str">
        <f>VLOOKUP(M2349,Product!$A$1:$D$14,3,FALSE)</f>
        <v>Coffee</v>
      </c>
      <c r="T2349" t="str">
        <f>VLOOKUP(M2349,Product!$A$1:$D$14,4,FALSE)</f>
        <v>Decaf</v>
      </c>
    </row>
    <row r="2350" spans="1:20" x14ac:dyDescent="0.3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s="2">
        <v>43131</v>
      </c>
      <c r="O2350" t="str">
        <f>VLOOKUP(L2350,Location!$A$1:$D$157,2,FALSE)</f>
        <v>Wisconsin</v>
      </c>
      <c r="P2350" t="str">
        <f>VLOOKUP(L2350,Location!$A$1:$D$157,3,FALSE)</f>
        <v>Central</v>
      </c>
      <c r="Q2350" t="str">
        <f>VLOOKUP(L2350,Location!$A$1:$D$157,4,FALSE)</f>
        <v>Small Market</v>
      </c>
      <c r="R2350" t="str">
        <f>VLOOKUP(M2350,Product!$A$1:$D$14,2,FALSE)</f>
        <v>Chamomile</v>
      </c>
      <c r="S2350" t="str">
        <f>VLOOKUP(M2350,Product!$A$1:$D$14,3,FALSE)</f>
        <v>Herbal Tea</v>
      </c>
      <c r="T2350" t="str">
        <f>VLOOKUP(M2350,Product!$A$1:$D$14,4,FALSE)</f>
        <v>Decaf</v>
      </c>
    </row>
    <row r="2351" spans="1:20" x14ac:dyDescent="0.3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2">
        <v>43131</v>
      </c>
      <c r="O2351" t="str">
        <f>VLOOKUP(L2351,Location!$A$1:$D$157,2,FALSE)</f>
        <v>Wisconsin</v>
      </c>
      <c r="P2351" t="str">
        <f>VLOOKUP(L2351,Location!$A$1:$D$157,3,FALSE)</f>
        <v>Central</v>
      </c>
      <c r="Q2351" t="str">
        <f>VLOOKUP(L2351,Location!$A$1:$D$157,4,FALSE)</f>
        <v>Small Market</v>
      </c>
      <c r="R2351" t="str">
        <f>VLOOKUP(M2351,Product!$A$1:$D$14,2,FALSE)</f>
        <v>Lemon</v>
      </c>
      <c r="S2351" t="str">
        <f>VLOOKUP(M2351,Product!$A$1:$D$14,3,FALSE)</f>
        <v>Herbal Tea</v>
      </c>
      <c r="T2351" t="str">
        <f>VLOOKUP(M2351,Product!$A$1:$D$14,4,FALSE)</f>
        <v>Decaf</v>
      </c>
    </row>
    <row r="2352" spans="1:20" x14ac:dyDescent="0.3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s="2">
        <v>43131</v>
      </c>
      <c r="O2352" t="str">
        <f>VLOOKUP(L2352,Location!$A$1:$D$157,2,FALSE)</f>
        <v>Wisconsin</v>
      </c>
      <c r="P2352" t="str">
        <f>VLOOKUP(L2352,Location!$A$1:$D$157,3,FALSE)</f>
        <v>Central</v>
      </c>
      <c r="Q2352" t="str">
        <f>VLOOKUP(L2352,Location!$A$1:$D$157,4,FALSE)</f>
        <v>Small Market</v>
      </c>
      <c r="R2352" t="str">
        <f>VLOOKUP(M2352,Product!$A$1:$D$14,2,FALSE)</f>
        <v>Darjeeling</v>
      </c>
      <c r="S2352" t="str">
        <f>VLOOKUP(M2352,Product!$A$1:$D$14,3,FALSE)</f>
        <v>Tea</v>
      </c>
      <c r="T2352" t="str">
        <f>VLOOKUP(M2352,Product!$A$1:$D$14,4,FALSE)</f>
        <v>Regular</v>
      </c>
    </row>
    <row r="2353" spans="1:20" x14ac:dyDescent="0.3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s="2">
        <v>43131</v>
      </c>
      <c r="O2353" t="str">
        <f>VLOOKUP(L2353,Location!$A$1:$D$157,2,FALSE)</f>
        <v>Wisconsin</v>
      </c>
      <c r="P2353" t="str">
        <f>VLOOKUP(L2353,Location!$A$1:$D$157,3,FALSE)</f>
        <v>Central</v>
      </c>
      <c r="Q2353" t="str">
        <f>VLOOKUP(L2353,Location!$A$1:$D$157,4,FALSE)</f>
        <v>Small Market</v>
      </c>
      <c r="R2353" t="str">
        <f>VLOOKUP(M2353,Product!$A$1:$D$14,2,FALSE)</f>
        <v>Earl Grey</v>
      </c>
      <c r="S2353" t="str">
        <f>VLOOKUP(M2353,Product!$A$1:$D$14,3,FALSE)</f>
        <v>Tea</v>
      </c>
      <c r="T2353" t="str">
        <f>VLOOKUP(M2353,Product!$A$1:$D$14,4,FALSE)</f>
        <v>Regular</v>
      </c>
    </row>
    <row r="2354" spans="1:20" x14ac:dyDescent="0.3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s="2">
        <v>43131</v>
      </c>
      <c r="O2354" t="str">
        <f>VLOOKUP(L2354,Location!$A$1:$D$157,2,FALSE)</f>
        <v>Wisconsin</v>
      </c>
      <c r="P2354" t="str">
        <f>VLOOKUP(L2354,Location!$A$1:$D$157,3,FALSE)</f>
        <v>Central</v>
      </c>
      <c r="Q2354" t="str">
        <f>VLOOKUP(L2354,Location!$A$1:$D$157,4,FALSE)</f>
        <v>Small Market</v>
      </c>
      <c r="R2354" t="str">
        <f>VLOOKUP(M2354,Product!$A$1:$D$14,2,FALSE)</f>
        <v>Caffe Mocha</v>
      </c>
      <c r="S2354" t="str">
        <f>VLOOKUP(M2354,Product!$A$1:$D$14,3,FALSE)</f>
        <v>Espresso</v>
      </c>
      <c r="T2354" t="str">
        <f>VLOOKUP(M2354,Product!$A$1:$D$14,4,FALSE)</f>
        <v>Regular</v>
      </c>
    </row>
    <row r="2355" spans="1:20" x14ac:dyDescent="0.3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s="2">
        <v>43131</v>
      </c>
      <c r="O2355" t="str">
        <f>VLOOKUP(L2355,Location!$A$1:$D$157,2,FALSE)</f>
        <v>Wisconsin</v>
      </c>
      <c r="P2355" t="str">
        <f>VLOOKUP(L2355,Location!$A$1:$D$157,3,FALSE)</f>
        <v>Central</v>
      </c>
      <c r="Q2355" t="str">
        <f>VLOOKUP(L2355,Location!$A$1:$D$157,4,FALSE)</f>
        <v>Small Market</v>
      </c>
      <c r="R2355" t="str">
        <f>VLOOKUP(M2355,Product!$A$1:$D$14,2,FALSE)</f>
        <v>Decaf Espresso</v>
      </c>
      <c r="S2355" t="str">
        <f>VLOOKUP(M2355,Product!$A$1:$D$14,3,FALSE)</f>
        <v>Espresso</v>
      </c>
      <c r="T2355" t="str">
        <f>VLOOKUP(M2355,Product!$A$1:$D$14,4,FALSE)</f>
        <v>Decaf</v>
      </c>
    </row>
    <row r="2356" spans="1:20" x14ac:dyDescent="0.3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s="2">
        <v>43131</v>
      </c>
      <c r="O2356" t="str">
        <f>VLOOKUP(L2356,Location!$A$1:$D$157,2,FALSE)</f>
        <v>Wisconsin</v>
      </c>
      <c r="P2356" t="str">
        <f>VLOOKUP(L2356,Location!$A$1:$D$157,3,FALSE)</f>
        <v>Central</v>
      </c>
      <c r="Q2356" t="str">
        <f>VLOOKUP(L2356,Location!$A$1:$D$157,4,FALSE)</f>
        <v>Small Market</v>
      </c>
      <c r="R2356" t="str">
        <f>VLOOKUP(M2356,Product!$A$1:$D$14,2,FALSE)</f>
        <v>Amaretto</v>
      </c>
      <c r="S2356" t="str">
        <f>VLOOKUP(M2356,Product!$A$1:$D$14,3,FALSE)</f>
        <v>Coffee</v>
      </c>
      <c r="T2356" t="str">
        <f>VLOOKUP(M2356,Product!$A$1:$D$14,4,FALSE)</f>
        <v>Regular</v>
      </c>
    </row>
    <row r="2357" spans="1:20" x14ac:dyDescent="0.3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s="2">
        <v>43131</v>
      </c>
      <c r="O2357" t="str">
        <f>VLOOKUP(L2357,Location!$A$1:$D$157,2,FALSE)</f>
        <v>Wisconsin</v>
      </c>
      <c r="P2357" t="str">
        <f>VLOOKUP(L2357,Location!$A$1:$D$157,3,FALSE)</f>
        <v>Central</v>
      </c>
      <c r="Q2357" t="str">
        <f>VLOOKUP(L2357,Location!$A$1:$D$157,4,FALSE)</f>
        <v>Small Market</v>
      </c>
      <c r="R2357" t="str">
        <f>VLOOKUP(M2357,Product!$A$1:$D$14,2,FALSE)</f>
        <v>Columbian</v>
      </c>
      <c r="S2357" t="str">
        <f>VLOOKUP(M2357,Product!$A$1:$D$14,3,FALSE)</f>
        <v>Coffee</v>
      </c>
      <c r="T2357" t="str">
        <f>VLOOKUP(M2357,Product!$A$1:$D$14,4,FALSE)</f>
        <v>Regular</v>
      </c>
    </row>
    <row r="2358" spans="1:20" x14ac:dyDescent="0.3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s="2">
        <v>43131</v>
      </c>
      <c r="O2358" t="str">
        <f>VLOOKUP(L2358,Location!$A$1:$D$157,2,FALSE)</f>
        <v>Wisconsin</v>
      </c>
      <c r="P2358" t="str">
        <f>VLOOKUP(L2358,Location!$A$1:$D$157,3,FALSE)</f>
        <v>Central</v>
      </c>
      <c r="Q2358" t="str">
        <f>VLOOKUP(L2358,Location!$A$1:$D$157,4,FALSE)</f>
        <v>Small Market</v>
      </c>
      <c r="R2358" t="str">
        <f>VLOOKUP(M2358,Product!$A$1:$D$14,2,FALSE)</f>
        <v>Decaf Irish Cream</v>
      </c>
      <c r="S2358" t="str">
        <f>VLOOKUP(M2358,Product!$A$1:$D$14,3,FALSE)</f>
        <v>Coffee</v>
      </c>
      <c r="T2358" t="str">
        <f>VLOOKUP(M2358,Product!$A$1:$D$14,4,FALSE)</f>
        <v>Decaf</v>
      </c>
    </row>
    <row r="2359" spans="1:20" x14ac:dyDescent="0.3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2">
        <v>43131</v>
      </c>
      <c r="O2359" t="str">
        <f>VLOOKUP(L2359,Location!$A$1:$D$157,2,FALSE)</f>
        <v>Connecticut</v>
      </c>
      <c r="P2359" t="str">
        <f>VLOOKUP(L2359,Location!$A$1:$D$157,3,FALSE)</f>
        <v>East</v>
      </c>
      <c r="Q2359" t="str">
        <f>VLOOKUP(L2359,Location!$A$1:$D$157,4,FALSE)</f>
        <v>Small Market</v>
      </c>
      <c r="R2359" t="str">
        <f>VLOOKUP(M2359,Product!$A$1:$D$14,2,FALSE)</f>
        <v>Lemon</v>
      </c>
      <c r="S2359" t="str">
        <f>VLOOKUP(M2359,Product!$A$1:$D$14,3,FALSE)</f>
        <v>Herbal Tea</v>
      </c>
      <c r="T2359" t="str">
        <f>VLOOKUP(M2359,Product!$A$1:$D$14,4,FALSE)</f>
        <v>Decaf</v>
      </c>
    </row>
    <row r="2360" spans="1:20" x14ac:dyDescent="0.3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s="2">
        <v>43131</v>
      </c>
      <c r="O2360" t="str">
        <f>VLOOKUP(L2360,Location!$A$1:$D$157,2,FALSE)</f>
        <v>Connecticut</v>
      </c>
      <c r="P2360" t="str">
        <f>VLOOKUP(L2360,Location!$A$1:$D$157,3,FALSE)</f>
        <v>East</v>
      </c>
      <c r="Q2360" t="str">
        <f>VLOOKUP(L2360,Location!$A$1:$D$157,4,FALSE)</f>
        <v>Small Market</v>
      </c>
      <c r="R2360" t="str">
        <f>VLOOKUP(M2360,Product!$A$1:$D$14,2,FALSE)</f>
        <v>Mint</v>
      </c>
      <c r="S2360" t="str">
        <f>VLOOKUP(M2360,Product!$A$1:$D$14,3,FALSE)</f>
        <v>Herbal Tea</v>
      </c>
      <c r="T2360" t="str">
        <f>VLOOKUP(M2360,Product!$A$1:$D$14,4,FALSE)</f>
        <v>Decaf</v>
      </c>
    </row>
    <row r="2361" spans="1:20" x14ac:dyDescent="0.3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s="2">
        <v>43131</v>
      </c>
      <c r="O2361" t="str">
        <f>VLOOKUP(L2361,Location!$A$1:$D$157,2,FALSE)</f>
        <v>Connecticut</v>
      </c>
      <c r="P2361" t="str">
        <f>VLOOKUP(L2361,Location!$A$1:$D$157,3,FALSE)</f>
        <v>East</v>
      </c>
      <c r="Q2361" t="str">
        <f>VLOOKUP(L2361,Location!$A$1:$D$157,4,FALSE)</f>
        <v>Small Market</v>
      </c>
      <c r="R2361" t="str">
        <f>VLOOKUP(M2361,Product!$A$1:$D$14,2,FALSE)</f>
        <v>Darjeeling</v>
      </c>
      <c r="S2361" t="str">
        <f>VLOOKUP(M2361,Product!$A$1:$D$14,3,FALSE)</f>
        <v>Tea</v>
      </c>
      <c r="T2361" t="str">
        <f>VLOOKUP(M2361,Product!$A$1:$D$14,4,FALSE)</f>
        <v>Regular</v>
      </c>
    </row>
    <row r="2362" spans="1:20" x14ac:dyDescent="0.3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s="2">
        <v>43131</v>
      </c>
      <c r="O2362" t="str">
        <f>VLOOKUP(L2362,Location!$A$1:$D$157,2,FALSE)</f>
        <v>Connecticut</v>
      </c>
      <c r="P2362" t="str">
        <f>VLOOKUP(L2362,Location!$A$1:$D$157,3,FALSE)</f>
        <v>East</v>
      </c>
      <c r="Q2362" t="str">
        <f>VLOOKUP(L2362,Location!$A$1:$D$157,4,FALSE)</f>
        <v>Small Market</v>
      </c>
      <c r="R2362" t="str">
        <f>VLOOKUP(M2362,Product!$A$1:$D$14,2,FALSE)</f>
        <v>Green Tea</v>
      </c>
      <c r="S2362" t="str">
        <f>VLOOKUP(M2362,Product!$A$1:$D$14,3,FALSE)</f>
        <v>Tea</v>
      </c>
      <c r="T2362" t="str">
        <f>VLOOKUP(M2362,Product!$A$1:$D$14,4,FALSE)</f>
        <v>Regular</v>
      </c>
    </row>
    <row r="2363" spans="1:20" x14ac:dyDescent="0.3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s="2">
        <v>43131</v>
      </c>
      <c r="O2363" t="str">
        <f>VLOOKUP(L2363,Location!$A$1:$D$157,2,FALSE)</f>
        <v>Connecticut</v>
      </c>
      <c r="P2363" t="str">
        <f>VLOOKUP(L2363,Location!$A$1:$D$157,3,FALSE)</f>
        <v>East</v>
      </c>
      <c r="Q2363" t="str">
        <f>VLOOKUP(L2363,Location!$A$1:$D$157,4,FALSE)</f>
        <v>Small Market</v>
      </c>
      <c r="R2363" t="str">
        <f>VLOOKUP(M2363,Product!$A$1:$D$14,2,FALSE)</f>
        <v>Caffe Mocha</v>
      </c>
      <c r="S2363" t="str">
        <f>VLOOKUP(M2363,Product!$A$1:$D$14,3,FALSE)</f>
        <v>Espresso</v>
      </c>
      <c r="T2363" t="str">
        <f>VLOOKUP(M2363,Product!$A$1:$D$14,4,FALSE)</f>
        <v>Regular</v>
      </c>
    </row>
    <row r="2364" spans="1:20" x14ac:dyDescent="0.3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s="2">
        <v>43131</v>
      </c>
      <c r="O2364" t="str">
        <f>VLOOKUP(L2364,Location!$A$1:$D$157,2,FALSE)</f>
        <v>Connecticut</v>
      </c>
      <c r="P2364" t="str">
        <f>VLOOKUP(L2364,Location!$A$1:$D$157,3,FALSE)</f>
        <v>East</v>
      </c>
      <c r="Q2364" t="str">
        <f>VLOOKUP(L2364,Location!$A$1:$D$157,4,FALSE)</f>
        <v>Small Market</v>
      </c>
      <c r="R2364" t="str">
        <f>VLOOKUP(M2364,Product!$A$1:$D$14,2,FALSE)</f>
        <v>Decaf Espresso</v>
      </c>
      <c r="S2364" t="str">
        <f>VLOOKUP(M2364,Product!$A$1:$D$14,3,FALSE)</f>
        <v>Espresso</v>
      </c>
      <c r="T2364" t="str">
        <f>VLOOKUP(M2364,Product!$A$1:$D$14,4,FALSE)</f>
        <v>Decaf</v>
      </c>
    </row>
    <row r="2365" spans="1:20" x14ac:dyDescent="0.3">
      <c r="A2365">
        <v>180</v>
      </c>
      <c r="B2365">
        <v>195</v>
      </c>
      <c r="C2365">
        <v>346</v>
      </c>
      <c r="D2365">
        <v>149</v>
      </c>
      <c r="E2365">
        <v>74</v>
      </c>
      <c r="F2365">
        <v>42</v>
      </c>
      <c r="G2365">
        <v>945</v>
      </c>
      <c r="H2365">
        <v>130</v>
      </c>
      <c r="I2365">
        <v>77</v>
      </c>
      <c r="J2365">
        <v>180</v>
      </c>
      <c r="K2365">
        <v>300</v>
      </c>
      <c r="L2365">
        <v>860</v>
      </c>
      <c r="M2365">
        <v>2</v>
      </c>
      <c r="N2365" s="2">
        <v>43131</v>
      </c>
      <c r="O2365" t="str">
        <f>VLOOKUP(L2365,Location!$A$1:$D$157,2,FALSE)</f>
        <v>Connecticut</v>
      </c>
      <c r="P2365" t="str">
        <f>VLOOKUP(L2365,Location!$A$1:$D$157,3,FALSE)</f>
        <v>East</v>
      </c>
      <c r="Q2365" t="str">
        <f>VLOOKUP(L2365,Location!$A$1:$D$157,4,FALSE)</f>
        <v>Small Market</v>
      </c>
      <c r="R2365" t="str">
        <f>VLOOKUP(M2365,Product!$A$1:$D$14,2,FALSE)</f>
        <v>Columbian</v>
      </c>
      <c r="S2365" t="str">
        <f>VLOOKUP(M2365,Product!$A$1:$D$14,3,FALSE)</f>
        <v>Coffee</v>
      </c>
      <c r="T2365" t="str">
        <f>VLOOKUP(M2365,Product!$A$1:$D$14,4,FALSE)</f>
        <v>Regular</v>
      </c>
    </row>
    <row r="2366" spans="1:20" x14ac:dyDescent="0.3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s="2">
        <v>43131</v>
      </c>
      <c r="O2366" t="str">
        <f>VLOOKUP(L2366,Location!$A$1:$D$157,2,FALSE)</f>
        <v>Florida</v>
      </c>
      <c r="P2366" t="str">
        <f>VLOOKUP(L2366,Location!$A$1:$D$157,3,FALSE)</f>
        <v>East</v>
      </c>
      <c r="Q2366" t="str">
        <f>VLOOKUP(L2366,Location!$A$1:$D$157,4,FALSE)</f>
        <v>Major Market</v>
      </c>
      <c r="R2366" t="str">
        <f>VLOOKUP(M2366,Product!$A$1:$D$14,2,FALSE)</f>
        <v>Chamomile</v>
      </c>
      <c r="S2366" t="str">
        <f>VLOOKUP(M2366,Product!$A$1:$D$14,3,FALSE)</f>
        <v>Herbal Tea</v>
      </c>
      <c r="T2366" t="str">
        <f>VLOOKUP(M2366,Product!$A$1:$D$14,4,FALSE)</f>
        <v>Decaf</v>
      </c>
    </row>
    <row r="2367" spans="1:20" x14ac:dyDescent="0.3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s="2">
        <v>43131</v>
      </c>
      <c r="O2367" t="str">
        <f>VLOOKUP(L2367,Location!$A$1:$D$157,2,FALSE)</f>
        <v>Florida</v>
      </c>
      <c r="P2367" t="str">
        <f>VLOOKUP(L2367,Location!$A$1:$D$157,3,FALSE)</f>
        <v>East</v>
      </c>
      <c r="Q2367" t="str">
        <f>VLOOKUP(L2367,Location!$A$1:$D$157,4,FALSE)</f>
        <v>Major Market</v>
      </c>
      <c r="R2367" t="str">
        <f>VLOOKUP(M2367,Product!$A$1:$D$14,2,FALSE)</f>
        <v>Lemon</v>
      </c>
      <c r="S2367" t="str">
        <f>VLOOKUP(M2367,Product!$A$1:$D$14,3,FALSE)</f>
        <v>Herbal Tea</v>
      </c>
      <c r="T2367" t="str">
        <f>VLOOKUP(M2367,Product!$A$1:$D$14,4,FALSE)</f>
        <v>Decaf</v>
      </c>
    </row>
    <row r="2368" spans="1:20" x14ac:dyDescent="0.3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s="2">
        <v>43131</v>
      </c>
      <c r="O2368" t="str">
        <f>VLOOKUP(L2368,Location!$A$1:$D$157,2,FALSE)</f>
        <v>Florida</v>
      </c>
      <c r="P2368" t="str">
        <f>VLOOKUP(L2368,Location!$A$1:$D$157,3,FALSE)</f>
        <v>East</v>
      </c>
      <c r="Q2368" t="str">
        <f>VLOOKUP(L2368,Location!$A$1:$D$157,4,FALSE)</f>
        <v>Major Market</v>
      </c>
      <c r="R2368" t="str">
        <f>VLOOKUP(M2368,Product!$A$1:$D$14,2,FALSE)</f>
        <v>Mint</v>
      </c>
      <c r="S2368" t="str">
        <f>VLOOKUP(M2368,Product!$A$1:$D$14,3,FALSE)</f>
        <v>Herbal Tea</v>
      </c>
      <c r="T2368" t="str">
        <f>VLOOKUP(M2368,Product!$A$1:$D$14,4,FALSE)</f>
        <v>Decaf</v>
      </c>
    </row>
    <row r="2369" spans="1:20" x14ac:dyDescent="0.3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2">
        <v>43131</v>
      </c>
      <c r="O2369" t="str">
        <f>VLOOKUP(L2369,Location!$A$1:$D$157,2,FALSE)</f>
        <v>Florida</v>
      </c>
      <c r="P2369" t="str">
        <f>VLOOKUP(L2369,Location!$A$1:$D$157,3,FALSE)</f>
        <v>East</v>
      </c>
      <c r="Q2369" t="str">
        <f>VLOOKUP(L2369,Location!$A$1:$D$157,4,FALSE)</f>
        <v>Major Market</v>
      </c>
      <c r="R2369" t="str">
        <f>VLOOKUP(M2369,Product!$A$1:$D$14,2,FALSE)</f>
        <v>Darjeeling</v>
      </c>
      <c r="S2369" t="str">
        <f>VLOOKUP(M2369,Product!$A$1:$D$14,3,FALSE)</f>
        <v>Tea</v>
      </c>
      <c r="T2369" t="str">
        <f>VLOOKUP(M2369,Product!$A$1:$D$14,4,FALSE)</f>
        <v>Regular</v>
      </c>
    </row>
    <row r="2370" spans="1:20" x14ac:dyDescent="0.3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s="2">
        <v>43131</v>
      </c>
      <c r="O2370" t="str">
        <f>VLOOKUP(L2370,Location!$A$1:$D$157,2,FALSE)</f>
        <v>Florida</v>
      </c>
      <c r="P2370" t="str">
        <f>VLOOKUP(L2370,Location!$A$1:$D$157,3,FALSE)</f>
        <v>East</v>
      </c>
      <c r="Q2370" t="str">
        <f>VLOOKUP(L2370,Location!$A$1:$D$157,4,FALSE)</f>
        <v>Major Market</v>
      </c>
      <c r="R2370" t="str">
        <f>VLOOKUP(M2370,Product!$A$1:$D$14,2,FALSE)</f>
        <v>Green Tea</v>
      </c>
      <c r="S2370" t="str">
        <f>VLOOKUP(M2370,Product!$A$1:$D$14,3,FALSE)</f>
        <v>Tea</v>
      </c>
      <c r="T2370" t="str">
        <f>VLOOKUP(M2370,Product!$A$1:$D$14,4,FALSE)</f>
        <v>Regular</v>
      </c>
    </row>
    <row r="2371" spans="1:20" x14ac:dyDescent="0.3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s="2">
        <v>43131</v>
      </c>
      <c r="O2371" t="str">
        <f>VLOOKUP(L2371,Location!$A$1:$D$157,2,FALSE)</f>
        <v>Florida</v>
      </c>
      <c r="P2371" t="str">
        <f>VLOOKUP(L2371,Location!$A$1:$D$157,3,FALSE)</f>
        <v>East</v>
      </c>
      <c r="Q2371" t="str">
        <f>VLOOKUP(L2371,Location!$A$1:$D$157,4,FALSE)</f>
        <v>Major Market</v>
      </c>
      <c r="R2371" t="str">
        <f>VLOOKUP(M2371,Product!$A$1:$D$14,2,FALSE)</f>
        <v>Caffe Mocha</v>
      </c>
      <c r="S2371" t="str">
        <f>VLOOKUP(M2371,Product!$A$1:$D$14,3,FALSE)</f>
        <v>Espresso</v>
      </c>
      <c r="T2371" t="str">
        <f>VLOOKUP(M2371,Product!$A$1:$D$14,4,FALSE)</f>
        <v>Regular</v>
      </c>
    </row>
    <row r="2372" spans="1:20" x14ac:dyDescent="0.3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s="2">
        <v>43131</v>
      </c>
      <c r="O2372" t="str">
        <f>VLOOKUP(L2372,Location!$A$1:$D$157,2,FALSE)</f>
        <v>Florida</v>
      </c>
      <c r="P2372" t="str">
        <f>VLOOKUP(L2372,Location!$A$1:$D$157,3,FALSE)</f>
        <v>East</v>
      </c>
      <c r="Q2372" t="str">
        <f>VLOOKUP(L2372,Location!$A$1:$D$157,4,FALSE)</f>
        <v>Major Market</v>
      </c>
      <c r="R2372" t="str">
        <f>VLOOKUP(M2372,Product!$A$1:$D$14,2,FALSE)</f>
        <v>Decaf Espresso</v>
      </c>
      <c r="S2372" t="str">
        <f>VLOOKUP(M2372,Product!$A$1:$D$14,3,FALSE)</f>
        <v>Espresso</v>
      </c>
      <c r="T2372" t="str">
        <f>VLOOKUP(M2372,Product!$A$1:$D$14,4,FALSE)</f>
        <v>Decaf</v>
      </c>
    </row>
    <row r="2373" spans="1:20" x14ac:dyDescent="0.3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s="2">
        <v>43131</v>
      </c>
      <c r="O2373" t="str">
        <f>VLOOKUP(L2373,Location!$A$1:$D$157,2,FALSE)</f>
        <v>Florida</v>
      </c>
      <c r="P2373" t="str">
        <f>VLOOKUP(L2373,Location!$A$1:$D$157,3,FALSE)</f>
        <v>East</v>
      </c>
      <c r="Q2373" t="str">
        <f>VLOOKUP(L2373,Location!$A$1:$D$157,4,FALSE)</f>
        <v>Major Market</v>
      </c>
      <c r="R2373" t="str">
        <f>VLOOKUP(M2373,Product!$A$1:$D$14,2,FALSE)</f>
        <v>Columbian</v>
      </c>
      <c r="S2373" t="str">
        <f>VLOOKUP(M2373,Product!$A$1:$D$14,3,FALSE)</f>
        <v>Coffee</v>
      </c>
      <c r="T2373" t="str">
        <f>VLOOKUP(M2373,Product!$A$1:$D$14,4,FALSE)</f>
        <v>Regular</v>
      </c>
    </row>
    <row r="2374" spans="1:20" x14ac:dyDescent="0.3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s="2">
        <v>43131</v>
      </c>
      <c r="O2374" t="str">
        <f>VLOOKUP(L2374,Location!$A$1:$D$157,2,FALSE)</f>
        <v>Florida</v>
      </c>
      <c r="P2374" t="str">
        <f>VLOOKUP(L2374,Location!$A$1:$D$157,3,FALSE)</f>
        <v>East</v>
      </c>
      <c r="Q2374" t="str">
        <f>VLOOKUP(L2374,Location!$A$1:$D$157,4,FALSE)</f>
        <v>Major Market</v>
      </c>
      <c r="R2374" t="str">
        <f>VLOOKUP(M2374,Product!$A$1:$D$14,2,FALSE)</f>
        <v>Decaf Irish Cream</v>
      </c>
      <c r="S2374" t="str">
        <f>VLOOKUP(M2374,Product!$A$1:$D$14,3,FALSE)</f>
        <v>Coffee</v>
      </c>
      <c r="T2374" t="str">
        <f>VLOOKUP(M2374,Product!$A$1:$D$14,4,FALSE)</f>
        <v>Decaf</v>
      </c>
    </row>
    <row r="2375" spans="1:20" x14ac:dyDescent="0.3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s="2">
        <v>43131</v>
      </c>
      <c r="O2375" t="str">
        <f>VLOOKUP(L2375,Location!$A$1:$D$157,2,FALSE)</f>
        <v>Massachusetts</v>
      </c>
      <c r="P2375" t="str">
        <f>VLOOKUP(L2375,Location!$A$1:$D$157,3,FALSE)</f>
        <v>East</v>
      </c>
      <c r="Q2375" t="str">
        <f>VLOOKUP(L2375,Location!$A$1:$D$157,4,FALSE)</f>
        <v>Major Market</v>
      </c>
      <c r="R2375" t="str">
        <f>VLOOKUP(M2375,Product!$A$1:$D$14,2,FALSE)</f>
        <v>Lemon</v>
      </c>
      <c r="S2375" t="str">
        <f>VLOOKUP(M2375,Product!$A$1:$D$14,3,FALSE)</f>
        <v>Herbal Tea</v>
      </c>
      <c r="T2375" t="str">
        <f>VLOOKUP(M2375,Product!$A$1:$D$14,4,FALSE)</f>
        <v>Decaf</v>
      </c>
    </row>
    <row r="2376" spans="1:20" x14ac:dyDescent="0.3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s="2">
        <v>43131</v>
      </c>
      <c r="O2376" t="str">
        <f>VLOOKUP(L2376,Location!$A$1:$D$157,2,FALSE)</f>
        <v>Massachusetts</v>
      </c>
      <c r="P2376" t="str">
        <f>VLOOKUP(L2376,Location!$A$1:$D$157,3,FALSE)</f>
        <v>East</v>
      </c>
      <c r="Q2376" t="str">
        <f>VLOOKUP(L2376,Location!$A$1:$D$157,4,FALSE)</f>
        <v>Major Market</v>
      </c>
      <c r="R2376" t="str">
        <f>VLOOKUP(M2376,Product!$A$1:$D$14,2,FALSE)</f>
        <v>Darjeeling</v>
      </c>
      <c r="S2376" t="str">
        <f>VLOOKUP(M2376,Product!$A$1:$D$14,3,FALSE)</f>
        <v>Tea</v>
      </c>
      <c r="T2376" t="str">
        <f>VLOOKUP(M2376,Product!$A$1:$D$14,4,FALSE)</f>
        <v>Regular</v>
      </c>
    </row>
    <row r="2377" spans="1:20" x14ac:dyDescent="0.3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2">
        <v>43131</v>
      </c>
      <c r="O2377" t="str">
        <f>VLOOKUP(L2377,Location!$A$1:$D$157,2,FALSE)</f>
        <v>Massachusetts</v>
      </c>
      <c r="P2377" t="str">
        <f>VLOOKUP(L2377,Location!$A$1:$D$157,3,FALSE)</f>
        <v>East</v>
      </c>
      <c r="Q2377" t="str">
        <f>VLOOKUP(L2377,Location!$A$1:$D$157,4,FALSE)</f>
        <v>Major Market</v>
      </c>
      <c r="R2377" t="str">
        <f>VLOOKUP(M2377,Product!$A$1:$D$14,2,FALSE)</f>
        <v>Green Tea</v>
      </c>
      <c r="S2377" t="str">
        <f>VLOOKUP(M2377,Product!$A$1:$D$14,3,FALSE)</f>
        <v>Tea</v>
      </c>
      <c r="T2377" t="str">
        <f>VLOOKUP(M2377,Product!$A$1:$D$14,4,FALSE)</f>
        <v>Regular</v>
      </c>
    </row>
    <row r="2378" spans="1:20" x14ac:dyDescent="0.3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s="2">
        <v>43131</v>
      </c>
      <c r="O2378" t="str">
        <f>VLOOKUP(L2378,Location!$A$1:$D$157,2,FALSE)</f>
        <v>Massachusetts</v>
      </c>
      <c r="P2378" t="str">
        <f>VLOOKUP(L2378,Location!$A$1:$D$157,3,FALSE)</f>
        <v>East</v>
      </c>
      <c r="Q2378" t="str">
        <f>VLOOKUP(L2378,Location!$A$1:$D$157,4,FALSE)</f>
        <v>Major Market</v>
      </c>
      <c r="R2378" t="str">
        <f>VLOOKUP(M2378,Product!$A$1:$D$14,2,FALSE)</f>
        <v>Caffe Mocha</v>
      </c>
      <c r="S2378" t="str">
        <f>VLOOKUP(M2378,Product!$A$1:$D$14,3,FALSE)</f>
        <v>Espresso</v>
      </c>
      <c r="T2378" t="str">
        <f>VLOOKUP(M2378,Product!$A$1:$D$14,4,FALSE)</f>
        <v>Regular</v>
      </c>
    </row>
    <row r="2379" spans="1:20" x14ac:dyDescent="0.3">
      <c r="A2379">
        <v>147</v>
      </c>
      <c r="B2379">
        <v>170</v>
      </c>
      <c r="C2379">
        <v>362</v>
      </c>
      <c r="D2379">
        <v>136</v>
      </c>
      <c r="E2379">
        <v>71</v>
      </c>
      <c r="F2379">
        <v>47</v>
      </c>
      <c r="G2379">
        <v>1073</v>
      </c>
      <c r="H2379">
        <v>110</v>
      </c>
      <c r="I2379">
        <v>149</v>
      </c>
      <c r="J2379">
        <v>170</v>
      </c>
      <c r="K2379">
        <v>330</v>
      </c>
      <c r="L2379">
        <v>774</v>
      </c>
      <c r="M2379">
        <v>7</v>
      </c>
      <c r="N2379" s="2">
        <v>43131</v>
      </c>
      <c r="O2379" t="str">
        <f>VLOOKUP(L2379,Location!$A$1:$D$157,2,FALSE)</f>
        <v>Massachusetts</v>
      </c>
      <c r="P2379" t="str">
        <f>VLOOKUP(L2379,Location!$A$1:$D$157,3,FALSE)</f>
        <v>East</v>
      </c>
      <c r="Q2379" t="str">
        <f>VLOOKUP(L2379,Location!$A$1:$D$157,4,FALSE)</f>
        <v>Major Market</v>
      </c>
      <c r="R2379" t="str">
        <f>VLOOKUP(M2379,Product!$A$1:$D$14,2,FALSE)</f>
        <v>Regular Espresso</v>
      </c>
      <c r="S2379" t="str">
        <f>VLOOKUP(M2379,Product!$A$1:$D$14,3,FALSE)</f>
        <v>Espresso</v>
      </c>
      <c r="T2379" t="str">
        <f>VLOOKUP(M2379,Product!$A$1:$D$14,4,FALSE)</f>
        <v>Regular</v>
      </c>
    </row>
    <row r="2380" spans="1:20" x14ac:dyDescent="0.3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s="2">
        <v>43131</v>
      </c>
      <c r="O2380" t="str">
        <f>VLOOKUP(L2380,Location!$A$1:$D$157,2,FALSE)</f>
        <v>Massachusetts</v>
      </c>
      <c r="P2380" t="str">
        <f>VLOOKUP(L2380,Location!$A$1:$D$157,3,FALSE)</f>
        <v>East</v>
      </c>
      <c r="Q2380" t="str">
        <f>VLOOKUP(L2380,Location!$A$1:$D$157,4,FALSE)</f>
        <v>Major Market</v>
      </c>
      <c r="R2380" t="str">
        <f>VLOOKUP(M2380,Product!$A$1:$D$14,2,FALSE)</f>
        <v>Columbian</v>
      </c>
      <c r="S2380" t="str">
        <f>VLOOKUP(M2380,Product!$A$1:$D$14,3,FALSE)</f>
        <v>Coffee</v>
      </c>
      <c r="T2380" t="str">
        <f>VLOOKUP(M2380,Product!$A$1:$D$14,4,FALSE)</f>
        <v>Regular</v>
      </c>
    </row>
    <row r="2381" spans="1:20" x14ac:dyDescent="0.3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2">
        <v>43131</v>
      </c>
      <c r="O2381" t="str">
        <f>VLOOKUP(L2381,Location!$A$1:$D$157,2,FALSE)</f>
        <v>New Hampshire</v>
      </c>
      <c r="P2381" t="str">
        <f>VLOOKUP(L2381,Location!$A$1:$D$157,3,FALSE)</f>
        <v>East</v>
      </c>
      <c r="Q2381" t="str">
        <f>VLOOKUP(L2381,Location!$A$1:$D$157,4,FALSE)</f>
        <v>Small Market</v>
      </c>
      <c r="R2381" t="str">
        <f>VLOOKUP(M2381,Product!$A$1:$D$14,2,FALSE)</f>
        <v>Lemon</v>
      </c>
      <c r="S2381" t="str">
        <f>VLOOKUP(M2381,Product!$A$1:$D$14,3,FALSE)</f>
        <v>Herbal Tea</v>
      </c>
      <c r="T2381" t="str">
        <f>VLOOKUP(M2381,Product!$A$1:$D$14,4,FALSE)</f>
        <v>Decaf</v>
      </c>
    </row>
    <row r="2382" spans="1:20" x14ac:dyDescent="0.3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s="2">
        <v>43131</v>
      </c>
      <c r="O2382" t="str">
        <f>VLOOKUP(L2382,Location!$A$1:$D$157,2,FALSE)</f>
        <v>New Hampshire</v>
      </c>
      <c r="P2382" t="str">
        <f>VLOOKUP(L2382,Location!$A$1:$D$157,3,FALSE)</f>
        <v>East</v>
      </c>
      <c r="Q2382" t="str">
        <f>VLOOKUP(L2382,Location!$A$1:$D$157,4,FALSE)</f>
        <v>Small Market</v>
      </c>
      <c r="R2382" t="str">
        <f>VLOOKUP(M2382,Product!$A$1:$D$14,2,FALSE)</f>
        <v>Darjeeling</v>
      </c>
      <c r="S2382" t="str">
        <f>VLOOKUP(M2382,Product!$A$1:$D$14,3,FALSE)</f>
        <v>Tea</v>
      </c>
      <c r="T2382" t="str">
        <f>VLOOKUP(M2382,Product!$A$1:$D$14,4,FALSE)</f>
        <v>Regular</v>
      </c>
    </row>
    <row r="2383" spans="1:20" x14ac:dyDescent="0.3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s="2">
        <v>43131</v>
      </c>
      <c r="O2383" t="str">
        <f>VLOOKUP(L2383,Location!$A$1:$D$157,2,FALSE)</f>
        <v>New Hampshire</v>
      </c>
      <c r="P2383" t="str">
        <f>VLOOKUP(L2383,Location!$A$1:$D$157,3,FALSE)</f>
        <v>East</v>
      </c>
      <c r="Q2383" t="str">
        <f>VLOOKUP(L2383,Location!$A$1:$D$157,4,FALSE)</f>
        <v>Small Market</v>
      </c>
      <c r="R2383" t="str">
        <f>VLOOKUP(M2383,Product!$A$1:$D$14,2,FALSE)</f>
        <v>Green Tea</v>
      </c>
      <c r="S2383" t="str">
        <f>VLOOKUP(M2383,Product!$A$1:$D$14,3,FALSE)</f>
        <v>Tea</v>
      </c>
      <c r="T2383" t="str">
        <f>VLOOKUP(M2383,Product!$A$1:$D$14,4,FALSE)</f>
        <v>Regular</v>
      </c>
    </row>
    <row r="2384" spans="1:20" x14ac:dyDescent="0.3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s="2">
        <v>43131</v>
      </c>
      <c r="O2384" t="str">
        <f>VLOOKUP(L2384,Location!$A$1:$D$157,2,FALSE)</f>
        <v>New Hampshire</v>
      </c>
      <c r="P2384" t="str">
        <f>VLOOKUP(L2384,Location!$A$1:$D$157,3,FALSE)</f>
        <v>East</v>
      </c>
      <c r="Q2384" t="str">
        <f>VLOOKUP(L2384,Location!$A$1:$D$157,4,FALSE)</f>
        <v>Small Market</v>
      </c>
      <c r="R2384" t="str">
        <f>VLOOKUP(M2384,Product!$A$1:$D$14,2,FALSE)</f>
        <v>Caffe Mocha</v>
      </c>
      <c r="S2384" t="str">
        <f>VLOOKUP(M2384,Product!$A$1:$D$14,3,FALSE)</f>
        <v>Espresso</v>
      </c>
      <c r="T2384" t="str">
        <f>VLOOKUP(M2384,Product!$A$1:$D$14,4,FALSE)</f>
        <v>Regular</v>
      </c>
    </row>
    <row r="2385" spans="1:20" x14ac:dyDescent="0.3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s="2">
        <v>43131</v>
      </c>
      <c r="O2385" t="str">
        <f>VLOOKUP(L2385,Location!$A$1:$D$157,2,FALSE)</f>
        <v>New Hampshire</v>
      </c>
      <c r="P2385" t="str">
        <f>VLOOKUP(L2385,Location!$A$1:$D$157,3,FALSE)</f>
        <v>East</v>
      </c>
      <c r="Q2385" t="str">
        <f>VLOOKUP(L2385,Location!$A$1:$D$157,4,FALSE)</f>
        <v>Small Market</v>
      </c>
      <c r="R2385" t="str">
        <f>VLOOKUP(M2385,Product!$A$1:$D$14,2,FALSE)</f>
        <v>Regular Espresso</v>
      </c>
      <c r="S2385" t="str">
        <f>VLOOKUP(M2385,Product!$A$1:$D$14,3,FALSE)</f>
        <v>Espresso</v>
      </c>
      <c r="T2385" t="str">
        <f>VLOOKUP(M2385,Product!$A$1:$D$14,4,FALSE)</f>
        <v>Regular</v>
      </c>
    </row>
    <row r="2386" spans="1:20" x14ac:dyDescent="0.3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s="2">
        <v>43131</v>
      </c>
      <c r="O2386" t="str">
        <f>VLOOKUP(L2386,Location!$A$1:$D$157,2,FALSE)</f>
        <v>New Hampshire</v>
      </c>
      <c r="P2386" t="str">
        <f>VLOOKUP(L2386,Location!$A$1:$D$157,3,FALSE)</f>
        <v>East</v>
      </c>
      <c r="Q2386" t="str">
        <f>VLOOKUP(L2386,Location!$A$1:$D$157,4,FALSE)</f>
        <v>Small Market</v>
      </c>
      <c r="R2386" t="str">
        <f>VLOOKUP(M2386,Product!$A$1:$D$14,2,FALSE)</f>
        <v>Amaretto</v>
      </c>
      <c r="S2386" t="str">
        <f>VLOOKUP(M2386,Product!$A$1:$D$14,3,FALSE)</f>
        <v>Coffee</v>
      </c>
      <c r="T2386" t="str">
        <f>VLOOKUP(M2386,Product!$A$1:$D$14,4,FALSE)</f>
        <v>Regular</v>
      </c>
    </row>
    <row r="2387" spans="1:20" x14ac:dyDescent="0.3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s="2">
        <v>43131</v>
      </c>
      <c r="O2387" t="str">
        <f>VLOOKUP(L2387,Location!$A$1:$D$157,2,FALSE)</f>
        <v>New Hampshire</v>
      </c>
      <c r="P2387" t="str">
        <f>VLOOKUP(L2387,Location!$A$1:$D$157,3,FALSE)</f>
        <v>East</v>
      </c>
      <c r="Q2387" t="str">
        <f>VLOOKUP(L2387,Location!$A$1:$D$157,4,FALSE)</f>
        <v>Small Market</v>
      </c>
      <c r="R2387" t="str">
        <f>VLOOKUP(M2387,Product!$A$1:$D$14,2,FALSE)</f>
        <v>Columbian</v>
      </c>
      <c r="S2387" t="str">
        <f>VLOOKUP(M2387,Product!$A$1:$D$14,3,FALSE)</f>
        <v>Coffee</v>
      </c>
      <c r="T2387" t="str">
        <f>VLOOKUP(M2387,Product!$A$1:$D$14,4,FALSE)</f>
        <v>Regular</v>
      </c>
    </row>
    <row r="2388" spans="1:20" x14ac:dyDescent="0.3">
      <c r="A2388">
        <v>194</v>
      </c>
      <c r="B2388">
        <v>255</v>
      </c>
      <c r="C2388">
        <v>528</v>
      </c>
      <c r="D2388">
        <v>266</v>
      </c>
      <c r="E2388">
        <v>124</v>
      </c>
      <c r="F2388">
        <v>91</v>
      </c>
      <c r="G2388">
        <v>1454</v>
      </c>
      <c r="H2388">
        <v>110</v>
      </c>
      <c r="I2388">
        <v>153</v>
      </c>
      <c r="J2388">
        <v>200</v>
      </c>
      <c r="K2388">
        <v>380</v>
      </c>
      <c r="L2388">
        <v>518</v>
      </c>
      <c r="M2388">
        <v>9</v>
      </c>
      <c r="N2388" s="2">
        <v>43131</v>
      </c>
      <c r="O2388" t="str">
        <f>VLOOKUP(L2388,Location!$A$1:$D$157,2,FALSE)</f>
        <v>New York</v>
      </c>
      <c r="P2388" t="str">
        <f>VLOOKUP(L2388,Location!$A$1:$D$157,3,FALSE)</f>
        <v>East</v>
      </c>
      <c r="Q2388" t="str">
        <f>VLOOKUP(L2388,Location!$A$1:$D$157,4,FALSE)</f>
        <v>Major Market</v>
      </c>
      <c r="R2388" t="str">
        <f>VLOOKUP(M2388,Product!$A$1:$D$14,2,FALSE)</f>
        <v>Lemon</v>
      </c>
      <c r="S2388" t="str">
        <f>VLOOKUP(M2388,Product!$A$1:$D$14,3,FALSE)</f>
        <v>Herbal Tea</v>
      </c>
      <c r="T2388" t="str">
        <f>VLOOKUP(M2388,Product!$A$1:$D$14,4,FALSE)</f>
        <v>Decaf</v>
      </c>
    </row>
    <row r="2389" spans="1:20" x14ac:dyDescent="0.3">
      <c r="A2389">
        <v>-178</v>
      </c>
      <c r="B2389">
        <v>-33</v>
      </c>
      <c r="C2389">
        <v>192</v>
      </c>
      <c r="D2389">
        <v>258</v>
      </c>
      <c r="E2389">
        <v>87</v>
      </c>
      <c r="F2389">
        <v>66</v>
      </c>
      <c r="G2389">
        <v>1214</v>
      </c>
      <c r="H2389">
        <v>-80</v>
      </c>
      <c r="I2389">
        <v>110</v>
      </c>
      <c r="J2389">
        <v>-20</v>
      </c>
      <c r="K2389">
        <v>140</v>
      </c>
      <c r="L2389">
        <v>845</v>
      </c>
      <c r="M2389">
        <v>10</v>
      </c>
      <c r="N2389" s="2">
        <v>43131</v>
      </c>
      <c r="O2389" t="str">
        <f>VLOOKUP(L2389,Location!$A$1:$D$157,2,FALSE)</f>
        <v>New York</v>
      </c>
      <c r="P2389" t="str">
        <f>VLOOKUP(L2389,Location!$A$1:$D$157,3,FALSE)</f>
        <v>East</v>
      </c>
      <c r="Q2389" t="str">
        <f>VLOOKUP(L2389,Location!$A$1:$D$157,4,FALSE)</f>
        <v>Major Market</v>
      </c>
      <c r="R2389" t="str">
        <f>VLOOKUP(M2389,Product!$A$1:$D$14,2,FALSE)</f>
        <v>Mint</v>
      </c>
      <c r="S2389" t="str">
        <f>VLOOKUP(M2389,Product!$A$1:$D$14,3,FALSE)</f>
        <v>Herbal Tea</v>
      </c>
      <c r="T2389" t="str">
        <f>VLOOKUP(M2389,Product!$A$1:$D$14,4,FALSE)</f>
        <v>Decaf</v>
      </c>
    </row>
    <row r="2390" spans="1:20" x14ac:dyDescent="0.3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90</v>
      </c>
      <c r="J2390">
        <v>150</v>
      </c>
      <c r="K2390">
        <v>250</v>
      </c>
      <c r="L2390">
        <v>347</v>
      </c>
      <c r="M2390">
        <v>11</v>
      </c>
      <c r="N2390" s="2">
        <v>43131</v>
      </c>
      <c r="O2390" t="str">
        <f>VLOOKUP(L2390,Location!$A$1:$D$157,2,FALSE)</f>
        <v>New York</v>
      </c>
      <c r="P2390" t="str">
        <f>VLOOKUP(L2390,Location!$A$1:$D$157,3,FALSE)</f>
        <v>East</v>
      </c>
      <c r="Q2390" t="str">
        <f>VLOOKUP(L2390,Location!$A$1:$D$157,4,FALSE)</f>
        <v>Major Market</v>
      </c>
      <c r="R2390" t="str">
        <f>VLOOKUP(M2390,Product!$A$1:$D$14,2,FALSE)</f>
        <v>Darjeeling</v>
      </c>
      <c r="S2390" t="str">
        <f>VLOOKUP(M2390,Product!$A$1:$D$14,3,FALSE)</f>
        <v>Tea</v>
      </c>
      <c r="T2390" t="str">
        <f>VLOOKUP(M2390,Product!$A$1:$D$14,4,FALSE)</f>
        <v>Regular</v>
      </c>
    </row>
    <row r="2391" spans="1:20" x14ac:dyDescent="0.3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127</v>
      </c>
      <c r="J2391">
        <v>160</v>
      </c>
      <c r="K2391">
        <v>260</v>
      </c>
      <c r="L2391">
        <v>631</v>
      </c>
      <c r="M2391">
        <v>12</v>
      </c>
      <c r="N2391" s="2">
        <v>43131</v>
      </c>
      <c r="O2391" t="str">
        <f>VLOOKUP(L2391,Location!$A$1:$D$157,2,FALSE)</f>
        <v>New York</v>
      </c>
      <c r="P2391" t="str">
        <f>VLOOKUP(L2391,Location!$A$1:$D$157,3,FALSE)</f>
        <v>East</v>
      </c>
      <c r="Q2391" t="str">
        <f>VLOOKUP(L2391,Location!$A$1:$D$157,4,FALSE)</f>
        <v>Major Market</v>
      </c>
      <c r="R2391" t="str">
        <f>VLOOKUP(M2391,Product!$A$1:$D$14,2,FALSE)</f>
        <v>Earl Grey</v>
      </c>
      <c r="S2391" t="str">
        <f>VLOOKUP(M2391,Product!$A$1:$D$14,3,FALSE)</f>
        <v>Tea</v>
      </c>
      <c r="T2391" t="str">
        <f>VLOOKUP(M2391,Product!$A$1:$D$14,4,FALSE)</f>
        <v>Regular</v>
      </c>
    </row>
    <row r="2392" spans="1:20" x14ac:dyDescent="0.3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s="2">
        <v>43131</v>
      </c>
      <c r="O2392" t="str">
        <f>VLOOKUP(L2392,Location!$A$1:$D$157,2,FALSE)</f>
        <v>New York</v>
      </c>
      <c r="P2392" t="str">
        <f>VLOOKUP(L2392,Location!$A$1:$D$157,3,FALSE)</f>
        <v>East</v>
      </c>
      <c r="Q2392" t="str">
        <f>VLOOKUP(L2392,Location!$A$1:$D$157,4,FALSE)</f>
        <v>Major Market</v>
      </c>
      <c r="R2392" t="str">
        <f>VLOOKUP(M2392,Product!$A$1:$D$14,2,FALSE)</f>
        <v>Green Tea</v>
      </c>
      <c r="S2392" t="str">
        <f>VLOOKUP(M2392,Product!$A$1:$D$14,3,FALSE)</f>
        <v>Tea</v>
      </c>
      <c r="T2392" t="str">
        <f>VLOOKUP(M2392,Product!$A$1:$D$14,4,FALSE)</f>
        <v>Regular</v>
      </c>
    </row>
    <row r="2393" spans="1:20" x14ac:dyDescent="0.3">
      <c r="A2393">
        <v>-301</v>
      </c>
      <c r="B2393">
        <v>-60</v>
      </c>
      <c r="C2393">
        <v>65</v>
      </c>
      <c r="D2393">
        <v>146</v>
      </c>
      <c r="E2393">
        <v>143</v>
      </c>
      <c r="F2393">
        <v>110</v>
      </c>
      <c r="G2393">
        <v>901</v>
      </c>
      <c r="H2393">
        <v>-190</v>
      </c>
      <c r="I2393">
        <v>141</v>
      </c>
      <c r="J2393">
        <v>-60</v>
      </c>
      <c r="K2393">
        <v>50</v>
      </c>
      <c r="L2393">
        <v>585</v>
      </c>
      <c r="M2393">
        <v>5</v>
      </c>
      <c r="N2393" s="2">
        <v>43131</v>
      </c>
      <c r="O2393" t="str">
        <f>VLOOKUP(L2393,Location!$A$1:$D$157,2,FALSE)</f>
        <v>New York</v>
      </c>
      <c r="P2393" t="str">
        <f>VLOOKUP(L2393,Location!$A$1:$D$157,3,FALSE)</f>
        <v>East</v>
      </c>
      <c r="Q2393" t="str">
        <f>VLOOKUP(L2393,Location!$A$1:$D$157,4,FALSE)</f>
        <v>Major Market</v>
      </c>
      <c r="R2393" t="str">
        <f>VLOOKUP(M2393,Product!$A$1:$D$14,2,FALSE)</f>
        <v>Caffe Mocha</v>
      </c>
      <c r="S2393" t="str">
        <f>VLOOKUP(M2393,Product!$A$1:$D$14,3,FALSE)</f>
        <v>Espresso</v>
      </c>
      <c r="T2393" t="str">
        <f>VLOOKUP(M2393,Product!$A$1:$D$14,4,FALSE)</f>
        <v>Regular</v>
      </c>
    </row>
    <row r="2394" spans="1:20" x14ac:dyDescent="0.3">
      <c r="A2394">
        <v>392</v>
      </c>
      <c r="B2394">
        <v>352</v>
      </c>
      <c r="C2394">
        <v>618</v>
      </c>
      <c r="D2394">
        <v>236</v>
      </c>
      <c r="E2394">
        <v>88</v>
      </c>
      <c r="F2394">
        <v>63</v>
      </c>
      <c r="G2394">
        <v>1402</v>
      </c>
      <c r="H2394">
        <v>280</v>
      </c>
      <c r="I2394">
        <v>200</v>
      </c>
      <c r="J2394">
        <v>350</v>
      </c>
      <c r="K2394">
        <v>560</v>
      </c>
      <c r="L2394">
        <v>917</v>
      </c>
      <c r="M2394">
        <v>7</v>
      </c>
      <c r="N2394" s="2">
        <v>43131</v>
      </c>
      <c r="O2394" t="str">
        <f>VLOOKUP(L2394,Location!$A$1:$D$157,2,FALSE)</f>
        <v>New York</v>
      </c>
      <c r="P2394" t="str">
        <f>VLOOKUP(L2394,Location!$A$1:$D$157,3,FALSE)</f>
        <v>East</v>
      </c>
      <c r="Q2394" t="str">
        <f>VLOOKUP(L2394,Location!$A$1:$D$157,4,FALSE)</f>
        <v>Major Market</v>
      </c>
      <c r="R2394" t="str">
        <f>VLOOKUP(M2394,Product!$A$1:$D$14,2,FALSE)</f>
        <v>Regular Espresso</v>
      </c>
      <c r="S2394" t="str">
        <f>VLOOKUP(M2394,Product!$A$1:$D$14,3,FALSE)</f>
        <v>Espresso</v>
      </c>
      <c r="T2394" t="str">
        <f>VLOOKUP(M2394,Product!$A$1:$D$14,4,FALSE)</f>
        <v>Regular</v>
      </c>
    </row>
    <row r="2395" spans="1:20" x14ac:dyDescent="0.3">
      <c r="A2395">
        <v>364</v>
      </c>
      <c r="B2395">
        <v>387</v>
      </c>
      <c r="C2395">
        <v>687</v>
      </c>
      <c r="D2395">
        <v>306</v>
      </c>
      <c r="E2395">
        <v>142</v>
      </c>
      <c r="F2395">
        <v>90</v>
      </c>
      <c r="G2395">
        <v>2067</v>
      </c>
      <c r="H2395">
        <v>250</v>
      </c>
      <c r="I2395">
        <v>163</v>
      </c>
      <c r="J2395">
        <v>370</v>
      </c>
      <c r="K2395">
        <v>610</v>
      </c>
      <c r="L2395">
        <v>718</v>
      </c>
      <c r="M2395">
        <v>2</v>
      </c>
      <c r="N2395" s="2">
        <v>43131</v>
      </c>
      <c r="O2395" t="str">
        <f>VLOOKUP(L2395,Location!$A$1:$D$157,2,FALSE)</f>
        <v>New York</v>
      </c>
      <c r="P2395" t="str">
        <f>VLOOKUP(L2395,Location!$A$1:$D$157,3,FALSE)</f>
        <v>East</v>
      </c>
      <c r="Q2395" t="str">
        <f>VLOOKUP(L2395,Location!$A$1:$D$157,4,FALSE)</f>
        <v>Major Market</v>
      </c>
      <c r="R2395" t="str">
        <f>VLOOKUP(M2395,Product!$A$1:$D$14,2,FALSE)</f>
        <v>Columbian</v>
      </c>
      <c r="S2395" t="str">
        <f>VLOOKUP(M2395,Product!$A$1:$D$14,3,FALSE)</f>
        <v>Coffee</v>
      </c>
      <c r="T2395" t="str">
        <f>VLOOKUP(M2395,Product!$A$1:$D$14,4,FALSE)</f>
        <v>Regular</v>
      </c>
    </row>
    <row r="2396" spans="1:20" x14ac:dyDescent="0.3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s="2">
        <v>43131</v>
      </c>
      <c r="O2396" t="str">
        <f>VLOOKUP(L2396,Location!$A$1:$D$157,2,FALSE)</f>
        <v>Louisiana</v>
      </c>
      <c r="P2396" t="str">
        <f>VLOOKUP(L2396,Location!$A$1:$D$157,3,FALSE)</f>
        <v>South</v>
      </c>
      <c r="Q2396" t="str">
        <f>VLOOKUP(L2396,Location!$A$1:$D$157,4,FALSE)</f>
        <v>Small Market</v>
      </c>
      <c r="R2396" t="str">
        <f>VLOOKUP(M2396,Product!$A$1:$D$14,2,FALSE)</f>
        <v>Chamomile</v>
      </c>
      <c r="S2396" t="str">
        <f>VLOOKUP(M2396,Product!$A$1:$D$14,3,FALSE)</f>
        <v>Herbal Tea</v>
      </c>
      <c r="T2396" t="str">
        <f>VLOOKUP(M2396,Product!$A$1:$D$14,4,FALSE)</f>
        <v>Decaf</v>
      </c>
    </row>
    <row r="2397" spans="1:20" x14ac:dyDescent="0.3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2">
        <v>43131</v>
      </c>
      <c r="O2397" t="str">
        <f>VLOOKUP(L2397,Location!$A$1:$D$157,2,FALSE)</f>
        <v>Louisiana</v>
      </c>
      <c r="P2397" t="str">
        <f>VLOOKUP(L2397,Location!$A$1:$D$157,3,FALSE)</f>
        <v>South</v>
      </c>
      <c r="Q2397" t="str">
        <f>VLOOKUP(L2397,Location!$A$1:$D$157,4,FALSE)</f>
        <v>Small Market</v>
      </c>
      <c r="R2397" t="str">
        <f>VLOOKUP(M2397,Product!$A$1:$D$14,2,FALSE)</f>
        <v>Lemon</v>
      </c>
      <c r="S2397" t="str">
        <f>VLOOKUP(M2397,Product!$A$1:$D$14,3,FALSE)</f>
        <v>Herbal Tea</v>
      </c>
      <c r="T2397" t="str">
        <f>VLOOKUP(M2397,Product!$A$1:$D$14,4,FALSE)</f>
        <v>Decaf</v>
      </c>
    </row>
    <row r="2398" spans="1:20" x14ac:dyDescent="0.3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s="2">
        <v>43131</v>
      </c>
      <c r="O2398" t="str">
        <f>VLOOKUP(L2398,Location!$A$1:$D$157,2,FALSE)</f>
        <v>Louisiana</v>
      </c>
      <c r="P2398" t="str">
        <f>VLOOKUP(L2398,Location!$A$1:$D$157,3,FALSE)</f>
        <v>South</v>
      </c>
      <c r="Q2398" t="str">
        <f>VLOOKUP(L2398,Location!$A$1:$D$157,4,FALSE)</f>
        <v>Small Market</v>
      </c>
      <c r="R2398" t="str">
        <f>VLOOKUP(M2398,Product!$A$1:$D$14,2,FALSE)</f>
        <v>Columbian</v>
      </c>
      <c r="S2398" t="str">
        <f>VLOOKUP(M2398,Product!$A$1:$D$14,3,FALSE)</f>
        <v>Coffee</v>
      </c>
      <c r="T2398" t="str">
        <f>VLOOKUP(M2398,Product!$A$1:$D$14,4,FALSE)</f>
        <v>Regular</v>
      </c>
    </row>
    <row r="2399" spans="1:20" x14ac:dyDescent="0.3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s="2">
        <v>43131</v>
      </c>
      <c r="O2399" t="str">
        <f>VLOOKUP(L2399,Location!$A$1:$D$157,2,FALSE)</f>
        <v>Louisiana</v>
      </c>
      <c r="P2399" t="str">
        <f>VLOOKUP(L2399,Location!$A$1:$D$157,3,FALSE)</f>
        <v>South</v>
      </c>
      <c r="Q2399" t="str">
        <f>VLOOKUP(L2399,Location!$A$1:$D$157,4,FALSE)</f>
        <v>Small Market</v>
      </c>
      <c r="R2399" t="str">
        <f>VLOOKUP(M2399,Product!$A$1:$D$14,2,FALSE)</f>
        <v>Decaf Irish Cream</v>
      </c>
      <c r="S2399" t="str">
        <f>VLOOKUP(M2399,Product!$A$1:$D$14,3,FALSE)</f>
        <v>Coffee</v>
      </c>
      <c r="T2399" t="str">
        <f>VLOOKUP(M2399,Product!$A$1:$D$14,4,FALSE)</f>
        <v>Decaf</v>
      </c>
    </row>
    <row r="2400" spans="1:20" x14ac:dyDescent="0.3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s="2">
        <v>43131</v>
      </c>
      <c r="O2400" t="str">
        <f>VLOOKUP(L2400,Location!$A$1:$D$157,2,FALSE)</f>
        <v>Louisiana</v>
      </c>
      <c r="P2400" t="str">
        <f>VLOOKUP(L2400,Location!$A$1:$D$157,3,FALSE)</f>
        <v>South</v>
      </c>
      <c r="Q2400" t="str">
        <f>VLOOKUP(L2400,Location!$A$1:$D$157,4,FALSE)</f>
        <v>Small Market</v>
      </c>
      <c r="R2400" t="str">
        <f>VLOOKUP(M2400,Product!$A$1:$D$14,2,FALSE)</f>
        <v>Caffe Latte</v>
      </c>
      <c r="S2400" t="str">
        <f>VLOOKUP(M2400,Product!$A$1:$D$14,3,FALSE)</f>
        <v>Espresso</v>
      </c>
      <c r="T2400" t="str">
        <f>VLOOKUP(M2400,Product!$A$1:$D$14,4,FALSE)</f>
        <v>Regular</v>
      </c>
    </row>
    <row r="2401" spans="1:20" x14ac:dyDescent="0.3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s="2">
        <v>43131</v>
      </c>
      <c r="O2401" t="str">
        <f>VLOOKUP(L2401,Location!$A$1:$D$157,2,FALSE)</f>
        <v>Louisiana</v>
      </c>
      <c r="P2401" t="str">
        <f>VLOOKUP(L2401,Location!$A$1:$D$157,3,FALSE)</f>
        <v>South</v>
      </c>
      <c r="Q2401" t="str">
        <f>VLOOKUP(L2401,Location!$A$1:$D$157,4,FALSE)</f>
        <v>Small Market</v>
      </c>
      <c r="R2401" t="str">
        <f>VLOOKUP(M2401,Product!$A$1:$D$14,2,FALSE)</f>
        <v>Caffe Mocha</v>
      </c>
      <c r="S2401" t="str">
        <f>VLOOKUP(M2401,Product!$A$1:$D$14,3,FALSE)</f>
        <v>Espresso</v>
      </c>
      <c r="T2401" t="str">
        <f>VLOOKUP(M2401,Product!$A$1:$D$14,4,FALSE)</f>
        <v>Regular</v>
      </c>
    </row>
    <row r="2402" spans="1:20" x14ac:dyDescent="0.3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s="2">
        <v>43131</v>
      </c>
      <c r="O2402" t="str">
        <f>VLOOKUP(L2402,Location!$A$1:$D$157,2,FALSE)</f>
        <v>Louisiana</v>
      </c>
      <c r="P2402" t="str">
        <f>VLOOKUP(L2402,Location!$A$1:$D$157,3,FALSE)</f>
        <v>South</v>
      </c>
      <c r="Q2402" t="str">
        <f>VLOOKUP(L2402,Location!$A$1:$D$157,4,FALSE)</f>
        <v>Small Market</v>
      </c>
      <c r="R2402" t="str">
        <f>VLOOKUP(M2402,Product!$A$1:$D$14,2,FALSE)</f>
        <v>Decaf Espresso</v>
      </c>
      <c r="S2402" t="str">
        <f>VLOOKUP(M2402,Product!$A$1:$D$14,3,FALSE)</f>
        <v>Espresso</v>
      </c>
      <c r="T2402" t="str">
        <f>VLOOKUP(M2402,Product!$A$1:$D$14,4,FALSE)</f>
        <v>Decaf</v>
      </c>
    </row>
    <row r="2403" spans="1:20" x14ac:dyDescent="0.3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s="2">
        <v>43131</v>
      </c>
      <c r="O2403" t="str">
        <f>VLOOKUP(L2403,Location!$A$1:$D$157,2,FALSE)</f>
        <v>New Mexico</v>
      </c>
      <c r="P2403" t="str">
        <f>VLOOKUP(L2403,Location!$A$1:$D$157,3,FALSE)</f>
        <v>South</v>
      </c>
      <c r="Q2403" t="str">
        <f>VLOOKUP(L2403,Location!$A$1:$D$157,4,FALSE)</f>
        <v>Small Market</v>
      </c>
      <c r="R2403" t="str">
        <f>VLOOKUP(M2403,Product!$A$1:$D$14,2,FALSE)</f>
        <v>Chamomile</v>
      </c>
      <c r="S2403" t="str">
        <f>VLOOKUP(M2403,Product!$A$1:$D$14,3,FALSE)</f>
        <v>Herbal Tea</v>
      </c>
      <c r="T2403" t="str">
        <f>VLOOKUP(M2403,Product!$A$1:$D$14,4,FALSE)</f>
        <v>Decaf</v>
      </c>
    </row>
    <row r="2404" spans="1:20" x14ac:dyDescent="0.3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s="2">
        <v>43131</v>
      </c>
      <c r="O2404" t="str">
        <f>VLOOKUP(L2404,Location!$A$1:$D$157,2,FALSE)</f>
        <v>New Mexico</v>
      </c>
      <c r="P2404" t="str">
        <f>VLOOKUP(L2404,Location!$A$1:$D$157,3,FALSE)</f>
        <v>South</v>
      </c>
      <c r="Q2404" t="str">
        <f>VLOOKUP(L2404,Location!$A$1:$D$157,4,FALSE)</f>
        <v>Small Market</v>
      </c>
      <c r="R2404" t="str">
        <f>VLOOKUP(M2404,Product!$A$1:$D$14,2,FALSE)</f>
        <v>Lemon</v>
      </c>
      <c r="S2404" t="str">
        <f>VLOOKUP(M2404,Product!$A$1:$D$14,3,FALSE)</f>
        <v>Herbal Tea</v>
      </c>
      <c r="T2404" t="str">
        <f>VLOOKUP(M2404,Product!$A$1:$D$14,4,FALSE)</f>
        <v>Decaf</v>
      </c>
    </row>
    <row r="2405" spans="1:20" x14ac:dyDescent="0.3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s="2">
        <v>43131</v>
      </c>
      <c r="O2405" t="str">
        <f>VLOOKUP(L2405,Location!$A$1:$D$157,2,FALSE)</f>
        <v>New Mexico</v>
      </c>
      <c r="P2405" t="str">
        <f>VLOOKUP(L2405,Location!$A$1:$D$157,3,FALSE)</f>
        <v>South</v>
      </c>
      <c r="Q2405" t="str">
        <f>VLOOKUP(L2405,Location!$A$1:$D$157,4,FALSE)</f>
        <v>Small Market</v>
      </c>
      <c r="R2405" t="str">
        <f>VLOOKUP(M2405,Product!$A$1:$D$14,2,FALSE)</f>
        <v>Columbian</v>
      </c>
      <c r="S2405" t="str">
        <f>VLOOKUP(M2405,Product!$A$1:$D$14,3,FALSE)</f>
        <v>Coffee</v>
      </c>
      <c r="T2405" t="str">
        <f>VLOOKUP(M2405,Product!$A$1:$D$14,4,FALSE)</f>
        <v>Regular</v>
      </c>
    </row>
    <row r="2406" spans="1:20" x14ac:dyDescent="0.3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98</v>
      </c>
      <c r="J2406">
        <v>20</v>
      </c>
      <c r="K2406">
        <v>120</v>
      </c>
      <c r="L2406">
        <v>505</v>
      </c>
      <c r="M2406">
        <v>3</v>
      </c>
      <c r="N2406" s="2">
        <v>43131</v>
      </c>
      <c r="O2406" t="str">
        <f>VLOOKUP(L2406,Location!$A$1:$D$157,2,FALSE)</f>
        <v>New Mexico</v>
      </c>
      <c r="P2406" t="str">
        <f>VLOOKUP(L2406,Location!$A$1:$D$157,3,FALSE)</f>
        <v>South</v>
      </c>
      <c r="Q2406" t="str">
        <f>VLOOKUP(L2406,Location!$A$1:$D$157,4,FALSE)</f>
        <v>Small Market</v>
      </c>
      <c r="R2406" t="str">
        <f>VLOOKUP(M2406,Product!$A$1:$D$14,2,FALSE)</f>
        <v>Decaf Irish Cream</v>
      </c>
      <c r="S2406" t="str">
        <f>VLOOKUP(M2406,Product!$A$1:$D$14,3,FALSE)</f>
        <v>Coffee</v>
      </c>
      <c r="T2406" t="str">
        <f>VLOOKUP(M2406,Product!$A$1:$D$14,4,FALSE)</f>
        <v>Decaf</v>
      </c>
    </row>
    <row r="2407" spans="1:20" x14ac:dyDescent="0.3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s="2">
        <v>43131</v>
      </c>
      <c r="O2407" t="str">
        <f>VLOOKUP(L2407,Location!$A$1:$D$157,2,FALSE)</f>
        <v>New Mexico</v>
      </c>
      <c r="P2407" t="str">
        <f>VLOOKUP(L2407,Location!$A$1:$D$157,3,FALSE)</f>
        <v>South</v>
      </c>
      <c r="Q2407" t="str">
        <f>VLOOKUP(L2407,Location!$A$1:$D$157,4,FALSE)</f>
        <v>Small Market</v>
      </c>
      <c r="R2407" t="str">
        <f>VLOOKUP(M2407,Product!$A$1:$D$14,2,FALSE)</f>
        <v>Caffe Latte</v>
      </c>
      <c r="S2407" t="str">
        <f>VLOOKUP(M2407,Product!$A$1:$D$14,3,FALSE)</f>
        <v>Espresso</v>
      </c>
      <c r="T2407" t="str">
        <f>VLOOKUP(M2407,Product!$A$1:$D$14,4,FALSE)</f>
        <v>Regular</v>
      </c>
    </row>
    <row r="2408" spans="1:20" x14ac:dyDescent="0.3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s="2">
        <v>43131</v>
      </c>
      <c r="O2408" t="str">
        <f>VLOOKUP(L2408,Location!$A$1:$D$157,2,FALSE)</f>
        <v>New Mexico</v>
      </c>
      <c r="P2408" t="str">
        <f>VLOOKUP(L2408,Location!$A$1:$D$157,3,FALSE)</f>
        <v>South</v>
      </c>
      <c r="Q2408" t="str">
        <f>VLOOKUP(L2408,Location!$A$1:$D$157,4,FALSE)</f>
        <v>Small Market</v>
      </c>
      <c r="R2408" t="str">
        <f>VLOOKUP(M2408,Product!$A$1:$D$14,2,FALSE)</f>
        <v>Caffe Mocha</v>
      </c>
      <c r="S2408" t="str">
        <f>VLOOKUP(M2408,Product!$A$1:$D$14,3,FALSE)</f>
        <v>Espresso</v>
      </c>
      <c r="T2408" t="str">
        <f>VLOOKUP(M2408,Product!$A$1:$D$14,4,FALSE)</f>
        <v>Regular</v>
      </c>
    </row>
    <row r="2409" spans="1:20" x14ac:dyDescent="0.3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s="2">
        <v>43131</v>
      </c>
      <c r="O2409" t="str">
        <f>VLOOKUP(L2409,Location!$A$1:$D$157,2,FALSE)</f>
        <v>New Mexico</v>
      </c>
      <c r="P2409" t="str">
        <f>VLOOKUP(L2409,Location!$A$1:$D$157,3,FALSE)</f>
        <v>South</v>
      </c>
      <c r="Q2409" t="str">
        <f>VLOOKUP(L2409,Location!$A$1:$D$157,4,FALSE)</f>
        <v>Small Market</v>
      </c>
      <c r="R2409" t="str">
        <f>VLOOKUP(M2409,Product!$A$1:$D$14,2,FALSE)</f>
        <v>Decaf Espresso</v>
      </c>
      <c r="S2409" t="str">
        <f>VLOOKUP(M2409,Product!$A$1:$D$14,3,FALSE)</f>
        <v>Espresso</v>
      </c>
      <c r="T2409" t="str">
        <f>VLOOKUP(M2409,Product!$A$1:$D$14,4,FALSE)</f>
        <v>Decaf</v>
      </c>
    </row>
    <row r="2410" spans="1:20" x14ac:dyDescent="0.3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s="2">
        <v>43131</v>
      </c>
      <c r="O2410" t="str">
        <f>VLOOKUP(L2410,Location!$A$1:$D$157,2,FALSE)</f>
        <v>Oklahoma</v>
      </c>
      <c r="P2410" t="str">
        <f>VLOOKUP(L2410,Location!$A$1:$D$157,3,FALSE)</f>
        <v>South</v>
      </c>
      <c r="Q2410" t="str">
        <f>VLOOKUP(L2410,Location!$A$1:$D$157,4,FALSE)</f>
        <v>Small Market</v>
      </c>
      <c r="R2410" t="str">
        <f>VLOOKUP(M2410,Product!$A$1:$D$14,2,FALSE)</f>
        <v>Chamomile</v>
      </c>
      <c r="S2410" t="str">
        <f>VLOOKUP(M2410,Product!$A$1:$D$14,3,FALSE)</f>
        <v>Herbal Tea</v>
      </c>
      <c r="T2410" t="str">
        <f>VLOOKUP(M2410,Product!$A$1:$D$14,4,FALSE)</f>
        <v>Decaf</v>
      </c>
    </row>
    <row r="2411" spans="1:20" x14ac:dyDescent="0.3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s="2">
        <v>43131</v>
      </c>
      <c r="O2411" t="str">
        <f>VLOOKUP(L2411,Location!$A$1:$D$157,2,FALSE)</f>
        <v>Oklahoma</v>
      </c>
      <c r="P2411" t="str">
        <f>VLOOKUP(L2411,Location!$A$1:$D$157,3,FALSE)</f>
        <v>South</v>
      </c>
      <c r="Q2411" t="str">
        <f>VLOOKUP(L2411,Location!$A$1:$D$157,4,FALSE)</f>
        <v>Small Market</v>
      </c>
      <c r="R2411" t="str">
        <f>VLOOKUP(M2411,Product!$A$1:$D$14,2,FALSE)</f>
        <v>Lemon</v>
      </c>
      <c r="S2411" t="str">
        <f>VLOOKUP(M2411,Product!$A$1:$D$14,3,FALSE)</f>
        <v>Herbal Tea</v>
      </c>
      <c r="T2411" t="str">
        <f>VLOOKUP(M2411,Product!$A$1:$D$14,4,FALSE)</f>
        <v>Decaf</v>
      </c>
    </row>
    <row r="2412" spans="1:20" x14ac:dyDescent="0.3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s="2">
        <v>43131</v>
      </c>
      <c r="O2412" t="str">
        <f>VLOOKUP(L2412,Location!$A$1:$D$157,2,FALSE)</f>
        <v>Oklahoma</v>
      </c>
      <c r="P2412" t="str">
        <f>VLOOKUP(L2412,Location!$A$1:$D$157,3,FALSE)</f>
        <v>South</v>
      </c>
      <c r="Q2412" t="str">
        <f>VLOOKUP(L2412,Location!$A$1:$D$157,4,FALSE)</f>
        <v>Small Market</v>
      </c>
      <c r="R2412" t="str">
        <f>VLOOKUP(M2412,Product!$A$1:$D$14,2,FALSE)</f>
        <v>Columbian</v>
      </c>
      <c r="S2412" t="str">
        <f>VLOOKUP(M2412,Product!$A$1:$D$14,3,FALSE)</f>
        <v>Coffee</v>
      </c>
      <c r="T2412" t="str">
        <f>VLOOKUP(M2412,Product!$A$1:$D$14,4,FALSE)</f>
        <v>Regular</v>
      </c>
    </row>
    <row r="2413" spans="1:20" x14ac:dyDescent="0.3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s="2">
        <v>43131</v>
      </c>
      <c r="O2413" t="str">
        <f>VLOOKUP(L2413,Location!$A$1:$D$157,2,FALSE)</f>
        <v>Oklahoma</v>
      </c>
      <c r="P2413" t="str">
        <f>VLOOKUP(L2413,Location!$A$1:$D$157,3,FALSE)</f>
        <v>South</v>
      </c>
      <c r="Q2413" t="str">
        <f>VLOOKUP(L2413,Location!$A$1:$D$157,4,FALSE)</f>
        <v>Small Market</v>
      </c>
      <c r="R2413" t="str">
        <f>VLOOKUP(M2413,Product!$A$1:$D$14,2,FALSE)</f>
        <v>Decaf Irish Cream</v>
      </c>
      <c r="S2413" t="str">
        <f>VLOOKUP(M2413,Product!$A$1:$D$14,3,FALSE)</f>
        <v>Coffee</v>
      </c>
      <c r="T2413" t="str">
        <f>VLOOKUP(M2413,Product!$A$1:$D$14,4,FALSE)</f>
        <v>Decaf</v>
      </c>
    </row>
    <row r="2414" spans="1:20" x14ac:dyDescent="0.3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s="2">
        <v>43131</v>
      </c>
      <c r="O2414" t="str">
        <f>VLOOKUP(L2414,Location!$A$1:$D$157,2,FALSE)</f>
        <v>Oklahoma</v>
      </c>
      <c r="P2414" t="str">
        <f>VLOOKUP(L2414,Location!$A$1:$D$157,3,FALSE)</f>
        <v>South</v>
      </c>
      <c r="Q2414" t="str">
        <f>VLOOKUP(L2414,Location!$A$1:$D$157,4,FALSE)</f>
        <v>Small Market</v>
      </c>
      <c r="R2414" t="str">
        <f>VLOOKUP(M2414,Product!$A$1:$D$14,2,FALSE)</f>
        <v>Caffe Latte</v>
      </c>
      <c r="S2414" t="str">
        <f>VLOOKUP(M2414,Product!$A$1:$D$14,3,FALSE)</f>
        <v>Espresso</v>
      </c>
      <c r="T2414" t="str">
        <f>VLOOKUP(M2414,Product!$A$1:$D$14,4,FALSE)</f>
        <v>Regular</v>
      </c>
    </row>
    <row r="2415" spans="1:20" x14ac:dyDescent="0.3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2">
        <v>43131</v>
      </c>
      <c r="O2415" t="str">
        <f>VLOOKUP(L2415,Location!$A$1:$D$157,2,FALSE)</f>
        <v>Oklahoma</v>
      </c>
      <c r="P2415" t="str">
        <f>VLOOKUP(L2415,Location!$A$1:$D$157,3,FALSE)</f>
        <v>South</v>
      </c>
      <c r="Q2415" t="str">
        <f>VLOOKUP(L2415,Location!$A$1:$D$157,4,FALSE)</f>
        <v>Small Market</v>
      </c>
      <c r="R2415" t="str">
        <f>VLOOKUP(M2415,Product!$A$1:$D$14,2,FALSE)</f>
        <v>Caffe Mocha</v>
      </c>
      <c r="S2415" t="str">
        <f>VLOOKUP(M2415,Product!$A$1:$D$14,3,FALSE)</f>
        <v>Espresso</v>
      </c>
      <c r="T2415" t="str">
        <f>VLOOKUP(M2415,Product!$A$1:$D$14,4,FALSE)</f>
        <v>Regular</v>
      </c>
    </row>
    <row r="2416" spans="1:20" x14ac:dyDescent="0.3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s="2">
        <v>43131</v>
      </c>
      <c r="O2416" t="str">
        <f>VLOOKUP(L2416,Location!$A$1:$D$157,2,FALSE)</f>
        <v>Oklahoma</v>
      </c>
      <c r="P2416" t="str">
        <f>VLOOKUP(L2416,Location!$A$1:$D$157,3,FALSE)</f>
        <v>South</v>
      </c>
      <c r="Q2416" t="str">
        <f>VLOOKUP(L2416,Location!$A$1:$D$157,4,FALSE)</f>
        <v>Small Market</v>
      </c>
      <c r="R2416" t="str">
        <f>VLOOKUP(M2416,Product!$A$1:$D$14,2,FALSE)</f>
        <v>Decaf Espresso</v>
      </c>
      <c r="S2416" t="str">
        <f>VLOOKUP(M2416,Product!$A$1:$D$14,3,FALSE)</f>
        <v>Espresso</v>
      </c>
      <c r="T2416" t="str">
        <f>VLOOKUP(M2416,Product!$A$1:$D$14,4,FALSE)</f>
        <v>Decaf</v>
      </c>
    </row>
    <row r="2417" spans="1:20" x14ac:dyDescent="0.3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s="2">
        <v>43131</v>
      </c>
      <c r="O2417" t="str">
        <f>VLOOKUP(L2417,Location!$A$1:$D$157,2,FALSE)</f>
        <v>Texas</v>
      </c>
      <c r="P2417" t="str">
        <f>VLOOKUP(L2417,Location!$A$1:$D$157,3,FALSE)</f>
        <v>South</v>
      </c>
      <c r="Q2417" t="str">
        <f>VLOOKUP(L2417,Location!$A$1:$D$157,4,FALSE)</f>
        <v>Major Market</v>
      </c>
      <c r="R2417" t="str">
        <f>VLOOKUP(M2417,Product!$A$1:$D$14,2,FALSE)</f>
        <v>Chamomile</v>
      </c>
      <c r="S2417" t="str">
        <f>VLOOKUP(M2417,Product!$A$1:$D$14,3,FALSE)</f>
        <v>Herbal Tea</v>
      </c>
      <c r="T2417" t="str">
        <f>VLOOKUP(M2417,Product!$A$1:$D$14,4,FALSE)</f>
        <v>Decaf</v>
      </c>
    </row>
    <row r="2418" spans="1:20" x14ac:dyDescent="0.3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s="2">
        <v>43131</v>
      </c>
      <c r="O2418" t="str">
        <f>VLOOKUP(L2418,Location!$A$1:$D$157,2,FALSE)</f>
        <v>Texas</v>
      </c>
      <c r="P2418" t="str">
        <f>VLOOKUP(L2418,Location!$A$1:$D$157,3,FALSE)</f>
        <v>South</v>
      </c>
      <c r="Q2418" t="str">
        <f>VLOOKUP(L2418,Location!$A$1:$D$157,4,FALSE)</f>
        <v>Major Market</v>
      </c>
      <c r="R2418" t="str">
        <f>VLOOKUP(M2418,Product!$A$1:$D$14,2,FALSE)</f>
        <v>Lemon</v>
      </c>
      <c r="S2418" t="str">
        <f>VLOOKUP(M2418,Product!$A$1:$D$14,3,FALSE)</f>
        <v>Herbal Tea</v>
      </c>
      <c r="T2418" t="str">
        <f>VLOOKUP(M2418,Product!$A$1:$D$14,4,FALSE)</f>
        <v>Decaf</v>
      </c>
    </row>
    <row r="2419" spans="1:20" x14ac:dyDescent="0.3">
      <c r="A2419">
        <v>243</v>
      </c>
      <c r="B2419">
        <v>252</v>
      </c>
      <c r="C2419">
        <v>496</v>
      </c>
      <c r="D2419">
        <v>180</v>
      </c>
      <c r="E2419">
        <v>88</v>
      </c>
      <c r="F2419">
        <v>66</v>
      </c>
      <c r="G2419">
        <v>942</v>
      </c>
      <c r="H2419">
        <v>240</v>
      </c>
      <c r="I2419">
        <v>259</v>
      </c>
      <c r="J2419">
        <v>320</v>
      </c>
      <c r="K2419">
        <v>580</v>
      </c>
      <c r="L2419">
        <v>430</v>
      </c>
      <c r="M2419">
        <v>2</v>
      </c>
      <c r="N2419" s="2">
        <v>43131</v>
      </c>
      <c r="O2419" t="str">
        <f>VLOOKUP(L2419,Location!$A$1:$D$157,2,FALSE)</f>
        <v>Texas</v>
      </c>
      <c r="P2419" t="str">
        <f>VLOOKUP(L2419,Location!$A$1:$D$157,3,FALSE)</f>
        <v>South</v>
      </c>
      <c r="Q2419" t="str">
        <f>VLOOKUP(L2419,Location!$A$1:$D$157,4,FALSE)</f>
        <v>Major Market</v>
      </c>
      <c r="R2419" t="str">
        <f>VLOOKUP(M2419,Product!$A$1:$D$14,2,FALSE)</f>
        <v>Columbian</v>
      </c>
      <c r="S2419" t="str">
        <f>VLOOKUP(M2419,Product!$A$1:$D$14,3,FALSE)</f>
        <v>Coffee</v>
      </c>
      <c r="T2419" t="str">
        <f>VLOOKUP(M2419,Product!$A$1:$D$14,4,FALSE)</f>
        <v>Regular</v>
      </c>
    </row>
    <row r="2420" spans="1:20" x14ac:dyDescent="0.3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86</v>
      </c>
      <c r="J2420">
        <v>130</v>
      </c>
      <c r="K2420">
        <v>230</v>
      </c>
      <c r="L2420">
        <v>430</v>
      </c>
      <c r="M2420">
        <v>3</v>
      </c>
      <c r="N2420" s="2">
        <v>43131</v>
      </c>
      <c r="O2420" t="str">
        <f>VLOOKUP(L2420,Location!$A$1:$D$157,2,FALSE)</f>
        <v>Texas</v>
      </c>
      <c r="P2420" t="str">
        <f>VLOOKUP(L2420,Location!$A$1:$D$157,3,FALSE)</f>
        <v>South</v>
      </c>
      <c r="Q2420" t="str">
        <f>VLOOKUP(L2420,Location!$A$1:$D$157,4,FALSE)</f>
        <v>Major Market</v>
      </c>
      <c r="R2420" t="str">
        <f>VLOOKUP(M2420,Product!$A$1:$D$14,2,FALSE)</f>
        <v>Decaf Irish Cream</v>
      </c>
      <c r="S2420" t="str">
        <f>VLOOKUP(M2420,Product!$A$1:$D$14,3,FALSE)</f>
        <v>Coffee</v>
      </c>
      <c r="T2420" t="str">
        <f>VLOOKUP(M2420,Product!$A$1:$D$14,4,FALSE)</f>
        <v>Decaf</v>
      </c>
    </row>
    <row r="2421" spans="1:20" x14ac:dyDescent="0.3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s="2">
        <v>43131</v>
      </c>
      <c r="O2421" t="str">
        <f>VLOOKUP(L2421,Location!$A$1:$D$157,2,FALSE)</f>
        <v>Texas</v>
      </c>
      <c r="P2421" t="str">
        <f>VLOOKUP(L2421,Location!$A$1:$D$157,3,FALSE)</f>
        <v>South</v>
      </c>
      <c r="Q2421" t="str">
        <f>VLOOKUP(L2421,Location!$A$1:$D$157,4,FALSE)</f>
        <v>Major Market</v>
      </c>
      <c r="R2421" t="str">
        <f>VLOOKUP(M2421,Product!$A$1:$D$14,2,FALSE)</f>
        <v>Caffe Latte</v>
      </c>
      <c r="S2421" t="str">
        <f>VLOOKUP(M2421,Product!$A$1:$D$14,3,FALSE)</f>
        <v>Espresso</v>
      </c>
      <c r="T2421" t="str">
        <f>VLOOKUP(M2421,Product!$A$1:$D$14,4,FALSE)</f>
        <v>Regular</v>
      </c>
    </row>
    <row r="2422" spans="1:20" x14ac:dyDescent="0.3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2">
        <v>43131</v>
      </c>
      <c r="O2422" t="str">
        <f>VLOOKUP(L2422,Location!$A$1:$D$157,2,FALSE)</f>
        <v>Texas</v>
      </c>
      <c r="P2422" t="str">
        <f>VLOOKUP(L2422,Location!$A$1:$D$157,3,FALSE)</f>
        <v>South</v>
      </c>
      <c r="Q2422" t="str">
        <f>VLOOKUP(L2422,Location!$A$1:$D$157,4,FALSE)</f>
        <v>Major Market</v>
      </c>
      <c r="R2422" t="str">
        <f>VLOOKUP(M2422,Product!$A$1:$D$14,2,FALSE)</f>
        <v>Caffe Mocha</v>
      </c>
      <c r="S2422" t="str">
        <f>VLOOKUP(M2422,Product!$A$1:$D$14,3,FALSE)</f>
        <v>Espresso</v>
      </c>
      <c r="T2422" t="str">
        <f>VLOOKUP(M2422,Product!$A$1:$D$14,4,FALSE)</f>
        <v>Regular</v>
      </c>
    </row>
    <row r="2423" spans="1:20" x14ac:dyDescent="0.3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2">
        <v>43131</v>
      </c>
      <c r="O2423" t="str">
        <f>VLOOKUP(L2423,Location!$A$1:$D$157,2,FALSE)</f>
        <v>Texas</v>
      </c>
      <c r="P2423" t="str">
        <f>VLOOKUP(L2423,Location!$A$1:$D$157,3,FALSE)</f>
        <v>South</v>
      </c>
      <c r="Q2423" t="str">
        <f>VLOOKUP(L2423,Location!$A$1:$D$157,4,FALSE)</f>
        <v>Major Market</v>
      </c>
      <c r="R2423" t="str">
        <f>VLOOKUP(M2423,Product!$A$1:$D$14,2,FALSE)</f>
        <v>Decaf Espresso</v>
      </c>
      <c r="S2423" t="str">
        <f>VLOOKUP(M2423,Product!$A$1:$D$14,3,FALSE)</f>
        <v>Espresso</v>
      </c>
      <c r="T2423" t="str">
        <f>VLOOKUP(M2423,Product!$A$1:$D$14,4,FALSE)</f>
        <v>Decaf</v>
      </c>
    </row>
    <row r="2424" spans="1:20" x14ac:dyDescent="0.3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s="2">
        <v>43131</v>
      </c>
      <c r="O2424" t="str">
        <f>VLOOKUP(L2424,Location!$A$1:$D$157,2,FALSE)</f>
        <v>Utah</v>
      </c>
      <c r="P2424" t="str">
        <f>VLOOKUP(L2424,Location!$A$1:$D$157,3,FALSE)</f>
        <v>West</v>
      </c>
      <c r="Q2424" t="str">
        <f>VLOOKUP(L2424,Location!$A$1:$D$157,4,FALSE)</f>
        <v>Small Market</v>
      </c>
      <c r="R2424" t="str">
        <f>VLOOKUP(M2424,Product!$A$1:$D$14,2,FALSE)</f>
        <v>Chamomile</v>
      </c>
      <c r="S2424" t="str">
        <f>VLOOKUP(M2424,Product!$A$1:$D$14,3,FALSE)</f>
        <v>Herbal Tea</v>
      </c>
      <c r="T2424" t="str">
        <f>VLOOKUP(M2424,Product!$A$1:$D$14,4,FALSE)</f>
        <v>Decaf</v>
      </c>
    </row>
    <row r="2425" spans="1:20" x14ac:dyDescent="0.3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s="2">
        <v>43131</v>
      </c>
      <c r="O2425" t="str">
        <f>VLOOKUP(L2425,Location!$A$1:$D$157,2,FALSE)</f>
        <v>Utah</v>
      </c>
      <c r="P2425" t="str">
        <f>VLOOKUP(L2425,Location!$A$1:$D$157,3,FALSE)</f>
        <v>West</v>
      </c>
      <c r="Q2425" t="str">
        <f>VLOOKUP(L2425,Location!$A$1:$D$157,4,FALSE)</f>
        <v>Small Market</v>
      </c>
      <c r="R2425" t="str">
        <f>VLOOKUP(M2425,Product!$A$1:$D$14,2,FALSE)</f>
        <v>Lemon</v>
      </c>
      <c r="S2425" t="str">
        <f>VLOOKUP(M2425,Product!$A$1:$D$14,3,FALSE)</f>
        <v>Herbal Tea</v>
      </c>
      <c r="T2425" t="str">
        <f>VLOOKUP(M2425,Product!$A$1:$D$14,4,FALSE)</f>
        <v>Decaf</v>
      </c>
    </row>
    <row r="2426" spans="1:20" x14ac:dyDescent="0.3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s="2">
        <v>43131</v>
      </c>
      <c r="O2426" t="str">
        <f>VLOOKUP(L2426,Location!$A$1:$D$157,2,FALSE)</f>
        <v>Utah</v>
      </c>
      <c r="P2426" t="str">
        <f>VLOOKUP(L2426,Location!$A$1:$D$157,3,FALSE)</f>
        <v>West</v>
      </c>
      <c r="Q2426" t="str">
        <f>VLOOKUP(L2426,Location!$A$1:$D$157,4,FALSE)</f>
        <v>Small Market</v>
      </c>
      <c r="R2426" t="str">
        <f>VLOOKUP(M2426,Product!$A$1:$D$14,2,FALSE)</f>
        <v>Mint</v>
      </c>
      <c r="S2426" t="str">
        <f>VLOOKUP(M2426,Product!$A$1:$D$14,3,FALSE)</f>
        <v>Herbal Tea</v>
      </c>
      <c r="T2426" t="str">
        <f>VLOOKUP(M2426,Product!$A$1:$D$14,4,FALSE)</f>
        <v>Decaf</v>
      </c>
    </row>
    <row r="2427" spans="1:20" x14ac:dyDescent="0.3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2">
        <v>43131</v>
      </c>
      <c r="O2427" t="str">
        <f>VLOOKUP(L2427,Location!$A$1:$D$157,2,FALSE)</f>
        <v>Utah</v>
      </c>
      <c r="P2427" t="str">
        <f>VLOOKUP(L2427,Location!$A$1:$D$157,3,FALSE)</f>
        <v>West</v>
      </c>
      <c r="Q2427" t="str">
        <f>VLOOKUP(L2427,Location!$A$1:$D$157,4,FALSE)</f>
        <v>Small Market</v>
      </c>
      <c r="R2427" t="str">
        <f>VLOOKUP(M2427,Product!$A$1:$D$14,2,FALSE)</f>
        <v>Darjeeling</v>
      </c>
      <c r="S2427" t="str">
        <f>VLOOKUP(M2427,Product!$A$1:$D$14,3,FALSE)</f>
        <v>Tea</v>
      </c>
      <c r="T2427" t="str">
        <f>VLOOKUP(M2427,Product!$A$1:$D$14,4,FALSE)</f>
        <v>Regular</v>
      </c>
    </row>
    <row r="2428" spans="1:20" x14ac:dyDescent="0.3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s="2">
        <v>43131</v>
      </c>
      <c r="O2428" t="str">
        <f>VLOOKUP(L2428,Location!$A$1:$D$157,2,FALSE)</f>
        <v>Utah</v>
      </c>
      <c r="P2428" t="str">
        <f>VLOOKUP(L2428,Location!$A$1:$D$157,3,FALSE)</f>
        <v>West</v>
      </c>
      <c r="Q2428" t="str">
        <f>VLOOKUP(L2428,Location!$A$1:$D$157,4,FALSE)</f>
        <v>Small Market</v>
      </c>
      <c r="R2428" t="str">
        <f>VLOOKUP(M2428,Product!$A$1:$D$14,2,FALSE)</f>
        <v>Earl Grey</v>
      </c>
      <c r="S2428" t="str">
        <f>VLOOKUP(M2428,Product!$A$1:$D$14,3,FALSE)</f>
        <v>Tea</v>
      </c>
      <c r="T2428" t="str">
        <f>VLOOKUP(M2428,Product!$A$1:$D$14,4,FALSE)</f>
        <v>Regular</v>
      </c>
    </row>
    <row r="2429" spans="1:20" x14ac:dyDescent="0.3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2">
        <v>43131</v>
      </c>
      <c r="O2429" t="str">
        <f>VLOOKUP(L2429,Location!$A$1:$D$157,2,FALSE)</f>
        <v>Utah</v>
      </c>
      <c r="P2429" t="str">
        <f>VLOOKUP(L2429,Location!$A$1:$D$157,3,FALSE)</f>
        <v>West</v>
      </c>
      <c r="Q2429" t="str">
        <f>VLOOKUP(L2429,Location!$A$1:$D$157,4,FALSE)</f>
        <v>Small Market</v>
      </c>
      <c r="R2429" t="str">
        <f>VLOOKUP(M2429,Product!$A$1:$D$14,2,FALSE)</f>
        <v>Green Tea</v>
      </c>
      <c r="S2429" t="str">
        <f>VLOOKUP(M2429,Product!$A$1:$D$14,3,FALSE)</f>
        <v>Tea</v>
      </c>
      <c r="T2429" t="str">
        <f>VLOOKUP(M2429,Product!$A$1:$D$14,4,FALSE)</f>
        <v>Regular</v>
      </c>
    </row>
    <row r="2430" spans="1:20" x14ac:dyDescent="0.3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s="2">
        <v>43131</v>
      </c>
      <c r="O2430" t="str">
        <f>VLOOKUP(L2430,Location!$A$1:$D$157,2,FALSE)</f>
        <v>Utah</v>
      </c>
      <c r="P2430" t="str">
        <f>VLOOKUP(L2430,Location!$A$1:$D$157,3,FALSE)</f>
        <v>West</v>
      </c>
      <c r="Q2430" t="str">
        <f>VLOOKUP(L2430,Location!$A$1:$D$157,4,FALSE)</f>
        <v>Small Market</v>
      </c>
      <c r="R2430" t="str">
        <f>VLOOKUP(M2430,Product!$A$1:$D$14,2,FALSE)</f>
        <v>Decaf Espresso</v>
      </c>
      <c r="S2430" t="str">
        <f>VLOOKUP(M2430,Product!$A$1:$D$14,3,FALSE)</f>
        <v>Espresso</v>
      </c>
      <c r="T2430" t="str">
        <f>VLOOKUP(M2430,Product!$A$1:$D$14,4,FALSE)</f>
        <v>Decaf</v>
      </c>
    </row>
    <row r="2431" spans="1:20" x14ac:dyDescent="0.3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s="2">
        <v>43131</v>
      </c>
      <c r="O2431" t="str">
        <f>VLOOKUP(L2431,Location!$A$1:$D$157,2,FALSE)</f>
        <v>Utah</v>
      </c>
      <c r="P2431" t="str">
        <f>VLOOKUP(L2431,Location!$A$1:$D$157,3,FALSE)</f>
        <v>West</v>
      </c>
      <c r="Q2431" t="str">
        <f>VLOOKUP(L2431,Location!$A$1:$D$157,4,FALSE)</f>
        <v>Small Market</v>
      </c>
      <c r="R2431" t="str">
        <f>VLOOKUP(M2431,Product!$A$1:$D$14,2,FALSE)</f>
        <v>Amaretto</v>
      </c>
      <c r="S2431" t="str">
        <f>VLOOKUP(M2431,Product!$A$1:$D$14,3,FALSE)</f>
        <v>Coffee</v>
      </c>
      <c r="T2431" t="str">
        <f>VLOOKUP(M2431,Product!$A$1:$D$14,4,FALSE)</f>
        <v>Regular</v>
      </c>
    </row>
    <row r="2432" spans="1:20" x14ac:dyDescent="0.3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s="2">
        <v>43131</v>
      </c>
      <c r="O2432" t="str">
        <f>VLOOKUP(L2432,Location!$A$1:$D$157,2,FALSE)</f>
        <v>Utah</v>
      </c>
      <c r="P2432" t="str">
        <f>VLOOKUP(L2432,Location!$A$1:$D$157,3,FALSE)</f>
        <v>West</v>
      </c>
      <c r="Q2432" t="str">
        <f>VLOOKUP(L2432,Location!$A$1:$D$157,4,FALSE)</f>
        <v>Small Market</v>
      </c>
      <c r="R2432" t="str">
        <f>VLOOKUP(M2432,Product!$A$1:$D$14,2,FALSE)</f>
        <v>Columbian</v>
      </c>
      <c r="S2432" t="str">
        <f>VLOOKUP(M2432,Product!$A$1:$D$14,3,FALSE)</f>
        <v>Coffee</v>
      </c>
      <c r="T2432" t="str">
        <f>VLOOKUP(M2432,Product!$A$1:$D$14,4,FALSE)</f>
        <v>Regular</v>
      </c>
    </row>
    <row r="2433" spans="1:20" x14ac:dyDescent="0.3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99</v>
      </c>
      <c r="J2433">
        <v>140</v>
      </c>
      <c r="K2433">
        <v>240</v>
      </c>
      <c r="L2433">
        <v>435</v>
      </c>
      <c r="M2433">
        <v>3</v>
      </c>
      <c r="N2433" s="2">
        <v>43131</v>
      </c>
      <c r="O2433" t="str">
        <f>VLOOKUP(L2433,Location!$A$1:$D$157,2,FALSE)</f>
        <v>Utah</v>
      </c>
      <c r="P2433" t="str">
        <f>VLOOKUP(L2433,Location!$A$1:$D$157,3,FALSE)</f>
        <v>West</v>
      </c>
      <c r="Q2433" t="str">
        <f>VLOOKUP(L2433,Location!$A$1:$D$157,4,FALSE)</f>
        <v>Small Market</v>
      </c>
      <c r="R2433" t="str">
        <f>VLOOKUP(M2433,Product!$A$1:$D$14,2,FALSE)</f>
        <v>Decaf Irish Cream</v>
      </c>
      <c r="S2433" t="str">
        <f>VLOOKUP(M2433,Product!$A$1:$D$14,3,FALSE)</f>
        <v>Coffee</v>
      </c>
      <c r="T2433" t="str">
        <f>VLOOKUP(M2433,Product!$A$1:$D$14,4,FALSE)</f>
        <v>Decaf</v>
      </c>
    </row>
    <row r="2434" spans="1:20" x14ac:dyDescent="0.3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s="2">
        <v>43131</v>
      </c>
      <c r="O2434" t="str">
        <f>VLOOKUP(L2434,Location!$A$1:$D$157,2,FALSE)</f>
        <v>Utah</v>
      </c>
      <c r="P2434" t="str">
        <f>VLOOKUP(L2434,Location!$A$1:$D$157,3,FALSE)</f>
        <v>West</v>
      </c>
      <c r="Q2434" t="str">
        <f>VLOOKUP(L2434,Location!$A$1:$D$157,4,FALSE)</f>
        <v>Small Market</v>
      </c>
      <c r="R2434" t="str">
        <f>VLOOKUP(M2434,Product!$A$1:$D$14,2,FALSE)</f>
        <v>Caffe Latte</v>
      </c>
      <c r="S2434" t="str">
        <f>VLOOKUP(M2434,Product!$A$1:$D$14,3,FALSE)</f>
        <v>Espresso</v>
      </c>
      <c r="T2434" t="str">
        <f>VLOOKUP(M2434,Product!$A$1:$D$14,4,FALSE)</f>
        <v>Regular</v>
      </c>
    </row>
    <row r="2435" spans="1:20" x14ac:dyDescent="0.3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s="2">
        <v>43131</v>
      </c>
      <c r="O2435" t="str">
        <f>VLOOKUP(L2435,Location!$A$1:$D$157,2,FALSE)</f>
        <v>Utah</v>
      </c>
      <c r="P2435" t="str">
        <f>VLOOKUP(L2435,Location!$A$1:$D$157,3,FALSE)</f>
        <v>West</v>
      </c>
      <c r="Q2435" t="str">
        <f>VLOOKUP(L2435,Location!$A$1:$D$157,4,FALSE)</f>
        <v>Small Market</v>
      </c>
      <c r="R2435" t="str">
        <f>VLOOKUP(M2435,Product!$A$1:$D$14,2,FALSE)</f>
        <v>Caffe Mocha</v>
      </c>
      <c r="S2435" t="str">
        <f>VLOOKUP(M2435,Product!$A$1:$D$14,3,FALSE)</f>
        <v>Espresso</v>
      </c>
      <c r="T2435" t="str">
        <f>VLOOKUP(M2435,Product!$A$1:$D$14,4,FALSE)</f>
        <v>Regular</v>
      </c>
    </row>
    <row r="2436" spans="1:20" x14ac:dyDescent="0.3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s="2">
        <v>43131</v>
      </c>
      <c r="O2436" t="str">
        <f>VLOOKUP(L2436,Location!$A$1:$D$157,2,FALSE)</f>
        <v>California</v>
      </c>
      <c r="P2436" t="str">
        <f>VLOOKUP(L2436,Location!$A$1:$D$157,3,FALSE)</f>
        <v>West</v>
      </c>
      <c r="Q2436" t="str">
        <f>VLOOKUP(L2436,Location!$A$1:$D$157,4,FALSE)</f>
        <v>Major Market</v>
      </c>
      <c r="R2436" t="str">
        <f>VLOOKUP(M2436,Product!$A$1:$D$14,2,FALSE)</f>
        <v>Chamomile</v>
      </c>
      <c r="S2436" t="str">
        <f>VLOOKUP(M2436,Product!$A$1:$D$14,3,FALSE)</f>
        <v>Herbal Tea</v>
      </c>
      <c r="T2436" t="str">
        <f>VLOOKUP(M2436,Product!$A$1:$D$14,4,FALSE)</f>
        <v>Decaf</v>
      </c>
    </row>
    <row r="2437" spans="1:20" x14ac:dyDescent="0.3">
      <c r="A2437">
        <v>243</v>
      </c>
      <c r="B2437">
        <v>252</v>
      </c>
      <c r="C2437">
        <v>496</v>
      </c>
      <c r="D2437">
        <v>257</v>
      </c>
      <c r="E2437">
        <v>88</v>
      </c>
      <c r="F2437">
        <v>66</v>
      </c>
      <c r="G2437">
        <v>942</v>
      </c>
      <c r="H2437">
        <v>160</v>
      </c>
      <c r="I2437">
        <v>178</v>
      </c>
      <c r="J2437">
        <v>220</v>
      </c>
      <c r="K2437">
        <v>400</v>
      </c>
      <c r="L2437">
        <v>559</v>
      </c>
      <c r="M2437">
        <v>9</v>
      </c>
      <c r="N2437" s="2">
        <v>43131</v>
      </c>
      <c r="O2437" t="str">
        <f>VLOOKUP(L2437,Location!$A$1:$D$157,2,FALSE)</f>
        <v>California</v>
      </c>
      <c r="P2437" t="str">
        <f>VLOOKUP(L2437,Location!$A$1:$D$157,3,FALSE)</f>
        <v>West</v>
      </c>
      <c r="Q2437" t="str">
        <f>VLOOKUP(L2437,Location!$A$1:$D$157,4,FALSE)</f>
        <v>Major Market</v>
      </c>
      <c r="R2437" t="str">
        <f>VLOOKUP(M2437,Product!$A$1:$D$14,2,FALSE)</f>
        <v>Lemon</v>
      </c>
      <c r="S2437" t="str">
        <f>VLOOKUP(M2437,Product!$A$1:$D$14,3,FALSE)</f>
        <v>Herbal Tea</v>
      </c>
      <c r="T2437" t="str">
        <f>VLOOKUP(M2437,Product!$A$1:$D$14,4,FALSE)</f>
        <v>Decaf</v>
      </c>
    </row>
    <row r="2438" spans="1:20" x14ac:dyDescent="0.3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s="2">
        <v>43131</v>
      </c>
      <c r="O2438" t="str">
        <f>VLOOKUP(L2438,Location!$A$1:$D$157,2,FALSE)</f>
        <v>California</v>
      </c>
      <c r="P2438" t="str">
        <f>VLOOKUP(L2438,Location!$A$1:$D$157,3,FALSE)</f>
        <v>West</v>
      </c>
      <c r="Q2438" t="str">
        <f>VLOOKUP(L2438,Location!$A$1:$D$157,4,FALSE)</f>
        <v>Major Market</v>
      </c>
      <c r="R2438" t="str">
        <f>VLOOKUP(M2438,Product!$A$1:$D$14,2,FALSE)</f>
        <v>Mint</v>
      </c>
      <c r="S2438" t="str">
        <f>VLOOKUP(M2438,Product!$A$1:$D$14,3,FALSE)</f>
        <v>Herbal Tea</v>
      </c>
      <c r="T2438" t="str">
        <f>VLOOKUP(M2438,Product!$A$1:$D$14,4,FALSE)</f>
        <v>Decaf</v>
      </c>
    </row>
    <row r="2439" spans="1:20" x14ac:dyDescent="0.3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s="2">
        <v>43131</v>
      </c>
      <c r="O2439" t="str">
        <f>VLOOKUP(L2439,Location!$A$1:$D$157,2,FALSE)</f>
        <v>California</v>
      </c>
      <c r="P2439" t="str">
        <f>VLOOKUP(L2439,Location!$A$1:$D$157,3,FALSE)</f>
        <v>West</v>
      </c>
      <c r="Q2439" t="str">
        <f>VLOOKUP(L2439,Location!$A$1:$D$157,4,FALSE)</f>
        <v>Major Market</v>
      </c>
      <c r="R2439" t="str">
        <f>VLOOKUP(M2439,Product!$A$1:$D$14,2,FALSE)</f>
        <v>Darjeeling</v>
      </c>
      <c r="S2439" t="str">
        <f>VLOOKUP(M2439,Product!$A$1:$D$14,3,FALSE)</f>
        <v>Tea</v>
      </c>
      <c r="T2439" t="str">
        <f>VLOOKUP(M2439,Product!$A$1:$D$14,4,FALSE)</f>
        <v>Regular</v>
      </c>
    </row>
    <row r="2440" spans="1:20" x14ac:dyDescent="0.3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s="2">
        <v>43131</v>
      </c>
      <c r="O2440" t="str">
        <f>VLOOKUP(L2440,Location!$A$1:$D$157,2,FALSE)</f>
        <v>California</v>
      </c>
      <c r="P2440" t="str">
        <f>VLOOKUP(L2440,Location!$A$1:$D$157,3,FALSE)</f>
        <v>West</v>
      </c>
      <c r="Q2440" t="str">
        <f>VLOOKUP(L2440,Location!$A$1:$D$157,4,FALSE)</f>
        <v>Major Market</v>
      </c>
      <c r="R2440" t="str">
        <f>VLOOKUP(M2440,Product!$A$1:$D$14,2,FALSE)</f>
        <v>Earl Grey</v>
      </c>
      <c r="S2440" t="str">
        <f>VLOOKUP(M2440,Product!$A$1:$D$14,3,FALSE)</f>
        <v>Tea</v>
      </c>
      <c r="T2440" t="str">
        <f>VLOOKUP(M2440,Product!$A$1:$D$14,4,FALSE)</f>
        <v>Regular</v>
      </c>
    </row>
    <row r="2441" spans="1:20" x14ac:dyDescent="0.3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s="2">
        <v>43131</v>
      </c>
      <c r="O2441" t="str">
        <f>VLOOKUP(L2441,Location!$A$1:$D$157,2,FALSE)</f>
        <v>California</v>
      </c>
      <c r="P2441" t="str">
        <f>VLOOKUP(L2441,Location!$A$1:$D$157,3,FALSE)</f>
        <v>West</v>
      </c>
      <c r="Q2441" t="str">
        <f>VLOOKUP(L2441,Location!$A$1:$D$157,4,FALSE)</f>
        <v>Major Market</v>
      </c>
      <c r="R2441" t="str">
        <f>VLOOKUP(M2441,Product!$A$1:$D$14,2,FALSE)</f>
        <v>Green Tea</v>
      </c>
      <c r="S2441" t="str">
        <f>VLOOKUP(M2441,Product!$A$1:$D$14,3,FALSE)</f>
        <v>Tea</v>
      </c>
      <c r="T2441" t="str">
        <f>VLOOKUP(M2441,Product!$A$1:$D$14,4,FALSE)</f>
        <v>Regular</v>
      </c>
    </row>
    <row r="2442" spans="1:20" x14ac:dyDescent="0.3">
      <c r="A2442">
        <v>300</v>
      </c>
      <c r="B2442">
        <v>311</v>
      </c>
      <c r="C2442">
        <v>581</v>
      </c>
      <c r="D2442">
        <v>203</v>
      </c>
      <c r="E2442">
        <v>109</v>
      </c>
      <c r="F2442">
        <v>77</v>
      </c>
      <c r="G2442">
        <v>1282</v>
      </c>
      <c r="H2442">
        <v>200</v>
      </c>
      <c r="I2442">
        <v>202</v>
      </c>
      <c r="J2442">
        <v>300</v>
      </c>
      <c r="K2442">
        <v>520</v>
      </c>
      <c r="L2442">
        <v>707</v>
      </c>
      <c r="M2442">
        <v>6</v>
      </c>
      <c r="N2442" s="2">
        <v>43131</v>
      </c>
      <c r="O2442" t="str">
        <f>VLOOKUP(L2442,Location!$A$1:$D$157,2,FALSE)</f>
        <v>California</v>
      </c>
      <c r="P2442" t="str">
        <f>VLOOKUP(L2442,Location!$A$1:$D$157,3,FALSE)</f>
        <v>West</v>
      </c>
      <c r="Q2442" t="str">
        <f>VLOOKUP(L2442,Location!$A$1:$D$157,4,FALSE)</f>
        <v>Major Market</v>
      </c>
      <c r="R2442" t="str">
        <f>VLOOKUP(M2442,Product!$A$1:$D$14,2,FALSE)</f>
        <v>Decaf Espresso</v>
      </c>
      <c r="S2442" t="str">
        <f>VLOOKUP(M2442,Product!$A$1:$D$14,3,FALSE)</f>
        <v>Espresso</v>
      </c>
      <c r="T2442" t="str">
        <f>VLOOKUP(M2442,Product!$A$1:$D$14,4,FALSE)</f>
        <v>Decaf</v>
      </c>
    </row>
    <row r="2443" spans="1:20" x14ac:dyDescent="0.3">
      <c r="A2443">
        <v>-40</v>
      </c>
      <c r="B2443">
        <v>28</v>
      </c>
      <c r="C2443">
        <v>141</v>
      </c>
      <c r="D2443">
        <v>150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s="2">
        <v>43131</v>
      </c>
      <c r="O2443" t="str">
        <f>VLOOKUP(L2443,Location!$A$1:$D$157,2,FALSE)</f>
        <v>California</v>
      </c>
      <c r="P2443" t="str">
        <f>VLOOKUP(L2443,Location!$A$1:$D$157,3,FALSE)</f>
        <v>West</v>
      </c>
      <c r="Q2443" t="str">
        <f>VLOOKUP(L2443,Location!$A$1:$D$157,4,FALSE)</f>
        <v>Major Market</v>
      </c>
      <c r="R2443" t="str">
        <f>VLOOKUP(M2443,Product!$A$1:$D$14,2,FALSE)</f>
        <v>Amaretto</v>
      </c>
      <c r="S2443" t="str">
        <f>VLOOKUP(M2443,Product!$A$1:$D$14,3,FALSE)</f>
        <v>Coffee</v>
      </c>
      <c r="T2443" t="str">
        <f>VLOOKUP(M2443,Product!$A$1:$D$14,4,FALSE)</f>
        <v>Regular</v>
      </c>
    </row>
    <row r="2444" spans="1:20" x14ac:dyDescent="0.3">
      <c r="A2444">
        <v>364</v>
      </c>
      <c r="B2444">
        <v>387</v>
      </c>
      <c r="C2444">
        <v>687</v>
      </c>
      <c r="D2444">
        <v>274</v>
      </c>
      <c r="E2444">
        <v>142</v>
      </c>
      <c r="F2444">
        <v>90</v>
      </c>
      <c r="G2444">
        <v>2067</v>
      </c>
      <c r="H2444">
        <v>360</v>
      </c>
      <c r="I2444">
        <v>252</v>
      </c>
      <c r="J2444">
        <v>480</v>
      </c>
      <c r="K2444">
        <v>800</v>
      </c>
      <c r="L2444">
        <v>213</v>
      </c>
      <c r="M2444">
        <v>2</v>
      </c>
      <c r="N2444" s="2">
        <v>43131</v>
      </c>
      <c r="O2444" t="str">
        <f>VLOOKUP(L2444,Location!$A$1:$D$157,2,FALSE)</f>
        <v>California</v>
      </c>
      <c r="P2444" t="str">
        <f>VLOOKUP(L2444,Location!$A$1:$D$157,3,FALSE)</f>
        <v>West</v>
      </c>
      <c r="Q2444" t="str">
        <f>VLOOKUP(L2444,Location!$A$1:$D$157,4,FALSE)</f>
        <v>Major Market</v>
      </c>
      <c r="R2444" t="str">
        <f>VLOOKUP(M2444,Product!$A$1:$D$14,2,FALSE)</f>
        <v>Columbian</v>
      </c>
      <c r="S2444" t="str">
        <f>VLOOKUP(M2444,Product!$A$1:$D$14,3,FALSE)</f>
        <v>Coffee</v>
      </c>
      <c r="T2444" t="str">
        <f>VLOOKUP(M2444,Product!$A$1:$D$14,4,FALSE)</f>
        <v>Regular</v>
      </c>
    </row>
    <row r="2445" spans="1:20" x14ac:dyDescent="0.3">
      <c r="A2445">
        <v>-174</v>
      </c>
      <c r="B2445">
        <v>-26</v>
      </c>
      <c r="C2445">
        <v>130</v>
      </c>
      <c r="D2445">
        <v>109</v>
      </c>
      <c r="E2445">
        <v>91</v>
      </c>
      <c r="F2445">
        <v>48</v>
      </c>
      <c r="G2445">
        <v>1071</v>
      </c>
      <c r="H2445">
        <v>-110</v>
      </c>
      <c r="I2445">
        <v>162</v>
      </c>
      <c r="J2445">
        <v>-30</v>
      </c>
      <c r="K2445">
        <v>150</v>
      </c>
      <c r="L2445">
        <v>925</v>
      </c>
      <c r="M2445">
        <v>3</v>
      </c>
      <c r="N2445" s="2">
        <v>43131</v>
      </c>
      <c r="O2445" t="str">
        <f>VLOOKUP(L2445,Location!$A$1:$D$157,2,FALSE)</f>
        <v>California</v>
      </c>
      <c r="P2445" t="str">
        <f>VLOOKUP(L2445,Location!$A$1:$D$157,3,FALSE)</f>
        <v>West</v>
      </c>
      <c r="Q2445" t="str">
        <f>VLOOKUP(L2445,Location!$A$1:$D$157,4,FALSE)</f>
        <v>Major Market</v>
      </c>
      <c r="R2445" t="str">
        <f>VLOOKUP(M2445,Product!$A$1:$D$14,2,FALSE)</f>
        <v>Decaf Irish Cream</v>
      </c>
      <c r="S2445" t="str">
        <f>VLOOKUP(M2445,Product!$A$1:$D$14,3,FALSE)</f>
        <v>Coffee</v>
      </c>
      <c r="T2445" t="str">
        <f>VLOOKUP(M2445,Product!$A$1:$D$14,4,FALSE)</f>
        <v>Decaf</v>
      </c>
    </row>
    <row r="2446" spans="1:20" x14ac:dyDescent="0.3">
      <c r="A2446">
        <v>211</v>
      </c>
      <c r="B2446">
        <v>229</v>
      </c>
      <c r="C2446">
        <v>487</v>
      </c>
      <c r="D2446">
        <v>214</v>
      </c>
      <c r="E2446">
        <v>87</v>
      </c>
      <c r="F2446">
        <v>63</v>
      </c>
      <c r="G2446">
        <v>1436</v>
      </c>
      <c r="H2446">
        <v>150</v>
      </c>
      <c r="I2446">
        <v>162</v>
      </c>
      <c r="J2446">
        <v>220</v>
      </c>
      <c r="K2446">
        <v>430</v>
      </c>
      <c r="L2446">
        <v>619</v>
      </c>
      <c r="M2446">
        <v>4</v>
      </c>
      <c r="N2446" s="2">
        <v>43131</v>
      </c>
      <c r="O2446" t="str">
        <f>VLOOKUP(L2446,Location!$A$1:$D$157,2,FALSE)</f>
        <v>California</v>
      </c>
      <c r="P2446" t="str">
        <f>VLOOKUP(L2446,Location!$A$1:$D$157,3,FALSE)</f>
        <v>West</v>
      </c>
      <c r="Q2446" t="str">
        <f>VLOOKUP(L2446,Location!$A$1:$D$157,4,FALSE)</f>
        <v>Major Market</v>
      </c>
      <c r="R2446" t="str">
        <f>VLOOKUP(M2446,Product!$A$1:$D$14,2,FALSE)</f>
        <v>Caffe Latte</v>
      </c>
      <c r="S2446" t="str">
        <f>VLOOKUP(M2446,Product!$A$1:$D$14,3,FALSE)</f>
        <v>Espresso</v>
      </c>
      <c r="T2446" t="str">
        <f>VLOOKUP(M2446,Product!$A$1:$D$14,4,FALSE)</f>
        <v>Regular</v>
      </c>
    </row>
    <row r="2447" spans="1:20" x14ac:dyDescent="0.3">
      <c r="A2447">
        <v>39</v>
      </c>
      <c r="B2447">
        <v>169</v>
      </c>
      <c r="C2447">
        <v>309</v>
      </c>
      <c r="D2447">
        <v>155</v>
      </c>
      <c r="E2447">
        <v>143</v>
      </c>
      <c r="F2447">
        <v>110</v>
      </c>
      <c r="G2447">
        <v>712</v>
      </c>
      <c r="H2447">
        <v>30</v>
      </c>
      <c r="I2447">
        <v>91</v>
      </c>
      <c r="J2447">
        <v>160</v>
      </c>
      <c r="K2447">
        <v>270</v>
      </c>
      <c r="L2447">
        <v>916</v>
      </c>
      <c r="M2447">
        <v>5</v>
      </c>
      <c r="N2447" s="2">
        <v>43131</v>
      </c>
      <c r="O2447" t="str">
        <f>VLOOKUP(L2447,Location!$A$1:$D$157,2,FALSE)</f>
        <v>California</v>
      </c>
      <c r="P2447" t="str">
        <f>VLOOKUP(L2447,Location!$A$1:$D$157,3,FALSE)</f>
        <v>West</v>
      </c>
      <c r="Q2447" t="str">
        <f>VLOOKUP(L2447,Location!$A$1:$D$157,4,FALSE)</f>
        <v>Major Market</v>
      </c>
      <c r="R2447" t="str">
        <f>VLOOKUP(M2447,Product!$A$1:$D$14,2,FALSE)</f>
        <v>Caffe Mocha</v>
      </c>
      <c r="S2447" t="str">
        <f>VLOOKUP(M2447,Product!$A$1:$D$14,3,FALSE)</f>
        <v>Espresso</v>
      </c>
      <c r="T2447" t="str">
        <f>VLOOKUP(M2447,Product!$A$1:$D$14,4,FALSE)</f>
        <v>Regular</v>
      </c>
    </row>
    <row r="2448" spans="1:20" x14ac:dyDescent="0.3">
      <c r="A2448">
        <v>39</v>
      </c>
      <c r="B2448">
        <v>169</v>
      </c>
      <c r="C2448">
        <v>309</v>
      </c>
      <c r="D2448">
        <v>99</v>
      </c>
      <c r="E2448">
        <v>143</v>
      </c>
      <c r="F2448">
        <v>110</v>
      </c>
      <c r="G2448">
        <v>712</v>
      </c>
      <c r="H2448">
        <v>40</v>
      </c>
      <c r="I2448">
        <v>139</v>
      </c>
      <c r="J2448">
        <v>150</v>
      </c>
      <c r="K2448">
        <v>250</v>
      </c>
      <c r="L2448">
        <v>702</v>
      </c>
      <c r="M2448">
        <v>8</v>
      </c>
      <c r="N2448" s="2">
        <v>43131</v>
      </c>
      <c r="O2448" t="str">
        <f>VLOOKUP(L2448,Location!$A$1:$D$157,2,FALSE)</f>
        <v>Nevada</v>
      </c>
      <c r="P2448" t="str">
        <f>VLOOKUP(L2448,Location!$A$1:$D$157,3,FALSE)</f>
        <v>West</v>
      </c>
      <c r="Q2448" t="str">
        <f>VLOOKUP(L2448,Location!$A$1:$D$157,4,FALSE)</f>
        <v>Small Market</v>
      </c>
      <c r="R2448" t="str">
        <f>VLOOKUP(M2448,Product!$A$1:$D$14,2,FALSE)</f>
        <v>Chamomile</v>
      </c>
      <c r="S2448" t="str">
        <f>VLOOKUP(M2448,Product!$A$1:$D$14,3,FALSE)</f>
        <v>Herbal Tea</v>
      </c>
      <c r="T2448" t="str">
        <f>VLOOKUP(M2448,Product!$A$1:$D$14,4,FALSE)</f>
        <v>Decaf</v>
      </c>
    </row>
    <row r="2449" spans="1:20" x14ac:dyDescent="0.3">
      <c r="A2449">
        <v>171</v>
      </c>
      <c r="B2449">
        <v>206</v>
      </c>
      <c r="C2449">
        <v>377</v>
      </c>
      <c r="D2449">
        <v>119</v>
      </c>
      <c r="E2449">
        <v>91</v>
      </c>
      <c r="F2449">
        <v>48</v>
      </c>
      <c r="G2449">
        <v>844</v>
      </c>
      <c r="H2449">
        <v>120</v>
      </c>
      <c r="I2449">
        <v>103</v>
      </c>
      <c r="J2449">
        <v>190</v>
      </c>
      <c r="K2449">
        <v>310</v>
      </c>
      <c r="L2449">
        <v>775</v>
      </c>
      <c r="M2449">
        <v>9</v>
      </c>
      <c r="N2449" s="2">
        <v>43131</v>
      </c>
      <c r="O2449" t="str">
        <f>VLOOKUP(L2449,Location!$A$1:$D$157,2,FALSE)</f>
        <v>Nevada</v>
      </c>
      <c r="P2449" t="str">
        <f>VLOOKUP(L2449,Location!$A$1:$D$157,3,FALSE)</f>
        <v>West</v>
      </c>
      <c r="Q2449" t="str">
        <f>VLOOKUP(L2449,Location!$A$1:$D$157,4,FALSE)</f>
        <v>Small Market</v>
      </c>
      <c r="R2449" t="str">
        <f>VLOOKUP(M2449,Product!$A$1:$D$14,2,FALSE)</f>
        <v>Lemon</v>
      </c>
      <c r="S2449" t="str">
        <f>VLOOKUP(M2449,Product!$A$1:$D$14,3,FALSE)</f>
        <v>Herbal Tea</v>
      </c>
      <c r="T2449" t="str">
        <f>VLOOKUP(M2449,Product!$A$1:$D$14,4,FALSE)</f>
        <v>Decaf</v>
      </c>
    </row>
    <row r="2450" spans="1:20" x14ac:dyDescent="0.3">
      <c r="A2450">
        <v>140</v>
      </c>
      <c r="B2450">
        <v>150</v>
      </c>
      <c r="C2450">
        <v>271</v>
      </c>
      <c r="D2450">
        <v>95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s="2">
        <v>43131</v>
      </c>
      <c r="O2450" t="str">
        <f>VLOOKUP(L2450,Location!$A$1:$D$157,2,FALSE)</f>
        <v>Nevada</v>
      </c>
      <c r="P2450" t="str">
        <f>VLOOKUP(L2450,Location!$A$1:$D$157,3,FALSE)</f>
        <v>West</v>
      </c>
      <c r="Q2450" t="str">
        <f>VLOOKUP(L2450,Location!$A$1:$D$157,4,FALSE)</f>
        <v>Small Market</v>
      </c>
      <c r="R2450" t="str">
        <f>VLOOKUP(M2450,Product!$A$1:$D$14,2,FALSE)</f>
        <v>Mint</v>
      </c>
      <c r="S2450" t="str">
        <f>VLOOKUP(M2450,Product!$A$1:$D$14,3,FALSE)</f>
        <v>Herbal Tea</v>
      </c>
      <c r="T2450" t="str">
        <f>VLOOKUP(M2450,Product!$A$1:$D$14,4,FALSE)</f>
        <v>Decaf</v>
      </c>
    </row>
    <row r="2451" spans="1:20" x14ac:dyDescent="0.3">
      <c r="A2451">
        <v>300</v>
      </c>
      <c r="B2451">
        <v>311</v>
      </c>
      <c r="C2451">
        <v>581</v>
      </c>
      <c r="D2451">
        <v>247</v>
      </c>
      <c r="E2451">
        <v>109</v>
      </c>
      <c r="F2451">
        <v>77</v>
      </c>
      <c r="G2451">
        <v>1282</v>
      </c>
      <c r="H2451">
        <v>150</v>
      </c>
      <c r="I2451">
        <v>171</v>
      </c>
      <c r="J2451">
        <v>220</v>
      </c>
      <c r="K2451">
        <v>370</v>
      </c>
      <c r="L2451">
        <v>702</v>
      </c>
      <c r="M2451">
        <v>11</v>
      </c>
      <c r="N2451" s="2">
        <v>43131</v>
      </c>
      <c r="O2451" t="str">
        <f>VLOOKUP(L2451,Location!$A$1:$D$157,2,FALSE)</f>
        <v>Nevada</v>
      </c>
      <c r="P2451" t="str">
        <f>VLOOKUP(L2451,Location!$A$1:$D$157,3,FALSE)</f>
        <v>West</v>
      </c>
      <c r="Q2451" t="str">
        <f>VLOOKUP(L2451,Location!$A$1:$D$157,4,FALSE)</f>
        <v>Small Market</v>
      </c>
      <c r="R2451" t="str">
        <f>VLOOKUP(M2451,Product!$A$1:$D$14,2,FALSE)</f>
        <v>Darjeeling</v>
      </c>
      <c r="S2451" t="str">
        <f>VLOOKUP(M2451,Product!$A$1:$D$14,3,FALSE)</f>
        <v>Tea</v>
      </c>
      <c r="T2451" t="str">
        <f>VLOOKUP(M2451,Product!$A$1:$D$14,4,FALSE)</f>
        <v>Regular</v>
      </c>
    </row>
    <row r="2452" spans="1:20" x14ac:dyDescent="0.3">
      <c r="A2452">
        <v>211</v>
      </c>
      <c r="B2452">
        <v>229</v>
      </c>
      <c r="C2452">
        <v>487</v>
      </c>
      <c r="D2452">
        <v>235</v>
      </c>
      <c r="E2452">
        <v>87</v>
      </c>
      <c r="F2452">
        <v>63</v>
      </c>
      <c r="G2452">
        <v>1436</v>
      </c>
      <c r="H2452">
        <v>100</v>
      </c>
      <c r="I2452">
        <v>126</v>
      </c>
      <c r="J2452">
        <v>160</v>
      </c>
      <c r="K2452">
        <v>310</v>
      </c>
      <c r="L2452">
        <v>775</v>
      </c>
      <c r="M2452">
        <v>12</v>
      </c>
      <c r="N2452" s="2">
        <v>43131</v>
      </c>
      <c r="O2452" t="str">
        <f>VLOOKUP(L2452,Location!$A$1:$D$157,2,FALSE)</f>
        <v>Nevada</v>
      </c>
      <c r="P2452" t="str">
        <f>VLOOKUP(L2452,Location!$A$1:$D$157,3,FALSE)</f>
        <v>West</v>
      </c>
      <c r="Q2452" t="str">
        <f>VLOOKUP(L2452,Location!$A$1:$D$157,4,FALSE)</f>
        <v>Small Market</v>
      </c>
      <c r="R2452" t="str">
        <f>VLOOKUP(M2452,Product!$A$1:$D$14,2,FALSE)</f>
        <v>Earl Grey</v>
      </c>
      <c r="S2452" t="str">
        <f>VLOOKUP(M2452,Product!$A$1:$D$14,3,FALSE)</f>
        <v>Tea</v>
      </c>
      <c r="T2452" t="str">
        <f>VLOOKUP(M2452,Product!$A$1:$D$14,4,FALSE)</f>
        <v>Regular</v>
      </c>
    </row>
    <row r="2453" spans="1:20" x14ac:dyDescent="0.3">
      <c r="A2453">
        <v>-508</v>
      </c>
      <c r="B2453">
        <v>-240</v>
      </c>
      <c r="C2453">
        <v>25</v>
      </c>
      <c r="D2453">
        <v>208</v>
      </c>
      <c r="E2453">
        <v>125</v>
      </c>
      <c r="F2453">
        <v>91</v>
      </c>
      <c r="G2453">
        <v>1937</v>
      </c>
      <c r="H2453">
        <v>-220</v>
      </c>
      <c r="I2453">
        <v>113</v>
      </c>
      <c r="J2453">
        <v>-150</v>
      </c>
      <c r="K2453">
        <v>0</v>
      </c>
      <c r="L2453">
        <v>775</v>
      </c>
      <c r="M2453">
        <v>13</v>
      </c>
      <c r="N2453" s="2">
        <v>43131</v>
      </c>
      <c r="O2453" t="str">
        <f>VLOOKUP(L2453,Location!$A$1:$D$157,2,FALSE)</f>
        <v>Nevada</v>
      </c>
      <c r="P2453" t="str">
        <f>VLOOKUP(L2453,Location!$A$1:$D$157,3,FALSE)</f>
        <v>West</v>
      </c>
      <c r="Q2453" t="str">
        <f>VLOOKUP(L2453,Location!$A$1:$D$157,4,FALSE)</f>
        <v>Small Market</v>
      </c>
      <c r="R2453" t="str">
        <f>VLOOKUP(M2453,Product!$A$1:$D$14,2,FALSE)</f>
        <v>Green Tea</v>
      </c>
      <c r="S2453" t="str">
        <f>VLOOKUP(M2453,Product!$A$1:$D$14,3,FALSE)</f>
        <v>Tea</v>
      </c>
      <c r="T2453" t="str">
        <f>VLOOKUP(M2453,Product!$A$1:$D$14,4,FALSE)</f>
        <v>Regular</v>
      </c>
    </row>
    <row r="2454" spans="1:20" x14ac:dyDescent="0.3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s="2">
        <v>43131</v>
      </c>
      <c r="O2454" t="str">
        <f>VLOOKUP(L2454,Location!$A$1:$D$157,2,FALSE)</f>
        <v>Nevada</v>
      </c>
      <c r="P2454" t="str">
        <f>VLOOKUP(L2454,Location!$A$1:$D$157,3,FALSE)</f>
        <v>West</v>
      </c>
      <c r="Q2454" t="str">
        <f>VLOOKUP(L2454,Location!$A$1:$D$157,4,FALSE)</f>
        <v>Small Market</v>
      </c>
      <c r="R2454" t="str">
        <f>VLOOKUP(M2454,Product!$A$1:$D$14,2,FALSE)</f>
        <v>Decaf Espresso</v>
      </c>
      <c r="S2454" t="str">
        <f>VLOOKUP(M2454,Product!$A$1:$D$14,3,FALSE)</f>
        <v>Espresso</v>
      </c>
      <c r="T2454" t="str">
        <f>VLOOKUP(M2454,Product!$A$1:$D$14,4,FALSE)</f>
        <v>Decaf</v>
      </c>
    </row>
    <row r="2455" spans="1:20" x14ac:dyDescent="0.3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s="2">
        <v>43131</v>
      </c>
      <c r="O2455" t="str">
        <f>VLOOKUP(L2455,Location!$A$1:$D$157,2,FALSE)</f>
        <v>Nevada</v>
      </c>
      <c r="P2455" t="str">
        <f>VLOOKUP(L2455,Location!$A$1:$D$157,3,FALSE)</f>
        <v>West</v>
      </c>
      <c r="Q2455" t="str">
        <f>VLOOKUP(L2455,Location!$A$1:$D$157,4,FALSE)</f>
        <v>Small Market</v>
      </c>
      <c r="R2455" t="str">
        <f>VLOOKUP(M2455,Product!$A$1:$D$14,2,FALSE)</f>
        <v>Columbian</v>
      </c>
      <c r="S2455" t="str">
        <f>VLOOKUP(M2455,Product!$A$1:$D$14,3,FALSE)</f>
        <v>Coffee</v>
      </c>
      <c r="T2455" t="str">
        <f>VLOOKUP(M2455,Product!$A$1:$D$14,4,FALSE)</f>
        <v>Regular</v>
      </c>
    </row>
    <row r="2456" spans="1:20" x14ac:dyDescent="0.3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s="2">
        <v>43131</v>
      </c>
      <c r="O2456" t="str">
        <f>VLOOKUP(L2456,Location!$A$1:$D$157,2,FALSE)</f>
        <v>Nevada</v>
      </c>
      <c r="P2456" t="str">
        <f>VLOOKUP(L2456,Location!$A$1:$D$157,3,FALSE)</f>
        <v>West</v>
      </c>
      <c r="Q2456" t="str">
        <f>VLOOKUP(L2456,Location!$A$1:$D$157,4,FALSE)</f>
        <v>Small Market</v>
      </c>
      <c r="R2456" t="str">
        <f>VLOOKUP(M2456,Product!$A$1:$D$14,2,FALSE)</f>
        <v>Decaf Irish Cream</v>
      </c>
      <c r="S2456" t="str">
        <f>VLOOKUP(M2456,Product!$A$1:$D$14,3,FALSE)</f>
        <v>Coffee</v>
      </c>
      <c r="T2456" t="str">
        <f>VLOOKUP(M2456,Product!$A$1:$D$14,4,FALSE)</f>
        <v>Decaf</v>
      </c>
    </row>
    <row r="2457" spans="1:20" x14ac:dyDescent="0.3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s="2">
        <v>43131</v>
      </c>
      <c r="O2457" t="str">
        <f>VLOOKUP(L2457,Location!$A$1:$D$157,2,FALSE)</f>
        <v>Nevada</v>
      </c>
      <c r="P2457" t="str">
        <f>VLOOKUP(L2457,Location!$A$1:$D$157,3,FALSE)</f>
        <v>West</v>
      </c>
      <c r="Q2457" t="str">
        <f>VLOOKUP(L2457,Location!$A$1:$D$157,4,FALSE)</f>
        <v>Small Market</v>
      </c>
      <c r="R2457" t="str">
        <f>VLOOKUP(M2457,Product!$A$1:$D$14,2,FALSE)</f>
        <v>Caffe Latte</v>
      </c>
      <c r="S2457" t="str">
        <f>VLOOKUP(M2457,Product!$A$1:$D$14,3,FALSE)</f>
        <v>Espresso</v>
      </c>
      <c r="T2457" t="str">
        <f>VLOOKUP(M2457,Product!$A$1:$D$14,4,FALSE)</f>
        <v>Regular</v>
      </c>
    </row>
    <row r="2458" spans="1:20" x14ac:dyDescent="0.3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s="2">
        <v>43131</v>
      </c>
      <c r="O2458" t="str">
        <f>VLOOKUP(L2458,Location!$A$1:$D$157,2,FALSE)</f>
        <v>Nevada</v>
      </c>
      <c r="P2458" t="str">
        <f>VLOOKUP(L2458,Location!$A$1:$D$157,3,FALSE)</f>
        <v>West</v>
      </c>
      <c r="Q2458" t="str">
        <f>VLOOKUP(L2458,Location!$A$1:$D$157,4,FALSE)</f>
        <v>Small Market</v>
      </c>
      <c r="R2458" t="str">
        <f>VLOOKUP(M2458,Product!$A$1:$D$14,2,FALSE)</f>
        <v>Caffe Mocha</v>
      </c>
      <c r="S2458" t="str">
        <f>VLOOKUP(M2458,Product!$A$1:$D$14,3,FALSE)</f>
        <v>Espresso</v>
      </c>
      <c r="T2458" t="str">
        <f>VLOOKUP(M2458,Product!$A$1:$D$14,4,FALSE)</f>
        <v>Regular</v>
      </c>
    </row>
    <row r="2459" spans="1:20" x14ac:dyDescent="0.3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s="2">
        <v>43131</v>
      </c>
      <c r="O2459" t="str">
        <f>VLOOKUP(L2459,Location!$A$1:$D$157,2,FALSE)</f>
        <v>Oregon</v>
      </c>
      <c r="P2459" t="str">
        <f>VLOOKUP(L2459,Location!$A$1:$D$157,3,FALSE)</f>
        <v>West</v>
      </c>
      <c r="Q2459" t="str">
        <f>VLOOKUP(L2459,Location!$A$1:$D$157,4,FALSE)</f>
        <v>Small Market</v>
      </c>
      <c r="R2459" t="str">
        <f>VLOOKUP(M2459,Product!$A$1:$D$14,2,FALSE)</f>
        <v>Chamomile</v>
      </c>
      <c r="S2459" t="str">
        <f>VLOOKUP(M2459,Product!$A$1:$D$14,3,FALSE)</f>
        <v>Herbal Tea</v>
      </c>
      <c r="T2459" t="str">
        <f>VLOOKUP(M2459,Product!$A$1:$D$14,4,FALSE)</f>
        <v>Decaf</v>
      </c>
    </row>
    <row r="2460" spans="1:20" x14ac:dyDescent="0.3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s="2">
        <v>43131</v>
      </c>
      <c r="O2460" t="str">
        <f>VLOOKUP(L2460,Location!$A$1:$D$157,2,FALSE)</f>
        <v>Oregon</v>
      </c>
      <c r="P2460" t="str">
        <f>VLOOKUP(L2460,Location!$A$1:$D$157,3,FALSE)</f>
        <v>West</v>
      </c>
      <c r="Q2460" t="str">
        <f>VLOOKUP(L2460,Location!$A$1:$D$157,4,FALSE)</f>
        <v>Small Market</v>
      </c>
      <c r="R2460" t="str">
        <f>VLOOKUP(M2460,Product!$A$1:$D$14,2,FALSE)</f>
        <v>Lemon</v>
      </c>
      <c r="S2460" t="str">
        <f>VLOOKUP(M2460,Product!$A$1:$D$14,3,FALSE)</f>
        <v>Herbal Tea</v>
      </c>
      <c r="T2460" t="str">
        <f>VLOOKUP(M2460,Product!$A$1:$D$14,4,FALSE)</f>
        <v>Decaf</v>
      </c>
    </row>
    <row r="2461" spans="1:20" x14ac:dyDescent="0.3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s="2">
        <v>43131</v>
      </c>
      <c r="O2461" t="str">
        <f>VLOOKUP(L2461,Location!$A$1:$D$157,2,FALSE)</f>
        <v>Oregon</v>
      </c>
      <c r="P2461" t="str">
        <f>VLOOKUP(L2461,Location!$A$1:$D$157,3,FALSE)</f>
        <v>West</v>
      </c>
      <c r="Q2461" t="str">
        <f>VLOOKUP(L2461,Location!$A$1:$D$157,4,FALSE)</f>
        <v>Small Market</v>
      </c>
      <c r="R2461" t="str">
        <f>VLOOKUP(M2461,Product!$A$1:$D$14,2,FALSE)</f>
        <v>Darjeeling</v>
      </c>
      <c r="S2461" t="str">
        <f>VLOOKUP(M2461,Product!$A$1:$D$14,3,FALSE)</f>
        <v>Tea</v>
      </c>
      <c r="T2461" t="str">
        <f>VLOOKUP(M2461,Product!$A$1:$D$14,4,FALSE)</f>
        <v>Regular</v>
      </c>
    </row>
    <row r="2462" spans="1:20" x14ac:dyDescent="0.3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2">
        <v>43131</v>
      </c>
      <c r="O2462" t="str">
        <f>VLOOKUP(L2462,Location!$A$1:$D$157,2,FALSE)</f>
        <v>Oregon</v>
      </c>
      <c r="P2462" t="str">
        <f>VLOOKUP(L2462,Location!$A$1:$D$157,3,FALSE)</f>
        <v>West</v>
      </c>
      <c r="Q2462" t="str">
        <f>VLOOKUP(L2462,Location!$A$1:$D$157,4,FALSE)</f>
        <v>Small Market</v>
      </c>
      <c r="R2462" t="str">
        <f>VLOOKUP(M2462,Product!$A$1:$D$14,2,FALSE)</f>
        <v>Earl Grey</v>
      </c>
      <c r="S2462" t="str">
        <f>VLOOKUP(M2462,Product!$A$1:$D$14,3,FALSE)</f>
        <v>Tea</v>
      </c>
      <c r="T2462" t="str">
        <f>VLOOKUP(M2462,Product!$A$1:$D$14,4,FALSE)</f>
        <v>Regular</v>
      </c>
    </row>
    <row r="2463" spans="1:20" x14ac:dyDescent="0.3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s="2">
        <v>43131</v>
      </c>
      <c r="O2463" t="str">
        <f>VLOOKUP(L2463,Location!$A$1:$D$157,2,FALSE)</f>
        <v>Oregon</v>
      </c>
      <c r="P2463" t="str">
        <f>VLOOKUP(L2463,Location!$A$1:$D$157,3,FALSE)</f>
        <v>West</v>
      </c>
      <c r="Q2463" t="str">
        <f>VLOOKUP(L2463,Location!$A$1:$D$157,4,FALSE)</f>
        <v>Small Market</v>
      </c>
      <c r="R2463" t="str">
        <f>VLOOKUP(M2463,Product!$A$1:$D$14,2,FALSE)</f>
        <v>Green Tea</v>
      </c>
      <c r="S2463" t="str">
        <f>VLOOKUP(M2463,Product!$A$1:$D$14,3,FALSE)</f>
        <v>Tea</v>
      </c>
      <c r="T2463" t="str">
        <f>VLOOKUP(M2463,Product!$A$1:$D$14,4,FALSE)</f>
        <v>Regular</v>
      </c>
    </row>
    <row r="2464" spans="1:20" x14ac:dyDescent="0.3">
      <c r="A2464">
        <v>147</v>
      </c>
      <c r="B2464">
        <v>170</v>
      </c>
      <c r="C2464">
        <v>362</v>
      </c>
      <c r="D2464">
        <v>148</v>
      </c>
      <c r="E2464">
        <v>71</v>
      </c>
      <c r="F2464">
        <v>47</v>
      </c>
      <c r="G2464">
        <v>1073</v>
      </c>
      <c r="H2464">
        <v>100</v>
      </c>
      <c r="I2464">
        <v>115</v>
      </c>
      <c r="J2464">
        <v>160</v>
      </c>
      <c r="K2464">
        <v>320</v>
      </c>
      <c r="L2464">
        <v>503</v>
      </c>
      <c r="M2464">
        <v>6</v>
      </c>
      <c r="N2464" s="2">
        <v>43131</v>
      </c>
      <c r="O2464" t="str">
        <f>VLOOKUP(L2464,Location!$A$1:$D$157,2,FALSE)</f>
        <v>Oregon</v>
      </c>
      <c r="P2464" t="str">
        <f>VLOOKUP(L2464,Location!$A$1:$D$157,3,FALSE)</f>
        <v>West</v>
      </c>
      <c r="Q2464" t="str">
        <f>VLOOKUP(L2464,Location!$A$1:$D$157,4,FALSE)</f>
        <v>Small Market</v>
      </c>
      <c r="R2464" t="str">
        <f>VLOOKUP(M2464,Product!$A$1:$D$14,2,FALSE)</f>
        <v>Decaf Espresso</v>
      </c>
      <c r="S2464" t="str">
        <f>VLOOKUP(M2464,Product!$A$1:$D$14,3,FALSE)</f>
        <v>Espresso</v>
      </c>
      <c r="T2464" t="str">
        <f>VLOOKUP(M2464,Product!$A$1:$D$14,4,FALSE)</f>
        <v>Decaf</v>
      </c>
    </row>
    <row r="2465" spans="1:20" x14ac:dyDescent="0.3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s="2">
        <v>43131</v>
      </c>
      <c r="O2465" t="str">
        <f>VLOOKUP(L2465,Location!$A$1:$D$157,2,FALSE)</f>
        <v>Oregon</v>
      </c>
      <c r="P2465" t="str">
        <f>VLOOKUP(L2465,Location!$A$1:$D$157,3,FALSE)</f>
        <v>West</v>
      </c>
      <c r="Q2465" t="str">
        <f>VLOOKUP(L2465,Location!$A$1:$D$157,4,FALSE)</f>
        <v>Small Market</v>
      </c>
      <c r="R2465" t="str">
        <f>VLOOKUP(M2465,Product!$A$1:$D$14,2,FALSE)</f>
        <v>Amaretto</v>
      </c>
      <c r="S2465" t="str">
        <f>VLOOKUP(M2465,Product!$A$1:$D$14,3,FALSE)</f>
        <v>Coffee</v>
      </c>
      <c r="T2465" t="str">
        <f>VLOOKUP(M2465,Product!$A$1:$D$14,4,FALSE)</f>
        <v>Regular</v>
      </c>
    </row>
    <row r="2466" spans="1:20" x14ac:dyDescent="0.3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s="2">
        <v>43131</v>
      </c>
      <c r="O2466" t="str">
        <f>VLOOKUP(L2466,Location!$A$1:$D$157,2,FALSE)</f>
        <v>Oregon</v>
      </c>
      <c r="P2466" t="str">
        <f>VLOOKUP(L2466,Location!$A$1:$D$157,3,FALSE)</f>
        <v>West</v>
      </c>
      <c r="Q2466" t="str">
        <f>VLOOKUP(L2466,Location!$A$1:$D$157,4,FALSE)</f>
        <v>Small Market</v>
      </c>
      <c r="R2466" t="str">
        <f>VLOOKUP(M2466,Product!$A$1:$D$14,2,FALSE)</f>
        <v>Columbian</v>
      </c>
      <c r="S2466" t="str">
        <f>VLOOKUP(M2466,Product!$A$1:$D$14,3,FALSE)</f>
        <v>Coffee</v>
      </c>
      <c r="T2466" t="str">
        <f>VLOOKUP(M2466,Product!$A$1:$D$14,4,FALSE)</f>
        <v>Regular</v>
      </c>
    </row>
    <row r="2467" spans="1:20" x14ac:dyDescent="0.3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s="2">
        <v>43131</v>
      </c>
      <c r="O2467" t="str">
        <f>VLOOKUP(L2467,Location!$A$1:$D$157,2,FALSE)</f>
        <v>Oregon</v>
      </c>
      <c r="P2467" t="str">
        <f>VLOOKUP(L2467,Location!$A$1:$D$157,3,FALSE)</f>
        <v>West</v>
      </c>
      <c r="Q2467" t="str">
        <f>VLOOKUP(L2467,Location!$A$1:$D$157,4,FALSE)</f>
        <v>Small Market</v>
      </c>
      <c r="R2467" t="str">
        <f>VLOOKUP(M2467,Product!$A$1:$D$14,2,FALSE)</f>
        <v>Decaf Irish Cream</v>
      </c>
      <c r="S2467" t="str">
        <f>VLOOKUP(M2467,Product!$A$1:$D$14,3,FALSE)</f>
        <v>Coffee</v>
      </c>
      <c r="T2467" t="str">
        <f>VLOOKUP(M2467,Product!$A$1:$D$14,4,FALSE)</f>
        <v>Decaf</v>
      </c>
    </row>
    <row r="2468" spans="1:20" x14ac:dyDescent="0.3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s="2">
        <v>43131</v>
      </c>
      <c r="O2468" t="str">
        <f>VLOOKUP(L2468,Location!$A$1:$D$157,2,FALSE)</f>
        <v>Oregon</v>
      </c>
      <c r="P2468" t="str">
        <f>VLOOKUP(L2468,Location!$A$1:$D$157,3,FALSE)</f>
        <v>West</v>
      </c>
      <c r="Q2468" t="str">
        <f>VLOOKUP(L2468,Location!$A$1:$D$157,4,FALSE)</f>
        <v>Small Market</v>
      </c>
      <c r="R2468" t="str">
        <f>VLOOKUP(M2468,Product!$A$1:$D$14,2,FALSE)</f>
        <v>Caffe Latte</v>
      </c>
      <c r="S2468" t="str">
        <f>VLOOKUP(M2468,Product!$A$1:$D$14,3,FALSE)</f>
        <v>Espresso</v>
      </c>
      <c r="T2468" t="str">
        <f>VLOOKUP(M2468,Product!$A$1:$D$14,4,FALSE)</f>
        <v>Regular</v>
      </c>
    </row>
    <row r="2469" spans="1:20" x14ac:dyDescent="0.3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s="2">
        <v>43131</v>
      </c>
      <c r="O2469" t="str">
        <f>VLOOKUP(L2469,Location!$A$1:$D$157,2,FALSE)</f>
        <v>Oregon</v>
      </c>
      <c r="P2469" t="str">
        <f>VLOOKUP(L2469,Location!$A$1:$D$157,3,FALSE)</f>
        <v>West</v>
      </c>
      <c r="Q2469" t="str">
        <f>VLOOKUP(L2469,Location!$A$1:$D$157,4,FALSE)</f>
        <v>Small Market</v>
      </c>
      <c r="R2469" t="str">
        <f>VLOOKUP(M2469,Product!$A$1:$D$14,2,FALSE)</f>
        <v>Caffe Mocha</v>
      </c>
      <c r="S2469" t="str">
        <f>VLOOKUP(M2469,Product!$A$1:$D$14,3,FALSE)</f>
        <v>Espresso</v>
      </c>
      <c r="T2469" t="str">
        <f>VLOOKUP(M2469,Product!$A$1:$D$14,4,FALSE)</f>
        <v>Regular</v>
      </c>
    </row>
    <row r="2470" spans="1:20" x14ac:dyDescent="0.3">
      <c r="A2470">
        <v>180</v>
      </c>
      <c r="B2470">
        <v>195</v>
      </c>
      <c r="C2470">
        <v>346</v>
      </c>
      <c r="D2470">
        <v>82</v>
      </c>
      <c r="E2470">
        <v>74</v>
      </c>
      <c r="F2470">
        <v>42</v>
      </c>
      <c r="G2470">
        <v>945</v>
      </c>
      <c r="H2470">
        <v>120</v>
      </c>
      <c r="I2470">
        <v>126</v>
      </c>
      <c r="J2470">
        <v>170</v>
      </c>
      <c r="K2470">
        <v>280</v>
      </c>
      <c r="L2470">
        <v>206</v>
      </c>
      <c r="M2470">
        <v>8</v>
      </c>
      <c r="N2470" s="2">
        <v>43131</v>
      </c>
      <c r="O2470" t="str">
        <f>VLOOKUP(L2470,Location!$A$1:$D$157,2,FALSE)</f>
        <v>Washington</v>
      </c>
      <c r="P2470" t="str">
        <f>VLOOKUP(L2470,Location!$A$1:$D$157,3,FALSE)</f>
        <v>West</v>
      </c>
      <c r="Q2470" t="str">
        <f>VLOOKUP(L2470,Location!$A$1:$D$157,4,FALSE)</f>
        <v>Small Market</v>
      </c>
      <c r="R2470" t="str">
        <f>VLOOKUP(M2470,Product!$A$1:$D$14,2,FALSE)</f>
        <v>Chamomile</v>
      </c>
      <c r="S2470" t="str">
        <f>VLOOKUP(M2470,Product!$A$1:$D$14,3,FALSE)</f>
        <v>Herbal Tea</v>
      </c>
      <c r="T2470" t="str">
        <f>VLOOKUP(M2470,Product!$A$1:$D$14,4,FALSE)</f>
        <v>Decaf</v>
      </c>
    </row>
    <row r="2471" spans="1:20" x14ac:dyDescent="0.3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s="2">
        <v>43131</v>
      </c>
      <c r="O2471" t="str">
        <f>VLOOKUP(L2471,Location!$A$1:$D$157,2,FALSE)</f>
        <v>Washington</v>
      </c>
      <c r="P2471" t="str">
        <f>VLOOKUP(L2471,Location!$A$1:$D$157,3,FALSE)</f>
        <v>West</v>
      </c>
      <c r="Q2471" t="str">
        <f>VLOOKUP(L2471,Location!$A$1:$D$157,4,FALSE)</f>
        <v>Small Market</v>
      </c>
      <c r="R2471" t="str">
        <f>VLOOKUP(M2471,Product!$A$1:$D$14,2,FALSE)</f>
        <v>Lemon</v>
      </c>
      <c r="S2471" t="str">
        <f>VLOOKUP(M2471,Product!$A$1:$D$14,3,FALSE)</f>
        <v>Herbal Tea</v>
      </c>
      <c r="T2471" t="str">
        <f>VLOOKUP(M2471,Product!$A$1:$D$14,4,FALSE)</f>
        <v>Decaf</v>
      </c>
    </row>
    <row r="2472" spans="1:20" x14ac:dyDescent="0.3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s="2">
        <v>43131</v>
      </c>
      <c r="O2472" t="str">
        <f>VLOOKUP(L2472,Location!$A$1:$D$157,2,FALSE)</f>
        <v>Washington</v>
      </c>
      <c r="P2472" t="str">
        <f>VLOOKUP(L2472,Location!$A$1:$D$157,3,FALSE)</f>
        <v>West</v>
      </c>
      <c r="Q2472" t="str">
        <f>VLOOKUP(L2472,Location!$A$1:$D$157,4,FALSE)</f>
        <v>Small Market</v>
      </c>
      <c r="R2472" t="str">
        <f>VLOOKUP(M2472,Product!$A$1:$D$14,2,FALSE)</f>
        <v>Darjeeling</v>
      </c>
      <c r="S2472" t="str">
        <f>VLOOKUP(M2472,Product!$A$1:$D$14,3,FALSE)</f>
        <v>Tea</v>
      </c>
      <c r="T2472" t="str">
        <f>VLOOKUP(M2472,Product!$A$1:$D$14,4,FALSE)</f>
        <v>Regular</v>
      </c>
    </row>
    <row r="2473" spans="1:20" x14ac:dyDescent="0.3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s="2">
        <v>43131</v>
      </c>
      <c r="O2473" t="str">
        <f>VLOOKUP(L2473,Location!$A$1:$D$157,2,FALSE)</f>
        <v>Washington</v>
      </c>
      <c r="P2473" t="str">
        <f>VLOOKUP(L2473,Location!$A$1:$D$157,3,FALSE)</f>
        <v>West</v>
      </c>
      <c r="Q2473" t="str">
        <f>VLOOKUP(L2473,Location!$A$1:$D$157,4,FALSE)</f>
        <v>Small Market</v>
      </c>
      <c r="R2473" t="str">
        <f>VLOOKUP(M2473,Product!$A$1:$D$14,2,FALSE)</f>
        <v>Earl Grey</v>
      </c>
      <c r="S2473" t="str">
        <f>VLOOKUP(M2473,Product!$A$1:$D$14,3,FALSE)</f>
        <v>Tea</v>
      </c>
      <c r="T2473" t="str">
        <f>VLOOKUP(M2473,Product!$A$1:$D$14,4,FALSE)</f>
        <v>Regular</v>
      </c>
    </row>
    <row r="2474" spans="1:20" x14ac:dyDescent="0.3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s="2">
        <v>43131</v>
      </c>
      <c r="O2474" t="str">
        <f>VLOOKUP(L2474,Location!$A$1:$D$157,2,FALSE)</f>
        <v>Washington</v>
      </c>
      <c r="P2474" t="str">
        <f>VLOOKUP(L2474,Location!$A$1:$D$157,3,FALSE)</f>
        <v>West</v>
      </c>
      <c r="Q2474" t="str">
        <f>VLOOKUP(L2474,Location!$A$1:$D$157,4,FALSE)</f>
        <v>Small Market</v>
      </c>
      <c r="R2474" t="str">
        <f>VLOOKUP(M2474,Product!$A$1:$D$14,2,FALSE)</f>
        <v>Green Tea</v>
      </c>
      <c r="S2474" t="str">
        <f>VLOOKUP(M2474,Product!$A$1:$D$14,3,FALSE)</f>
        <v>Tea</v>
      </c>
      <c r="T2474" t="str">
        <f>VLOOKUP(M2474,Product!$A$1:$D$14,4,FALSE)</f>
        <v>Regular</v>
      </c>
    </row>
    <row r="2475" spans="1:20" x14ac:dyDescent="0.3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2">
        <v>43131</v>
      </c>
      <c r="O2475" t="str">
        <f>VLOOKUP(L2475,Location!$A$1:$D$157,2,FALSE)</f>
        <v>Washington</v>
      </c>
      <c r="P2475" t="str">
        <f>VLOOKUP(L2475,Location!$A$1:$D$157,3,FALSE)</f>
        <v>West</v>
      </c>
      <c r="Q2475" t="str">
        <f>VLOOKUP(L2475,Location!$A$1:$D$157,4,FALSE)</f>
        <v>Small Market</v>
      </c>
      <c r="R2475" t="str">
        <f>VLOOKUP(M2475,Product!$A$1:$D$14,2,FALSE)</f>
        <v>Caffe Latte</v>
      </c>
      <c r="S2475" t="str">
        <f>VLOOKUP(M2475,Product!$A$1:$D$14,3,FALSE)</f>
        <v>Espresso</v>
      </c>
      <c r="T2475" t="str">
        <f>VLOOKUP(M2475,Product!$A$1:$D$14,4,FALSE)</f>
        <v>Regular</v>
      </c>
    </row>
    <row r="2476" spans="1:20" x14ac:dyDescent="0.3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s="2">
        <v>43131</v>
      </c>
      <c r="O2476" t="str">
        <f>VLOOKUP(L2476,Location!$A$1:$D$157,2,FALSE)</f>
        <v>Washington</v>
      </c>
      <c r="P2476" t="str">
        <f>VLOOKUP(L2476,Location!$A$1:$D$157,3,FALSE)</f>
        <v>West</v>
      </c>
      <c r="Q2476" t="str">
        <f>VLOOKUP(L2476,Location!$A$1:$D$157,4,FALSE)</f>
        <v>Small Market</v>
      </c>
      <c r="R2476" t="str">
        <f>VLOOKUP(M2476,Product!$A$1:$D$14,2,FALSE)</f>
        <v>Caffe Mocha</v>
      </c>
      <c r="S2476" t="str">
        <f>VLOOKUP(M2476,Product!$A$1:$D$14,3,FALSE)</f>
        <v>Espresso</v>
      </c>
      <c r="T2476" t="str">
        <f>VLOOKUP(M2476,Product!$A$1:$D$14,4,FALSE)</f>
        <v>Regular</v>
      </c>
    </row>
    <row r="2477" spans="1:20" x14ac:dyDescent="0.3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s="2">
        <v>43131</v>
      </c>
      <c r="O2477" t="str">
        <f>VLOOKUP(L2477,Location!$A$1:$D$157,2,FALSE)</f>
        <v>Washington</v>
      </c>
      <c r="P2477" t="str">
        <f>VLOOKUP(L2477,Location!$A$1:$D$157,3,FALSE)</f>
        <v>West</v>
      </c>
      <c r="Q2477" t="str">
        <f>VLOOKUP(L2477,Location!$A$1:$D$157,4,FALSE)</f>
        <v>Small Market</v>
      </c>
      <c r="R2477" t="str">
        <f>VLOOKUP(M2477,Product!$A$1:$D$14,2,FALSE)</f>
        <v>Decaf Espresso</v>
      </c>
      <c r="S2477" t="str">
        <f>VLOOKUP(M2477,Product!$A$1:$D$14,3,FALSE)</f>
        <v>Espresso</v>
      </c>
      <c r="T2477" t="str">
        <f>VLOOKUP(M2477,Product!$A$1:$D$14,4,FALSE)</f>
        <v>Decaf</v>
      </c>
    </row>
    <row r="2478" spans="1:20" x14ac:dyDescent="0.3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s="2">
        <v>43131</v>
      </c>
      <c r="O2478" t="str">
        <f>VLOOKUP(L2478,Location!$A$1:$D$157,2,FALSE)</f>
        <v>Washington</v>
      </c>
      <c r="P2478" t="str">
        <f>VLOOKUP(L2478,Location!$A$1:$D$157,3,FALSE)</f>
        <v>West</v>
      </c>
      <c r="Q2478" t="str">
        <f>VLOOKUP(L2478,Location!$A$1:$D$157,4,FALSE)</f>
        <v>Small Market</v>
      </c>
      <c r="R2478" t="str">
        <f>VLOOKUP(M2478,Product!$A$1:$D$14,2,FALSE)</f>
        <v>Columbian</v>
      </c>
      <c r="S2478" t="str">
        <f>VLOOKUP(M2478,Product!$A$1:$D$14,3,FALSE)</f>
        <v>Coffee</v>
      </c>
      <c r="T2478" t="str">
        <f>VLOOKUP(M2478,Product!$A$1:$D$14,4,FALSE)</f>
        <v>Regular</v>
      </c>
    </row>
    <row r="2479" spans="1:20" x14ac:dyDescent="0.3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97</v>
      </c>
      <c r="J2479">
        <v>160</v>
      </c>
      <c r="K2479">
        <v>270</v>
      </c>
      <c r="L2479">
        <v>253</v>
      </c>
      <c r="M2479">
        <v>3</v>
      </c>
      <c r="N2479" s="2">
        <v>43131</v>
      </c>
      <c r="O2479" t="str">
        <f>VLOOKUP(L2479,Location!$A$1:$D$157,2,FALSE)</f>
        <v>Washington</v>
      </c>
      <c r="P2479" t="str">
        <f>VLOOKUP(L2479,Location!$A$1:$D$157,3,FALSE)</f>
        <v>West</v>
      </c>
      <c r="Q2479" t="str">
        <f>VLOOKUP(L2479,Location!$A$1:$D$157,4,FALSE)</f>
        <v>Small Market</v>
      </c>
      <c r="R2479" t="str">
        <f>VLOOKUP(M2479,Product!$A$1:$D$14,2,FALSE)</f>
        <v>Decaf Irish Cream</v>
      </c>
      <c r="S2479" t="str">
        <f>VLOOKUP(M2479,Product!$A$1:$D$14,3,FALSE)</f>
        <v>Coffee</v>
      </c>
      <c r="T2479" t="str">
        <f>VLOOKUP(M2479,Product!$A$1:$D$14,4,FALSE)</f>
        <v>Decaf</v>
      </c>
    </row>
    <row r="2480" spans="1:20" x14ac:dyDescent="0.3">
      <c r="A2480">
        <v>140</v>
      </c>
      <c r="B2480">
        <v>163</v>
      </c>
      <c r="C2480">
        <v>346</v>
      </c>
      <c r="D2480">
        <v>191</v>
      </c>
      <c r="E2480">
        <v>69</v>
      </c>
      <c r="F2480">
        <v>45</v>
      </c>
      <c r="G2480">
        <v>1059</v>
      </c>
      <c r="H2480">
        <v>100</v>
      </c>
      <c r="I2480">
        <v>135</v>
      </c>
      <c r="J2480">
        <v>150</v>
      </c>
      <c r="K2480">
        <v>280</v>
      </c>
      <c r="L2480">
        <v>970</v>
      </c>
      <c r="M2480">
        <v>8</v>
      </c>
      <c r="N2480" s="2">
        <v>43159</v>
      </c>
      <c r="O2480" t="str">
        <f>VLOOKUP(L2480,Location!$A$1:$D$157,2,FALSE)</f>
        <v>Colorado</v>
      </c>
      <c r="P2480" t="str">
        <f>VLOOKUP(L2480,Location!$A$1:$D$157,3,FALSE)</f>
        <v>Central</v>
      </c>
      <c r="Q2480" t="str">
        <f>VLOOKUP(L2480,Location!$A$1:$D$157,4,FALSE)</f>
        <v>Major Market</v>
      </c>
      <c r="R2480" t="str">
        <f>VLOOKUP(M2480,Product!$A$1:$D$14,2,FALSE)</f>
        <v>Chamomile</v>
      </c>
      <c r="S2480" t="str">
        <f>VLOOKUP(M2480,Product!$A$1:$D$14,3,FALSE)</f>
        <v>Herbal Tea</v>
      </c>
      <c r="T2480" t="str">
        <f>VLOOKUP(M2480,Product!$A$1:$D$14,4,FALSE)</f>
        <v>Decaf</v>
      </c>
    </row>
    <row r="2481" spans="1:20" x14ac:dyDescent="0.3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2">
        <v>43159</v>
      </c>
      <c r="O2481" t="str">
        <f>VLOOKUP(L2481,Location!$A$1:$D$157,2,FALSE)</f>
        <v>Colorado</v>
      </c>
      <c r="P2481" t="str">
        <f>VLOOKUP(L2481,Location!$A$1:$D$157,3,FALSE)</f>
        <v>Central</v>
      </c>
      <c r="Q2481" t="str">
        <f>VLOOKUP(L2481,Location!$A$1:$D$157,4,FALSE)</f>
        <v>Major Market</v>
      </c>
      <c r="R2481" t="str">
        <f>VLOOKUP(M2481,Product!$A$1:$D$14,2,FALSE)</f>
        <v>Lemon</v>
      </c>
      <c r="S2481" t="str">
        <f>VLOOKUP(M2481,Product!$A$1:$D$14,3,FALSE)</f>
        <v>Herbal Tea</v>
      </c>
      <c r="T2481" t="str">
        <f>VLOOKUP(M2481,Product!$A$1:$D$14,4,FALSE)</f>
        <v>Decaf</v>
      </c>
    </row>
    <row r="2482" spans="1:20" x14ac:dyDescent="0.3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s="2">
        <v>43159</v>
      </c>
      <c r="O2482" t="str">
        <f>VLOOKUP(L2482,Location!$A$1:$D$157,2,FALSE)</f>
        <v>Colorado</v>
      </c>
      <c r="P2482" t="str">
        <f>VLOOKUP(L2482,Location!$A$1:$D$157,3,FALSE)</f>
        <v>Central</v>
      </c>
      <c r="Q2482" t="str">
        <f>VLOOKUP(L2482,Location!$A$1:$D$157,4,FALSE)</f>
        <v>Major Market</v>
      </c>
      <c r="R2482" t="str">
        <f>VLOOKUP(M2482,Product!$A$1:$D$14,2,FALSE)</f>
        <v>Mint</v>
      </c>
      <c r="S2482" t="str">
        <f>VLOOKUP(M2482,Product!$A$1:$D$14,3,FALSE)</f>
        <v>Herbal Tea</v>
      </c>
      <c r="T2482" t="str">
        <f>VLOOKUP(M2482,Product!$A$1:$D$14,4,FALSE)</f>
        <v>Decaf</v>
      </c>
    </row>
    <row r="2483" spans="1:20" x14ac:dyDescent="0.3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s="2">
        <v>43159</v>
      </c>
      <c r="O2483" t="str">
        <f>VLOOKUP(L2483,Location!$A$1:$D$157,2,FALSE)</f>
        <v>Colorado</v>
      </c>
      <c r="P2483" t="str">
        <f>VLOOKUP(L2483,Location!$A$1:$D$157,3,FALSE)</f>
        <v>Central</v>
      </c>
      <c r="Q2483" t="str">
        <f>VLOOKUP(L2483,Location!$A$1:$D$157,4,FALSE)</f>
        <v>Major Market</v>
      </c>
      <c r="R2483" t="str">
        <f>VLOOKUP(M2483,Product!$A$1:$D$14,2,FALSE)</f>
        <v>Darjeeling</v>
      </c>
      <c r="S2483" t="str">
        <f>VLOOKUP(M2483,Product!$A$1:$D$14,3,FALSE)</f>
        <v>Tea</v>
      </c>
      <c r="T2483" t="str">
        <f>VLOOKUP(M2483,Product!$A$1:$D$14,4,FALSE)</f>
        <v>Regular</v>
      </c>
    </row>
    <row r="2484" spans="1:20" x14ac:dyDescent="0.3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s="2">
        <v>43159</v>
      </c>
      <c r="O2484" t="str">
        <f>VLOOKUP(L2484,Location!$A$1:$D$157,2,FALSE)</f>
        <v>Colorado</v>
      </c>
      <c r="P2484" t="str">
        <f>VLOOKUP(L2484,Location!$A$1:$D$157,3,FALSE)</f>
        <v>Central</v>
      </c>
      <c r="Q2484" t="str">
        <f>VLOOKUP(L2484,Location!$A$1:$D$157,4,FALSE)</f>
        <v>Major Market</v>
      </c>
      <c r="R2484" t="str">
        <f>VLOOKUP(M2484,Product!$A$1:$D$14,2,FALSE)</f>
        <v>Earl Grey</v>
      </c>
      <c r="S2484" t="str">
        <f>VLOOKUP(M2484,Product!$A$1:$D$14,3,FALSE)</f>
        <v>Tea</v>
      </c>
      <c r="T2484" t="str">
        <f>VLOOKUP(M2484,Product!$A$1:$D$14,4,FALSE)</f>
        <v>Regular</v>
      </c>
    </row>
    <row r="2485" spans="1:20" x14ac:dyDescent="0.3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2">
        <v>43159</v>
      </c>
      <c r="O2485" t="str">
        <f>VLOOKUP(L2485,Location!$A$1:$D$157,2,FALSE)</f>
        <v>Colorado</v>
      </c>
      <c r="P2485" t="str">
        <f>VLOOKUP(L2485,Location!$A$1:$D$157,3,FALSE)</f>
        <v>Central</v>
      </c>
      <c r="Q2485" t="str">
        <f>VLOOKUP(L2485,Location!$A$1:$D$157,4,FALSE)</f>
        <v>Major Market</v>
      </c>
      <c r="R2485" t="str">
        <f>VLOOKUP(M2485,Product!$A$1:$D$14,2,FALSE)</f>
        <v>Green Tea</v>
      </c>
      <c r="S2485" t="str">
        <f>VLOOKUP(M2485,Product!$A$1:$D$14,3,FALSE)</f>
        <v>Tea</v>
      </c>
      <c r="T2485" t="str">
        <f>VLOOKUP(M2485,Product!$A$1:$D$14,4,FALSE)</f>
        <v>Regular</v>
      </c>
    </row>
    <row r="2486" spans="1:20" x14ac:dyDescent="0.3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s="2">
        <v>43159</v>
      </c>
      <c r="O2486" t="str">
        <f>VLOOKUP(L2486,Location!$A$1:$D$157,2,FALSE)</f>
        <v>Colorado</v>
      </c>
      <c r="P2486" t="str">
        <f>VLOOKUP(L2486,Location!$A$1:$D$157,3,FALSE)</f>
        <v>Central</v>
      </c>
      <c r="Q2486" t="str">
        <f>VLOOKUP(L2486,Location!$A$1:$D$157,4,FALSE)</f>
        <v>Major Market</v>
      </c>
      <c r="R2486" t="str">
        <f>VLOOKUP(M2486,Product!$A$1:$D$14,2,FALSE)</f>
        <v>Caffe Mocha</v>
      </c>
      <c r="S2486" t="str">
        <f>VLOOKUP(M2486,Product!$A$1:$D$14,3,FALSE)</f>
        <v>Espresso</v>
      </c>
      <c r="T2486" t="str">
        <f>VLOOKUP(M2486,Product!$A$1:$D$14,4,FALSE)</f>
        <v>Regular</v>
      </c>
    </row>
    <row r="2487" spans="1:20" x14ac:dyDescent="0.3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s="2">
        <v>43159</v>
      </c>
      <c r="O2487" t="str">
        <f>VLOOKUP(L2487,Location!$A$1:$D$157,2,FALSE)</f>
        <v>Colorado</v>
      </c>
      <c r="P2487" t="str">
        <f>VLOOKUP(L2487,Location!$A$1:$D$157,3,FALSE)</f>
        <v>Central</v>
      </c>
      <c r="Q2487" t="str">
        <f>VLOOKUP(L2487,Location!$A$1:$D$157,4,FALSE)</f>
        <v>Major Market</v>
      </c>
      <c r="R2487" t="str">
        <f>VLOOKUP(M2487,Product!$A$1:$D$14,2,FALSE)</f>
        <v>Decaf Espresso</v>
      </c>
      <c r="S2487" t="str">
        <f>VLOOKUP(M2487,Product!$A$1:$D$14,3,FALSE)</f>
        <v>Espresso</v>
      </c>
      <c r="T2487" t="str">
        <f>VLOOKUP(M2487,Product!$A$1:$D$14,4,FALSE)</f>
        <v>Decaf</v>
      </c>
    </row>
    <row r="2488" spans="1:20" x14ac:dyDescent="0.3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s="2">
        <v>43159</v>
      </c>
      <c r="O2488" t="str">
        <f>VLOOKUP(L2488,Location!$A$1:$D$157,2,FALSE)</f>
        <v>Colorado</v>
      </c>
      <c r="P2488" t="str">
        <f>VLOOKUP(L2488,Location!$A$1:$D$157,3,FALSE)</f>
        <v>Central</v>
      </c>
      <c r="Q2488" t="str">
        <f>VLOOKUP(L2488,Location!$A$1:$D$157,4,FALSE)</f>
        <v>Major Market</v>
      </c>
      <c r="R2488" t="str">
        <f>VLOOKUP(M2488,Product!$A$1:$D$14,2,FALSE)</f>
        <v>Amaretto</v>
      </c>
      <c r="S2488" t="str">
        <f>VLOOKUP(M2488,Product!$A$1:$D$14,3,FALSE)</f>
        <v>Coffee</v>
      </c>
      <c r="T2488" t="str">
        <f>VLOOKUP(M2488,Product!$A$1:$D$14,4,FALSE)</f>
        <v>Regular</v>
      </c>
    </row>
    <row r="2489" spans="1:20" x14ac:dyDescent="0.3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s="2">
        <v>43159</v>
      </c>
      <c r="O2489" t="str">
        <f>VLOOKUP(L2489,Location!$A$1:$D$157,2,FALSE)</f>
        <v>Colorado</v>
      </c>
      <c r="P2489" t="str">
        <f>VLOOKUP(L2489,Location!$A$1:$D$157,3,FALSE)</f>
        <v>Central</v>
      </c>
      <c r="Q2489" t="str">
        <f>VLOOKUP(L2489,Location!$A$1:$D$157,4,FALSE)</f>
        <v>Major Market</v>
      </c>
      <c r="R2489" t="str">
        <f>VLOOKUP(M2489,Product!$A$1:$D$14,2,FALSE)</f>
        <v>Columbian</v>
      </c>
      <c r="S2489" t="str">
        <f>VLOOKUP(M2489,Product!$A$1:$D$14,3,FALSE)</f>
        <v>Coffee</v>
      </c>
      <c r="T2489" t="str">
        <f>VLOOKUP(M2489,Product!$A$1:$D$14,4,FALSE)</f>
        <v>Regular</v>
      </c>
    </row>
    <row r="2490" spans="1:20" x14ac:dyDescent="0.3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99</v>
      </c>
      <c r="J2490">
        <v>140</v>
      </c>
      <c r="K2490">
        <v>240</v>
      </c>
      <c r="L2490">
        <v>303</v>
      </c>
      <c r="M2490">
        <v>3</v>
      </c>
      <c r="N2490" s="2">
        <v>43159</v>
      </c>
      <c r="O2490" t="str">
        <f>VLOOKUP(L2490,Location!$A$1:$D$157,2,FALSE)</f>
        <v>Colorado</v>
      </c>
      <c r="P2490" t="str">
        <f>VLOOKUP(L2490,Location!$A$1:$D$157,3,FALSE)</f>
        <v>Central</v>
      </c>
      <c r="Q2490" t="str">
        <f>VLOOKUP(L2490,Location!$A$1:$D$157,4,FALSE)</f>
        <v>Major Market</v>
      </c>
      <c r="R2490" t="str">
        <f>VLOOKUP(M2490,Product!$A$1:$D$14,2,FALSE)</f>
        <v>Decaf Irish Cream</v>
      </c>
      <c r="S2490" t="str">
        <f>VLOOKUP(M2490,Product!$A$1:$D$14,3,FALSE)</f>
        <v>Coffee</v>
      </c>
      <c r="T2490" t="str">
        <f>VLOOKUP(M2490,Product!$A$1:$D$14,4,FALSE)</f>
        <v>Decaf</v>
      </c>
    </row>
    <row r="2491" spans="1:20" x14ac:dyDescent="0.3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s="2">
        <v>43159</v>
      </c>
      <c r="O2491" t="str">
        <f>VLOOKUP(L2491,Location!$A$1:$D$157,2,FALSE)</f>
        <v>Illinois</v>
      </c>
      <c r="P2491" t="str">
        <f>VLOOKUP(L2491,Location!$A$1:$D$157,3,FALSE)</f>
        <v>Central</v>
      </c>
      <c r="Q2491" t="str">
        <f>VLOOKUP(L2491,Location!$A$1:$D$157,4,FALSE)</f>
        <v>Major Market</v>
      </c>
      <c r="R2491" t="str">
        <f>VLOOKUP(M2491,Product!$A$1:$D$14,2,FALSE)</f>
        <v>Chamomile</v>
      </c>
      <c r="S2491" t="str">
        <f>VLOOKUP(M2491,Product!$A$1:$D$14,3,FALSE)</f>
        <v>Herbal Tea</v>
      </c>
      <c r="T2491" t="str">
        <f>VLOOKUP(M2491,Product!$A$1:$D$14,4,FALSE)</f>
        <v>Decaf</v>
      </c>
    </row>
    <row r="2492" spans="1:20" x14ac:dyDescent="0.3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s="2">
        <v>43159</v>
      </c>
      <c r="O2492" t="str">
        <f>VLOOKUP(L2492,Location!$A$1:$D$157,2,FALSE)</f>
        <v>Illinois</v>
      </c>
      <c r="P2492" t="str">
        <f>VLOOKUP(L2492,Location!$A$1:$D$157,3,FALSE)</f>
        <v>Central</v>
      </c>
      <c r="Q2492" t="str">
        <f>VLOOKUP(L2492,Location!$A$1:$D$157,4,FALSE)</f>
        <v>Major Market</v>
      </c>
      <c r="R2492" t="str">
        <f>VLOOKUP(M2492,Product!$A$1:$D$14,2,FALSE)</f>
        <v>Lemon</v>
      </c>
      <c r="S2492" t="str">
        <f>VLOOKUP(M2492,Product!$A$1:$D$14,3,FALSE)</f>
        <v>Herbal Tea</v>
      </c>
      <c r="T2492" t="str">
        <f>VLOOKUP(M2492,Product!$A$1:$D$14,4,FALSE)</f>
        <v>Decaf</v>
      </c>
    </row>
    <row r="2493" spans="1:20" x14ac:dyDescent="0.3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s="2">
        <v>43159</v>
      </c>
      <c r="O2493" t="str">
        <f>VLOOKUP(L2493,Location!$A$1:$D$157,2,FALSE)</f>
        <v>Illinois</v>
      </c>
      <c r="P2493" t="str">
        <f>VLOOKUP(L2493,Location!$A$1:$D$157,3,FALSE)</f>
        <v>Central</v>
      </c>
      <c r="Q2493" t="str">
        <f>VLOOKUP(L2493,Location!$A$1:$D$157,4,FALSE)</f>
        <v>Major Market</v>
      </c>
      <c r="R2493" t="str">
        <f>VLOOKUP(M2493,Product!$A$1:$D$14,2,FALSE)</f>
        <v>Mint</v>
      </c>
      <c r="S2493" t="str">
        <f>VLOOKUP(M2493,Product!$A$1:$D$14,3,FALSE)</f>
        <v>Herbal Tea</v>
      </c>
      <c r="T2493" t="str">
        <f>VLOOKUP(M2493,Product!$A$1:$D$14,4,FALSE)</f>
        <v>Decaf</v>
      </c>
    </row>
    <row r="2494" spans="1:20" x14ac:dyDescent="0.3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s="2">
        <v>43159</v>
      </c>
      <c r="O2494" t="str">
        <f>VLOOKUP(L2494,Location!$A$1:$D$157,2,FALSE)</f>
        <v>Illinois</v>
      </c>
      <c r="P2494" t="str">
        <f>VLOOKUP(L2494,Location!$A$1:$D$157,3,FALSE)</f>
        <v>Central</v>
      </c>
      <c r="Q2494" t="str">
        <f>VLOOKUP(L2494,Location!$A$1:$D$157,4,FALSE)</f>
        <v>Major Market</v>
      </c>
      <c r="R2494" t="str">
        <f>VLOOKUP(M2494,Product!$A$1:$D$14,2,FALSE)</f>
        <v>Darjeeling</v>
      </c>
      <c r="S2494" t="str">
        <f>VLOOKUP(M2494,Product!$A$1:$D$14,3,FALSE)</f>
        <v>Tea</v>
      </c>
      <c r="T2494" t="str">
        <f>VLOOKUP(M2494,Product!$A$1:$D$14,4,FALSE)</f>
        <v>Regular</v>
      </c>
    </row>
    <row r="2495" spans="1:20" x14ac:dyDescent="0.3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s="2">
        <v>43159</v>
      </c>
      <c r="O2495" t="str">
        <f>VLOOKUP(L2495,Location!$A$1:$D$157,2,FALSE)</f>
        <v>Illinois</v>
      </c>
      <c r="P2495" t="str">
        <f>VLOOKUP(L2495,Location!$A$1:$D$157,3,FALSE)</f>
        <v>Central</v>
      </c>
      <c r="Q2495" t="str">
        <f>VLOOKUP(L2495,Location!$A$1:$D$157,4,FALSE)</f>
        <v>Major Market</v>
      </c>
      <c r="R2495" t="str">
        <f>VLOOKUP(M2495,Product!$A$1:$D$14,2,FALSE)</f>
        <v>Earl Grey</v>
      </c>
      <c r="S2495" t="str">
        <f>VLOOKUP(M2495,Product!$A$1:$D$14,3,FALSE)</f>
        <v>Tea</v>
      </c>
      <c r="T2495" t="str">
        <f>VLOOKUP(M2495,Product!$A$1:$D$14,4,FALSE)</f>
        <v>Regular</v>
      </c>
    </row>
    <row r="2496" spans="1:20" x14ac:dyDescent="0.3">
      <c r="A2496">
        <v>313</v>
      </c>
      <c r="B2496">
        <v>324</v>
      </c>
      <c r="C2496">
        <v>604</v>
      </c>
      <c r="D2496">
        <v>214</v>
      </c>
      <c r="E2496">
        <v>113</v>
      </c>
      <c r="F2496">
        <v>80</v>
      </c>
      <c r="G2496">
        <v>1260</v>
      </c>
      <c r="H2496">
        <v>260</v>
      </c>
      <c r="I2496">
        <v>283</v>
      </c>
      <c r="J2496">
        <v>380</v>
      </c>
      <c r="K2496">
        <v>660</v>
      </c>
      <c r="L2496">
        <v>217</v>
      </c>
      <c r="M2496">
        <v>5</v>
      </c>
      <c r="N2496" s="2">
        <v>43159</v>
      </c>
      <c r="O2496" t="str">
        <f>VLOOKUP(L2496,Location!$A$1:$D$157,2,FALSE)</f>
        <v>Illinois</v>
      </c>
      <c r="P2496" t="str">
        <f>VLOOKUP(L2496,Location!$A$1:$D$157,3,FALSE)</f>
        <v>Central</v>
      </c>
      <c r="Q2496" t="str">
        <f>VLOOKUP(L2496,Location!$A$1:$D$157,4,FALSE)</f>
        <v>Major Market</v>
      </c>
      <c r="R2496" t="str">
        <f>VLOOKUP(M2496,Product!$A$1:$D$14,2,FALSE)</f>
        <v>Caffe Mocha</v>
      </c>
      <c r="S2496" t="str">
        <f>VLOOKUP(M2496,Product!$A$1:$D$14,3,FALSE)</f>
        <v>Espresso</v>
      </c>
      <c r="T2496" t="str">
        <f>VLOOKUP(M2496,Product!$A$1:$D$14,4,FALSE)</f>
        <v>Regular</v>
      </c>
    </row>
    <row r="2497" spans="1:20" x14ac:dyDescent="0.3">
      <c r="A2497">
        <v>220</v>
      </c>
      <c r="B2497">
        <v>239</v>
      </c>
      <c r="C2497">
        <v>509</v>
      </c>
      <c r="D2497">
        <v>177</v>
      </c>
      <c r="E2497">
        <v>91</v>
      </c>
      <c r="F2497">
        <v>66</v>
      </c>
      <c r="G2497">
        <v>1417</v>
      </c>
      <c r="H2497">
        <v>200</v>
      </c>
      <c r="I2497">
        <v>179</v>
      </c>
      <c r="J2497">
        <v>290</v>
      </c>
      <c r="K2497">
        <v>560</v>
      </c>
      <c r="L2497">
        <v>630</v>
      </c>
      <c r="M2497">
        <v>6</v>
      </c>
      <c r="N2497" s="2">
        <v>43159</v>
      </c>
      <c r="O2497" t="str">
        <f>VLOOKUP(L2497,Location!$A$1:$D$157,2,FALSE)</f>
        <v>Illinois</v>
      </c>
      <c r="P2497" t="str">
        <f>VLOOKUP(L2497,Location!$A$1:$D$157,3,FALSE)</f>
        <v>Central</v>
      </c>
      <c r="Q2497" t="str">
        <f>VLOOKUP(L2497,Location!$A$1:$D$157,4,FALSE)</f>
        <v>Major Market</v>
      </c>
      <c r="R2497" t="str">
        <f>VLOOKUP(M2497,Product!$A$1:$D$14,2,FALSE)</f>
        <v>Decaf Espresso</v>
      </c>
      <c r="S2497" t="str">
        <f>VLOOKUP(M2497,Product!$A$1:$D$14,3,FALSE)</f>
        <v>Espresso</v>
      </c>
      <c r="T2497" t="str">
        <f>VLOOKUP(M2497,Product!$A$1:$D$14,4,FALSE)</f>
        <v>Decaf</v>
      </c>
    </row>
    <row r="2498" spans="1:20" x14ac:dyDescent="0.3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155</v>
      </c>
      <c r="J2498">
        <v>220</v>
      </c>
      <c r="K2498">
        <v>380</v>
      </c>
      <c r="L2498">
        <v>773</v>
      </c>
      <c r="M2498">
        <v>2</v>
      </c>
      <c r="N2498" s="2">
        <v>43159</v>
      </c>
      <c r="O2498" t="str">
        <f>VLOOKUP(L2498,Location!$A$1:$D$157,2,FALSE)</f>
        <v>Illinois</v>
      </c>
      <c r="P2498" t="str">
        <f>VLOOKUP(L2498,Location!$A$1:$D$157,3,FALSE)</f>
        <v>Central</v>
      </c>
      <c r="Q2498" t="str">
        <f>VLOOKUP(L2498,Location!$A$1:$D$157,4,FALSE)</f>
        <v>Major Market</v>
      </c>
      <c r="R2498" t="str">
        <f>VLOOKUP(M2498,Product!$A$1:$D$14,2,FALSE)</f>
        <v>Columbian</v>
      </c>
      <c r="S2498" t="str">
        <f>VLOOKUP(M2498,Product!$A$1:$D$14,3,FALSE)</f>
        <v>Coffee</v>
      </c>
      <c r="T2498" t="str">
        <f>VLOOKUP(M2498,Product!$A$1:$D$14,4,FALSE)</f>
        <v>Regular</v>
      </c>
    </row>
    <row r="2499" spans="1:20" x14ac:dyDescent="0.3">
      <c r="A2499">
        <v>151</v>
      </c>
      <c r="B2499">
        <v>158</v>
      </c>
      <c r="C2499">
        <v>285</v>
      </c>
      <c r="D2499">
        <v>119</v>
      </c>
      <c r="E2499">
        <v>56</v>
      </c>
      <c r="F2499">
        <v>34</v>
      </c>
      <c r="G2499">
        <v>585</v>
      </c>
      <c r="H2499">
        <v>120</v>
      </c>
      <c r="I2499">
        <v>92</v>
      </c>
      <c r="J2499">
        <v>170</v>
      </c>
      <c r="K2499">
        <v>280</v>
      </c>
      <c r="L2499">
        <v>815</v>
      </c>
      <c r="M2499">
        <v>3</v>
      </c>
      <c r="N2499" s="2">
        <v>43159</v>
      </c>
      <c r="O2499" t="str">
        <f>VLOOKUP(L2499,Location!$A$1:$D$157,2,FALSE)</f>
        <v>Illinois</v>
      </c>
      <c r="P2499" t="str">
        <f>VLOOKUP(L2499,Location!$A$1:$D$157,3,FALSE)</f>
        <v>Central</v>
      </c>
      <c r="Q2499" t="str">
        <f>VLOOKUP(L2499,Location!$A$1:$D$157,4,FALSE)</f>
        <v>Major Market</v>
      </c>
      <c r="R2499" t="str">
        <f>VLOOKUP(M2499,Product!$A$1:$D$14,2,FALSE)</f>
        <v>Decaf Irish Cream</v>
      </c>
      <c r="S2499" t="str">
        <f>VLOOKUP(M2499,Product!$A$1:$D$14,3,FALSE)</f>
        <v>Coffee</v>
      </c>
      <c r="T2499" t="str">
        <f>VLOOKUP(M2499,Product!$A$1:$D$14,4,FALSE)</f>
        <v>Decaf</v>
      </c>
    </row>
    <row r="2500" spans="1:20" x14ac:dyDescent="0.3">
      <c r="A2500">
        <v>315</v>
      </c>
      <c r="B2500">
        <v>324</v>
      </c>
      <c r="C2500">
        <v>604</v>
      </c>
      <c r="D2500">
        <v>249</v>
      </c>
      <c r="E2500">
        <v>112</v>
      </c>
      <c r="F2500">
        <v>80</v>
      </c>
      <c r="G2500">
        <v>1260</v>
      </c>
      <c r="H2500">
        <v>210</v>
      </c>
      <c r="I2500">
        <v>195</v>
      </c>
      <c r="J2500">
        <v>290</v>
      </c>
      <c r="K2500">
        <v>490</v>
      </c>
      <c r="L2500">
        <v>563</v>
      </c>
      <c r="M2500">
        <v>8</v>
      </c>
      <c r="N2500" s="2">
        <v>43159</v>
      </c>
      <c r="O2500" t="str">
        <f>VLOOKUP(L2500,Location!$A$1:$D$157,2,FALSE)</f>
        <v>Iowa</v>
      </c>
      <c r="P2500" t="str">
        <f>VLOOKUP(L2500,Location!$A$1:$D$157,3,FALSE)</f>
        <v>Central</v>
      </c>
      <c r="Q2500" t="str">
        <f>VLOOKUP(L2500,Location!$A$1:$D$157,4,FALSE)</f>
        <v>Small Market</v>
      </c>
      <c r="R2500" t="str">
        <f>VLOOKUP(M2500,Product!$A$1:$D$14,2,FALSE)</f>
        <v>Chamomile</v>
      </c>
      <c r="S2500" t="str">
        <f>VLOOKUP(M2500,Product!$A$1:$D$14,3,FALSE)</f>
        <v>Herbal Tea</v>
      </c>
      <c r="T2500" t="str">
        <f>VLOOKUP(M2500,Product!$A$1:$D$14,4,FALSE)</f>
        <v>Decaf</v>
      </c>
    </row>
    <row r="2501" spans="1:20" x14ac:dyDescent="0.3">
      <c r="A2501">
        <v>151</v>
      </c>
      <c r="B2501">
        <v>158</v>
      </c>
      <c r="C2501">
        <v>285</v>
      </c>
      <c r="D2501">
        <v>121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s="2">
        <v>43159</v>
      </c>
      <c r="O2501" t="str">
        <f>VLOOKUP(L2501,Location!$A$1:$D$157,2,FALSE)</f>
        <v>Iowa</v>
      </c>
      <c r="P2501" t="str">
        <f>VLOOKUP(L2501,Location!$A$1:$D$157,3,FALSE)</f>
        <v>Central</v>
      </c>
      <c r="Q2501" t="str">
        <f>VLOOKUP(L2501,Location!$A$1:$D$157,4,FALSE)</f>
        <v>Small Market</v>
      </c>
      <c r="R2501" t="str">
        <f>VLOOKUP(M2501,Product!$A$1:$D$14,2,FALSE)</f>
        <v>Lemon</v>
      </c>
      <c r="S2501" t="str">
        <f>VLOOKUP(M2501,Product!$A$1:$D$14,3,FALSE)</f>
        <v>Herbal Tea</v>
      </c>
      <c r="T2501" t="str">
        <f>VLOOKUP(M2501,Product!$A$1:$D$14,4,FALSE)</f>
        <v>Decaf</v>
      </c>
    </row>
    <row r="2502" spans="1:20" x14ac:dyDescent="0.3">
      <c r="A2502">
        <v>220</v>
      </c>
      <c r="B2502">
        <v>239</v>
      </c>
      <c r="C2502">
        <v>509</v>
      </c>
      <c r="D2502">
        <v>189</v>
      </c>
      <c r="E2502">
        <v>91</v>
      </c>
      <c r="F2502">
        <v>66</v>
      </c>
      <c r="G2502">
        <v>1417</v>
      </c>
      <c r="H2502">
        <v>140</v>
      </c>
      <c r="I2502">
        <v>195</v>
      </c>
      <c r="J2502">
        <v>220</v>
      </c>
      <c r="K2502">
        <v>420</v>
      </c>
      <c r="L2502">
        <v>712</v>
      </c>
      <c r="M2502">
        <v>11</v>
      </c>
      <c r="N2502" s="2">
        <v>43159</v>
      </c>
      <c r="O2502" t="str">
        <f>VLOOKUP(L2502,Location!$A$1:$D$157,2,FALSE)</f>
        <v>Iowa</v>
      </c>
      <c r="P2502" t="str">
        <f>VLOOKUP(L2502,Location!$A$1:$D$157,3,FALSE)</f>
        <v>Central</v>
      </c>
      <c r="Q2502" t="str">
        <f>VLOOKUP(L2502,Location!$A$1:$D$157,4,FALSE)</f>
        <v>Small Market</v>
      </c>
      <c r="R2502" t="str">
        <f>VLOOKUP(M2502,Product!$A$1:$D$14,2,FALSE)</f>
        <v>Darjeeling</v>
      </c>
      <c r="S2502" t="str">
        <f>VLOOKUP(M2502,Product!$A$1:$D$14,3,FALSE)</f>
        <v>Tea</v>
      </c>
      <c r="T2502" t="str">
        <f>VLOOKUP(M2502,Product!$A$1:$D$14,4,FALSE)</f>
        <v>Regular</v>
      </c>
    </row>
    <row r="2503" spans="1:20" x14ac:dyDescent="0.3">
      <c r="A2503">
        <v>260</v>
      </c>
      <c r="B2503">
        <v>301</v>
      </c>
      <c r="C2503">
        <v>582</v>
      </c>
      <c r="D2503">
        <v>307</v>
      </c>
      <c r="E2503">
        <v>126</v>
      </c>
      <c r="F2503">
        <v>93</v>
      </c>
      <c r="G2503">
        <v>1369</v>
      </c>
      <c r="H2503">
        <v>160</v>
      </c>
      <c r="I2503">
        <v>156</v>
      </c>
      <c r="J2503">
        <v>270</v>
      </c>
      <c r="K2503">
        <v>480</v>
      </c>
      <c r="L2503">
        <v>563</v>
      </c>
      <c r="M2503">
        <v>12</v>
      </c>
      <c r="N2503" s="2">
        <v>43159</v>
      </c>
      <c r="O2503" t="str">
        <f>VLOOKUP(L2503,Location!$A$1:$D$157,2,FALSE)</f>
        <v>Iowa</v>
      </c>
      <c r="P2503" t="str">
        <f>VLOOKUP(L2503,Location!$A$1:$D$157,3,FALSE)</f>
        <v>Central</v>
      </c>
      <c r="Q2503" t="str">
        <f>VLOOKUP(L2503,Location!$A$1:$D$157,4,FALSE)</f>
        <v>Small Market</v>
      </c>
      <c r="R2503" t="str">
        <f>VLOOKUP(M2503,Product!$A$1:$D$14,2,FALSE)</f>
        <v>Earl Grey</v>
      </c>
      <c r="S2503" t="str">
        <f>VLOOKUP(M2503,Product!$A$1:$D$14,3,FALSE)</f>
        <v>Tea</v>
      </c>
      <c r="T2503" t="str">
        <f>VLOOKUP(M2503,Product!$A$1:$D$14,4,FALSE)</f>
        <v>Regular</v>
      </c>
    </row>
    <row r="2504" spans="1:20" x14ac:dyDescent="0.3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2">
        <v>43159</v>
      </c>
      <c r="O2504" t="str">
        <f>VLOOKUP(L2504,Location!$A$1:$D$157,2,FALSE)</f>
        <v>Iowa</v>
      </c>
      <c r="P2504" t="str">
        <f>VLOOKUP(L2504,Location!$A$1:$D$157,3,FALSE)</f>
        <v>Central</v>
      </c>
      <c r="Q2504" t="str">
        <f>VLOOKUP(L2504,Location!$A$1:$D$157,4,FALSE)</f>
        <v>Small Market</v>
      </c>
      <c r="R2504" t="str">
        <f>VLOOKUP(M2504,Product!$A$1:$D$14,2,FALSE)</f>
        <v>Caffe Mocha</v>
      </c>
      <c r="S2504" t="str">
        <f>VLOOKUP(M2504,Product!$A$1:$D$14,3,FALSE)</f>
        <v>Espresso</v>
      </c>
      <c r="T2504" t="str">
        <f>VLOOKUP(M2504,Product!$A$1:$D$14,4,FALSE)</f>
        <v>Regular</v>
      </c>
    </row>
    <row r="2505" spans="1:20" x14ac:dyDescent="0.3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2">
        <v>43159</v>
      </c>
      <c r="O2505" t="str">
        <f>VLOOKUP(L2505,Location!$A$1:$D$157,2,FALSE)</f>
        <v>Iowa</v>
      </c>
      <c r="P2505" t="str">
        <f>VLOOKUP(L2505,Location!$A$1:$D$157,3,FALSE)</f>
        <v>Central</v>
      </c>
      <c r="Q2505" t="str">
        <f>VLOOKUP(L2505,Location!$A$1:$D$157,4,FALSE)</f>
        <v>Small Market</v>
      </c>
      <c r="R2505" t="str">
        <f>VLOOKUP(M2505,Product!$A$1:$D$14,2,FALSE)</f>
        <v>Decaf Espresso</v>
      </c>
      <c r="S2505" t="str">
        <f>VLOOKUP(M2505,Product!$A$1:$D$14,3,FALSE)</f>
        <v>Espresso</v>
      </c>
      <c r="T2505" t="str">
        <f>VLOOKUP(M2505,Product!$A$1:$D$14,4,FALSE)</f>
        <v>Decaf</v>
      </c>
    </row>
    <row r="2506" spans="1:20" x14ac:dyDescent="0.3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s="2">
        <v>43159</v>
      </c>
      <c r="O2506" t="str">
        <f>VLOOKUP(L2506,Location!$A$1:$D$157,2,FALSE)</f>
        <v>Iowa</v>
      </c>
      <c r="P2506" t="str">
        <f>VLOOKUP(L2506,Location!$A$1:$D$157,3,FALSE)</f>
        <v>Central</v>
      </c>
      <c r="Q2506" t="str">
        <f>VLOOKUP(L2506,Location!$A$1:$D$157,4,FALSE)</f>
        <v>Small Market</v>
      </c>
      <c r="R2506" t="str">
        <f>VLOOKUP(M2506,Product!$A$1:$D$14,2,FALSE)</f>
        <v>Amaretto</v>
      </c>
      <c r="S2506" t="str">
        <f>VLOOKUP(M2506,Product!$A$1:$D$14,3,FALSE)</f>
        <v>Coffee</v>
      </c>
      <c r="T2506" t="str">
        <f>VLOOKUP(M2506,Product!$A$1:$D$14,4,FALSE)</f>
        <v>Regular</v>
      </c>
    </row>
    <row r="2507" spans="1:20" x14ac:dyDescent="0.3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s="2">
        <v>43159</v>
      </c>
      <c r="O2507" t="str">
        <f>VLOOKUP(L2507,Location!$A$1:$D$157,2,FALSE)</f>
        <v>Iowa</v>
      </c>
      <c r="P2507" t="str">
        <f>VLOOKUP(L2507,Location!$A$1:$D$157,3,FALSE)</f>
        <v>Central</v>
      </c>
      <c r="Q2507" t="str">
        <f>VLOOKUP(L2507,Location!$A$1:$D$157,4,FALSE)</f>
        <v>Small Market</v>
      </c>
      <c r="R2507" t="str">
        <f>VLOOKUP(M2507,Product!$A$1:$D$14,2,FALSE)</f>
        <v>Columbian</v>
      </c>
      <c r="S2507" t="str">
        <f>VLOOKUP(M2507,Product!$A$1:$D$14,3,FALSE)</f>
        <v>Coffee</v>
      </c>
      <c r="T2507" t="str">
        <f>VLOOKUP(M2507,Product!$A$1:$D$14,4,FALSE)</f>
        <v>Regular</v>
      </c>
    </row>
    <row r="2508" spans="1:20" x14ac:dyDescent="0.3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2">
        <v>43159</v>
      </c>
      <c r="O2508" t="str">
        <f>VLOOKUP(L2508,Location!$A$1:$D$157,2,FALSE)</f>
        <v>Iowa</v>
      </c>
      <c r="P2508" t="str">
        <f>VLOOKUP(L2508,Location!$A$1:$D$157,3,FALSE)</f>
        <v>Central</v>
      </c>
      <c r="Q2508" t="str">
        <f>VLOOKUP(L2508,Location!$A$1:$D$157,4,FALSE)</f>
        <v>Small Market</v>
      </c>
      <c r="R2508" t="str">
        <f>VLOOKUP(M2508,Product!$A$1:$D$14,2,FALSE)</f>
        <v>Decaf Irish Cream</v>
      </c>
      <c r="S2508" t="str">
        <f>VLOOKUP(M2508,Product!$A$1:$D$14,3,FALSE)</f>
        <v>Coffee</v>
      </c>
      <c r="T2508" t="str">
        <f>VLOOKUP(M2508,Product!$A$1:$D$14,4,FALSE)</f>
        <v>Decaf</v>
      </c>
    </row>
    <row r="2509" spans="1:20" x14ac:dyDescent="0.3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s="2">
        <v>43159</v>
      </c>
      <c r="O2509" t="str">
        <f>VLOOKUP(L2509,Location!$A$1:$D$157,2,FALSE)</f>
        <v>Missouri</v>
      </c>
      <c r="P2509" t="str">
        <f>VLOOKUP(L2509,Location!$A$1:$D$157,3,FALSE)</f>
        <v>Central</v>
      </c>
      <c r="Q2509" t="str">
        <f>VLOOKUP(L2509,Location!$A$1:$D$157,4,FALSE)</f>
        <v>Small Market</v>
      </c>
      <c r="R2509" t="str">
        <f>VLOOKUP(M2509,Product!$A$1:$D$14,2,FALSE)</f>
        <v>Chamomile</v>
      </c>
      <c r="S2509" t="str">
        <f>VLOOKUP(M2509,Product!$A$1:$D$14,3,FALSE)</f>
        <v>Herbal Tea</v>
      </c>
      <c r="T2509" t="str">
        <f>VLOOKUP(M2509,Product!$A$1:$D$14,4,FALSE)</f>
        <v>Decaf</v>
      </c>
    </row>
    <row r="2510" spans="1:20" x14ac:dyDescent="0.3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s="2">
        <v>43159</v>
      </c>
      <c r="O2510" t="str">
        <f>VLOOKUP(L2510,Location!$A$1:$D$157,2,FALSE)</f>
        <v>Missouri</v>
      </c>
      <c r="P2510" t="str">
        <f>VLOOKUP(L2510,Location!$A$1:$D$157,3,FALSE)</f>
        <v>Central</v>
      </c>
      <c r="Q2510" t="str">
        <f>VLOOKUP(L2510,Location!$A$1:$D$157,4,FALSE)</f>
        <v>Small Market</v>
      </c>
      <c r="R2510" t="str">
        <f>VLOOKUP(M2510,Product!$A$1:$D$14,2,FALSE)</f>
        <v>Lemon</v>
      </c>
      <c r="S2510" t="str">
        <f>VLOOKUP(M2510,Product!$A$1:$D$14,3,FALSE)</f>
        <v>Herbal Tea</v>
      </c>
      <c r="T2510" t="str">
        <f>VLOOKUP(M2510,Product!$A$1:$D$14,4,FALSE)</f>
        <v>Decaf</v>
      </c>
    </row>
    <row r="2511" spans="1:20" x14ac:dyDescent="0.3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s="2">
        <v>43159</v>
      </c>
      <c r="O2511" t="str">
        <f>VLOOKUP(L2511,Location!$A$1:$D$157,2,FALSE)</f>
        <v>Missouri</v>
      </c>
      <c r="P2511" t="str">
        <f>VLOOKUP(L2511,Location!$A$1:$D$157,3,FALSE)</f>
        <v>Central</v>
      </c>
      <c r="Q2511" t="str">
        <f>VLOOKUP(L2511,Location!$A$1:$D$157,4,FALSE)</f>
        <v>Small Market</v>
      </c>
      <c r="R2511" t="str">
        <f>VLOOKUP(M2511,Product!$A$1:$D$14,2,FALSE)</f>
        <v>Darjeeling</v>
      </c>
      <c r="S2511" t="str">
        <f>VLOOKUP(M2511,Product!$A$1:$D$14,3,FALSE)</f>
        <v>Tea</v>
      </c>
      <c r="T2511" t="str">
        <f>VLOOKUP(M2511,Product!$A$1:$D$14,4,FALSE)</f>
        <v>Regular</v>
      </c>
    </row>
    <row r="2512" spans="1:20" x14ac:dyDescent="0.3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2">
        <v>43159</v>
      </c>
      <c r="O2512" t="str">
        <f>VLOOKUP(L2512,Location!$A$1:$D$157,2,FALSE)</f>
        <v>Missouri</v>
      </c>
      <c r="P2512" t="str">
        <f>VLOOKUP(L2512,Location!$A$1:$D$157,3,FALSE)</f>
        <v>Central</v>
      </c>
      <c r="Q2512" t="str">
        <f>VLOOKUP(L2512,Location!$A$1:$D$157,4,FALSE)</f>
        <v>Small Market</v>
      </c>
      <c r="R2512" t="str">
        <f>VLOOKUP(M2512,Product!$A$1:$D$14,2,FALSE)</f>
        <v>Earl Grey</v>
      </c>
      <c r="S2512" t="str">
        <f>VLOOKUP(M2512,Product!$A$1:$D$14,3,FALSE)</f>
        <v>Tea</v>
      </c>
      <c r="T2512" t="str">
        <f>VLOOKUP(M2512,Product!$A$1:$D$14,4,FALSE)</f>
        <v>Regular</v>
      </c>
    </row>
    <row r="2513" spans="1:20" x14ac:dyDescent="0.3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2">
        <v>43159</v>
      </c>
      <c r="O2513" t="str">
        <f>VLOOKUP(L2513,Location!$A$1:$D$157,2,FALSE)</f>
        <v>Missouri</v>
      </c>
      <c r="P2513" t="str">
        <f>VLOOKUP(L2513,Location!$A$1:$D$157,3,FALSE)</f>
        <v>Central</v>
      </c>
      <c r="Q2513" t="str">
        <f>VLOOKUP(L2513,Location!$A$1:$D$157,4,FALSE)</f>
        <v>Small Market</v>
      </c>
      <c r="R2513" t="str">
        <f>VLOOKUP(M2513,Product!$A$1:$D$14,2,FALSE)</f>
        <v>Green Tea</v>
      </c>
      <c r="S2513" t="str">
        <f>VLOOKUP(M2513,Product!$A$1:$D$14,3,FALSE)</f>
        <v>Tea</v>
      </c>
      <c r="T2513" t="str">
        <f>VLOOKUP(M2513,Product!$A$1:$D$14,4,FALSE)</f>
        <v>Regular</v>
      </c>
    </row>
    <row r="2514" spans="1:20" x14ac:dyDescent="0.3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2">
        <v>43159</v>
      </c>
      <c r="O2514" t="str">
        <f>VLOOKUP(L2514,Location!$A$1:$D$157,2,FALSE)</f>
        <v>Missouri</v>
      </c>
      <c r="P2514" t="str">
        <f>VLOOKUP(L2514,Location!$A$1:$D$157,3,FALSE)</f>
        <v>Central</v>
      </c>
      <c r="Q2514" t="str">
        <f>VLOOKUP(L2514,Location!$A$1:$D$157,4,FALSE)</f>
        <v>Small Market</v>
      </c>
      <c r="R2514" t="str">
        <f>VLOOKUP(M2514,Product!$A$1:$D$14,2,FALSE)</f>
        <v>Caffe Mocha</v>
      </c>
      <c r="S2514" t="str">
        <f>VLOOKUP(M2514,Product!$A$1:$D$14,3,FALSE)</f>
        <v>Espresso</v>
      </c>
      <c r="T2514" t="str">
        <f>VLOOKUP(M2514,Product!$A$1:$D$14,4,FALSE)</f>
        <v>Regular</v>
      </c>
    </row>
    <row r="2515" spans="1:20" x14ac:dyDescent="0.3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s="2">
        <v>43159</v>
      </c>
      <c r="O2515" t="str">
        <f>VLOOKUP(L2515,Location!$A$1:$D$157,2,FALSE)</f>
        <v>Missouri</v>
      </c>
      <c r="P2515" t="str">
        <f>VLOOKUP(L2515,Location!$A$1:$D$157,3,FALSE)</f>
        <v>Central</v>
      </c>
      <c r="Q2515" t="str">
        <f>VLOOKUP(L2515,Location!$A$1:$D$157,4,FALSE)</f>
        <v>Small Market</v>
      </c>
      <c r="R2515" t="str">
        <f>VLOOKUP(M2515,Product!$A$1:$D$14,2,FALSE)</f>
        <v>Decaf Espresso</v>
      </c>
      <c r="S2515" t="str">
        <f>VLOOKUP(M2515,Product!$A$1:$D$14,3,FALSE)</f>
        <v>Espresso</v>
      </c>
      <c r="T2515" t="str">
        <f>VLOOKUP(M2515,Product!$A$1:$D$14,4,FALSE)</f>
        <v>Decaf</v>
      </c>
    </row>
    <row r="2516" spans="1:20" x14ac:dyDescent="0.3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s="2">
        <v>43159</v>
      </c>
      <c r="O2516" t="str">
        <f>VLOOKUP(L2516,Location!$A$1:$D$157,2,FALSE)</f>
        <v>Missouri</v>
      </c>
      <c r="P2516" t="str">
        <f>VLOOKUP(L2516,Location!$A$1:$D$157,3,FALSE)</f>
        <v>Central</v>
      </c>
      <c r="Q2516" t="str">
        <f>VLOOKUP(L2516,Location!$A$1:$D$157,4,FALSE)</f>
        <v>Small Market</v>
      </c>
      <c r="R2516" t="str">
        <f>VLOOKUP(M2516,Product!$A$1:$D$14,2,FALSE)</f>
        <v>Columbian</v>
      </c>
      <c r="S2516" t="str">
        <f>VLOOKUP(M2516,Product!$A$1:$D$14,3,FALSE)</f>
        <v>Coffee</v>
      </c>
      <c r="T2516" t="str">
        <f>VLOOKUP(M2516,Product!$A$1:$D$14,4,FALSE)</f>
        <v>Regular</v>
      </c>
    </row>
    <row r="2517" spans="1:20" x14ac:dyDescent="0.3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s="2">
        <v>43159</v>
      </c>
      <c r="O2517" t="str">
        <f>VLOOKUP(L2517,Location!$A$1:$D$157,2,FALSE)</f>
        <v>Missouri</v>
      </c>
      <c r="P2517" t="str">
        <f>VLOOKUP(L2517,Location!$A$1:$D$157,3,FALSE)</f>
        <v>Central</v>
      </c>
      <c r="Q2517" t="str">
        <f>VLOOKUP(L2517,Location!$A$1:$D$157,4,FALSE)</f>
        <v>Small Market</v>
      </c>
      <c r="R2517" t="str">
        <f>VLOOKUP(M2517,Product!$A$1:$D$14,2,FALSE)</f>
        <v>Decaf Irish Cream</v>
      </c>
      <c r="S2517" t="str">
        <f>VLOOKUP(M2517,Product!$A$1:$D$14,3,FALSE)</f>
        <v>Coffee</v>
      </c>
      <c r="T2517" t="str">
        <f>VLOOKUP(M2517,Product!$A$1:$D$14,4,FALSE)</f>
        <v>Decaf</v>
      </c>
    </row>
    <row r="2518" spans="1:20" x14ac:dyDescent="0.3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2">
        <v>43159</v>
      </c>
      <c r="O2518" t="str">
        <f>VLOOKUP(L2518,Location!$A$1:$D$157,2,FALSE)</f>
        <v>Ohio</v>
      </c>
      <c r="P2518" t="str">
        <f>VLOOKUP(L2518,Location!$A$1:$D$157,3,FALSE)</f>
        <v>Central</v>
      </c>
      <c r="Q2518" t="str">
        <f>VLOOKUP(L2518,Location!$A$1:$D$157,4,FALSE)</f>
        <v>Major Market</v>
      </c>
      <c r="R2518" t="str">
        <f>VLOOKUP(M2518,Product!$A$1:$D$14,2,FALSE)</f>
        <v>Chamomile</v>
      </c>
      <c r="S2518" t="str">
        <f>VLOOKUP(M2518,Product!$A$1:$D$14,3,FALSE)</f>
        <v>Herbal Tea</v>
      </c>
      <c r="T2518" t="str">
        <f>VLOOKUP(M2518,Product!$A$1:$D$14,4,FALSE)</f>
        <v>Decaf</v>
      </c>
    </row>
    <row r="2519" spans="1:20" x14ac:dyDescent="0.3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2">
        <v>43159</v>
      </c>
      <c r="O2519" t="str">
        <f>VLOOKUP(L2519,Location!$A$1:$D$157,2,FALSE)</f>
        <v>Ohio</v>
      </c>
      <c r="P2519" t="str">
        <f>VLOOKUP(L2519,Location!$A$1:$D$157,3,FALSE)</f>
        <v>Central</v>
      </c>
      <c r="Q2519" t="str">
        <f>VLOOKUP(L2519,Location!$A$1:$D$157,4,FALSE)</f>
        <v>Major Market</v>
      </c>
      <c r="R2519" t="str">
        <f>VLOOKUP(M2519,Product!$A$1:$D$14,2,FALSE)</f>
        <v>Lemon</v>
      </c>
      <c r="S2519" t="str">
        <f>VLOOKUP(M2519,Product!$A$1:$D$14,3,FALSE)</f>
        <v>Herbal Tea</v>
      </c>
      <c r="T2519" t="str">
        <f>VLOOKUP(M2519,Product!$A$1:$D$14,4,FALSE)</f>
        <v>Decaf</v>
      </c>
    </row>
    <row r="2520" spans="1:20" x14ac:dyDescent="0.3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s="2">
        <v>43159</v>
      </c>
      <c r="O2520" t="str">
        <f>VLOOKUP(L2520,Location!$A$1:$D$157,2,FALSE)</f>
        <v>Ohio</v>
      </c>
      <c r="P2520" t="str">
        <f>VLOOKUP(L2520,Location!$A$1:$D$157,3,FALSE)</f>
        <v>Central</v>
      </c>
      <c r="Q2520" t="str">
        <f>VLOOKUP(L2520,Location!$A$1:$D$157,4,FALSE)</f>
        <v>Major Market</v>
      </c>
      <c r="R2520" t="str">
        <f>VLOOKUP(M2520,Product!$A$1:$D$14,2,FALSE)</f>
        <v>Darjeeling</v>
      </c>
      <c r="S2520" t="str">
        <f>VLOOKUP(M2520,Product!$A$1:$D$14,3,FALSE)</f>
        <v>Tea</v>
      </c>
      <c r="T2520" t="str">
        <f>VLOOKUP(M2520,Product!$A$1:$D$14,4,FALSE)</f>
        <v>Regular</v>
      </c>
    </row>
    <row r="2521" spans="1:20" x14ac:dyDescent="0.3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s="2">
        <v>43159</v>
      </c>
      <c r="O2521" t="str">
        <f>VLOOKUP(L2521,Location!$A$1:$D$157,2,FALSE)</f>
        <v>Ohio</v>
      </c>
      <c r="P2521" t="str">
        <f>VLOOKUP(L2521,Location!$A$1:$D$157,3,FALSE)</f>
        <v>Central</v>
      </c>
      <c r="Q2521" t="str">
        <f>VLOOKUP(L2521,Location!$A$1:$D$157,4,FALSE)</f>
        <v>Major Market</v>
      </c>
      <c r="R2521" t="str">
        <f>VLOOKUP(M2521,Product!$A$1:$D$14,2,FALSE)</f>
        <v>Earl Grey</v>
      </c>
      <c r="S2521" t="str">
        <f>VLOOKUP(M2521,Product!$A$1:$D$14,3,FALSE)</f>
        <v>Tea</v>
      </c>
      <c r="T2521" t="str">
        <f>VLOOKUP(M2521,Product!$A$1:$D$14,4,FALSE)</f>
        <v>Regular</v>
      </c>
    </row>
    <row r="2522" spans="1:20" x14ac:dyDescent="0.3">
      <c r="A2522">
        <v>140</v>
      </c>
      <c r="B2522">
        <v>163</v>
      </c>
      <c r="C2522">
        <v>346</v>
      </c>
      <c r="D2522">
        <v>193</v>
      </c>
      <c r="E2522">
        <v>69</v>
      </c>
      <c r="F2522">
        <v>45</v>
      </c>
      <c r="G2522">
        <v>1059</v>
      </c>
      <c r="H2522">
        <v>130</v>
      </c>
      <c r="I2522">
        <v>186</v>
      </c>
      <c r="J2522">
        <v>200</v>
      </c>
      <c r="K2522">
        <v>380</v>
      </c>
      <c r="L2522">
        <v>614</v>
      </c>
      <c r="M2522">
        <v>5</v>
      </c>
      <c r="N2522" s="2">
        <v>43159</v>
      </c>
      <c r="O2522" t="str">
        <f>VLOOKUP(L2522,Location!$A$1:$D$157,2,FALSE)</f>
        <v>Ohio</v>
      </c>
      <c r="P2522" t="str">
        <f>VLOOKUP(L2522,Location!$A$1:$D$157,3,FALSE)</f>
        <v>Central</v>
      </c>
      <c r="Q2522" t="str">
        <f>VLOOKUP(L2522,Location!$A$1:$D$157,4,FALSE)</f>
        <v>Major Market</v>
      </c>
      <c r="R2522" t="str">
        <f>VLOOKUP(M2522,Product!$A$1:$D$14,2,FALSE)</f>
        <v>Caffe Mocha</v>
      </c>
      <c r="S2522" t="str">
        <f>VLOOKUP(M2522,Product!$A$1:$D$14,3,FALSE)</f>
        <v>Espresso</v>
      </c>
      <c r="T2522" t="str">
        <f>VLOOKUP(M2522,Product!$A$1:$D$14,4,FALSE)</f>
        <v>Regular</v>
      </c>
    </row>
    <row r="2523" spans="1:20" x14ac:dyDescent="0.3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s="2">
        <v>43159</v>
      </c>
      <c r="O2523" t="str">
        <f>VLOOKUP(L2523,Location!$A$1:$D$157,2,FALSE)</f>
        <v>Ohio</v>
      </c>
      <c r="P2523" t="str">
        <f>VLOOKUP(L2523,Location!$A$1:$D$157,3,FALSE)</f>
        <v>Central</v>
      </c>
      <c r="Q2523" t="str">
        <f>VLOOKUP(L2523,Location!$A$1:$D$157,4,FALSE)</f>
        <v>Major Market</v>
      </c>
      <c r="R2523" t="str">
        <f>VLOOKUP(M2523,Product!$A$1:$D$14,2,FALSE)</f>
        <v>Decaf Espresso</v>
      </c>
      <c r="S2523" t="str">
        <f>VLOOKUP(M2523,Product!$A$1:$D$14,3,FALSE)</f>
        <v>Espresso</v>
      </c>
      <c r="T2523" t="str">
        <f>VLOOKUP(M2523,Product!$A$1:$D$14,4,FALSE)</f>
        <v>Decaf</v>
      </c>
    </row>
    <row r="2524" spans="1:20" x14ac:dyDescent="0.3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s="2">
        <v>43159</v>
      </c>
      <c r="O2524" t="str">
        <f>VLOOKUP(L2524,Location!$A$1:$D$157,2,FALSE)</f>
        <v>Ohio</v>
      </c>
      <c r="P2524" t="str">
        <f>VLOOKUP(L2524,Location!$A$1:$D$157,3,FALSE)</f>
        <v>Central</v>
      </c>
      <c r="Q2524" t="str">
        <f>VLOOKUP(L2524,Location!$A$1:$D$157,4,FALSE)</f>
        <v>Major Market</v>
      </c>
      <c r="R2524" t="str">
        <f>VLOOKUP(M2524,Product!$A$1:$D$14,2,FALSE)</f>
        <v>Amaretto</v>
      </c>
      <c r="S2524" t="str">
        <f>VLOOKUP(M2524,Product!$A$1:$D$14,3,FALSE)</f>
        <v>Coffee</v>
      </c>
      <c r="T2524" t="str">
        <f>VLOOKUP(M2524,Product!$A$1:$D$14,4,FALSE)</f>
        <v>Regular</v>
      </c>
    </row>
    <row r="2525" spans="1:20" x14ac:dyDescent="0.3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s="2">
        <v>43159</v>
      </c>
      <c r="O2525" t="str">
        <f>VLOOKUP(L2525,Location!$A$1:$D$157,2,FALSE)</f>
        <v>Ohio</v>
      </c>
      <c r="P2525" t="str">
        <f>VLOOKUP(L2525,Location!$A$1:$D$157,3,FALSE)</f>
        <v>Central</v>
      </c>
      <c r="Q2525" t="str">
        <f>VLOOKUP(L2525,Location!$A$1:$D$157,4,FALSE)</f>
        <v>Major Market</v>
      </c>
      <c r="R2525" t="str">
        <f>VLOOKUP(M2525,Product!$A$1:$D$14,2,FALSE)</f>
        <v>Columbian</v>
      </c>
      <c r="S2525" t="str">
        <f>VLOOKUP(M2525,Product!$A$1:$D$14,3,FALSE)</f>
        <v>Coffee</v>
      </c>
      <c r="T2525" t="str">
        <f>VLOOKUP(M2525,Product!$A$1:$D$14,4,FALSE)</f>
        <v>Regular</v>
      </c>
    </row>
    <row r="2526" spans="1:20" x14ac:dyDescent="0.3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s="2">
        <v>43159</v>
      </c>
      <c r="O2526" t="str">
        <f>VLOOKUP(L2526,Location!$A$1:$D$157,2,FALSE)</f>
        <v>Ohio</v>
      </c>
      <c r="P2526" t="str">
        <f>VLOOKUP(L2526,Location!$A$1:$D$157,3,FALSE)</f>
        <v>Central</v>
      </c>
      <c r="Q2526" t="str">
        <f>VLOOKUP(L2526,Location!$A$1:$D$157,4,FALSE)</f>
        <v>Major Market</v>
      </c>
      <c r="R2526" t="str">
        <f>VLOOKUP(M2526,Product!$A$1:$D$14,2,FALSE)</f>
        <v>Decaf Irish Cream</v>
      </c>
      <c r="S2526" t="str">
        <f>VLOOKUP(M2526,Product!$A$1:$D$14,3,FALSE)</f>
        <v>Coffee</v>
      </c>
      <c r="T2526" t="str">
        <f>VLOOKUP(M2526,Product!$A$1:$D$14,4,FALSE)</f>
        <v>Decaf</v>
      </c>
    </row>
    <row r="2527" spans="1:20" x14ac:dyDescent="0.3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s="2">
        <v>43159</v>
      </c>
      <c r="O2527" t="str">
        <f>VLOOKUP(L2527,Location!$A$1:$D$157,2,FALSE)</f>
        <v>Wisconsin</v>
      </c>
      <c r="P2527" t="str">
        <f>VLOOKUP(L2527,Location!$A$1:$D$157,3,FALSE)</f>
        <v>Central</v>
      </c>
      <c r="Q2527" t="str">
        <f>VLOOKUP(L2527,Location!$A$1:$D$157,4,FALSE)</f>
        <v>Small Market</v>
      </c>
      <c r="R2527" t="str">
        <f>VLOOKUP(M2527,Product!$A$1:$D$14,2,FALSE)</f>
        <v>Chamomile</v>
      </c>
      <c r="S2527" t="str">
        <f>VLOOKUP(M2527,Product!$A$1:$D$14,3,FALSE)</f>
        <v>Herbal Tea</v>
      </c>
      <c r="T2527" t="str">
        <f>VLOOKUP(M2527,Product!$A$1:$D$14,4,FALSE)</f>
        <v>Decaf</v>
      </c>
    </row>
    <row r="2528" spans="1:20" x14ac:dyDescent="0.3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s="2">
        <v>43159</v>
      </c>
      <c r="O2528" t="str">
        <f>VLOOKUP(L2528,Location!$A$1:$D$157,2,FALSE)</f>
        <v>Wisconsin</v>
      </c>
      <c r="P2528" t="str">
        <f>VLOOKUP(L2528,Location!$A$1:$D$157,3,FALSE)</f>
        <v>Central</v>
      </c>
      <c r="Q2528" t="str">
        <f>VLOOKUP(L2528,Location!$A$1:$D$157,4,FALSE)</f>
        <v>Small Market</v>
      </c>
      <c r="R2528" t="str">
        <f>VLOOKUP(M2528,Product!$A$1:$D$14,2,FALSE)</f>
        <v>Lemon</v>
      </c>
      <c r="S2528" t="str">
        <f>VLOOKUP(M2528,Product!$A$1:$D$14,3,FALSE)</f>
        <v>Herbal Tea</v>
      </c>
      <c r="T2528" t="str">
        <f>VLOOKUP(M2528,Product!$A$1:$D$14,4,FALSE)</f>
        <v>Decaf</v>
      </c>
    </row>
    <row r="2529" spans="1:20" x14ac:dyDescent="0.3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s="2">
        <v>43159</v>
      </c>
      <c r="O2529" t="str">
        <f>VLOOKUP(L2529,Location!$A$1:$D$157,2,FALSE)</f>
        <v>Wisconsin</v>
      </c>
      <c r="P2529" t="str">
        <f>VLOOKUP(L2529,Location!$A$1:$D$157,3,FALSE)</f>
        <v>Central</v>
      </c>
      <c r="Q2529" t="str">
        <f>VLOOKUP(L2529,Location!$A$1:$D$157,4,FALSE)</f>
        <v>Small Market</v>
      </c>
      <c r="R2529" t="str">
        <f>VLOOKUP(M2529,Product!$A$1:$D$14,2,FALSE)</f>
        <v>Darjeeling</v>
      </c>
      <c r="S2529" t="str">
        <f>VLOOKUP(M2529,Product!$A$1:$D$14,3,FALSE)</f>
        <v>Tea</v>
      </c>
      <c r="T2529" t="str">
        <f>VLOOKUP(M2529,Product!$A$1:$D$14,4,FALSE)</f>
        <v>Regular</v>
      </c>
    </row>
    <row r="2530" spans="1:20" x14ac:dyDescent="0.3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s="2">
        <v>43159</v>
      </c>
      <c r="O2530" t="str">
        <f>VLOOKUP(L2530,Location!$A$1:$D$157,2,FALSE)</f>
        <v>Wisconsin</v>
      </c>
      <c r="P2530" t="str">
        <f>VLOOKUP(L2530,Location!$A$1:$D$157,3,FALSE)</f>
        <v>Central</v>
      </c>
      <c r="Q2530" t="str">
        <f>VLOOKUP(L2530,Location!$A$1:$D$157,4,FALSE)</f>
        <v>Small Market</v>
      </c>
      <c r="R2530" t="str">
        <f>VLOOKUP(M2530,Product!$A$1:$D$14,2,FALSE)</f>
        <v>Earl Grey</v>
      </c>
      <c r="S2530" t="str">
        <f>VLOOKUP(M2530,Product!$A$1:$D$14,3,FALSE)</f>
        <v>Tea</v>
      </c>
      <c r="T2530" t="str">
        <f>VLOOKUP(M2530,Product!$A$1:$D$14,4,FALSE)</f>
        <v>Regular</v>
      </c>
    </row>
    <row r="2531" spans="1:20" x14ac:dyDescent="0.3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s="2">
        <v>43159</v>
      </c>
      <c r="O2531" t="str">
        <f>VLOOKUP(L2531,Location!$A$1:$D$157,2,FALSE)</f>
        <v>Wisconsin</v>
      </c>
      <c r="P2531" t="str">
        <f>VLOOKUP(L2531,Location!$A$1:$D$157,3,FALSE)</f>
        <v>Central</v>
      </c>
      <c r="Q2531" t="str">
        <f>VLOOKUP(L2531,Location!$A$1:$D$157,4,FALSE)</f>
        <v>Small Market</v>
      </c>
      <c r="R2531" t="str">
        <f>VLOOKUP(M2531,Product!$A$1:$D$14,2,FALSE)</f>
        <v>Caffe Mocha</v>
      </c>
      <c r="S2531" t="str">
        <f>VLOOKUP(M2531,Product!$A$1:$D$14,3,FALSE)</f>
        <v>Espresso</v>
      </c>
      <c r="T2531" t="str">
        <f>VLOOKUP(M2531,Product!$A$1:$D$14,4,FALSE)</f>
        <v>Regular</v>
      </c>
    </row>
    <row r="2532" spans="1:20" x14ac:dyDescent="0.3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s="2">
        <v>43159</v>
      </c>
      <c r="O2532" t="str">
        <f>VLOOKUP(L2532,Location!$A$1:$D$157,2,FALSE)</f>
        <v>Wisconsin</v>
      </c>
      <c r="P2532" t="str">
        <f>VLOOKUP(L2532,Location!$A$1:$D$157,3,FALSE)</f>
        <v>Central</v>
      </c>
      <c r="Q2532" t="str">
        <f>VLOOKUP(L2532,Location!$A$1:$D$157,4,FALSE)</f>
        <v>Small Market</v>
      </c>
      <c r="R2532" t="str">
        <f>VLOOKUP(M2532,Product!$A$1:$D$14,2,FALSE)</f>
        <v>Decaf Espresso</v>
      </c>
      <c r="S2532" t="str">
        <f>VLOOKUP(M2532,Product!$A$1:$D$14,3,FALSE)</f>
        <v>Espresso</v>
      </c>
      <c r="T2532" t="str">
        <f>VLOOKUP(M2532,Product!$A$1:$D$14,4,FALSE)</f>
        <v>Decaf</v>
      </c>
    </row>
    <row r="2533" spans="1:20" x14ac:dyDescent="0.3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s="2">
        <v>43159</v>
      </c>
      <c r="O2533" t="str">
        <f>VLOOKUP(L2533,Location!$A$1:$D$157,2,FALSE)</f>
        <v>Wisconsin</v>
      </c>
      <c r="P2533" t="str">
        <f>VLOOKUP(L2533,Location!$A$1:$D$157,3,FALSE)</f>
        <v>Central</v>
      </c>
      <c r="Q2533" t="str">
        <f>VLOOKUP(L2533,Location!$A$1:$D$157,4,FALSE)</f>
        <v>Small Market</v>
      </c>
      <c r="R2533" t="str">
        <f>VLOOKUP(M2533,Product!$A$1:$D$14,2,FALSE)</f>
        <v>Amaretto</v>
      </c>
      <c r="S2533" t="str">
        <f>VLOOKUP(M2533,Product!$A$1:$D$14,3,FALSE)</f>
        <v>Coffee</v>
      </c>
      <c r="T2533" t="str">
        <f>VLOOKUP(M2533,Product!$A$1:$D$14,4,FALSE)</f>
        <v>Regular</v>
      </c>
    </row>
    <row r="2534" spans="1:20" x14ac:dyDescent="0.3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98</v>
      </c>
      <c r="J2534">
        <v>130</v>
      </c>
      <c r="K2534">
        <v>230</v>
      </c>
      <c r="L2534">
        <v>715</v>
      </c>
      <c r="M2534">
        <v>2</v>
      </c>
      <c r="N2534" s="2">
        <v>43159</v>
      </c>
      <c r="O2534" t="str">
        <f>VLOOKUP(L2534,Location!$A$1:$D$157,2,FALSE)</f>
        <v>Wisconsin</v>
      </c>
      <c r="P2534" t="str">
        <f>VLOOKUP(L2534,Location!$A$1:$D$157,3,FALSE)</f>
        <v>Central</v>
      </c>
      <c r="Q2534" t="str">
        <f>VLOOKUP(L2534,Location!$A$1:$D$157,4,FALSE)</f>
        <v>Small Market</v>
      </c>
      <c r="R2534" t="str">
        <f>VLOOKUP(M2534,Product!$A$1:$D$14,2,FALSE)</f>
        <v>Columbian</v>
      </c>
      <c r="S2534" t="str">
        <f>VLOOKUP(M2534,Product!$A$1:$D$14,3,FALSE)</f>
        <v>Coffee</v>
      </c>
      <c r="T2534" t="str">
        <f>VLOOKUP(M2534,Product!$A$1:$D$14,4,FALSE)</f>
        <v>Regular</v>
      </c>
    </row>
    <row r="2535" spans="1:20" x14ac:dyDescent="0.3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s="2">
        <v>43159</v>
      </c>
      <c r="O2535" t="str">
        <f>VLOOKUP(L2535,Location!$A$1:$D$157,2,FALSE)</f>
        <v>Wisconsin</v>
      </c>
      <c r="P2535" t="str">
        <f>VLOOKUP(L2535,Location!$A$1:$D$157,3,FALSE)</f>
        <v>Central</v>
      </c>
      <c r="Q2535" t="str">
        <f>VLOOKUP(L2535,Location!$A$1:$D$157,4,FALSE)</f>
        <v>Small Market</v>
      </c>
      <c r="R2535" t="str">
        <f>VLOOKUP(M2535,Product!$A$1:$D$14,2,FALSE)</f>
        <v>Decaf Irish Cream</v>
      </c>
      <c r="S2535" t="str">
        <f>VLOOKUP(M2535,Product!$A$1:$D$14,3,FALSE)</f>
        <v>Coffee</v>
      </c>
      <c r="T2535" t="str">
        <f>VLOOKUP(M2535,Product!$A$1:$D$14,4,FALSE)</f>
        <v>Decaf</v>
      </c>
    </row>
    <row r="2536" spans="1:20" x14ac:dyDescent="0.3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s="2">
        <v>43159</v>
      </c>
      <c r="O2536" t="str">
        <f>VLOOKUP(L2536,Location!$A$1:$D$157,2,FALSE)</f>
        <v>Connecticut</v>
      </c>
      <c r="P2536" t="str">
        <f>VLOOKUP(L2536,Location!$A$1:$D$157,3,FALSE)</f>
        <v>East</v>
      </c>
      <c r="Q2536" t="str">
        <f>VLOOKUP(L2536,Location!$A$1:$D$157,4,FALSE)</f>
        <v>Small Market</v>
      </c>
      <c r="R2536" t="str">
        <f>VLOOKUP(M2536,Product!$A$1:$D$14,2,FALSE)</f>
        <v>Lemon</v>
      </c>
      <c r="S2536" t="str">
        <f>VLOOKUP(M2536,Product!$A$1:$D$14,3,FALSE)</f>
        <v>Herbal Tea</v>
      </c>
      <c r="T2536" t="str">
        <f>VLOOKUP(M2536,Product!$A$1:$D$14,4,FALSE)</f>
        <v>Decaf</v>
      </c>
    </row>
    <row r="2537" spans="1:20" x14ac:dyDescent="0.3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s="2">
        <v>43159</v>
      </c>
      <c r="O2537" t="str">
        <f>VLOOKUP(L2537,Location!$A$1:$D$157,2,FALSE)</f>
        <v>Connecticut</v>
      </c>
      <c r="P2537" t="str">
        <f>VLOOKUP(L2537,Location!$A$1:$D$157,3,FALSE)</f>
        <v>East</v>
      </c>
      <c r="Q2537" t="str">
        <f>VLOOKUP(L2537,Location!$A$1:$D$157,4,FALSE)</f>
        <v>Small Market</v>
      </c>
      <c r="R2537" t="str">
        <f>VLOOKUP(M2537,Product!$A$1:$D$14,2,FALSE)</f>
        <v>Mint</v>
      </c>
      <c r="S2537" t="str">
        <f>VLOOKUP(M2537,Product!$A$1:$D$14,3,FALSE)</f>
        <v>Herbal Tea</v>
      </c>
      <c r="T2537" t="str">
        <f>VLOOKUP(M2537,Product!$A$1:$D$14,4,FALSE)</f>
        <v>Decaf</v>
      </c>
    </row>
    <row r="2538" spans="1:20" x14ac:dyDescent="0.3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s="2">
        <v>43159</v>
      </c>
      <c r="O2538" t="str">
        <f>VLOOKUP(L2538,Location!$A$1:$D$157,2,FALSE)</f>
        <v>Connecticut</v>
      </c>
      <c r="P2538" t="str">
        <f>VLOOKUP(L2538,Location!$A$1:$D$157,3,FALSE)</f>
        <v>East</v>
      </c>
      <c r="Q2538" t="str">
        <f>VLOOKUP(L2538,Location!$A$1:$D$157,4,FALSE)</f>
        <v>Small Market</v>
      </c>
      <c r="R2538" t="str">
        <f>VLOOKUP(M2538,Product!$A$1:$D$14,2,FALSE)</f>
        <v>Darjeeling</v>
      </c>
      <c r="S2538" t="str">
        <f>VLOOKUP(M2538,Product!$A$1:$D$14,3,FALSE)</f>
        <v>Tea</v>
      </c>
      <c r="T2538" t="str">
        <f>VLOOKUP(M2538,Product!$A$1:$D$14,4,FALSE)</f>
        <v>Regular</v>
      </c>
    </row>
    <row r="2539" spans="1:20" x14ac:dyDescent="0.3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s="2">
        <v>43159</v>
      </c>
      <c r="O2539" t="str">
        <f>VLOOKUP(L2539,Location!$A$1:$D$157,2,FALSE)</f>
        <v>Connecticut</v>
      </c>
      <c r="P2539" t="str">
        <f>VLOOKUP(L2539,Location!$A$1:$D$157,3,FALSE)</f>
        <v>East</v>
      </c>
      <c r="Q2539" t="str">
        <f>VLOOKUP(L2539,Location!$A$1:$D$157,4,FALSE)</f>
        <v>Small Market</v>
      </c>
      <c r="R2539" t="str">
        <f>VLOOKUP(M2539,Product!$A$1:$D$14,2,FALSE)</f>
        <v>Green Tea</v>
      </c>
      <c r="S2539" t="str">
        <f>VLOOKUP(M2539,Product!$A$1:$D$14,3,FALSE)</f>
        <v>Tea</v>
      </c>
      <c r="T2539" t="str">
        <f>VLOOKUP(M2539,Product!$A$1:$D$14,4,FALSE)</f>
        <v>Regular</v>
      </c>
    </row>
    <row r="2540" spans="1:20" x14ac:dyDescent="0.3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s="2">
        <v>43159</v>
      </c>
      <c r="O2540" t="str">
        <f>VLOOKUP(L2540,Location!$A$1:$D$157,2,FALSE)</f>
        <v>Connecticut</v>
      </c>
      <c r="P2540" t="str">
        <f>VLOOKUP(L2540,Location!$A$1:$D$157,3,FALSE)</f>
        <v>East</v>
      </c>
      <c r="Q2540" t="str">
        <f>VLOOKUP(L2540,Location!$A$1:$D$157,4,FALSE)</f>
        <v>Small Market</v>
      </c>
      <c r="R2540" t="str">
        <f>VLOOKUP(M2540,Product!$A$1:$D$14,2,FALSE)</f>
        <v>Caffe Mocha</v>
      </c>
      <c r="S2540" t="str">
        <f>VLOOKUP(M2540,Product!$A$1:$D$14,3,FALSE)</f>
        <v>Espresso</v>
      </c>
      <c r="T2540" t="str">
        <f>VLOOKUP(M2540,Product!$A$1:$D$14,4,FALSE)</f>
        <v>Regular</v>
      </c>
    </row>
    <row r="2541" spans="1:20" x14ac:dyDescent="0.3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s="2">
        <v>43159</v>
      </c>
      <c r="O2541" t="str">
        <f>VLOOKUP(L2541,Location!$A$1:$D$157,2,FALSE)</f>
        <v>Connecticut</v>
      </c>
      <c r="P2541" t="str">
        <f>VLOOKUP(L2541,Location!$A$1:$D$157,3,FALSE)</f>
        <v>East</v>
      </c>
      <c r="Q2541" t="str">
        <f>VLOOKUP(L2541,Location!$A$1:$D$157,4,FALSE)</f>
        <v>Small Market</v>
      </c>
      <c r="R2541" t="str">
        <f>VLOOKUP(M2541,Product!$A$1:$D$14,2,FALSE)</f>
        <v>Decaf Espresso</v>
      </c>
      <c r="S2541" t="str">
        <f>VLOOKUP(M2541,Product!$A$1:$D$14,3,FALSE)</f>
        <v>Espresso</v>
      </c>
      <c r="T2541" t="str">
        <f>VLOOKUP(M2541,Product!$A$1:$D$14,4,FALSE)</f>
        <v>Decaf</v>
      </c>
    </row>
    <row r="2542" spans="1:20" x14ac:dyDescent="0.3">
      <c r="A2542">
        <v>169</v>
      </c>
      <c r="B2542">
        <v>186</v>
      </c>
      <c r="C2542">
        <v>329</v>
      </c>
      <c r="D2542">
        <v>150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s="2">
        <v>43159</v>
      </c>
      <c r="O2542" t="str">
        <f>VLOOKUP(L2542,Location!$A$1:$D$157,2,FALSE)</f>
        <v>Connecticut</v>
      </c>
      <c r="P2542" t="str">
        <f>VLOOKUP(L2542,Location!$A$1:$D$157,3,FALSE)</f>
        <v>East</v>
      </c>
      <c r="Q2542" t="str">
        <f>VLOOKUP(L2542,Location!$A$1:$D$157,4,FALSE)</f>
        <v>Small Market</v>
      </c>
      <c r="R2542" t="str">
        <f>VLOOKUP(M2542,Product!$A$1:$D$14,2,FALSE)</f>
        <v>Columbian</v>
      </c>
      <c r="S2542" t="str">
        <f>VLOOKUP(M2542,Product!$A$1:$D$14,3,FALSE)</f>
        <v>Coffee</v>
      </c>
      <c r="T2542" t="str">
        <f>VLOOKUP(M2542,Product!$A$1:$D$14,4,FALSE)</f>
        <v>Regular</v>
      </c>
    </row>
    <row r="2543" spans="1:20" x14ac:dyDescent="0.3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s="2">
        <v>43159</v>
      </c>
      <c r="O2543" t="str">
        <f>VLOOKUP(L2543,Location!$A$1:$D$157,2,FALSE)</f>
        <v>Florida</v>
      </c>
      <c r="P2543" t="str">
        <f>VLOOKUP(L2543,Location!$A$1:$D$157,3,FALSE)</f>
        <v>East</v>
      </c>
      <c r="Q2543" t="str">
        <f>VLOOKUP(L2543,Location!$A$1:$D$157,4,FALSE)</f>
        <v>Major Market</v>
      </c>
      <c r="R2543" t="str">
        <f>VLOOKUP(M2543,Product!$A$1:$D$14,2,FALSE)</f>
        <v>Chamomile</v>
      </c>
      <c r="S2543" t="str">
        <f>VLOOKUP(M2543,Product!$A$1:$D$14,3,FALSE)</f>
        <v>Herbal Tea</v>
      </c>
      <c r="T2543" t="str">
        <f>VLOOKUP(M2543,Product!$A$1:$D$14,4,FALSE)</f>
        <v>Decaf</v>
      </c>
    </row>
    <row r="2544" spans="1:20" x14ac:dyDescent="0.3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s="2">
        <v>43159</v>
      </c>
      <c r="O2544" t="str">
        <f>VLOOKUP(L2544,Location!$A$1:$D$157,2,FALSE)</f>
        <v>Florida</v>
      </c>
      <c r="P2544" t="str">
        <f>VLOOKUP(L2544,Location!$A$1:$D$157,3,FALSE)</f>
        <v>East</v>
      </c>
      <c r="Q2544" t="str">
        <f>VLOOKUP(L2544,Location!$A$1:$D$157,4,FALSE)</f>
        <v>Major Market</v>
      </c>
      <c r="R2544" t="str">
        <f>VLOOKUP(M2544,Product!$A$1:$D$14,2,FALSE)</f>
        <v>Lemon</v>
      </c>
      <c r="S2544" t="str">
        <f>VLOOKUP(M2544,Product!$A$1:$D$14,3,FALSE)</f>
        <v>Herbal Tea</v>
      </c>
      <c r="T2544" t="str">
        <f>VLOOKUP(M2544,Product!$A$1:$D$14,4,FALSE)</f>
        <v>Decaf</v>
      </c>
    </row>
    <row r="2545" spans="1:20" x14ac:dyDescent="0.3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s="2">
        <v>43159</v>
      </c>
      <c r="O2545" t="str">
        <f>VLOOKUP(L2545,Location!$A$1:$D$157,2,FALSE)</f>
        <v>Florida</v>
      </c>
      <c r="P2545" t="str">
        <f>VLOOKUP(L2545,Location!$A$1:$D$157,3,FALSE)</f>
        <v>East</v>
      </c>
      <c r="Q2545" t="str">
        <f>VLOOKUP(L2545,Location!$A$1:$D$157,4,FALSE)</f>
        <v>Major Market</v>
      </c>
      <c r="R2545" t="str">
        <f>VLOOKUP(M2545,Product!$A$1:$D$14,2,FALSE)</f>
        <v>Mint</v>
      </c>
      <c r="S2545" t="str">
        <f>VLOOKUP(M2545,Product!$A$1:$D$14,3,FALSE)</f>
        <v>Herbal Tea</v>
      </c>
      <c r="T2545" t="str">
        <f>VLOOKUP(M2545,Product!$A$1:$D$14,4,FALSE)</f>
        <v>Decaf</v>
      </c>
    </row>
    <row r="2546" spans="1:20" x14ac:dyDescent="0.3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s="2">
        <v>43159</v>
      </c>
      <c r="O2546" t="str">
        <f>VLOOKUP(L2546,Location!$A$1:$D$157,2,FALSE)</f>
        <v>Florida</v>
      </c>
      <c r="P2546" t="str">
        <f>VLOOKUP(L2546,Location!$A$1:$D$157,3,FALSE)</f>
        <v>East</v>
      </c>
      <c r="Q2546" t="str">
        <f>VLOOKUP(L2546,Location!$A$1:$D$157,4,FALSE)</f>
        <v>Major Market</v>
      </c>
      <c r="R2546" t="str">
        <f>VLOOKUP(M2546,Product!$A$1:$D$14,2,FALSE)</f>
        <v>Darjeeling</v>
      </c>
      <c r="S2546" t="str">
        <f>VLOOKUP(M2546,Product!$A$1:$D$14,3,FALSE)</f>
        <v>Tea</v>
      </c>
      <c r="T2546" t="str">
        <f>VLOOKUP(M2546,Product!$A$1:$D$14,4,FALSE)</f>
        <v>Regular</v>
      </c>
    </row>
    <row r="2547" spans="1:20" x14ac:dyDescent="0.3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s="2">
        <v>43159</v>
      </c>
      <c r="O2547" t="str">
        <f>VLOOKUP(L2547,Location!$A$1:$D$157,2,FALSE)</f>
        <v>Florida</v>
      </c>
      <c r="P2547" t="str">
        <f>VLOOKUP(L2547,Location!$A$1:$D$157,3,FALSE)</f>
        <v>East</v>
      </c>
      <c r="Q2547" t="str">
        <f>VLOOKUP(L2547,Location!$A$1:$D$157,4,FALSE)</f>
        <v>Major Market</v>
      </c>
      <c r="R2547" t="str">
        <f>VLOOKUP(M2547,Product!$A$1:$D$14,2,FALSE)</f>
        <v>Green Tea</v>
      </c>
      <c r="S2547" t="str">
        <f>VLOOKUP(M2547,Product!$A$1:$D$14,3,FALSE)</f>
        <v>Tea</v>
      </c>
      <c r="T2547" t="str">
        <f>VLOOKUP(M2547,Product!$A$1:$D$14,4,FALSE)</f>
        <v>Regular</v>
      </c>
    </row>
    <row r="2548" spans="1:20" x14ac:dyDescent="0.3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2">
        <v>43159</v>
      </c>
      <c r="O2548" t="str">
        <f>VLOOKUP(L2548,Location!$A$1:$D$157,2,FALSE)</f>
        <v>Florida</v>
      </c>
      <c r="P2548" t="str">
        <f>VLOOKUP(L2548,Location!$A$1:$D$157,3,FALSE)</f>
        <v>East</v>
      </c>
      <c r="Q2548" t="str">
        <f>VLOOKUP(L2548,Location!$A$1:$D$157,4,FALSE)</f>
        <v>Major Market</v>
      </c>
      <c r="R2548" t="str">
        <f>VLOOKUP(M2548,Product!$A$1:$D$14,2,FALSE)</f>
        <v>Decaf Irish Cream</v>
      </c>
      <c r="S2548" t="str">
        <f>VLOOKUP(M2548,Product!$A$1:$D$14,3,FALSE)</f>
        <v>Coffee</v>
      </c>
      <c r="T2548" t="str">
        <f>VLOOKUP(M2548,Product!$A$1:$D$14,4,FALSE)</f>
        <v>Decaf</v>
      </c>
    </row>
    <row r="2549" spans="1:20" x14ac:dyDescent="0.3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s="2">
        <v>43159</v>
      </c>
      <c r="O2549" t="str">
        <f>VLOOKUP(L2549,Location!$A$1:$D$157,2,FALSE)</f>
        <v>Florida</v>
      </c>
      <c r="P2549" t="str">
        <f>VLOOKUP(L2549,Location!$A$1:$D$157,3,FALSE)</f>
        <v>East</v>
      </c>
      <c r="Q2549" t="str">
        <f>VLOOKUP(L2549,Location!$A$1:$D$157,4,FALSE)</f>
        <v>Major Market</v>
      </c>
      <c r="R2549" t="str">
        <f>VLOOKUP(M2549,Product!$A$1:$D$14,2,FALSE)</f>
        <v>Caffe Mocha</v>
      </c>
      <c r="S2549" t="str">
        <f>VLOOKUP(M2549,Product!$A$1:$D$14,3,FALSE)</f>
        <v>Espresso</v>
      </c>
      <c r="T2549" t="str">
        <f>VLOOKUP(M2549,Product!$A$1:$D$14,4,FALSE)</f>
        <v>Regular</v>
      </c>
    </row>
    <row r="2550" spans="1:20" x14ac:dyDescent="0.3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s="2">
        <v>43159</v>
      </c>
      <c r="O2550" t="str">
        <f>VLOOKUP(L2550,Location!$A$1:$D$157,2,FALSE)</f>
        <v>Florida</v>
      </c>
      <c r="P2550" t="str">
        <f>VLOOKUP(L2550,Location!$A$1:$D$157,3,FALSE)</f>
        <v>East</v>
      </c>
      <c r="Q2550" t="str">
        <f>VLOOKUP(L2550,Location!$A$1:$D$157,4,FALSE)</f>
        <v>Major Market</v>
      </c>
      <c r="R2550" t="str">
        <f>VLOOKUP(M2550,Product!$A$1:$D$14,2,FALSE)</f>
        <v>Decaf Espresso</v>
      </c>
      <c r="S2550" t="str">
        <f>VLOOKUP(M2550,Product!$A$1:$D$14,3,FALSE)</f>
        <v>Espresso</v>
      </c>
      <c r="T2550" t="str">
        <f>VLOOKUP(M2550,Product!$A$1:$D$14,4,FALSE)</f>
        <v>Decaf</v>
      </c>
    </row>
    <row r="2551" spans="1:20" x14ac:dyDescent="0.3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s="2">
        <v>43159</v>
      </c>
      <c r="O2551" t="str">
        <f>VLOOKUP(L2551,Location!$A$1:$D$157,2,FALSE)</f>
        <v>Florida</v>
      </c>
      <c r="P2551" t="str">
        <f>VLOOKUP(L2551,Location!$A$1:$D$157,3,FALSE)</f>
        <v>East</v>
      </c>
      <c r="Q2551" t="str">
        <f>VLOOKUP(L2551,Location!$A$1:$D$157,4,FALSE)</f>
        <v>Major Market</v>
      </c>
      <c r="R2551" t="str">
        <f>VLOOKUP(M2551,Product!$A$1:$D$14,2,FALSE)</f>
        <v>Columbian</v>
      </c>
      <c r="S2551" t="str">
        <f>VLOOKUP(M2551,Product!$A$1:$D$14,3,FALSE)</f>
        <v>Coffee</v>
      </c>
      <c r="T2551" t="str">
        <f>VLOOKUP(M2551,Product!$A$1:$D$14,4,FALSE)</f>
        <v>Regular</v>
      </c>
    </row>
    <row r="2552" spans="1:20" x14ac:dyDescent="0.3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s="2">
        <v>43159</v>
      </c>
      <c r="O2552" t="str">
        <f>VLOOKUP(L2552,Location!$A$1:$D$157,2,FALSE)</f>
        <v>Massachusetts</v>
      </c>
      <c r="P2552" t="str">
        <f>VLOOKUP(L2552,Location!$A$1:$D$157,3,FALSE)</f>
        <v>East</v>
      </c>
      <c r="Q2552" t="str">
        <f>VLOOKUP(L2552,Location!$A$1:$D$157,4,FALSE)</f>
        <v>Major Market</v>
      </c>
      <c r="R2552" t="str">
        <f>VLOOKUP(M2552,Product!$A$1:$D$14,2,FALSE)</f>
        <v>Lemon</v>
      </c>
      <c r="S2552" t="str">
        <f>VLOOKUP(M2552,Product!$A$1:$D$14,3,FALSE)</f>
        <v>Herbal Tea</v>
      </c>
      <c r="T2552" t="str">
        <f>VLOOKUP(M2552,Product!$A$1:$D$14,4,FALSE)</f>
        <v>Decaf</v>
      </c>
    </row>
    <row r="2553" spans="1:20" x14ac:dyDescent="0.3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s="2">
        <v>43159</v>
      </c>
      <c r="O2553" t="str">
        <f>VLOOKUP(L2553,Location!$A$1:$D$157,2,FALSE)</f>
        <v>Massachusetts</v>
      </c>
      <c r="P2553" t="str">
        <f>VLOOKUP(L2553,Location!$A$1:$D$157,3,FALSE)</f>
        <v>East</v>
      </c>
      <c r="Q2553" t="str">
        <f>VLOOKUP(L2553,Location!$A$1:$D$157,4,FALSE)</f>
        <v>Major Market</v>
      </c>
      <c r="R2553" t="str">
        <f>VLOOKUP(M2553,Product!$A$1:$D$14,2,FALSE)</f>
        <v>Darjeeling</v>
      </c>
      <c r="S2553" t="str">
        <f>VLOOKUP(M2553,Product!$A$1:$D$14,3,FALSE)</f>
        <v>Tea</v>
      </c>
      <c r="T2553" t="str">
        <f>VLOOKUP(M2553,Product!$A$1:$D$14,4,FALSE)</f>
        <v>Regular</v>
      </c>
    </row>
    <row r="2554" spans="1:20" x14ac:dyDescent="0.3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s="2">
        <v>43159</v>
      </c>
      <c r="O2554" t="str">
        <f>VLOOKUP(L2554,Location!$A$1:$D$157,2,FALSE)</f>
        <v>Massachusetts</v>
      </c>
      <c r="P2554" t="str">
        <f>VLOOKUP(L2554,Location!$A$1:$D$157,3,FALSE)</f>
        <v>East</v>
      </c>
      <c r="Q2554" t="str">
        <f>VLOOKUP(L2554,Location!$A$1:$D$157,4,FALSE)</f>
        <v>Major Market</v>
      </c>
      <c r="R2554" t="str">
        <f>VLOOKUP(M2554,Product!$A$1:$D$14,2,FALSE)</f>
        <v>Green Tea</v>
      </c>
      <c r="S2554" t="str">
        <f>VLOOKUP(M2554,Product!$A$1:$D$14,3,FALSE)</f>
        <v>Tea</v>
      </c>
      <c r="T2554" t="str">
        <f>VLOOKUP(M2554,Product!$A$1:$D$14,4,FALSE)</f>
        <v>Regular</v>
      </c>
    </row>
    <row r="2555" spans="1:20" x14ac:dyDescent="0.3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s="2">
        <v>43159</v>
      </c>
      <c r="O2555" t="str">
        <f>VLOOKUP(L2555,Location!$A$1:$D$157,2,FALSE)</f>
        <v>Massachusetts</v>
      </c>
      <c r="P2555" t="str">
        <f>VLOOKUP(L2555,Location!$A$1:$D$157,3,FALSE)</f>
        <v>East</v>
      </c>
      <c r="Q2555" t="str">
        <f>VLOOKUP(L2555,Location!$A$1:$D$157,4,FALSE)</f>
        <v>Major Market</v>
      </c>
      <c r="R2555" t="str">
        <f>VLOOKUP(M2555,Product!$A$1:$D$14,2,FALSE)</f>
        <v>Caffe Mocha</v>
      </c>
      <c r="S2555" t="str">
        <f>VLOOKUP(M2555,Product!$A$1:$D$14,3,FALSE)</f>
        <v>Espresso</v>
      </c>
      <c r="T2555" t="str">
        <f>VLOOKUP(M2555,Product!$A$1:$D$14,4,FALSE)</f>
        <v>Regular</v>
      </c>
    </row>
    <row r="2556" spans="1:20" x14ac:dyDescent="0.3">
      <c r="A2556">
        <v>140</v>
      </c>
      <c r="B2556">
        <v>163</v>
      </c>
      <c r="C2556">
        <v>346</v>
      </c>
      <c r="D2556">
        <v>194</v>
      </c>
      <c r="E2556">
        <v>69</v>
      </c>
      <c r="F2556">
        <v>45</v>
      </c>
      <c r="G2556">
        <v>1059</v>
      </c>
      <c r="H2556">
        <v>100</v>
      </c>
      <c r="I2556">
        <v>114</v>
      </c>
      <c r="J2556">
        <v>160</v>
      </c>
      <c r="K2556">
        <v>310</v>
      </c>
      <c r="L2556">
        <v>774</v>
      </c>
      <c r="M2556">
        <v>7</v>
      </c>
      <c r="N2556" s="2">
        <v>43159</v>
      </c>
      <c r="O2556" t="str">
        <f>VLOOKUP(L2556,Location!$A$1:$D$157,2,FALSE)</f>
        <v>Massachusetts</v>
      </c>
      <c r="P2556" t="str">
        <f>VLOOKUP(L2556,Location!$A$1:$D$157,3,FALSE)</f>
        <v>East</v>
      </c>
      <c r="Q2556" t="str">
        <f>VLOOKUP(L2556,Location!$A$1:$D$157,4,FALSE)</f>
        <v>Major Market</v>
      </c>
      <c r="R2556" t="str">
        <f>VLOOKUP(M2556,Product!$A$1:$D$14,2,FALSE)</f>
        <v>Regular Espresso</v>
      </c>
      <c r="S2556" t="str">
        <f>VLOOKUP(M2556,Product!$A$1:$D$14,3,FALSE)</f>
        <v>Espresso</v>
      </c>
      <c r="T2556" t="str">
        <f>VLOOKUP(M2556,Product!$A$1:$D$14,4,FALSE)</f>
        <v>Regular</v>
      </c>
    </row>
    <row r="2557" spans="1:20" x14ac:dyDescent="0.3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s="2">
        <v>43159</v>
      </c>
      <c r="O2557" t="str">
        <f>VLOOKUP(L2557,Location!$A$1:$D$157,2,FALSE)</f>
        <v>Massachusetts</v>
      </c>
      <c r="P2557" t="str">
        <f>VLOOKUP(L2557,Location!$A$1:$D$157,3,FALSE)</f>
        <v>East</v>
      </c>
      <c r="Q2557" t="str">
        <f>VLOOKUP(L2557,Location!$A$1:$D$157,4,FALSE)</f>
        <v>Major Market</v>
      </c>
      <c r="R2557" t="str">
        <f>VLOOKUP(M2557,Product!$A$1:$D$14,2,FALSE)</f>
        <v>Columbian</v>
      </c>
      <c r="S2557" t="str">
        <f>VLOOKUP(M2557,Product!$A$1:$D$14,3,FALSE)</f>
        <v>Coffee</v>
      </c>
      <c r="T2557" t="str">
        <f>VLOOKUP(M2557,Product!$A$1:$D$14,4,FALSE)</f>
        <v>Regular</v>
      </c>
    </row>
    <row r="2558" spans="1:20" x14ac:dyDescent="0.3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2">
        <v>43159</v>
      </c>
      <c r="O2558" t="str">
        <f>VLOOKUP(L2558,Location!$A$1:$D$157,2,FALSE)</f>
        <v>New Hampshire</v>
      </c>
      <c r="P2558" t="str">
        <f>VLOOKUP(L2558,Location!$A$1:$D$157,3,FALSE)</f>
        <v>East</v>
      </c>
      <c r="Q2558" t="str">
        <f>VLOOKUP(L2558,Location!$A$1:$D$157,4,FALSE)</f>
        <v>Small Market</v>
      </c>
      <c r="R2558" t="str">
        <f>VLOOKUP(M2558,Product!$A$1:$D$14,2,FALSE)</f>
        <v>Lemon</v>
      </c>
      <c r="S2558" t="str">
        <f>VLOOKUP(M2558,Product!$A$1:$D$14,3,FALSE)</f>
        <v>Herbal Tea</v>
      </c>
      <c r="T2558" t="str">
        <f>VLOOKUP(M2558,Product!$A$1:$D$14,4,FALSE)</f>
        <v>Decaf</v>
      </c>
    </row>
    <row r="2559" spans="1:20" x14ac:dyDescent="0.3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s="2">
        <v>43159</v>
      </c>
      <c r="O2559" t="str">
        <f>VLOOKUP(L2559,Location!$A$1:$D$157,2,FALSE)</f>
        <v>New Hampshire</v>
      </c>
      <c r="P2559" t="str">
        <f>VLOOKUP(L2559,Location!$A$1:$D$157,3,FALSE)</f>
        <v>East</v>
      </c>
      <c r="Q2559" t="str">
        <f>VLOOKUP(L2559,Location!$A$1:$D$157,4,FALSE)</f>
        <v>Small Market</v>
      </c>
      <c r="R2559" t="str">
        <f>VLOOKUP(M2559,Product!$A$1:$D$14,2,FALSE)</f>
        <v>Darjeeling</v>
      </c>
      <c r="S2559" t="str">
        <f>VLOOKUP(M2559,Product!$A$1:$D$14,3,FALSE)</f>
        <v>Tea</v>
      </c>
      <c r="T2559" t="str">
        <f>VLOOKUP(M2559,Product!$A$1:$D$14,4,FALSE)</f>
        <v>Regular</v>
      </c>
    </row>
    <row r="2560" spans="1:20" x14ac:dyDescent="0.3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s="2">
        <v>43159</v>
      </c>
      <c r="O2560" t="str">
        <f>VLOOKUP(L2560,Location!$A$1:$D$157,2,FALSE)</f>
        <v>New Hampshire</v>
      </c>
      <c r="P2560" t="str">
        <f>VLOOKUP(L2560,Location!$A$1:$D$157,3,FALSE)</f>
        <v>East</v>
      </c>
      <c r="Q2560" t="str">
        <f>VLOOKUP(L2560,Location!$A$1:$D$157,4,FALSE)</f>
        <v>Small Market</v>
      </c>
      <c r="R2560" t="str">
        <f>VLOOKUP(M2560,Product!$A$1:$D$14,2,FALSE)</f>
        <v>Green Tea</v>
      </c>
      <c r="S2560" t="str">
        <f>VLOOKUP(M2560,Product!$A$1:$D$14,3,FALSE)</f>
        <v>Tea</v>
      </c>
      <c r="T2560" t="str">
        <f>VLOOKUP(M2560,Product!$A$1:$D$14,4,FALSE)</f>
        <v>Regular</v>
      </c>
    </row>
    <row r="2561" spans="1:20" x14ac:dyDescent="0.3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s="2">
        <v>43159</v>
      </c>
      <c r="O2561" t="str">
        <f>VLOOKUP(L2561,Location!$A$1:$D$157,2,FALSE)</f>
        <v>New Hampshire</v>
      </c>
      <c r="P2561" t="str">
        <f>VLOOKUP(L2561,Location!$A$1:$D$157,3,FALSE)</f>
        <v>East</v>
      </c>
      <c r="Q2561" t="str">
        <f>VLOOKUP(L2561,Location!$A$1:$D$157,4,FALSE)</f>
        <v>Small Market</v>
      </c>
      <c r="R2561" t="str">
        <f>VLOOKUP(M2561,Product!$A$1:$D$14,2,FALSE)</f>
        <v>Caffe Mocha</v>
      </c>
      <c r="S2561" t="str">
        <f>VLOOKUP(M2561,Product!$A$1:$D$14,3,FALSE)</f>
        <v>Espresso</v>
      </c>
      <c r="T2561" t="str">
        <f>VLOOKUP(M2561,Product!$A$1:$D$14,4,FALSE)</f>
        <v>Regular</v>
      </c>
    </row>
    <row r="2562" spans="1:20" x14ac:dyDescent="0.3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s="2">
        <v>43159</v>
      </c>
      <c r="O2562" t="str">
        <f>VLOOKUP(L2562,Location!$A$1:$D$157,2,FALSE)</f>
        <v>New Hampshire</v>
      </c>
      <c r="P2562" t="str">
        <f>VLOOKUP(L2562,Location!$A$1:$D$157,3,FALSE)</f>
        <v>East</v>
      </c>
      <c r="Q2562" t="str">
        <f>VLOOKUP(L2562,Location!$A$1:$D$157,4,FALSE)</f>
        <v>Small Market</v>
      </c>
      <c r="R2562" t="str">
        <f>VLOOKUP(M2562,Product!$A$1:$D$14,2,FALSE)</f>
        <v>Regular Espresso</v>
      </c>
      <c r="S2562" t="str">
        <f>VLOOKUP(M2562,Product!$A$1:$D$14,3,FALSE)</f>
        <v>Espresso</v>
      </c>
      <c r="T2562" t="str">
        <f>VLOOKUP(M2562,Product!$A$1:$D$14,4,FALSE)</f>
        <v>Regular</v>
      </c>
    </row>
    <row r="2563" spans="1:20" x14ac:dyDescent="0.3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s="2">
        <v>43159</v>
      </c>
      <c r="O2563" t="str">
        <f>VLOOKUP(L2563,Location!$A$1:$D$157,2,FALSE)</f>
        <v>New Hampshire</v>
      </c>
      <c r="P2563" t="str">
        <f>VLOOKUP(L2563,Location!$A$1:$D$157,3,FALSE)</f>
        <v>East</v>
      </c>
      <c r="Q2563" t="str">
        <f>VLOOKUP(L2563,Location!$A$1:$D$157,4,FALSE)</f>
        <v>Small Market</v>
      </c>
      <c r="R2563" t="str">
        <f>VLOOKUP(M2563,Product!$A$1:$D$14,2,FALSE)</f>
        <v>Amaretto</v>
      </c>
      <c r="S2563" t="str">
        <f>VLOOKUP(M2563,Product!$A$1:$D$14,3,FALSE)</f>
        <v>Coffee</v>
      </c>
      <c r="T2563" t="str">
        <f>VLOOKUP(M2563,Product!$A$1:$D$14,4,FALSE)</f>
        <v>Regular</v>
      </c>
    </row>
    <row r="2564" spans="1:20" x14ac:dyDescent="0.3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2">
        <v>43159</v>
      </c>
      <c r="O2564" t="str">
        <f>VLOOKUP(L2564,Location!$A$1:$D$157,2,FALSE)</f>
        <v>New Hampshire</v>
      </c>
      <c r="P2564" t="str">
        <f>VLOOKUP(L2564,Location!$A$1:$D$157,3,FALSE)</f>
        <v>East</v>
      </c>
      <c r="Q2564" t="str">
        <f>VLOOKUP(L2564,Location!$A$1:$D$157,4,FALSE)</f>
        <v>Small Market</v>
      </c>
      <c r="R2564" t="str">
        <f>VLOOKUP(M2564,Product!$A$1:$D$14,2,FALSE)</f>
        <v>Columbian</v>
      </c>
      <c r="S2564" t="str">
        <f>VLOOKUP(M2564,Product!$A$1:$D$14,3,FALSE)</f>
        <v>Coffee</v>
      </c>
      <c r="T2564" t="str">
        <f>VLOOKUP(M2564,Product!$A$1:$D$14,4,FALSE)</f>
        <v>Regular</v>
      </c>
    </row>
    <row r="2565" spans="1:20" x14ac:dyDescent="0.3">
      <c r="A2565">
        <v>209</v>
      </c>
      <c r="B2565">
        <v>268</v>
      </c>
      <c r="C2565">
        <v>547</v>
      </c>
      <c r="D2565">
        <v>231</v>
      </c>
      <c r="E2565">
        <v>127</v>
      </c>
      <c r="F2565">
        <v>93</v>
      </c>
      <c r="G2565">
        <v>1471</v>
      </c>
      <c r="H2565">
        <v>130</v>
      </c>
      <c r="I2565">
        <v>164</v>
      </c>
      <c r="J2565">
        <v>220</v>
      </c>
      <c r="K2565">
        <v>400</v>
      </c>
      <c r="L2565">
        <v>718</v>
      </c>
      <c r="M2565">
        <v>9</v>
      </c>
      <c r="N2565" s="2">
        <v>43159</v>
      </c>
      <c r="O2565" t="str">
        <f>VLOOKUP(L2565,Location!$A$1:$D$157,2,FALSE)</f>
        <v>New York</v>
      </c>
      <c r="P2565" t="str">
        <f>VLOOKUP(L2565,Location!$A$1:$D$157,3,FALSE)</f>
        <v>East</v>
      </c>
      <c r="Q2565" t="str">
        <f>VLOOKUP(L2565,Location!$A$1:$D$157,4,FALSE)</f>
        <v>Major Market</v>
      </c>
      <c r="R2565" t="str">
        <f>VLOOKUP(M2565,Product!$A$1:$D$14,2,FALSE)</f>
        <v>Lemon</v>
      </c>
      <c r="S2565" t="str">
        <f>VLOOKUP(M2565,Product!$A$1:$D$14,3,FALSE)</f>
        <v>Herbal Tea</v>
      </c>
      <c r="T2565" t="str">
        <f>VLOOKUP(M2565,Product!$A$1:$D$14,4,FALSE)</f>
        <v>Decaf</v>
      </c>
    </row>
    <row r="2566" spans="1:20" x14ac:dyDescent="0.3">
      <c r="A2566">
        <v>-177</v>
      </c>
      <c r="B2566">
        <v>-32</v>
      </c>
      <c r="C2566">
        <v>194</v>
      </c>
      <c r="D2566">
        <v>185</v>
      </c>
      <c r="E2566">
        <v>87</v>
      </c>
      <c r="F2566">
        <v>66</v>
      </c>
      <c r="G2566">
        <v>1480</v>
      </c>
      <c r="H2566">
        <v>-80</v>
      </c>
      <c r="I2566">
        <v>145</v>
      </c>
      <c r="J2566">
        <v>-20</v>
      </c>
      <c r="K2566">
        <v>140</v>
      </c>
      <c r="L2566">
        <v>347</v>
      </c>
      <c r="M2566">
        <v>10</v>
      </c>
      <c r="N2566" s="2">
        <v>43159</v>
      </c>
      <c r="O2566" t="str">
        <f>VLOOKUP(L2566,Location!$A$1:$D$157,2,FALSE)</f>
        <v>New York</v>
      </c>
      <c r="P2566" t="str">
        <f>VLOOKUP(L2566,Location!$A$1:$D$157,3,FALSE)</f>
        <v>East</v>
      </c>
      <c r="Q2566" t="str">
        <f>VLOOKUP(L2566,Location!$A$1:$D$157,4,FALSE)</f>
        <v>Major Market</v>
      </c>
      <c r="R2566" t="str">
        <f>VLOOKUP(M2566,Product!$A$1:$D$14,2,FALSE)</f>
        <v>Mint</v>
      </c>
      <c r="S2566" t="str">
        <f>VLOOKUP(M2566,Product!$A$1:$D$14,3,FALSE)</f>
        <v>Herbal Tea</v>
      </c>
      <c r="T2566" t="str">
        <f>VLOOKUP(M2566,Product!$A$1:$D$14,4,FALSE)</f>
        <v>Decaf</v>
      </c>
    </row>
    <row r="2567" spans="1:20" x14ac:dyDescent="0.3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82</v>
      </c>
      <c r="J2567">
        <v>150</v>
      </c>
      <c r="K2567">
        <v>250</v>
      </c>
      <c r="L2567">
        <v>347</v>
      </c>
      <c r="M2567">
        <v>11</v>
      </c>
      <c r="N2567" s="2">
        <v>43159</v>
      </c>
      <c r="O2567" t="str">
        <f>VLOOKUP(L2567,Location!$A$1:$D$157,2,FALSE)</f>
        <v>New York</v>
      </c>
      <c r="P2567" t="str">
        <f>VLOOKUP(L2567,Location!$A$1:$D$157,3,FALSE)</f>
        <v>East</v>
      </c>
      <c r="Q2567" t="str">
        <f>VLOOKUP(L2567,Location!$A$1:$D$157,4,FALSE)</f>
        <v>Major Market</v>
      </c>
      <c r="R2567" t="str">
        <f>VLOOKUP(M2567,Product!$A$1:$D$14,2,FALSE)</f>
        <v>Darjeeling</v>
      </c>
      <c r="S2567" t="str">
        <f>VLOOKUP(M2567,Product!$A$1:$D$14,3,FALSE)</f>
        <v>Tea</v>
      </c>
      <c r="T2567" t="str">
        <f>VLOOKUP(M2567,Product!$A$1:$D$14,4,FALSE)</f>
        <v>Regular</v>
      </c>
    </row>
    <row r="2568" spans="1:20" x14ac:dyDescent="0.3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s="2">
        <v>43159</v>
      </c>
      <c r="O2568" t="str">
        <f>VLOOKUP(L2568,Location!$A$1:$D$157,2,FALSE)</f>
        <v>New York</v>
      </c>
      <c r="P2568" t="str">
        <f>VLOOKUP(L2568,Location!$A$1:$D$157,3,FALSE)</f>
        <v>East</v>
      </c>
      <c r="Q2568" t="str">
        <f>VLOOKUP(L2568,Location!$A$1:$D$157,4,FALSE)</f>
        <v>Major Market</v>
      </c>
      <c r="R2568" t="str">
        <f>VLOOKUP(M2568,Product!$A$1:$D$14,2,FALSE)</f>
        <v>Earl Grey</v>
      </c>
      <c r="S2568" t="str">
        <f>VLOOKUP(M2568,Product!$A$1:$D$14,3,FALSE)</f>
        <v>Tea</v>
      </c>
      <c r="T2568" t="str">
        <f>VLOOKUP(M2568,Product!$A$1:$D$14,4,FALSE)</f>
        <v>Regular</v>
      </c>
    </row>
    <row r="2569" spans="1:20" x14ac:dyDescent="0.3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s="2">
        <v>43159</v>
      </c>
      <c r="O2569" t="str">
        <f>VLOOKUP(L2569,Location!$A$1:$D$157,2,FALSE)</f>
        <v>New York</v>
      </c>
      <c r="P2569" t="str">
        <f>VLOOKUP(L2569,Location!$A$1:$D$157,3,FALSE)</f>
        <v>East</v>
      </c>
      <c r="Q2569" t="str">
        <f>VLOOKUP(L2569,Location!$A$1:$D$157,4,FALSE)</f>
        <v>Major Market</v>
      </c>
      <c r="R2569" t="str">
        <f>VLOOKUP(M2569,Product!$A$1:$D$14,2,FALSE)</f>
        <v>Green Tea</v>
      </c>
      <c r="S2569" t="str">
        <f>VLOOKUP(M2569,Product!$A$1:$D$14,3,FALSE)</f>
        <v>Tea</v>
      </c>
      <c r="T2569" t="str">
        <f>VLOOKUP(M2569,Product!$A$1:$D$14,4,FALSE)</f>
        <v>Regular</v>
      </c>
    </row>
    <row r="2570" spans="1:20" x14ac:dyDescent="0.3">
      <c r="A2570">
        <v>-309</v>
      </c>
      <c r="B2570">
        <v>-62</v>
      </c>
      <c r="C2570">
        <v>67</v>
      </c>
      <c r="D2570">
        <v>112</v>
      </c>
      <c r="E2570">
        <v>146</v>
      </c>
      <c r="F2570">
        <v>113</v>
      </c>
      <c r="G2570">
        <v>1118</v>
      </c>
      <c r="H2570">
        <v>-190</v>
      </c>
      <c r="I2570">
        <v>161</v>
      </c>
      <c r="J2570">
        <v>-60</v>
      </c>
      <c r="K2570">
        <v>60</v>
      </c>
      <c r="L2570">
        <v>845</v>
      </c>
      <c r="M2570">
        <v>5</v>
      </c>
      <c r="N2570" s="2">
        <v>43159</v>
      </c>
      <c r="O2570" t="str">
        <f>VLOOKUP(L2570,Location!$A$1:$D$157,2,FALSE)</f>
        <v>New York</v>
      </c>
      <c r="P2570" t="str">
        <f>VLOOKUP(L2570,Location!$A$1:$D$157,3,FALSE)</f>
        <v>East</v>
      </c>
      <c r="Q2570" t="str">
        <f>VLOOKUP(L2570,Location!$A$1:$D$157,4,FALSE)</f>
        <v>Major Market</v>
      </c>
      <c r="R2570" t="str">
        <f>VLOOKUP(M2570,Product!$A$1:$D$14,2,FALSE)</f>
        <v>Caffe Mocha</v>
      </c>
      <c r="S2570" t="str">
        <f>VLOOKUP(M2570,Product!$A$1:$D$14,3,FALSE)</f>
        <v>Espresso</v>
      </c>
      <c r="T2570" t="str">
        <f>VLOOKUP(M2570,Product!$A$1:$D$14,4,FALSE)</f>
        <v>Regular</v>
      </c>
    </row>
    <row r="2571" spans="1:20" x14ac:dyDescent="0.3">
      <c r="A2571">
        <v>288</v>
      </c>
      <c r="B2571">
        <v>284</v>
      </c>
      <c r="C2571">
        <v>557</v>
      </c>
      <c r="D2571">
        <v>274</v>
      </c>
      <c r="E2571">
        <v>90</v>
      </c>
      <c r="F2571">
        <v>66</v>
      </c>
      <c r="G2571">
        <v>1260</v>
      </c>
      <c r="H2571">
        <v>210</v>
      </c>
      <c r="I2571">
        <v>198</v>
      </c>
      <c r="J2571">
        <v>290</v>
      </c>
      <c r="K2571">
        <v>510</v>
      </c>
      <c r="L2571">
        <v>347</v>
      </c>
      <c r="M2571">
        <v>7</v>
      </c>
      <c r="N2571" s="2">
        <v>43159</v>
      </c>
      <c r="O2571" t="str">
        <f>VLOOKUP(L2571,Location!$A$1:$D$157,2,FALSE)</f>
        <v>New York</v>
      </c>
      <c r="P2571" t="str">
        <f>VLOOKUP(L2571,Location!$A$1:$D$157,3,FALSE)</f>
        <v>East</v>
      </c>
      <c r="Q2571" t="str">
        <f>VLOOKUP(L2571,Location!$A$1:$D$157,4,FALSE)</f>
        <v>Major Market</v>
      </c>
      <c r="R2571" t="str">
        <f>VLOOKUP(M2571,Product!$A$1:$D$14,2,FALSE)</f>
        <v>Regular Espresso</v>
      </c>
      <c r="S2571" t="str">
        <f>VLOOKUP(M2571,Product!$A$1:$D$14,3,FALSE)</f>
        <v>Espresso</v>
      </c>
      <c r="T2571" t="str">
        <f>VLOOKUP(M2571,Product!$A$1:$D$14,4,FALSE)</f>
        <v>Regular</v>
      </c>
    </row>
    <row r="2572" spans="1:20" x14ac:dyDescent="0.3">
      <c r="A2572">
        <v>384</v>
      </c>
      <c r="B2572">
        <v>405</v>
      </c>
      <c r="C2572">
        <v>719</v>
      </c>
      <c r="D2572">
        <v>231</v>
      </c>
      <c r="E2572">
        <v>146</v>
      </c>
      <c r="F2572">
        <v>94</v>
      </c>
      <c r="G2572">
        <v>2041</v>
      </c>
      <c r="H2572">
        <v>270</v>
      </c>
      <c r="I2572">
        <v>183</v>
      </c>
      <c r="J2572">
        <v>390</v>
      </c>
      <c r="K2572">
        <v>640</v>
      </c>
      <c r="L2572">
        <v>718</v>
      </c>
      <c r="M2572">
        <v>2</v>
      </c>
      <c r="N2572" s="2">
        <v>43159</v>
      </c>
      <c r="O2572" t="str">
        <f>VLOOKUP(L2572,Location!$A$1:$D$157,2,FALSE)</f>
        <v>New York</v>
      </c>
      <c r="P2572" t="str">
        <f>VLOOKUP(L2572,Location!$A$1:$D$157,3,FALSE)</f>
        <v>East</v>
      </c>
      <c r="Q2572" t="str">
        <f>VLOOKUP(L2572,Location!$A$1:$D$157,4,FALSE)</f>
        <v>Major Market</v>
      </c>
      <c r="R2572" t="str">
        <f>VLOOKUP(M2572,Product!$A$1:$D$14,2,FALSE)</f>
        <v>Columbian</v>
      </c>
      <c r="S2572" t="str">
        <f>VLOOKUP(M2572,Product!$A$1:$D$14,3,FALSE)</f>
        <v>Coffee</v>
      </c>
      <c r="T2572" t="str">
        <f>VLOOKUP(M2572,Product!$A$1:$D$14,4,FALSE)</f>
        <v>Regular</v>
      </c>
    </row>
    <row r="2573" spans="1:20" x14ac:dyDescent="0.3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s="2">
        <v>43159</v>
      </c>
      <c r="O2573" t="str">
        <f>VLOOKUP(L2573,Location!$A$1:$D$157,2,FALSE)</f>
        <v>Louisiana</v>
      </c>
      <c r="P2573" t="str">
        <f>VLOOKUP(L2573,Location!$A$1:$D$157,3,FALSE)</f>
        <v>South</v>
      </c>
      <c r="Q2573" t="str">
        <f>VLOOKUP(L2573,Location!$A$1:$D$157,4,FALSE)</f>
        <v>Small Market</v>
      </c>
      <c r="R2573" t="str">
        <f>VLOOKUP(M2573,Product!$A$1:$D$14,2,FALSE)</f>
        <v>Chamomile</v>
      </c>
      <c r="S2573" t="str">
        <f>VLOOKUP(M2573,Product!$A$1:$D$14,3,FALSE)</f>
        <v>Herbal Tea</v>
      </c>
      <c r="T2573" t="str">
        <f>VLOOKUP(M2573,Product!$A$1:$D$14,4,FALSE)</f>
        <v>Decaf</v>
      </c>
    </row>
    <row r="2574" spans="1:20" x14ac:dyDescent="0.3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s="2">
        <v>43159</v>
      </c>
      <c r="O2574" t="str">
        <f>VLOOKUP(L2574,Location!$A$1:$D$157,2,FALSE)</f>
        <v>Louisiana</v>
      </c>
      <c r="P2574" t="str">
        <f>VLOOKUP(L2574,Location!$A$1:$D$157,3,FALSE)</f>
        <v>South</v>
      </c>
      <c r="Q2574" t="str">
        <f>VLOOKUP(L2574,Location!$A$1:$D$157,4,FALSE)</f>
        <v>Small Market</v>
      </c>
      <c r="R2574" t="str">
        <f>VLOOKUP(M2574,Product!$A$1:$D$14,2,FALSE)</f>
        <v>Lemon</v>
      </c>
      <c r="S2574" t="str">
        <f>VLOOKUP(M2574,Product!$A$1:$D$14,3,FALSE)</f>
        <v>Herbal Tea</v>
      </c>
      <c r="T2574" t="str">
        <f>VLOOKUP(M2574,Product!$A$1:$D$14,4,FALSE)</f>
        <v>Decaf</v>
      </c>
    </row>
    <row r="2575" spans="1:20" x14ac:dyDescent="0.3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s="2">
        <v>43159</v>
      </c>
      <c r="O2575" t="str">
        <f>VLOOKUP(L2575,Location!$A$1:$D$157,2,FALSE)</f>
        <v>Louisiana</v>
      </c>
      <c r="P2575" t="str">
        <f>VLOOKUP(L2575,Location!$A$1:$D$157,3,FALSE)</f>
        <v>South</v>
      </c>
      <c r="Q2575" t="str">
        <f>VLOOKUP(L2575,Location!$A$1:$D$157,4,FALSE)</f>
        <v>Small Market</v>
      </c>
      <c r="R2575" t="str">
        <f>VLOOKUP(M2575,Product!$A$1:$D$14,2,FALSE)</f>
        <v>Columbian</v>
      </c>
      <c r="S2575" t="str">
        <f>VLOOKUP(M2575,Product!$A$1:$D$14,3,FALSE)</f>
        <v>Coffee</v>
      </c>
      <c r="T2575" t="str">
        <f>VLOOKUP(M2575,Product!$A$1:$D$14,4,FALSE)</f>
        <v>Regular</v>
      </c>
    </row>
    <row r="2576" spans="1:20" x14ac:dyDescent="0.3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s="2">
        <v>43159</v>
      </c>
      <c r="O2576" t="str">
        <f>VLOOKUP(L2576,Location!$A$1:$D$157,2,FALSE)</f>
        <v>Louisiana</v>
      </c>
      <c r="P2576" t="str">
        <f>VLOOKUP(L2576,Location!$A$1:$D$157,3,FALSE)</f>
        <v>South</v>
      </c>
      <c r="Q2576" t="str">
        <f>VLOOKUP(L2576,Location!$A$1:$D$157,4,FALSE)</f>
        <v>Small Market</v>
      </c>
      <c r="R2576" t="str">
        <f>VLOOKUP(M2576,Product!$A$1:$D$14,2,FALSE)</f>
        <v>Decaf Irish Cream</v>
      </c>
      <c r="S2576" t="str">
        <f>VLOOKUP(M2576,Product!$A$1:$D$14,3,FALSE)</f>
        <v>Coffee</v>
      </c>
      <c r="T2576" t="str">
        <f>VLOOKUP(M2576,Product!$A$1:$D$14,4,FALSE)</f>
        <v>Decaf</v>
      </c>
    </row>
    <row r="2577" spans="1:20" x14ac:dyDescent="0.3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s="2">
        <v>43159</v>
      </c>
      <c r="O2577" t="str">
        <f>VLOOKUP(L2577,Location!$A$1:$D$157,2,FALSE)</f>
        <v>Louisiana</v>
      </c>
      <c r="P2577" t="str">
        <f>VLOOKUP(L2577,Location!$A$1:$D$157,3,FALSE)</f>
        <v>South</v>
      </c>
      <c r="Q2577" t="str">
        <f>VLOOKUP(L2577,Location!$A$1:$D$157,4,FALSE)</f>
        <v>Small Market</v>
      </c>
      <c r="R2577" t="str">
        <f>VLOOKUP(M2577,Product!$A$1:$D$14,2,FALSE)</f>
        <v>Caffe Latte</v>
      </c>
      <c r="S2577" t="str">
        <f>VLOOKUP(M2577,Product!$A$1:$D$14,3,FALSE)</f>
        <v>Espresso</v>
      </c>
      <c r="T2577" t="str">
        <f>VLOOKUP(M2577,Product!$A$1:$D$14,4,FALSE)</f>
        <v>Regular</v>
      </c>
    </row>
    <row r="2578" spans="1:20" x14ac:dyDescent="0.3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s="2">
        <v>43159</v>
      </c>
      <c r="O2578" t="str">
        <f>VLOOKUP(L2578,Location!$A$1:$D$157,2,FALSE)</f>
        <v>Louisiana</v>
      </c>
      <c r="P2578" t="str">
        <f>VLOOKUP(L2578,Location!$A$1:$D$157,3,FALSE)</f>
        <v>South</v>
      </c>
      <c r="Q2578" t="str">
        <f>VLOOKUP(L2578,Location!$A$1:$D$157,4,FALSE)</f>
        <v>Small Market</v>
      </c>
      <c r="R2578" t="str">
        <f>VLOOKUP(M2578,Product!$A$1:$D$14,2,FALSE)</f>
        <v>Caffe Mocha</v>
      </c>
      <c r="S2578" t="str">
        <f>VLOOKUP(M2578,Product!$A$1:$D$14,3,FALSE)</f>
        <v>Espresso</v>
      </c>
      <c r="T2578" t="str">
        <f>VLOOKUP(M2578,Product!$A$1:$D$14,4,FALSE)</f>
        <v>Regular</v>
      </c>
    </row>
    <row r="2579" spans="1:20" x14ac:dyDescent="0.3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s="2">
        <v>43159</v>
      </c>
      <c r="O2579" t="str">
        <f>VLOOKUP(L2579,Location!$A$1:$D$157,2,FALSE)</f>
        <v>Louisiana</v>
      </c>
      <c r="P2579" t="str">
        <f>VLOOKUP(L2579,Location!$A$1:$D$157,3,FALSE)</f>
        <v>South</v>
      </c>
      <c r="Q2579" t="str">
        <f>VLOOKUP(L2579,Location!$A$1:$D$157,4,FALSE)</f>
        <v>Small Market</v>
      </c>
      <c r="R2579" t="str">
        <f>VLOOKUP(M2579,Product!$A$1:$D$14,2,FALSE)</f>
        <v>Decaf Espresso</v>
      </c>
      <c r="S2579" t="str">
        <f>VLOOKUP(M2579,Product!$A$1:$D$14,3,FALSE)</f>
        <v>Espresso</v>
      </c>
      <c r="T2579" t="str">
        <f>VLOOKUP(M2579,Product!$A$1:$D$14,4,FALSE)</f>
        <v>Decaf</v>
      </c>
    </row>
    <row r="2580" spans="1:20" x14ac:dyDescent="0.3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s="2">
        <v>43159</v>
      </c>
      <c r="O2580" t="str">
        <f>VLOOKUP(L2580,Location!$A$1:$D$157,2,FALSE)</f>
        <v>New Mexico</v>
      </c>
      <c r="P2580" t="str">
        <f>VLOOKUP(L2580,Location!$A$1:$D$157,3,FALSE)</f>
        <v>South</v>
      </c>
      <c r="Q2580" t="str">
        <f>VLOOKUP(L2580,Location!$A$1:$D$157,4,FALSE)</f>
        <v>Small Market</v>
      </c>
      <c r="R2580" t="str">
        <f>VLOOKUP(M2580,Product!$A$1:$D$14,2,FALSE)</f>
        <v>Chamomile</v>
      </c>
      <c r="S2580" t="str">
        <f>VLOOKUP(M2580,Product!$A$1:$D$14,3,FALSE)</f>
        <v>Herbal Tea</v>
      </c>
      <c r="T2580" t="str">
        <f>VLOOKUP(M2580,Product!$A$1:$D$14,4,FALSE)</f>
        <v>Decaf</v>
      </c>
    </row>
    <row r="2581" spans="1:20" x14ac:dyDescent="0.3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s="2">
        <v>43159</v>
      </c>
      <c r="O2581" t="str">
        <f>VLOOKUP(L2581,Location!$A$1:$D$157,2,FALSE)</f>
        <v>New Mexico</v>
      </c>
      <c r="P2581" t="str">
        <f>VLOOKUP(L2581,Location!$A$1:$D$157,3,FALSE)</f>
        <v>South</v>
      </c>
      <c r="Q2581" t="str">
        <f>VLOOKUP(L2581,Location!$A$1:$D$157,4,FALSE)</f>
        <v>Small Market</v>
      </c>
      <c r="R2581" t="str">
        <f>VLOOKUP(M2581,Product!$A$1:$D$14,2,FALSE)</f>
        <v>Lemon</v>
      </c>
      <c r="S2581" t="str">
        <f>VLOOKUP(M2581,Product!$A$1:$D$14,3,FALSE)</f>
        <v>Herbal Tea</v>
      </c>
      <c r="T2581" t="str">
        <f>VLOOKUP(M2581,Product!$A$1:$D$14,4,FALSE)</f>
        <v>Decaf</v>
      </c>
    </row>
    <row r="2582" spans="1:20" x14ac:dyDescent="0.3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s="2">
        <v>43159</v>
      </c>
      <c r="O2582" t="str">
        <f>VLOOKUP(L2582,Location!$A$1:$D$157,2,FALSE)</f>
        <v>New Mexico</v>
      </c>
      <c r="P2582" t="str">
        <f>VLOOKUP(L2582,Location!$A$1:$D$157,3,FALSE)</f>
        <v>South</v>
      </c>
      <c r="Q2582" t="str">
        <f>VLOOKUP(L2582,Location!$A$1:$D$157,4,FALSE)</f>
        <v>Small Market</v>
      </c>
      <c r="R2582" t="str">
        <f>VLOOKUP(M2582,Product!$A$1:$D$14,2,FALSE)</f>
        <v>Columbian</v>
      </c>
      <c r="S2582" t="str">
        <f>VLOOKUP(M2582,Product!$A$1:$D$14,3,FALSE)</f>
        <v>Coffee</v>
      </c>
      <c r="T2582" t="str">
        <f>VLOOKUP(M2582,Product!$A$1:$D$14,4,FALSE)</f>
        <v>Regular</v>
      </c>
    </row>
    <row r="2583" spans="1:20" x14ac:dyDescent="0.3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112</v>
      </c>
      <c r="J2583">
        <v>20</v>
      </c>
      <c r="K2583">
        <v>130</v>
      </c>
      <c r="L2583">
        <v>505</v>
      </c>
      <c r="M2583">
        <v>3</v>
      </c>
      <c r="N2583" s="2">
        <v>43159</v>
      </c>
      <c r="O2583" t="str">
        <f>VLOOKUP(L2583,Location!$A$1:$D$157,2,FALSE)</f>
        <v>New Mexico</v>
      </c>
      <c r="P2583" t="str">
        <f>VLOOKUP(L2583,Location!$A$1:$D$157,3,FALSE)</f>
        <v>South</v>
      </c>
      <c r="Q2583" t="str">
        <f>VLOOKUP(L2583,Location!$A$1:$D$157,4,FALSE)</f>
        <v>Small Market</v>
      </c>
      <c r="R2583" t="str">
        <f>VLOOKUP(M2583,Product!$A$1:$D$14,2,FALSE)</f>
        <v>Decaf Irish Cream</v>
      </c>
      <c r="S2583" t="str">
        <f>VLOOKUP(M2583,Product!$A$1:$D$14,3,FALSE)</f>
        <v>Coffee</v>
      </c>
      <c r="T2583" t="str">
        <f>VLOOKUP(M2583,Product!$A$1:$D$14,4,FALSE)</f>
        <v>Decaf</v>
      </c>
    </row>
    <row r="2584" spans="1:20" x14ac:dyDescent="0.3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s="2">
        <v>43159</v>
      </c>
      <c r="O2584" t="str">
        <f>VLOOKUP(L2584,Location!$A$1:$D$157,2,FALSE)</f>
        <v>New Mexico</v>
      </c>
      <c r="P2584" t="str">
        <f>VLOOKUP(L2584,Location!$A$1:$D$157,3,FALSE)</f>
        <v>South</v>
      </c>
      <c r="Q2584" t="str">
        <f>VLOOKUP(L2584,Location!$A$1:$D$157,4,FALSE)</f>
        <v>Small Market</v>
      </c>
      <c r="R2584" t="str">
        <f>VLOOKUP(M2584,Product!$A$1:$D$14,2,FALSE)</f>
        <v>Caffe Latte</v>
      </c>
      <c r="S2584" t="str">
        <f>VLOOKUP(M2584,Product!$A$1:$D$14,3,FALSE)</f>
        <v>Espresso</v>
      </c>
      <c r="T2584" t="str">
        <f>VLOOKUP(M2584,Product!$A$1:$D$14,4,FALSE)</f>
        <v>Regular</v>
      </c>
    </row>
    <row r="2585" spans="1:20" x14ac:dyDescent="0.3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2">
        <v>43159</v>
      </c>
      <c r="O2585" t="str">
        <f>VLOOKUP(L2585,Location!$A$1:$D$157,2,FALSE)</f>
        <v>New Mexico</v>
      </c>
      <c r="P2585" t="str">
        <f>VLOOKUP(L2585,Location!$A$1:$D$157,3,FALSE)</f>
        <v>South</v>
      </c>
      <c r="Q2585" t="str">
        <f>VLOOKUP(L2585,Location!$A$1:$D$157,4,FALSE)</f>
        <v>Small Market</v>
      </c>
      <c r="R2585" t="str">
        <f>VLOOKUP(M2585,Product!$A$1:$D$14,2,FALSE)</f>
        <v>Caffe Mocha</v>
      </c>
      <c r="S2585" t="str">
        <f>VLOOKUP(M2585,Product!$A$1:$D$14,3,FALSE)</f>
        <v>Espresso</v>
      </c>
      <c r="T2585" t="str">
        <f>VLOOKUP(M2585,Product!$A$1:$D$14,4,FALSE)</f>
        <v>Regular</v>
      </c>
    </row>
    <row r="2586" spans="1:20" x14ac:dyDescent="0.3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s="2">
        <v>43159</v>
      </c>
      <c r="O2586" t="str">
        <f>VLOOKUP(L2586,Location!$A$1:$D$157,2,FALSE)</f>
        <v>New Mexico</v>
      </c>
      <c r="P2586" t="str">
        <f>VLOOKUP(L2586,Location!$A$1:$D$157,3,FALSE)</f>
        <v>South</v>
      </c>
      <c r="Q2586" t="str">
        <f>VLOOKUP(L2586,Location!$A$1:$D$157,4,FALSE)</f>
        <v>Small Market</v>
      </c>
      <c r="R2586" t="str">
        <f>VLOOKUP(M2586,Product!$A$1:$D$14,2,FALSE)</f>
        <v>Decaf Espresso</v>
      </c>
      <c r="S2586" t="str">
        <f>VLOOKUP(M2586,Product!$A$1:$D$14,3,FALSE)</f>
        <v>Espresso</v>
      </c>
      <c r="T2586" t="str">
        <f>VLOOKUP(M2586,Product!$A$1:$D$14,4,FALSE)</f>
        <v>Decaf</v>
      </c>
    </row>
    <row r="2587" spans="1:20" x14ac:dyDescent="0.3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s="2">
        <v>43159</v>
      </c>
      <c r="O2587" t="str">
        <f>VLOOKUP(L2587,Location!$A$1:$D$157,2,FALSE)</f>
        <v>Oklahoma</v>
      </c>
      <c r="P2587" t="str">
        <f>VLOOKUP(L2587,Location!$A$1:$D$157,3,FALSE)</f>
        <v>South</v>
      </c>
      <c r="Q2587" t="str">
        <f>VLOOKUP(L2587,Location!$A$1:$D$157,4,FALSE)</f>
        <v>Small Market</v>
      </c>
      <c r="R2587" t="str">
        <f>VLOOKUP(M2587,Product!$A$1:$D$14,2,FALSE)</f>
        <v>Chamomile</v>
      </c>
      <c r="S2587" t="str">
        <f>VLOOKUP(M2587,Product!$A$1:$D$14,3,FALSE)</f>
        <v>Herbal Tea</v>
      </c>
      <c r="T2587" t="str">
        <f>VLOOKUP(M2587,Product!$A$1:$D$14,4,FALSE)</f>
        <v>Decaf</v>
      </c>
    </row>
    <row r="2588" spans="1:20" x14ac:dyDescent="0.3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s="2">
        <v>43159</v>
      </c>
      <c r="O2588" t="str">
        <f>VLOOKUP(L2588,Location!$A$1:$D$157,2,FALSE)</f>
        <v>Oklahoma</v>
      </c>
      <c r="P2588" t="str">
        <f>VLOOKUP(L2588,Location!$A$1:$D$157,3,FALSE)</f>
        <v>South</v>
      </c>
      <c r="Q2588" t="str">
        <f>VLOOKUP(L2588,Location!$A$1:$D$157,4,FALSE)</f>
        <v>Small Market</v>
      </c>
      <c r="R2588" t="str">
        <f>VLOOKUP(M2588,Product!$A$1:$D$14,2,FALSE)</f>
        <v>Lemon</v>
      </c>
      <c r="S2588" t="str">
        <f>VLOOKUP(M2588,Product!$A$1:$D$14,3,FALSE)</f>
        <v>Herbal Tea</v>
      </c>
      <c r="T2588" t="str">
        <f>VLOOKUP(M2588,Product!$A$1:$D$14,4,FALSE)</f>
        <v>Decaf</v>
      </c>
    </row>
    <row r="2589" spans="1:20" x14ac:dyDescent="0.3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s="2">
        <v>43159</v>
      </c>
      <c r="O2589" t="str">
        <f>VLOOKUP(L2589,Location!$A$1:$D$157,2,FALSE)</f>
        <v>Oklahoma</v>
      </c>
      <c r="P2589" t="str">
        <f>VLOOKUP(L2589,Location!$A$1:$D$157,3,FALSE)</f>
        <v>South</v>
      </c>
      <c r="Q2589" t="str">
        <f>VLOOKUP(L2589,Location!$A$1:$D$157,4,FALSE)</f>
        <v>Small Market</v>
      </c>
      <c r="R2589" t="str">
        <f>VLOOKUP(M2589,Product!$A$1:$D$14,2,FALSE)</f>
        <v>Columbian</v>
      </c>
      <c r="S2589" t="str">
        <f>VLOOKUP(M2589,Product!$A$1:$D$14,3,FALSE)</f>
        <v>Coffee</v>
      </c>
      <c r="T2589" t="str">
        <f>VLOOKUP(M2589,Product!$A$1:$D$14,4,FALSE)</f>
        <v>Regular</v>
      </c>
    </row>
    <row r="2590" spans="1:20" x14ac:dyDescent="0.3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s="2">
        <v>43159</v>
      </c>
      <c r="O2590" t="str">
        <f>VLOOKUP(L2590,Location!$A$1:$D$157,2,FALSE)</f>
        <v>Oklahoma</v>
      </c>
      <c r="P2590" t="str">
        <f>VLOOKUP(L2590,Location!$A$1:$D$157,3,FALSE)</f>
        <v>South</v>
      </c>
      <c r="Q2590" t="str">
        <f>VLOOKUP(L2590,Location!$A$1:$D$157,4,FALSE)</f>
        <v>Small Market</v>
      </c>
      <c r="R2590" t="str">
        <f>VLOOKUP(M2590,Product!$A$1:$D$14,2,FALSE)</f>
        <v>Decaf Irish Cream</v>
      </c>
      <c r="S2590" t="str">
        <f>VLOOKUP(M2590,Product!$A$1:$D$14,3,FALSE)</f>
        <v>Coffee</v>
      </c>
      <c r="T2590" t="str">
        <f>VLOOKUP(M2590,Product!$A$1:$D$14,4,FALSE)</f>
        <v>Decaf</v>
      </c>
    </row>
    <row r="2591" spans="1:20" x14ac:dyDescent="0.3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s="2">
        <v>43159</v>
      </c>
      <c r="O2591" t="str">
        <f>VLOOKUP(L2591,Location!$A$1:$D$157,2,FALSE)</f>
        <v>Oklahoma</v>
      </c>
      <c r="P2591" t="str">
        <f>VLOOKUP(L2591,Location!$A$1:$D$157,3,FALSE)</f>
        <v>South</v>
      </c>
      <c r="Q2591" t="str">
        <f>VLOOKUP(L2591,Location!$A$1:$D$157,4,FALSE)</f>
        <v>Small Market</v>
      </c>
      <c r="R2591" t="str">
        <f>VLOOKUP(M2591,Product!$A$1:$D$14,2,FALSE)</f>
        <v>Caffe Latte</v>
      </c>
      <c r="S2591" t="str">
        <f>VLOOKUP(M2591,Product!$A$1:$D$14,3,FALSE)</f>
        <v>Espresso</v>
      </c>
      <c r="T2591" t="str">
        <f>VLOOKUP(M2591,Product!$A$1:$D$14,4,FALSE)</f>
        <v>Regular</v>
      </c>
    </row>
    <row r="2592" spans="1:20" x14ac:dyDescent="0.3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2">
        <v>43159</v>
      </c>
      <c r="O2592" t="str">
        <f>VLOOKUP(L2592,Location!$A$1:$D$157,2,FALSE)</f>
        <v>Oklahoma</v>
      </c>
      <c r="P2592" t="str">
        <f>VLOOKUP(L2592,Location!$A$1:$D$157,3,FALSE)</f>
        <v>South</v>
      </c>
      <c r="Q2592" t="str">
        <f>VLOOKUP(L2592,Location!$A$1:$D$157,4,FALSE)</f>
        <v>Small Market</v>
      </c>
      <c r="R2592" t="str">
        <f>VLOOKUP(M2592,Product!$A$1:$D$14,2,FALSE)</f>
        <v>Caffe Mocha</v>
      </c>
      <c r="S2592" t="str">
        <f>VLOOKUP(M2592,Product!$A$1:$D$14,3,FALSE)</f>
        <v>Espresso</v>
      </c>
      <c r="T2592" t="str">
        <f>VLOOKUP(M2592,Product!$A$1:$D$14,4,FALSE)</f>
        <v>Regular</v>
      </c>
    </row>
    <row r="2593" spans="1:20" x14ac:dyDescent="0.3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2">
        <v>43159</v>
      </c>
      <c r="O2593" t="str">
        <f>VLOOKUP(L2593,Location!$A$1:$D$157,2,FALSE)</f>
        <v>Oklahoma</v>
      </c>
      <c r="P2593" t="str">
        <f>VLOOKUP(L2593,Location!$A$1:$D$157,3,FALSE)</f>
        <v>South</v>
      </c>
      <c r="Q2593" t="str">
        <f>VLOOKUP(L2593,Location!$A$1:$D$157,4,FALSE)</f>
        <v>Small Market</v>
      </c>
      <c r="R2593" t="str">
        <f>VLOOKUP(M2593,Product!$A$1:$D$14,2,FALSE)</f>
        <v>Decaf Espresso</v>
      </c>
      <c r="S2593" t="str">
        <f>VLOOKUP(M2593,Product!$A$1:$D$14,3,FALSE)</f>
        <v>Espresso</v>
      </c>
      <c r="T2593" t="str">
        <f>VLOOKUP(M2593,Product!$A$1:$D$14,4,FALSE)</f>
        <v>Decaf</v>
      </c>
    </row>
    <row r="2594" spans="1:20" x14ac:dyDescent="0.3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s="2">
        <v>43159</v>
      </c>
      <c r="O2594" t="str">
        <f>VLOOKUP(L2594,Location!$A$1:$D$157,2,FALSE)</f>
        <v>Texas</v>
      </c>
      <c r="P2594" t="str">
        <f>VLOOKUP(L2594,Location!$A$1:$D$157,3,FALSE)</f>
        <v>South</v>
      </c>
      <c r="Q2594" t="str">
        <f>VLOOKUP(L2594,Location!$A$1:$D$157,4,FALSE)</f>
        <v>Major Market</v>
      </c>
      <c r="R2594" t="str">
        <f>VLOOKUP(M2594,Product!$A$1:$D$14,2,FALSE)</f>
        <v>Chamomile</v>
      </c>
      <c r="S2594" t="str">
        <f>VLOOKUP(M2594,Product!$A$1:$D$14,3,FALSE)</f>
        <v>Herbal Tea</v>
      </c>
      <c r="T2594" t="str">
        <f>VLOOKUP(M2594,Product!$A$1:$D$14,4,FALSE)</f>
        <v>Decaf</v>
      </c>
    </row>
    <row r="2595" spans="1:20" x14ac:dyDescent="0.3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s="2">
        <v>43159</v>
      </c>
      <c r="O2595" t="str">
        <f>VLOOKUP(L2595,Location!$A$1:$D$157,2,FALSE)</f>
        <v>Texas</v>
      </c>
      <c r="P2595" t="str">
        <f>VLOOKUP(L2595,Location!$A$1:$D$157,3,FALSE)</f>
        <v>South</v>
      </c>
      <c r="Q2595" t="str">
        <f>VLOOKUP(L2595,Location!$A$1:$D$157,4,FALSE)</f>
        <v>Major Market</v>
      </c>
      <c r="R2595" t="str">
        <f>VLOOKUP(M2595,Product!$A$1:$D$14,2,FALSE)</f>
        <v>Lemon</v>
      </c>
      <c r="S2595" t="str">
        <f>VLOOKUP(M2595,Product!$A$1:$D$14,3,FALSE)</f>
        <v>Herbal Tea</v>
      </c>
      <c r="T2595" t="str">
        <f>VLOOKUP(M2595,Product!$A$1:$D$14,4,FALSE)</f>
        <v>Decaf</v>
      </c>
    </row>
    <row r="2596" spans="1:20" x14ac:dyDescent="0.3">
      <c r="A2596">
        <v>246</v>
      </c>
      <c r="B2596">
        <v>253</v>
      </c>
      <c r="C2596">
        <v>498</v>
      </c>
      <c r="D2596">
        <v>255</v>
      </c>
      <c r="E2596">
        <v>87</v>
      </c>
      <c r="F2596">
        <v>66</v>
      </c>
      <c r="G2596">
        <v>923</v>
      </c>
      <c r="H2596">
        <v>240</v>
      </c>
      <c r="I2596">
        <v>180</v>
      </c>
      <c r="J2596">
        <v>320</v>
      </c>
      <c r="K2596">
        <v>580</v>
      </c>
      <c r="L2596">
        <v>830</v>
      </c>
      <c r="M2596">
        <v>2</v>
      </c>
      <c r="N2596" s="2">
        <v>43159</v>
      </c>
      <c r="O2596" t="str">
        <f>VLOOKUP(L2596,Location!$A$1:$D$157,2,FALSE)</f>
        <v>Texas</v>
      </c>
      <c r="P2596" t="str">
        <f>VLOOKUP(L2596,Location!$A$1:$D$157,3,FALSE)</f>
        <v>South</v>
      </c>
      <c r="Q2596" t="str">
        <f>VLOOKUP(L2596,Location!$A$1:$D$157,4,FALSE)</f>
        <v>Major Market</v>
      </c>
      <c r="R2596" t="str">
        <f>VLOOKUP(M2596,Product!$A$1:$D$14,2,FALSE)</f>
        <v>Columbian</v>
      </c>
      <c r="S2596" t="str">
        <f>VLOOKUP(M2596,Product!$A$1:$D$14,3,FALSE)</f>
        <v>Coffee</v>
      </c>
      <c r="T2596" t="str">
        <f>VLOOKUP(M2596,Product!$A$1:$D$14,4,FALSE)</f>
        <v>Regular</v>
      </c>
    </row>
    <row r="2597" spans="1:20" x14ac:dyDescent="0.3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117</v>
      </c>
      <c r="J2597">
        <v>140</v>
      </c>
      <c r="K2597">
        <v>240</v>
      </c>
      <c r="L2597">
        <v>915</v>
      </c>
      <c r="M2597">
        <v>3</v>
      </c>
      <c r="N2597" s="2">
        <v>43159</v>
      </c>
      <c r="O2597" t="str">
        <f>VLOOKUP(L2597,Location!$A$1:$D$157,2,FALSE)</f>
        <v>Texas</v>
      </c>
      <c r="P2597" t="str">
        <f>VLOOKUP(L2597,Location!$A$1:$D$157,3,FALSE)</f>
        <v>South</v>
      </c>
      <c r="Q2597" t="str">
        <f>VLOOKUP(L2597,Location!$A$1:$D$157,4,FALSE)</f>
        <v>Major Market</v>
      </c>
      <c r="R2597" t="str">
        <f>VLOOKUP(M2597,Product!$A$1:$D$14,2,FALSE)</f>
        <v>Decaf Irish Cream</v>
      </c>
      <c r="S2597" t="str">
        <f>VLOOKUP(M2597,Product!$A$1:$D$14,3,FALSE)</f>
        <v>Coffee</v>
      </c>
      <c r="T2597" t="str">
        <f>VLOOKUP(M2597,Product!$A$1:$D$14,4,FALSE)</f>
        <v>Decaf</v>
      </c>
    </row>
    <row r="2598" spans="1:20" x14ac:dyDescent="0.3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s="2">
        <v>43159</v>
      </c>
      <c r="O2598" t="str">
        <f>VLOOKUP(L2598,Location!$A$1:$D$157,2,FALSE)</f>
        <v>Texas</v>
      </c>
      <c r="P2598" t="str">
        <f>VLOOKUP(L2598,Location!$A$1:$D$157,3,FALSE)</f>
        <v>South</v>
      </c>
      <c r="Q2598" t="str">
        <f>VLOOKUP(L2598,Location!$A$1:$D$157,4,FALSE)</f>
        <v>Major Market</v>
      </c>
      <c r="R2598" t="str">
        <f>VLOOKUP(M2598,Product!$A$1:$D$14,2,FALSE)</f>
        <v>Caffe Latte</v>
      </c>
      <c r="S2598" t="str">
        <f>VLOOKUP(M2598,Product!$A$1:$D$14,3,FALSE)</f>
        <v>Espresso</v>
      </c>
      <c r="T2598" t="str">
        <f>VLOOKUP(M2598,Product!$A$1:$D$14,4,FALSE)</f>
        <v>Regular</v>
      </c>
    </row>
    <row r="2599" spans="1:20" x14ac:dyDescent="0.3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s="2">
        <v>43159</v>
      </c>
      <c r="O2599" t="str">
        <f>VLOOKUP(L2599,Location!$A$1:$D$157,2,FALSE)</f>
        <v>Texas</v>
      </c>
      <c r="P2599" t="str">
        <f>VLOOKUP(L2599,Location!$A$1:$D$157,3,FALSE)</f>
        <v>South</v>
      </c>
      <c r="Q2599" t="str">
        <f>VLOOKUP(L2599,Location!$A$1:$D$157,4,FALSE)</f>
        <v>Major Market</v>
      </c>
      <c r="R2599" t="str">
        <f>VLOOKUP(M2599,Product!$A$1:$D$14,2,FALSE)</f>
        <v>Caffe Mocha</v>
      </c>
      <c r="S2599" t="str">
        <f>VLOOKUP(M2599,Product!$A$1:$D$14,3,FALSE)</f>
        <v>Espresso</v>
      </c>
      <c r="T2599" t="str">
        <f>VLOOKUP(M2599,Product!$A$1:$D$14,4,FALSE)</f>
        <v>Regular</v>
      </c>
    </row>
    <row r="2600" spans="1:20" x14ac:dyDescent="0.3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s="2">
        <v>43159</v>
      </c>
      <c r="O2600" t="str">
        <f>VLOOKUP(L2600,Location!$A$1:$D$157,2,FALSE)</f>
        <v>Texas</v>
      </c>
      <c r="P2600" t="str">
        <f>VLOOKUP(L2600,Location!$A$1:$D$157,3,FALSE)</f>
        <v>South</v>
      </c>
      <c r="Q2600" t="str">
        <f>VLOOKUP(L2600,Location!$A$1:$D$157,4,FALSE)</f>
        <v>Major Market</v>
      </c>
      <c r="R2600" t="str">
        <f>VLOOKUP(M2600,Product!$A$1:$D$14,2,FALSE)</f>
        <v>Decaf Espresso</v>
      </c>
      <c r="S2600" t="str">
        <f>VLOOKUP(M2600,Product!$A$1:$D$14,3,FALSE)</f>
        <v>Espresso</v>
      </c>
      <c r="T2600" t="str">
        <f>VLOOKUP(M2600,Product!$A$1:$D$14,4,FALSE)</f>
        <v>Decaf</v>
      </c>
    </row>
    <row r="2601" spans="1:20" x14ac:dyDescent="0.3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s="2">
        <v>43159</v>
      </c>
      <c r="O2601" t="str">
        <f>VLOOKUP(L2601,Location!$A$1:$D$157,2,FALSE)</f>
        <v>Utah</v>
      </c>
      <c r="P2601" t="str">
        <f>VLOOKUP(L2601,Location!$A$1:$D$157,3,FALSE)</f>
        <v>West</v>
      </c>
      <c r="Q2601" t="str">
        <f>VLOOKUP(L2601,Location!$A$1:$D$157,4,FALSE)</f>
        <v>Small Market</v>
      </c>
      <c r="R2601" t="str">
        <f>VLOOKUP(M2601,Product!$A$1:$D$14,2,FALSE)</f>
        <v>Chamomile</v>
      </c>
      <c r="S2601" t="str">
        <f>VLOOKUP(M2601,Product!$A$1:$D$14,3,FALSE)</f>
        <v>Herbal Tea</v>
      </c>
      <c r="T2601" t="str">
        <f>VLOOKUP(M2601,Product!$A$1:$D$14,4,FALSE)</f>
        <v>Decaf</v>
      </c>
    </row>
    <row r="2602" spans="1:20" x14ac:dyDescent="0.3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s="2">
        <v>43159</v>
      </c>
      <c r="O2602" t="str">
        <f>VLOOKUP(L2602,Location!$A$1:$D$157,2,FALSE)</f>
        <v>Utah</v>
      </c>
      <c r="P2602" t="str">
        <f>VLOOKUP(L2602,Location!$A$1:$D$157,3,FALSE)</f>
        <v>West</v>
      </c>
      <c r="Q2602" t="str">
        <f>VLOOKUP(L2602,Location!$A$1:$D$157,4,FALSE)</f>
        <v>Small Market</v>
      </c>
      <c r="R2602" t="str">
        <f>VLOOKUP(M2602,Product!$A$1:$D$14,2,FALSE)</f>
        <v>Lemon</v>
      </c>
      <c r="S2602" t="str">
        <f>VLOOKUP(M2602,Product!$A$1:$D$14,3,FALSE)</f>
        <v>Herbal Tea</v>
      </c>
      <c r="T2602" t="str">
        <f>VLOOKUP(M2602,Product!$A$1:$D$14,4,FALSE)</f>
        <v>Decaf</v>
      </c>
    </row>
    <row r="2603" spans="1:20" x14ac:dyDescent="0.3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s="2">
        <v>43159</v>
      </c>
      <c r="O2603" t="str">
        <f>VLOOKUP(L2603,Location!$A$1:$D$157,2,FALSE)</f>
        <v>Utah</v>
      </c>
      <c r="P2603" t="str">
        <f>VLOOKUP(L2603,Location!$A$1:$D$157,3,FALSE)</f>
        <v>West</v>
      </c>
      <c r="Q2603" t="str">
        <f>VLOOKUP(L2603,Location!$A$1:$D$157,4,FALSE)</f>
        <v>Small Market</v>
      </c>
      <c r="R2603" t="str">
        <f>VLOOKUP(M2603,Product!$A$1:$D$14,2,FALSE)</f>
        <v>Mint</v>
      </c>
      <c r="S2603" t="str">
        <f>VLOOKUP(M2603,Product!$A$1:$D$14,3,FALSE)</f>
        <v>Herbal Tea</v>
      </c>
      <c r="T2603" t="str">
        <f>VLOOKUP(M2603,Product!$A$1:$D$14,4,FALSE)</f>
        <v>Decaf</v>
      </c>
    </row>
    <row r="2604" spans="1:20" x14ac:dyDescent="0.3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2">
        <v>43159</v>
      </c>
      <c r="O2604" t="str">
        <f>VLOOKUP(L2604,Location!$A$1:$D$157,2,FALSE)</f>
        <v>Utah</v>
      </c>
      <c r="P2604" t="str">
        <f>VLOOKUP(L2604,Location!$A$1:$D$157,3,FALSE)</f>
        <v>West</v>
      </c>
      <c r="Q2604" t="str">
        <f>VLOOKUP(L2604,Location!$A$1:$D$157,4,FALSE)</f>
        <v>Small Market</v>
      </c>
      <c r="R2604" t="str">
        <f>VLOOKUP(M2604,Product!$A$1:$D$14,2,FALSE)</f>
        <v>Darjeeling</v>
      </c>
      <c r="S2604" t="str">
        <f>VLOOKUP(M2604,Product!$A$1:$D$14,3,FALSE)</f>
        <v>Tea</v>
      </c>
      <c r="T2604" t="str">
        <f>VLOOKUP(M2604,Product!$A$1:$D$14,4,FALSE)</f>
        <v>Regular</v>
      </c>
    </row>
    <row r="2605" spans="1:20" x14ac:dyDescent="0.3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2">
        <v>43159</v>
      </c>
      <c r="O2605" t="str">
        <f>VLOOKUP(L2605,Location!$A$1:$D$157,2,FALSE)</f>
        <v>Utah</v>
      </c>
      <c r="P2605" t="str">
        <f>VLOOKUP(L2605,Location!$A$1:$D$157,3,FALSE)</f>
        <v>West</v>
      </c>
      <c r="Q2605" t="str">
        <f>VLOOKUP(L2605,Location!$A$1:$D$157,4,FALSE)</f>
        <v>Small Market</v>
      </c>
      <c r="R2605" t="str">
        <f>VLOOKUP(M2605,Product!$A$1:$D$14,2,FALSE)</f>
        <v>Earl Grey</v>
      </c>
      <c r="S2605" t="str">
        <f>VLOOKUP(M2605,Product!$A$1:$D$14,3,FALSE)</f>
        <v>Tea</v>
      </c>
      <c r="T2605" t="str">
        <f>VLOOKUP(M2605,Product!$A$1:$D$14,4,FALSE)</f>
        <v>Regular</v>
      </c>
    </row>
    <row r="2606" spans="1:20" x14ac:dyDescent="0.3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s="2">
        <v>43159</v>
      </c>
      <c r="O2606" t="str">
        <f>VLOOKUP(L2606,Location!$A$1:$D$157,2,FALSE)</f>
        <v>Utah</v>
      </c>
      <c r="P2606" t="str">
        <f>VLOOKUP(L2606,Location!$A$1:$D$157,3,FALSE)</f>
        <v>West</v>
      </c>
      <c r="Q2606" t="str">
        <f>VLOOKUP(L2606,Location!$A$1:$D$157,4,FALSE)</f>
        <v>Small Market</v>
      </c>
      <c r="R2606" t="str">
        <f>VLOOKUP(M2606,Product!$A$1:$D$14,2,FALSE)</f>
        <v>Green Tea</v>
      </c>
      <c r="S2606" t="str">
        <f>VLOOKUP(M2606,Product!$A$1:$D$14,3,FALSE)</f>
        <v>Tea</v>
      </c>
      <c r="T2606" t="str">
        <f>VLOOKUP(M2606,Product!$A$1:$D$14,4,FALSE)</f>
        <v>Regular</v>
      </c>
    </row>
    <row r="2607" spans="1:20" x14ac:dyDescent="0.3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s="2">
        <v>43159</v>
      </c>
      <c r="O2607" t="str">
        <f>VLOOKUP(L2607,Location!$A$1:$D$157,2,FALSE)</f>
        <v>Utah</v>
      </c>
      <c r="P2607" t="str">
        <f>VLOOKUP(L2607,Location!$A$1:$D$157,3,FALSE)</f>
        <v>West</v>
      </c>
      <c r="Q2607" t="str">
        <f>VLOOKUP(L2607,Location!$A$1:$D$157,4,FALSE)</f>
        <v>Small Market</v>
      </c>
      <c r="R2607" t="str">
        <f>VLOOKUP(M2607,Product!$A$1:$D$14,2,FALSE)</f>
        <v>Caffe Mocha</v>
      </c>
      <c r="S2607" t="str">
        <f>VLOOKUP(M2607,Product!$A$1:$D$14,3,FALSE)</f>
        <v>Espresso</v>
      </c>
      <c r="T2607" t="str">
        <f>VLOOKUP(M2607,Product!$A$1:$D$14,4,FALSE)</f>
        <v>Regular</v>
      </c>
    </row>
    <row r="2608" spans="1:20" x14ac:dyDescent="0.3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s="2">
        <v>43159</v>
      </c>
      <c r="O2608" t="str">
        <f>VLOOKUP(L2608,Location!$A$1:$D$157,2,FALSE)</f>
        <v>Utah</v>
      </c>
      <c r="P2608" t="str">
        <f>VLOOKUP(L2608,Location!$A$1:$D$157,3,FALSE)</f>
        <v>West</v>
      </c>
      <c r="Q2608" t="str">
        <f>VLOOKUP(L2608,Location!$A$1:$D$157,4,FALSE)</f>
        <v>Small Market</v>
      </c>
      <c r="R2608" t="str">
        <f>VLOOKUP(M2608,Product!$A$1:$D$14,2,FALSE)</f>
        <v>Decaf Espresso</v>
      </c>
      <c r="S2608" t="str">
        <f>VLOOKUP(M2608,Product!$A$1:$D$14,3,FALSE)</f>
        <v>Espresso</v>
      </c>
      <c r="T2608" t="str">
        <f>VLOOKUP(M2608,Product!$A$1:$D$14,4,FALSE)</f>
        <v>Decaf</v>
      </c>
    </row>
    <row r="2609" spans="1:20" x14ac:dyDescent="0.3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2">
        <v>43159</v>
      </c>
      <c r="O2609" t="str">
        <f>VLOOKUP(L2609,Location!$A$1:$D$157,2,FALSE)</f>
        <v>Utah</v>
      </c>
      <c r="P2609" t="str">
        <f>VLOOKUP(L2609,Location!$A$1:$D$157,3,FALSE)</f>
        <v>West</v>
      </c>
      <c r="Q2609" t="str">
        <f>VLOOKUP(L2609,Location!$A$1:$D$157,4,FALSE)</f>
        <v>Small Market</v>
      </c>
      <c r="R2609" t="str">
        <f>VLOOKUP(M2609,Product!$A$1:$D$14,2,FALSE)</f>
        <v>Amaretto</v>
      </c>
      <c r="S2609" t="str">
        <f>VLOOKUP(M2609,Product!$A$1:$D$14,3,FALSE)</f>
        <v>Coffee</v>
      </c>
      <c r="T2609" t="str">
        <f>VLOOKUP(M2609,Product!$A$1:$D$14,4,FALSE)</f>
        <v>Regular</v>
      </c>
    </row>
    <row r="2610" spans="1:20" x14ac:dyDescent="0.3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2">
        <v>43159</v>
      </c>
      <c r="O2610" t="str">
        <f>VLOOKUP(L2610,Location!$A$1:$D$157,2,FALSE)</f>
        <v>Utah</v>
      </c>
      <c r="P2610" t="str">
        <f>VLOOKUP(L2610,Location!$A$1:$D$157,3,FALSE)</f>
        <v>West</v>
      </c>
      <c r="Q2610" t="str">
        <f>VLOOKUP(L2610,Location!$A$1:$D$157,4,FALSE)</f>
        <v>Small Market</v>
      </c>
      <c r="R2610" t="str">
        <f>VLOOKUP(M2610,Product!$A$1:$D$14,2,FALSE)</f>
        <v>Columbian</v>
      </c>
      <c r="S2610" t="str">
        <f>VLOOKUP(M2610,Product!$A$1:$D$14,3,FALSE)</f>
        <v>Coffee</v>
      </c>
      <c r="T2610" t="str">
        <f>VLOOKUP(M2610,Product!$A$1:$D$14,4,FALSE)</f>
        <v>Regular</v>
      </c>
    </row>
    <row r="2611" spans="1:20" x14ac:dyDescent="0.3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89</v>
      </c>
      <c r="J2611">
        <v>130</v>
      </c>
      <c r="K2611">
        <v>230</v>
      </c>
      <c r="L2611">
        <v>435</v>
      </c>
      <c r="M2611">
        <v>3</v>
      </c>
      <c r="N2611" s="2">
        <v>43159</v>
      </c>
      <c r="O2611" t="str">
        <f>VLOOKUP(L2611,Location!$A$1:$D$157,2,FALSE)</f>
        <v>Utah</v>
      </c>
      <c r="P2611" t="str">
        <f>VLOOKUP(L2611,Location!$A$1:$D$157,3,FALSE)</f>
        <v>West</v>
      </c>
      <c r="Q2611" t="str">
        <f>VLOOKUP(L2611,Location!$A$1:$D$157,4,FALSE)</f>
        <v>Small Market</v>
      </c>
      <c r="R2611" t="str">
        <f>VLOOKUP(M2611,Product!$A$1:$D$14,2,FALSE)</f>
        <v>Decaf Irish Cream</v>
      </c>
      <c r="S2611" t="str">
        <f>VLOOKUP(M2611,Product!$A$1:$D$14,3,FALSE)</f>
        <v>Coffee</v>
      </c>
      <c r="T2611" t="str">
        <f>VLOOKUP(M2611,Product!$A$1:$D$14,4,FALSE)</f>
        <v>Decaf</v>
      </c>
    </row>
    <row r="2612" spans="1:20" x14ac:dyDescent="0.3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s="2">
        <v>43159</v>
      </c>
      <c r="O2612" t="str">
        <f>VLOOKUP(L2612,Location!$A$1:$D$157,2,FALSE)</f>
        <v>Utah</v>
      </c>
      <c r="P2612" t="str">
        <f>VLOOKUP(L2612,Location!$A$1:$D$157,3,FALSE)</f>
        <v>West</v>
      </c>
      <c r="Q2612" t="str">
        <f>VLOOKUP(L2612,Location!$A$1:$D$157,4,FALSE)</f>
        <v>Small Market</v>
      </c>
      <c r="R2612" t="str">
        <f>VLOOKUP(M2612,Product!$A$1:$D$14,2,FALSE)</f>
        <v>Caffe Latte</v>
      </c>
      <c r="S2612" t="str">
        <f>VLOOKUP(M2612,Product!$A$1:$D$14,3,FALSE)</f>
        <v>Espresso</v>
      </c>
      <c r="T2612" t="str">
        <f>VLOOKUP(M2612,Product!$A$1:$D$14,4,FALSE)</f>
        <v>Regular</v>
      </c>
    </row>
    <row r="2613" spans="1:20" x14ac:dyDescent="0.3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s="2">
        <v>43159</v>
      </c>
      <c r="O2613" t="str">
        <f>VLOOKUP(L2613,Location!$A$1:$D$157,2,FALSE)</f>
        <v>California</v>
      </c>
      <c r="P2613" t="str">
        <f>VLOOKUP(L2613,Location!$A$1:$D$157,3,FALSE)</f>
        <v>West</v>
      </c>
      <c r="Q2613" t="str">
        <f>VLOOKUP(L2613,Location!$A$1:$D$157,4,FALSE)</f>
        <v>Major Market</v>
      </c>
      <c r="R2613" t="str">
        <f>VLOOKUP(M2613,Product!$A$1:$D$14,2,FALSE)</f>
        <v>Chamomile</v>
      </c>
      <c r="S2613" t="str">
        <f>VLOOKUP(M2613,Product!$A$1:$D$14,3,FALSE)</f>
        <v>Herbal Tea</v>
      </c>
      <c r="T2613" t="str">
        <f>VLOOKUP(M2613,Product!$A$1:$D$14,4,FALSE)</f>
        <v>Decaf</v>
      </c>
    </row>
    <row r="2614" spans="1:20" x14ac:dyDescent="0.3">
      <c r="A2614">
        <v>245</v>
      </c>
      <c r="B2614">
        <v>253</v>
      </c>
      <c r="C2614">
        <v>498</v>
      </c>
      <c r="D2614">
        <v>202</v>
      </c>
      <c r="E2614">
        <v>88</v>
      </c>
      <c r="F2614">
        <v>66</v>
      </c>
      <c r="G2614">
        <v>923</v>
      </c>
      <c r="H2614">
        <v>170</v>
      </c>
      <c r="I2614">
        <v>191</v>
      </c>
      <c r="J2614">
        <v>230</v>
      </c>
      <c r="K2614">
        <v>410</v>
      </c>
      <c r="L2614">
        <v>323</v>
      </c>
      <c r="M2614">
        <v>9</v>
      </c>
      <c r="N2614" s="2">
        <v>43159</v>
      </c>
      <c r="O2614" t="str">
        <f>VLOOKUP(L2614,Location!$A$1:$D$157,2,FALSE)</f>
        <v>California</v>
      </c>
      <c r="P2614" t="str">
        <f>VLOOKUP(L2614,Location!$A$1:$D$157,3,FALSE)</f>
        <v>West</v>
      </c>
      <c r="Q2614" t="str">
        <f>VLOOKUP(L2614,Location!$A$1:$D$157,4,FALSE)</f>
        <v>Major Market</v>
      </c>
      <c r="R2614" t="str">
        <f>VLOOKUP(M2614,Product!$A$1:$D$14,2,FALSE)</f>
        <v>Lemon</v>
      </c>
      <c r="S2614" t="str">
        <f>VLOOKUP(M2614,Product!$A$1:$D$14,3,FALSE)</f>
        <v>Herbal Tea</v>
      </c>
      <c r="T2614" t="str">
        <f>VLOOKUP(M2614,Product!$A$1:$D$14,4,FALSE)</f>
        <v>Decaf</v>
      </c>
    </row>
    <row r="2615" spans="1:20" x14ac:dyDescent="0.3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s="2">
        <v>43159</v>
      </c>
      <c r="O2615" t="str">
        <f>VLOOKUP(L2615,Location!$A$1:$D$157,2,FALSE)</f>
        <v>California</v>
      </c>
      <c r="P2615" t="str">
        <f>VLOOKUP(L2615,Location!$A$1:$D$157,3,FALSE)</f>
        <v>West</v>
      </c>
      <c r="Q2615" t="str">
        <f>VLOOKUP(L2615,Location!$A$1:$D$157,4,FALSE)</f>
        <v>Major Market</v>
      </c>
      <c r="R2615" t="str">
        <f>VLOOKUP(M2615,Product!$A$1:$D$14,2,FALSE)</f>
        <v>Mint</v>
      </c>
      <c r="S2615" t="str">
        <f>VLOOKUP(M2615,Product!$A$1:$D$14,3,FALSE)</f>
        <v>Herbal Tea</v>
      </c>
      <c r="T2615" t="str">
        <f>VLOOKUP(M2615,Product!$A$1:$D$14,4,FALSE)</f>
        <v>Decaf</v>
      </c>
    </row>
    <row r="2616" spans="1:20" x14ac:dyDescent="0.3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s="2">
        <v>43159</v>
      </c>
      <c r="O2616" t="str">
        <f>VLOOKUP(L2616,Location!$A$1:$D$157,2,FALSE)</f>
        <v>California</v>
      </c>
      <c r="P2616" t="str">
        <f>VLOOKUP(L2616,Location!$A$1:$D$157,3,FALSE)</f>
        <v>West</v>
      </c>
      <c r="Q2616" t="str">
        <f>VLOOKUP(L2616,Location!$A$1:$D$157,4,FALSE)</f>
        <v>Major Market</v>
      </c>
      <c r="R2616" t="str">
        <f>VLOOKUP(M2616,Product!$A$1:$D$14,2,FALSE)</f>
        <v>Darjeeling</v>
      </c>
      <c r="S2616" t="str">
        <f>VLOOKUP(M2616,Product!$A$1:$D$14,3,FALSE)</f>
        <v>Tea</v>
      </c>
      <c r="T2616" t="str">
        <f>VLOOKUP(M2616,Product!$A$1:$D$14,4,FALSE)</f>
        <v>Regular</v>
      </c>
    </row>
    <row r="2617" spans="1:20" x14ac:dyDescent="0.3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s="2">
        <v>43159</v>
      </c>
      <c r="O2617" t="str">
        <f>VLOOKUP(L2617,Location!$A$1:$D$157,2,FALSE)</f>
        <v>California</v>
      </c>
      <c r="P2617" t="str">
        <f>VLOOKUP(L2617,Location!$A$1:$D$157,3,FALSE)</f>
        <v>West</v>
      </c>
      <c r="Q2617" t="str">
        <f>VLOOKUP(L2617,Location!$A$1:$D$157,4,FALSE)</f>
        <v>Major Market</v>
      </c>
      <c r="R2617" t="str">
        <f>VLOOKUP(M2617,Product!$A$1:$D$14,2,FALSE)</f>
        <v>Earl Grey</v>
      </c>
      <c r="S2617" t="str">
        <f>VLOOKUP(M2617,Product!$A$1:$D$14,3,FALSE)</f>
        <v>Tea</v>
      </c>
      <c r="T2617" t="str">
        <f>VLOOKUP(M2617,Product!$A$1:$D$14,4,FALSE)</f>
        <v>Regular</v>
      </c>
    </row>
    <row r="2618" spans="1:20" x14ac:dyDescent="0.3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s="2">
        <v>43159</v>
      </c>
      <c r="O2618" t="str">
        <f>VLOOKUP(L2618,Location!$A$1:$D$157,2,FALSE)</f>
        <v>California</v>
      </c>
      <c r="P2618" t="str">
        <f>VLOOKUP(L2618,Location!$A$1:$D$157,3,FALSE)</f>
        <v>West</v>
      </c>
      <c r="Q2618" t="str">
        <f>VLOOKUP(L2618,Location!$A$1:$D$157,4,FALSE)</f>
        <v>Major Market</v>
      </c>
      <c r="R2618" t="str">
        <f>VLOOKUP(M2618,Product!$A$1:$D$14,2,FALSE)</f>
        <v>Green Tea</v>
      </c>
      <c r="S2618" t="str">
        <f>VLOOKUP(M2618,Product!$A$1:$D$14,3,FALSE)</f>
        <v>Tea</v>
      </c>
      <c r="T2618" t="str">
        <f>VLOOKUP(M2618,Product!$A$1:$D$14,4,FALSE)</f>
        <v>Regular</v>
      </c>
    </row>
    <row r="2619" spans="1:20" x14ac:dyDescent="0.3">
      <c r="A2619">
        <v>40</v>
      </c>
      <c r="B2619">
        <v>173</v>
      </c>
      <c r="C2619">
        <v>318</v>
      </c>
      <c r="D2619">
        <v>120</v>
      </c>
      <c r="E2619">
        <v>146</v>
      </c>
      <c r="F2619">
        <v>113</v>
      </c>
      <c r="G2619">
        <v>700</v>
      </c>
      <c r="H2619">
        <v>30</v>
      </c>
      <c r="I2619">
        <v>157</v>
      </c>
      <c r="J2619">
        <v>160</v>
      </c>
      <c r="K2619">
        <v>280</v>
      </c>
      <c r="L2619">
        <v>323</v>
      </c>
      <c r="M2619">
        <v>5</v>
      </c>
      <c r="N2619" s="2">
        <v>43159</v>
      </c>
      <c r="O2619" t="str">
        <f>VLOOKUP(L2619,Location!$A$1:$D$157,2,FALSE)</f>
        <v>California</v>
      </c>
      <c r="P2619" t="str">
        <f>VLOOKUP(L2619,Location!$A$1:$D$157,3,FALSE)</f>
        <v>West</v>
      </c>
      <c r="Q2619" t="str">
        <f>VLOOKUP(L2619,Location!$A$1:$D$157,4,FALSE)</f>
        <v>Major Market</v>
      </c>
      <c r="R2619" t="str">
        <f>VLOOKUP(M2619,Product!$A$1:$D$14,2,FALSE)</f>
        <v>Caffe Mocha</v>
      </c>
      <c r="S2619" t="str">
        <f>VLOOKUP(M2619,Product!$A$1:$D$14,3,FALSE)</f>
        <v>Espresso</v>
      </c>
      <c r="T2619" t="str">
        <f>VLOOKUP(M2619,Product!$A$1:$D$14,4,FALSE)</f>
        <v>Regular</v>
      </c>
    </row>
    <row r="2620" spans="1:20" x14ac:dyDescent="0.3">
      <c r="A2620">
        <v>313</v>
      </c>
      <c r="B2620">
        <v>324</v>
      </c>
      <c r="C2620">
        <v>604</v>
      </c>
      <c r="D2620">
        <v>273</v>
      </c>
      <c r="E2620">
        <v>113</v>
      </c>
      <c r="F2620">
        <v>80</v>
      </c>
      <c r="G2620">
        <v>1260</v>
      </c>
      <c r="H2620">
        <v>210</v>
      </c>
      <c r="I2620">
        <v>197</v>
      </c>
      <c r="J2620">
        <v>310</v>
      </c>
      <c r="K2620">
        <v>540</v>
      </c>
      <c r="L2620">
        <v>323</v>
      </c>
      <c r="M2620">
        <v>6</v>
      </c>
      <c r="N2620" s="2">
        <v>43159</v>
      </c>
      <c r="O2620" t="str">
        <f>VLOOKUP(L2620,Location!$A$1:$D$157,2,FALSE)</f>
        <v>California</v>
      </c>
      <c r="P2620" t="str">
        <f>VLOOKUP(L2620,Location!$A$1:$D$157,3,FALSE)</f>
        <v>West</v>
      </c>
      <c r="Q2620" t="str">
        <f>VLOOKUP(L2620,Location!$A$1:$D$157,4,FALSE)</f>
        <v>Major Market</v>
      </c>
      <c r="R2620" t="str">
        <f>VLOOKUP(M2620,Product!$A$1:$D$14,2,FALSE)</f>
        <v>Decaf Espresso</v>
      </c>
      <c r="S2620" t="str">
        <f>VLOOKUP(M2620,Product!$A$1:$D$14,3,FALSE)</f>
        <v>Espresso</v>
      </c>
      <c r="T2620" t="str">
        <f>VLOOKUP(M2620,Product!$A$1:$D$14,4,FALSE)</f>
        <v>Decaf</v>
      </c>
    </row>
    <row r="2621" spans="1:20" x14ac:dyDescent="0.3">
      <c r="A2621">
        <v>-61</v>
      </c>
      <c r="B2621">
        <v>16</v>
      </c>
      <c r="C2621">
        <v>133</v>
      </c>
      <c r="D2621">
        <v>150</v>
      </c>
      <c r="E2621">
        <v>57</v>
      </c>
      <c r="F2621">
        <v>34</v>
      </c>
      <c r="G2621">
        <v>796</v>
      </c>
      <c r="H2621">
        <v>-30</v>
      </c>
      <c r="I2621">
        <v>105</v>
      </c>
      <c r="J2621">
        <v>20</v>
      </c>
      <c r="K2621">
        <v>150</v>
      </c>
      <c r="L2621">
        <v>916</v>
      </c>
      <c r="M2621">
        <v>1</v>
      </c>
      <c r="N2621" s="2">
        <v>43159</v>
      </c>
      <c r="O2621" t="str">
        <f>VLOOKUP(L2621,Location!$A$1:$D$157,2,FALSE)</f>
        <v>California</v>
      </c>
      <c r="P2621" t="str">
        <f>VLOOKUP(L2621,Location!$A$1:$D$157,3,FALSE)</f>
        <v>West</v>
      </c>
      <c r="Q2621" t="str">
        <f>VLOOKUP(L2621,Location!$A$1:$D$157,4,FALSE)</f>
        <v>Major Market</v>
      </c>
      <c r="R2621" t="str">
        <f>VLOOKUP(M2621,Product!$A$1:$D$14,2,FALSE)</f>
        <v>Amaretto</v>
      </c>
      <c r="S2621" t="str">
        <f>VLOOKUP(M2621,Product!$A$1:$D$14,3,FALSE)</f>
        <v>Coffee</v>
      </c>
      <c r="T2621" t="str">
        <f>VLOOKUP(M2621,Product!$A$1:$D$14,4,FALSE)</f>
        <v>Regular</v>
      </c>
    </row>
    <row r="2622" spans="1:20" x14ac:dyDescent="0.3">
      <c r="A2622">
        <v>384</v>
      </c>
      <c r="B2622">
        <v>405</v>
      </c>
      <c r="C2622">
        <v>719</v>
      </c>
      <c r="D2622">
        <v>259</v>
      </c>
      <c r="E2622">
        <v>146</v>
      </c>
      <c r="F2622">
        <v>94</v>
      </c>
      <c r="G2622">
        <v>2041</v>
      </c>
      <c r="H2622">
        <v>370</v>
      </c>
      <c r="I2622">
        <v>295</v>
      </c>
      <c r="J2622">
        <v>500</v>
      </c>
      <c r="K2622">
        <v>840</v>
      </c>
      <c r="L2622">
        <v>858</v>
      </c>
      <c r="M2622">
        <v>2</v>
      </c>
      <c r="N2622" s="2">
        <v>43159</v>
      </c>
      <c r="O2622" t="str">
        <f>VLOOKUP(L2622,Location!$A$1:$D$157,2,FALSE)</f>
        <v>California</v>
      </c>
      <c r="P2622" t="str">
        <f>VLOOKUP(L2622,Location!$A$1:$D$157,3,FALSE)</f>
        <v>West</v>
      </c>
      <c r="Q2622" t="str">
        <f>VLOOKUP(L2622,Location!$A$1:$D$157,4,FALSE)</f>
        <v>Major Market</v>
      </c>
      <c r="R2622" t="str">
        <f>VLOOKUP(M2622,Product!$A$1:$D$14,2,FALSE)</f>
        <v>Columbian</v>
      </c>
      <c r="S2622" t="str">
        <f>VLOOKUP(M2622,Product!$A$1:$D$14,3,FALSE)</f>
        <v>Coffee</v>
      </c>
      <c r="T2622" t="str">
        <f>VLOOKUP(M2622,Product!$A$1:$D$14,4,FALSE)</f>
        <v>Regular</v>
      </c>
    </row>
    <row r="2623" spans="1:20" x14ac:dyDescent="0.3">
      <c r="A2623">
        <v>-180</v>
      </c>
      <c r="B2623">
        <v>-27</v>
      </c>
      <c r="C2623">
        <v>135</v>
      </c>
      <c r="D2623">
        <v>95</v>
      </c>
      <c r="E2623">
        <v>94</v>
      </c>
      <c r="F2623">
        <v>50</v>
      </c>
      <c r="G2623">
        <v>1288</v>
      </c>
      <c r="H2623">
        <v>-120</v>
      </c>
      <c r="I2623">
        <v>168</v>
      </c>
      <c r="J2623">
        <v>-40</v>
      </c>
      <c r="K2623">
        <v>150</v>
      </c>
      <c r="L2623">
        <v>408</v>
      </c>
      <c r="M2623">
        <v>3</v>
      </c>
      <c r="N2623" s="2">
        <v>43159</v>
      </c>
      <c r="O2623" t="str">
        <f>VLOOKUP(L2623,Location!$A$1:$D$157,2,FALSE)</f>
        <v>California</v>
      </c>
      <c r="P2623" t="str">
        <f>VLOOKUP(L2623,Location!$A$1:$D$157,3,FALSE)</f>
        <v>West</v>
      </c>
      <c r="Q2623" t="str">
        <f>VLOOKUP(L2623,Location!$A$1:$D$157,4,FALSE)</f>
        <v>Major Market</v>
      </c>
      <c r="R2623" t="str">
        <f>VLOOKUP(M2623,Product!$A$1:$D$14,2,FALSE)</f>
        <v>Decaf Irish Cream</v>
      </c>
      <c r="S2623" t="str">
        <f>VLOOKUP(M2623,Product!$A$1:$D$14,3,FALSE)</f>
        <v>Coffee</v>
      </c>
      <c r="T2623" t="str">
        <f>VLOOKUP(M2623,Product!$A$1:$D$14,4,FALSE)</f>
        <v>Decaf</v>
      </c>
    </row>
    <row r="2624" spans="1:20" x14ac:dyDescent="0.3">
      <c r="A2624">
        <v>221</v>
      </c>
      <c r="B2624">
        <v>239</v>
      </c>
      <c r="C2624">
        <v>509</v>
      </c>
      <c r="D2624">
        <v>227</v>
      </c>
      <c r="E2624">
        <v>90</v>
      </c>
      <c r="F2624">
        <v>66</v>
      </c>
      <c r="G2624">
        <v>1417</v>
      </c>
      <c r="H2624">
        <v>150</v>
      </c>
      <c r="I2624">
        <v>187</v>
      </c>
      <c r="J2624">
        <v>230</v>
      </c>
      <c r="K2624">
        <v>450</v>
      </c>
      <c r="L2624">
        <v>310</v>
      </c>
      <c r="M2624">
        <v>4</v>
      </c>
      <c r="N2624" s="2">
        <v>43159</v>
      </c>
      <c r="O2624" t="str">
        <f>VLOOKUP(L2624,Location!$A$1:$D$157,2,FALSE)</f>
        <v>California</v>
      </c>
      <c r="P2624" t="str">
        <f>VLOOKUP(L2624,Location!$A$1:$D$157,3,FALSE)</f>
        <v>West</v>
      </c>
      <c r="Q2624" t="str">
        <f>VLOOKUP(L2624,Location!$A$1:$D$157,4,FALSE)</f>
        <v>Major Market</v>
      </c>
      <c r="R2624" t="str">
        <f>VLOOKUP(M2624,Product!$A$1:$D$14,2,FALSE)</f>
        <v>Caffe Latte</v>
      </c>
      <c r="S2624" t="str">
        <f>VLOOKUP(M2624,Product!$A$1:$D$14,3,FALSE)</f>
        <v>Espresso</v>
      </c>
      <c r="T2624" t="str">
        <f>VLOOKUP(M2624,Product!$A$1:$D$14,4,FALSE)</f>
        <v>Regular</v>
      </c>
    </row>
    <row r="2625" spans="1:20" x14ac:dyDescent="0.3">
      <c r="A2625">
        <v>40</v>
      </c>
      <c r="B2625">
        <v>173</v>
      </c>
      <c r="C2625">
        <v>318</v>
      </c>
      <c r="D2625">
        <v>181</v>
      </c>
      <c r="E2625">
        <v>146</v>
      </c>
      <c r="F2625">
        <v>113</v>
      </c>
      <c r="G2625">
        <v>700</v>
      </c>
      <c r="H2625">
        <v>50</v>
      </c>
      <c r="I2625">
        <v>144</v>
      </c>
      <c r="J2625">
        <v>160</v>
      </c>
      <c r="K2625">
        <v>260</v>
      </c>
      <c r="L2625">
        <v>775</v>
      </c>
      <c r="M2625">
        <v>8</v>
      </c>
      <c r="N2625" s="2">
        <v>43159</v>
      </c>
      <c r="O2625" t="str">
        <f>VLOOKUP(L2625,Location!$A$1:$D$157,2,FALSE)</f>
        <v>Nevada</v>
      </c>
      <c r="P2625" t="str">
        <f>VLOOKUP(L2625,Location!$A$1:$D$157,3,FALSE)</f>
        <v>West</v>
      </c>
      <c r="Q2625" t="str">
        <f>VLOOKUP(L2625,Location!$A$1:$D$157,4,FALSE)</f>
        <v>Small Market</v>
      </c>
      <c r="R2625" t="str">
        <f>VLOOKUP(M2625,Product!$A$1:$D$14,2,FALSE)</f>
        <v>Chamomile</v>
      </c>
      <c r="S2625" t="str">
        <f>VLOOKUP(M2625,Product!$A$1:$D$14,3,FALSE)</f>
        <v>Herbal Tea</v>
      </c>
      <c r="T2625" t="str">
        <f>VLOOKUP(M2625,Product!$A$1:$D$14,4,FALSE)</f>
        <v>Decaf</v>
      </c>
    </row>
    <row r="2626" spans="1:20" x14ac:dyDescent="0.3">
      <c r="A2626">
        <v>177</v>
      </c>
      <c r="B2626">
        <v>213</v>
      </c>
      <c r="C2626">
        <v>391</v>
      </c>
      <c r="D2626">
        <v>207</v>
      </c>
      <c r="E2626">
        <v>94</v>
      </c>
      <c r="F2626">
        <v>50</v>
      </c>
      <c r="G2626">
        <v>829</v>
      </c>
      <c r="H2626">
        <v>120</v>
      </c>
      <c r="I2626">
        <v>77</v>
      </c>
      <c r="J2626">
        <v>190</v>
      </c>
      <c r="K2626">
        <v>320</v>
      </c>
      <c r="L2626">
        <v>702</v>
      </c>
      <c r="M2626">
        <v>9</v>
      </c>
      <c r="N2626" s="2">
        <v>43159</v>
      </c>
      <c r="O2626" t="str">
        <f>VLOOKUP(L2626,Location!$A$1:$D$157,2,FALSE)</f>
        <v>Nevada</v>
      </c>
      <c r="P2626" t="str">
        <f>VLOOKUP(L2626,Location!$A$1:$D$157,3,FALSE)</f>
        <v>West</v>
      </c>
      <c r="Q2626" t="str">
        <f>VLOOKUP(L2626,Location!$A$1:$D$157,4,FALSE)</f>
        <v>Small Market</v>
      </c>
      <c r="R2626" t="str">
        <f>VLOOKUP(M2626,Product!$A$1:$D$14,2,FALSE)</f>
        <v>Lemon</v>
      </c>
      <c r="S2626" t="str">
        <f>VLOOKUP(M2626,Product!$A$1:$D$14,3,FALSE)</f>
        <v>Herbal Tea</v>
      </c>
      <c r="T2626" t="str">
        <f>VLOOKUP(M2626,Product!$A$1:$D$14,4,FALSE)</f>
        <v>Decaf</v>
      </c>
    </row>
    <row r="2627" spans="1:20" x14ac:dyDescent="0.3">
      <c r="A2627">
        <v>151</v>
      </c>
      <c r="B2627">
        <v>158</v>
      </c>
      <c r="C2627">
        <v>285</v>
      </c>
      <c r="D2627">
        <v>91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s="2">
        <v>43159</v>
      </c>
      <c r="O2627" t="str">
        <f>VLOOKUP(L2627,Location!$A$1:$D$157,2,FALSE)</f>
        <v>Nevada</v>
      </c>
      <c r="P2627" t="str">
        <f>VLOOKUP(L2627,Location!$A$1:$D$157,3,FALSE)</f>
        <v>West</v>
      </c>
      <c r="Q2627" t="str">
        <f>VLOOKUP(L2627,Location!$A$1:$D$157,4,FALSE)</f>
        <v>Small Market</v>
      </c>
      <c r="R2627" t="str">
        <f>VLOOKUP(M2627,Product!$A$1:$D$14,2,FALSE)</f>
        <v>Mint</v>
      </c>
      <c r="S2627" t="str">
        <f>VLOOKUP(M2627,Product!$A$1:$D$14,3,FALSE)</f>
        <v>Herbal Tea</v>
      </c>
      <c r="T2627" t="str">
        <f>VLOOKUP(M2627,Product!$A$1:$D$14,4,FALSE)</f>
        <v>Decaf</v>
      </c>
    </row>
    <row r="2628" spans="1:20" x14ac:dyDescent="0.3">
      <c r="A2628">
        <v>315</v>
      </c>
      <c r="B2628">
        <v>324</v>
      </c>
      <c r="C2628">
        <v>604</v>
      </c>
      <c r="D2628">
        <v>234</v>
      </c>
      <c r="E2628">
        <v>112</v>
      </c>
      <c r="F2628">
        <v>80</v>
      </c>
      <c r="G2628">
        <v>1260</v>
      </c>
      <c r="H2628">
        <v>150</v>
      </c>
      <c r="I2628">
        <v>114</v>
      </c>
      <c r="J2628">
        <v>220</v>
      </c>
      <c r="K2628">
        <v>380</v>
      </c>
      <c r="L2628">
        <v>702</v>
      </c>
      <c r="M2628">
        <v>11</v>
      </c>
      <c r="N2628" s="2">
        <v>43159</v>
      </c>
      <c r="O2628" t="str">
        <f>VLOOKUP(L2628,Location!$A$1:$D$157,2,FALSE)</f>
        <v>Nevada</v>
      </c>
      <c r="P2628" t="str">
        <f>VLOOKUP(L2628,Location!$A$1:$D$157,3,FALSE)</f>
        <v>West</v>
      </c>
      <c r="Q2628" t="str">
        <f>VLOOKUP(L2628,Location!$A$1:$D$157,4,FALSE)</f>
        <v>Small Market</v>
      </c>
      <c r="R2628" t="str">
        <f>VLOOKUP(M2628,Product!$A$1:$D$14,2,FALSE)</f>
        <v>Darjeeling</v>
      </c>
      <c r="S2628" t="str">
        <f>VLOOKUP(M2628,Product!$A$1:$D$14,3,FALSE)</f>
        <v>Tea</v>
      </c>
      <c r="T2628" t="str">
        <f>VLOOKUP(M2628,Product!$A$1:$D$14,4,FALSE)</f>
        <v>Regular</v>
      </c>
    </row>
    <row r="2629" spans="1:20" x14ac:dyDescent="0.3">
      <c r="A2629">
        <v>220</v>
      </c>
      <c r="B2629">
        <v>239</v>
      </c>
      <c r="C2629">
        <v>509</v>
      </c>
      <c r="D2629">
        <v>178</v>
      </c>
      <c r="E2629">
        <v>91</v>
      </c>
      <c r="F2629">
        <v>66</v>
      </c>
      <c r="G2629">
        <v>1417</v>
      </c>
      <c r="H2629">
        <v>110</v>
      </c>
      <c r="I2629">
        <v>183</v>
      </c>
      <c r="J2629">
        <v>170</v>
      </c>
      <c r="K2629">
        <v>320</v>
      </c>
      <c r="L2629">
        <v>775</v>
      </c>
      <c r="M2629">
        <v>12</v>
      </c>
      <c r="N2629" s="2">
        <v>43159</v>
      </c>
      <c r="O2629" t="str">
        <f>VLOOKUP(L2629,Location!$A$1:$D$157,2,FALSE)</f>
        <v>Nevada</v>
      </c>
      <c r="P2629" t="str">
        <f>VLOOKUP(L2629,Location!$A$1:$D$157,3,FALSE)</f>
        <v>West</v>
      </c>
      <c r="Q2629" t="str">
        <f>VLOOKUP(L2629,Location!$A$1:$D$157,4,FALSE)</f>
        <v>Small Market</v>
      </c>
      <c r="R2629" t="str">
        <f>VLOOKUP(M2629,Product!$A$1:$D$14,2,FALSE)</f>
        <v>Earl Grey</v>
      </c>
      <c r="S2629" t="str">
        <f>VLOOKUP(M2629,Product!$A$1:$D$14,3,FALSE)</f>
        <v>Tea</v>
      </c>
      <c r="T2629" t="str">
        <f>VLOOKUP(M2629,Product!$A$1:$D$14,4,FALSE)</f>
        <v>Regular</v>
      </c>
    </row>
    <row r="2630" spans="1:20" x14ac:dyDescent="0.3">
      <c r="A2630">
        <v>-505</v>
      </c>
      <c r="B2630">
        <v>-245</v>
      </c>
      <c r="C2630">
        <v>34</v>
      </c>
      <c r="D2630">
        <v>298</v>
      </c>
      <c r="E2630">
        <v>127</v>
      </c>
      <c r="F2630">
        <v>93</v>
      </c>
      <c r="G2630">
        <v>2449</v>
      </c>
      <c r="H2630">
        <v>-240</v>
      </c>
      <c r="I2630">
        <v>112</v>
      </c>
      <c r="J2630">
        <v>-160</v>
      </c>
      <c r="K2630">
        <v>0</v>
      </c>
      <c r="L2630">
        <v>775</v>
      </c>
      <c r="M2630">
        <v>13</v>
      </c>
      <c r="N2630" s="2">
        <v>43159</v>
      </c>
      <c r="O2630" t="str">
        <f>VLOOKUP(L2630,Location!$A$1:$D$157,2,FALSE)</f>
        <v>Nevada</v>
      </c>
      <c r="P2630" t="str">
        <f>VLOOKUP(L2630,Location!$A$1:$D$157,3,FALSE)</f>
        <v>West</v>
      </c>
      <c r="Q2630" t="str">
        <f>VLOOKUP(L2630,Location!$A$1:$D$157,4,FALSE)</f>
        <v>Small Market</v>
      </c>
      <c r="R2630" t="str">
        <f>VLOOKUP(M2630,Product!$A$1:$D$14,2,FALSE)</f>
        <v>Green Tea</v>
      </c>
      <c r="S2630" t="str">
        <f>VLOOKUP(M2630,Product!$A$1:$D$14,3,FALSE)</f>
        <v>Tea</v>
      </c>
      <c r="T2630" t="str">
        <f>VLOOKUP(M2630,Product!$A$1:$D$14,4,FALSE)</f>
        <v>Regular</v>
      </c>
    </row>
    <row r="2631" spans="1:20" x14ac:dyDescent="0.3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2">
        <v>43159</v>
      </c>
      <c r="O2631" t="str">
        <f>VLOOKUP(L2631,Location!$A$1:$D$157,2,FALSE)</f>
        <v>Nevada</v>
      </c>
      <c r="P2631" t="str">
        <f>VLOOKUP(L2631,Location!$A$1:$D$157,3,FALSE)</f>
        <v>West</v>
      </c>
      <c r="Q2631" t="str">
        <f>VLOOKUP(L2631,Location!$A$1:$D$157,4,FALSE)</f>
        <v>Small Market</v>
      </c>
      <c r="R2631" t="str">
        <f>VLOOKUP(M2631,Product!$A$1:$D$14,2,FALSE)</f>
        <v>Caffe Latte</v>
      </c>
      <c r="S2631" t="str">
        <f>VLOOKUP(M2631,Product!$A$1:$D$14,3,FALSE)</f>
        <v>Espresso</v>
      </c>
      <c r="T2631" t="str">
        <f>VLOOKUP(M2631,Product!$A$1:$D$14,4,FALSE)</f>
        <v>Regular</v>
      </c>
    </row>
    <row r="2632" spans="1:20" x14ac:dyDescent="0.3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s="2">
        <v>43159</v>
      </c>
      <c r="O2632" t="str">
        <f>VLOOKUP(L2632,Location!$A$1:$D$157,2,FALSE)</f>
        <v>Nevada</v>
      </c>
      <c r="P2632" t="str">
        <f>VLOOKUP(L2632,Location!$A$1:$D$157,3,FALSE)</f>
        <v>West</v>
      </c>
      <c r="Q2632" t="str">
        <f>VLOOKUP(L2632,Location!$A$1:$D$157,4,FALSE)</f>
        <v>Small Market</v>
      </c>
      <c r="R2632" t="str">
        <f>VLOOKUP(M2632,Product!$A$1:$D$14,2,FALSE)</f>
        <v>Caffe Mocha</v>
      </c>
      <c r="S2632" t="str">
        <f>VLOOKUP(M2632,Product!$A$1:$D$14,3,FALSE)</f>
        <v>Espresso</v>
      </c>
      <c r="T2632" t="str">
        <f>VLOOKUP(M2632,Product!$A$1:$D$14,4,FALSE)</f>
        <v>Regular</v>
      </c>
    </row>
    <row r="2633" spans="1:20" x14ac:dyDescent="0.3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2">
        <v>43159</v>
      </c>
      <c r="O2633" t="str">
        <f>VLOOKUP(L2633,Location!$A$1:$D$157,2,FALSE)</f>
        <v>Nevada</v>
      </c>
      <c r="P2633" t="str">
        <f>VLOOKUP(L2633,Location!$A$1:$D$157,3,FALSE)</f>
        <v>West</v>
      </c>
      <c r="Q2633" t="str">
        <f>VLOOKUP(L2633,Location!$A$1:$D$157,4,FALSE)</f>
        <v>Small Market</v>
      </c>
      <c r="R2633" t="str">
        <f>VLOOKUP(M2633,Product!$A$1:$D$14,2,FALSE)</f>
        <v>Decaf Espresso</v>
      </c>
      <c r="S2633" t="str">
        <f>VLOOKUP(M2633,Product!$A$1:$D$14,3,FALSE)</f>
        <v>Espresso</v>
      </c>
      <c r="T2633" t="str">
        <f>VLOOKUP(M2633,Product!$A$1:$D$14,4,FALSE)</f>
        <v>Decaf</v>
      </c>
    </row>
    <row r="2634" spans="1:20" x14ac:dyDescent="0.3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s="2">
        <v>43159</v>
      </c>
      <c r="O2634" t="str">
        <f>VLOOKUP(L2634,Location!$A$1:$D$157,2,FALSE)</f>
        <v>Nevada</v>
      </c>
      <c r="P2634" t="str">
        <f>VLOOKUP(L2634,Location!$A$1:$D$157,3,FALSE)</f>
        <v>West</v>
      </c>
      <c r="Q2634" t="str">
        <f>VLOOKUP(L2634,Location!$A$1:$D$157,4,FALSE)</f>
        <v>Small Market</v>
      </c>
      <c r="R2634" t="str">
        <f>VLOOKUP(M2634,Product!$A$1:$D$14,2,FALSE)</f>
        <v>Columbian</v>
      </c>
      <c r="S2634" t="str">
        <f>VLOOKUP(M2634,Product!$A$1:$D$14,3,FALSE)</f>
        <v>Coffee</v>
      </c>
      <c r="T2634" t="str">
        <f>VLOOKUP(M2634,Product!$A$1:$D$14,4,FALSE)</f>
        <v>Regular</v>
      </c>
    </row>
    <row r="2635" spans="1:20" x14ac:dyDescent="0.3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s="2">
        <v>43159</v>
      </c>
      <c r="O2635" t="str">
        <f>VLOOKUP(L2635,Location!$A$1:$D$157,2,FALSE)</f>
        <v>Nevada</v>
      </c>
      <c r="P2635" t="str">
        <f>VLOOKUP(L2635,Location!$A$1:$D$157,3,FALSE)</f>
        <v>West</v>
      </c>
      <c r="Q2635" t="str">
        <f>VLOOKUP(L2635,Location!$A$1:$D$157,4,FALSE)</f>
        <v>Small Market</v>
      </c>
      <c r="R2635" t="str">
        <f>VLOOKUP(M2635,Product!$A$1:$D$14,2,FALSE)</f>
        <v>Decaf Irish Cream</v>
      </c>
      <c r="S2635" t="str">
        <f>VLOOKUP(M2635,Product!$A$1:$D$14,3,FALSE)</f>
        <v>Coffee</v>
      </c>
      <c r="T2635" t="str">
        <f>VLOOKUP(M2635,Product!$A$1:$D$14,4,FALSE)</f>
        <v>Decaf</v>
      </c>
    </row>
    <row r="2636" spans="1:20" x14ac:dyDescent="0.3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s="2">
        <v>43159</v>
      </c>
      <c r="O2636" t="str">
        <f>VLOOKUP(L2636,Location!$A$1:$D$157,2,FALSE)</f>
        <v>Oregon</v>
      </c>
      <c r="P2636" t="str">
        <f>VLOOKUP(L2636,Location!$A$1:$D$157,3,FALSE)</f>
        <v>West</v>
      </c>
      <c r="Q2636" t="str">
        <f>VLOOKUP(L2636,Location!$A$1:$D$157,4,FALSE)</f>
        <v>Small Market</v>
      </c>
      <c r="R2636" t="str">
        <f>VLOOKUP(M2636,Product!$A$1:$D$14,2,FALSE)</f>
        <v>Chamomile</v>
      </c>
      <c r="S2636" t="str">
        <f>VLOOKUP(M2636,Product!$A$1:$D$14,3,FALSE)</f>
        <v>Herbal Tea</v>
      </c>
      <c r="T2636" t="str">
        <f>VLOOKUP(M2636,Product!$A$1:$D$14,4,FALSE)</f>
        <v>Decaf</v>
      </c>
    </row>
    <row r="2637" spans="1:20" x14ac:dyDescent="0.3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s="2">
        <v>43159</v>
      </c>
      <c r="O2637" t="str">
        <f>VLOOKUP(L2637,Location!$A$1:$D$157,2,FALSE)</f>
        <v>Oregon</v>
      </c>
      <c r="P2637" t="str">
        <f>VLOOKUP(L2637,Location!$A$1:$D$157,3,FALSE)</f>
        <v>West</v>
      </c>
      <c r="Q2637" t="str">
        <f>VLOOKUP(L2637,Location!$A$1:$D$157,4,FALSE)</f>
        <v>Small Market</v>
      </c>
      <c r="R2637" t="str">
        <f>VLOOKUP(M2637,Product!$A$1:$D$14,2,FALSE)</f>
        <v>Lemon</v>
      </c>
      <c r="S2637" t="str">
        <f>VLOOKUP(M2637,Product!$A$1:$D$14,3,FALSE)</f>
        <v>Herbal Tea</v>
      </c>
      <c r="T2637" t="str">
        <f>VLOOKUP(M2637,Product!$A$1:$D$14,4,FALSE)</f>
        <v>Decaf</v>
      </c>
    </row>
    <row r="2638" spans="1:20" x14ac:dyDescent="0.3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2">
        <v>43159</v>
      </c>
      <c r="O2638" t="str">
        <f>VLOOKUP(L2638,Location!$A$1:$D$157,2,FALSE)</f>
        <v>Oregon</v>
      </c>
      <c r="P2638" t="str">
        <f>VLOOKUP(L2638,Location!$A$1:$D$157,3,FALSE)</f>
        <v>West</v>
      </c>
      <c r="Q2638" t="str">
        <f>VLOOKUP(L2638,Location!$A$1:$D$157,4,FALSE)</f>
        <v>Small Market</v>
      </c>
      <c r="R2638" t="str">
        <f>VLOOKUP(M2638,Product!$A$1:$D$14,2,FALSE)</f>
        <v>Darjeeling</v>
      </c>
      <c r="S2638" t="str">
        <f>VLOOKUP(M2638,Product!$A$1:$D$14,3,FALSE)</f>
        <v>Tea</v>
      </c>
      <c r="T2638" t="str">
        <f>VLOOKUP(M2638,Product!$A$1:$D$14,4,FALSE)</f>
        <v>Regular</v>
      </c>
    </row>
    <row r="2639" spans="1:20" x14ac:dyDescent="0.3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s="2">
        <v>43159</v>
      </c>
      <c r="O2639" t="str">
        <f>VLOOKUP(L2639,Location!$A$1:$D$157,2,FALSE)</f>
        <v>Oregon</v>
      </c>
      <c r="P2639" t="str">
        <f>VLOOKUP(L2639,Location!$A$1:$D$157,3,FALSE)</f>
        <v>West</v>
      </c>
      <c r="Q2639" t="str">
        <f>VLOOKUP(L2639,Location!$A$1:$D$157,4,FALSE)</f>
        <v>Small Market</v>
      </c>
      <c r="R2639" t="str">
        <f>VLOOKUP(M2639,Product!$A$1:$D$14,2,FALSE)</f>
        <v>Earl Grey</v>
      </c>
      <c r="S2639" t="str">
        <f>VLOOKUP(M2639,Product!$A$1:$D$14,3,FALSE)</f>
        <v>Tea</v>
      </c>
      <c r="T2639" t="str">
        <f>VLOOKUP(M2639,Product!$A$1:$D$14,4,FALSE)</f>
        <v>Regular</v>
      </c>
    </row>
    <row r="2640" spans="1:20" x14ac:dyDescent="0.3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s="2">
        <v>43159</v>
      </c>
      <c r="O2640" t="str">
        <f>VLOOKUP(L2640,Location!$A$1:$D$157,2,FALSE)</f>
        <v>Oregon</v>
      </c>
      <c r="P2640" t="str">
        <f>VLOOKUP(L2640,Location!$A$1:$D$157,3,FALSE)</f>
        <v>West</v>
      </c>
      <c r="Q2640" t="str">
        <f>VLOOKUP(L2640,Location!$A$1:$D$157,4,FALSE)</f>
        <v>Small Market</v>
      </c>
      <c r="R2640" t="str">
        <f>VLOOKUP(M2640,Product!$A$1:$D$14,2,FALSE)</f>
        <v>Green Tea</v>
      </c>
      <c r="S2640" t="str">
        <f>VLOOKUP(M2640,Product!$A$1:$D$14,3,FALSE)</f>
        <v>Tea</v>
      </c>
      <c r="T2640" t="str">
        <f>VLOOKUP(M2640,Product!$A$1:$D$14,4,FALSE)</f>
        <v>Regular</v>
      </c>
    </row>
    <row r="2641" spans="1:20" x14ac:dyDescent="0.3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s="2">
        <v>43159</v>
      </c>
      <c r="O2641" t="str">
        <f>VLOOKUP(L2641,Location!$A$1:$D$157,2,FALSE)</f>
        <v>Oregon</v>
      </c>
      <c r="P2641" t="str">
        <f>VLOOKUP(L2641,Location!$A$1:$D$157,3,FALSE)</f>
        <v>West</v>
      </c>
      <c r="Q2641" t="str">
        <f>VLOOKUP(L2641,Location!$A$1:$D$157,4,FALSE)</f>
        <v>Small Market</v>
      </c>
      <c r="R2641" t="str">
        <f>VLOOKUP(M2641,Product!$A$1:$D$14,2,FALSE)</f>
        <v>Caffe Latte</v>
      </c>
      <c r="S2641" t="str">
        <f>VLOOKUP(M2641,Product!$A$1:$D$14,3,FALSE)</f>
        <v>Espresso</v>
      </c>
      <c r="T2641" t="str">
        <f>VLOOKUP(M2641,Product!$A$1:$D$14,4,FALSE)</f>
        <v>Regular</v>
      </c>
    </row>
    <row r="2642" spans="1:20" x14ac:dyDescent="0.3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s="2">
        <v>43159</v>
      </c>
      <c r="O2642" t="str">
        <f>VLOOKUP(L2642,Location!$A$1:$D$157,2,FALSE)</f>
        <v>Oregon</v>
      </c>
      <c r="P2642" t="str">
        <f>VLOOKUP(L2642,Location!$A$1:$D$157,3,FALSE)</f>
        <v>West</v>
      </c>
      <c r="Q2642" t="str">
        <f>VLOOKUP(L2642,Location!$A$1:$D$157,4,FALSE)</f>
        <v>Small Market</v>
      </c>
      <c r="R2642" t="str">
        <f>VLOOKUP(M2642,Product!$A$1:$D$14,2,FALSE)</f>
        <v>Caffe Mocha</v>
      </c>
      <c r="S2642" t="str">
        <f>VLOOKUP(M2642,Product!$A$1:$D$14,3,FALSE)</f>
        <v>Espresso</v>
      </c>
      <c r="T2642" t="str">
        <f>VLOOKUP(M2642,Product!$A$1:$D$14,4,FALSE)</f>
        <v>Regular</v>
      </c>
    </row>
    <row r="2643" spans="1:20" x14ac:dyDescent="0.3">
      <c r="A2643">
        <v>140</v>
      </c>
      <c r="B2643">
        <v>163</v>
      </c>
      <c r="C2643">
        <v>346</v>
      </c>
      <c r="D2643">
        <v>216</v>
      </c>
      <c r="E2643">
        <v>69</v>
      </c>
      <c r="F2643">
        <v>45</v>
      </c>
      <c r="G2643">
        <v>1059</v>
      </c>
      <c r="H2643">
        <v>100</v>
      </c>
      <c r="I2643">
        <v>188</v>
      </c>
      <c r="J2643">
        <v>160</v>
      </c>
      <c r="K2643">
        <v>310</v>
      </c>
      <c r="L2643">
        <v>503</v>
      </c>
      <c r="M2643">
        <v>6</v>
      </c>
      <c r="N2643" s="2">
        <v>43159</v>
      </c>
      <c r="O2643" t="str">
        <f>VLOOKUP(L2643,Location!$A$1:$D$157,2,FALSE)</f>
        <v>Oregon</v>
      </c>
      <c r="P2643" t="str">
        <f>VLOOKUP(L2643,Location!$A$1:$D$157,3,FALSE)</f>
        <v>West</v>
      </c>
      <c r="Q2643" t="str">
        <f>VLOOKUP(L2643,Location!$A$1:$D$157,4,FALSE)</f>
        <v>Small Market</v>
      </c>
      <c r="R2643" t="str">
        <f>VLOOKUP(M2643,Product!$A$1:$D$14,2,FALSE)</f>
        <v>Decaf Espresso</v>
      </c>
      <c r="S2643" t="str">
        <f>VLOOKUP(M2643,Product!$A$1:$D$14,3,FALSE)</f>
        <v>Espresso</v>
      </c>
      <c r="T2643" t="str">
        <f>VLOOKUP(M2643,Product!$A$1:$D$14,4,FALSE)</f>
        <v>Decaf</v>
      </c>
    </row>
    <row r="2644" spans="1:20" x14ac:dyDescent="0.3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2">
        <v>43159</v>
      </c>
      <c r="O2644" t="str">
        <f>VLOOKUP(L2644,Location!$A$1:$D$157,2,FALSE)</f>
        <v>Oregon</v>
      </c>
      <c r="P2644" t="str">
        <f>VLOOKUP(L2644,Location!$A$1:$D$157,3,FALSE)</f>
        <v>West</v>
      </c>
      <c r="Q2644" t="str">
        <f>VLOOKUP(L2644,Location!$A$1:$D$157,4,FALSE)</f>
        <v>Small Market</v>
      </c>
      <c r="R2644" t="str">
        <f>VLOOKUP(M2644,Product!$A$1:$D$14,2,FALSE)</f>
        <v>Amaretto</v>
      </c>
      <c r="S2644" t="str">
        <f>VLOOKUP(M2644,Product!$A$1:$D$14,3,FALSE)</f>
        <v>Coffee</v>
      </c>
      <c r="T2644" t="str">
        <f>VLOOKUP(M2644,Product!$A$1:$D$14,4,FALSE)</f>
        <v>Regular</v>
      </c>
    </row>
    <row r="2645" spans="1:20" x14ac:dyDescent="0.3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s="2">
        <v>43159</v>
      </c>
      <c r="O2645" t="str">
        <f>VLOOKUP(L2645,Location!$A$1:$D$157,2,FALSE)</f>
        <v>Oregon</v>
      </c>
      <c r="P2645" t="str">
        <f>VLOOKUP(L2645,Location!$A$1:$D$157,3,FALSE)</f>
        <v>West</v>
      </c>
      <c r="Q2645" t="str">
        <f>VLOOKUP(L2645,Location!$A$1:$D$157,4,FALSE)</f>
        <v>Small Market</v>
      </c>
      <c r="R2645" t="str">
        <f>VLOOKUP(M2645,Product!$A$1:$D$14,2,FALSE)</f>
        <v>Columbian</v>
      </c>
      <c r="S2645" t="str">
        <f>VLOOKUP(M2645,Product!$A$1:$D$14,3,FALSE)</f>
        <v>Coffee</v>
      </c>
      <c r="T2645" t="str">
        <f>VLOOKUP(M2645,Product!$A$1:$D$14,4,FALSE)</f>
        <v>Regular</v>
      </c>
    </row>
    <row r="2646" spans="1:20" x14ac:dyDescent="0.3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s="2">
        <v>43159</v>
      </c>
      <c r="O2646" t="str">
        <f>VLOOKUP(L2646,Location!$A$1:$D$157,2,FALSE)</f>
        <v>Oregon</v>
      </c>
      <c r="P2646" t="str">
        <f>VLOOKUP(L2646,Location!$A$1:$D$157,3,FALSE)</f>
        <v>West</v>
      </c>
      <c r="Q2646" t="str">
        <f>VLOOKUP(L2646,Location!$A$1:$D$157,4,FALSE)</f>
        <v>Small Market</v>
      </c>
      <c r="R2646" t="str">
        <f>VLOOKUP(M2646,Product!$A$1:$D$14,2,FALSE)</f>
        <v>Decaf Irish Cream</v>
      </c>
      <c r="S2646" t="str">
        <f>VLOOKUP(M2646,Product!$A$1:$D$14,3,FALSE)</f>
        <v>Coffee</v>
      </c>
      <c r="T2646" t="str">
        <f>VLOOKUP(M2646,Product!$A$1:$D$14,4,FALSE)</f>
        <v>Decaf</v>
      </c>
    </row>
    <row r="2647" spans="1:20" x14ac:dyDescent="0.3">
      <c r="A2647">
        <v>171</v>
      </c>
      <c r="B2647">
        <v>186</v>
      </c>
      <c r="C2647">
        <v>329</v>
      </c>
      <c r="D2647">
        <v>113</v>
      </c>
      <c r="E2647">
        <v>71</v>
      </c>
      <c r="F2647">
        <v>40</v>
      </c>
      <c r="G2647">
        <v>932</v>
      </c>
      <c r="H2647">
        <v>120</v>
      </c>
      <c r="I2647">
        <v>99</v>
      </c>
      <c r="J2647">
        <v>170</v>
      </c>
      <c r="K2647">
        <v>270</v>
      </c>
      <c r="L2647">
        <v>360</v>
      </c>
      <c r="M2647">
        <v>8</v>
      </c>
      <c r="N2647" s="2">
        <v>43159</v>
      </c>
      <c r="O2647" t="str">
        <f>VLOOKUP(L2647,Location!$A$1:$D$157,2,FALSE)</f>
        <v>Washington</v>
      </c>
      <c r="P2647" t="str">
        <f>VLOOKUP(L2647,Location!$A$1:$D$157,3,FALSE)</f>
        <v>West</v>
      </c>
      <c r="Q2647" t="str">
        <f>VLOOKUP(L2647,Location!$A$1:$D$157,4,FALSE)</f>
        <v>Small Market</v>
      </c>
      <c r="R2647" t="str">
        <f>VLOOKUP(M2647,Product!$A$1:$D$14,2,FALSE)</f>
        <v>Chamomile</v>
      </c>
      <c r="S2647" t="str">
        <f>VLOOKUP(M2647,Product!$A$1:$D$14,3,FALSE)</f>
        <v>Herbal Tea</v>
      </c>
      <c r="T2647" t="str">
        <f>VLOOKUP(M2647,Product!$A$1:$D$14,4,FALSE)</f>
        <v>Decaf</v>
      </c>
    </row>
    <row r="2648" spans="1:20" x14ac:dyDescent="0.3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s="2">
        <v>43159</v>
      </c>
      <c r="O2648" t="str">
        <f>VLOOKUP(L2648,Location!$A$1:$D$157,2,FALSE)</f>
        <v>Washington</v>
      </c>
      <c r="P2648" t="str">
        <f>VLOOKUP(L2648,Location!$A$1:$D$157,3,FALSE)</f>
        <v>West</v>
      </c>
      <c r="Q2648" t="str">
        <f>VLOOKUP(L2648,Location!$A$1:$D$157,4,FALSE)</f>
        <v>Small Market</v>
      </c>
      <c r="R2648" t="str">
        <f>VLOOKUP(M2648,Product!$A$1:$D$14,2,FALSE)</f>
        <v>Lemon</v>
      </c>
      <c r="S2648" t="str">
        <f>VLOOKUP(M2648,Product!$A$1:$D$14,3,FALSE)</f>
        <v>Herbal Tea</v>
      </c>
      <c r="T2648" t="str">
        <f>VLOOKUP(M2648,Product!$A$1:$D$14,4,FALSE)</f>
        <v>Decaf</v>
      </c>
    </row>
    <row r="2649" spans="1:20" x14ac:dyDescent="0.3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s="2">
        <v>43159</v>
      </c>
      <c r="O2649" t="str">
        <f>VLOOKUP(L2649,Location!$A$1:$D$157,2,FALSE)</f>
        <v>Washington</v>
      </c>
      <c r="P2649" t="str">
        <f>VLOOKUP(L2649,Location!$A$1:$D$157,3,FALSE)</f>
        <v>West</v>
      </c>
      <c r="Q2649" t="str">
        <f>VLOOKUP(L2649,Location!$A$1:$D$157,4,FALSE)</f>
        <v>Small Market</v>
      </c>
      <c r="R2649" t="str">
        <f>VLOOKUP(M2649,Product!$A$1:$D$14,2,FALSE)</f>
        <v>Darjeeling</v>
      </c>
      <c r="S2649" t="str">
        <f>VLOOKUP(M2649,Product!$A$1:$D$14,3,FALSE)</f>
        <v>Tea</v>
      </c>
      <c r="T2649" t="str">
        <f>VLOOKUP(M2649,Product!$A$1:$D$14,4,FALSE)</f>
        <v>Regular</v>
      </c>
    </row>
    <row r="2650" spans="1:20" x14ac:dyDescent="0.3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s="2">
        <v>43159</v>
      </c>
      <c r="O2650" t="str">
        <f>VLOOKUP(L2650,Location!$A$1:$D$157,2,FALSE)</f>
        <v>Washington</v>
      </c>
      <c r="P2650" t="str">
        <f>VLOOKUP(L2650,Location!$A$1:$D$157,3,FALSE)</f>
        <v>West</v>
      </c>
      <c r="Q2650" t="str">
        <f>VLOOKUP(L2650,Location!$A$1:$D$157,4,FALSE)</f>
        <v>Small Market</v>
      </c>
      <c r="R2650" t="str">
        <f>VLOOKUP(M2650,Product!$A$1:$D$14,2,FALSE)</f>
        <v>Earl Grey</v>
      </c>
      <c r="S2650" t="str">
        <f>VLOOKUP(M2650,Product!$A$1:$D$14,3,FALSE)</f>
        <v>Tea</v>
      </c>
      <c r="T2650" t="str">
        <f>VLOOKUP(M2650,Product!$A$1:$D$14,4,FALSE)</f>
        <v>Regular</v>
      </c>
    </row>
    <row r="2651" spans="1:20" x14ac:dyDescent="0.3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2">
        <v>43159</v>
      </c>
      <c r="O2651" t="str">
        <f>VLOOKUP(L2651,Location!$A$1:$D$157,2,FALSE)</f>
        <v>Washington</v>
      </c>
      <c r="P2651" t="str">
        <f>VLOOKUP(L2651,Location!$A$1:$D$157,3,FALSE)</f>
        <v>West</v>
      </c>
      <c r="Q2651" t="str">
        <f>VLOOKUP(L2651,Location!$A$1:$D$157,4,FALSE)</f>
        <v>Small Market</v>
      </c>
      <c r="R2651" t="str">
        <f>VLOOKUP(M2651,Product!$A$1:$D$14,2,FALSE)</f>
        <v>Green Tea</v>
      </c>
      <c r="S2651" t="str">
        <f>VLOOKUP(M2651,Product!$A$1:$D$14,3,FALSE)</f>
        <v>Tea</v>
      </c>
      <c r="T2651" t="str">
        <f>VLOOKUP(M2651,Product!$A$1:$D$14,4,FALSE)</f>
        <v>Regular</v>
      </c>
    </row>
    <row r="2652" spans="1:20" x14ac:dyDescent="0.3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s="2">
        <v>43159</v>
      </c>
      <c r="O2652" t="str">
        <f>VLOOKUP(L2652,Location!$A$1:$D$157,2,FALSE)</f>
        <v>Washington</v>
      </c>
      <c r="P2652" t="str">
        <f>VLOOKUP(L2652,Location!$A$1:$D$157,3,FALSE)</f>
        <v>West</v>
      </c>
      <c r="Q2652" t="str">
        <f>VLOOKUP(L2652,Location!$A$1:$D$157,4,FALSE)</f>
        <v>Small Market</v>
      </c>
      <c r="R2652" t="str">
        <f>VLOOKUP(M2652,Product!$A$1:$D$14,2,FALSE)</f>
        <v>Caffe Latte</v>
      </c>
      <c r="S2652" t="str">
        <f>VLOOKUP(M2652,Product!$A$1:$D$14,3,FALSE)</f>
        <v>Espresso</v>
      </c>
      <c r="T2652" t="str">
        <f>VLOOKUP(M2652,Product!$A$1:$D$14,4,FALSE)</f>
        <v>Regular</v>
      </c>
    </row>
    <row r="2653" spans="1:20" x14ac:dyDescent="0.3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s="2">
        <v>43159</v>
      </c>
      <c r="O2653" t="str">
        <f>VLOOKUP(L2653,Location!$A$1:$D$157,2,FALSE)</f>
        <v>Washington</v>
      </c>
      <c r="P2653" t="str">
        <f>VLOOKUP(L2653,Location!$A$1:$D$157,3,FALSE)</f>
        <v>West</v>
      </c>
      <c r="Q2653" t="str">
        <f>VLOOKUP(L2653,Location!$A$1:$D$157,4,FALSE)</f>
        <v>Small Market</v>
      </c>
      <c r="R2653" t="str">
        <f>VLOOKUP(M2653,Product!$A$1:$D$14,2,FALSE)</f>
        <v>Caffe Mocha</v>
      </c>
      <c r="S2653" t="str">
        <f>VLOOKUP(M2653,Product!$A$1:$D$14,3,FALSE)</f>
        <v>Espresso</v>
      </c>
      <c r="T2653" t="str">
        <f>VLOOKUP(M2653,Product!$A$1:$D$14,4,FALSE)</f>
        <v>Regular</v>
      </c>
    </row>
    <row r="2654" spans="1:20" x14ac:dyDescent="0.3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s="2">
        <v>43159</v>
      </c>
      <c r="O2654" t="str">
        <f>VLOOKUP(L2654,Location!$A$1:$D$157,2,FALSE)</f>
        <v>Washington</v>
      </c>
      <c r="P2654" t="str">
        <f>VLOOKUP(L2654,Location!$A$1:$D$157,3,FALSE)</f>
        <v>West</v>
      </c>
      <c r="Q2654" t="str">
        <f>VLOOKUP(L2654,Location!$A$1:$D$157,4,FALSE)</f>
        <v>Small Market</v>
      </c>
      <c r="R2654" t="str">
        <f>VLOOKUP(M2654,Product!$A$1:$D$14,2,FALSE)</f>
        <v>Decaf Espresso</v>
      </c>
      <c r="S2654" t="str">
        <f>VLOOKUP(M2654,Product!$A$1:$D$14,3,FALSE)</f>
        <v>Espresso</v>
      </c>
      <c r="T2654" t="str">
        <f>VLOOKUP(M2654,Product!$A$1:$D$14,4,FALSE)</f>
        <v>Decaf</v>
      </c>
    </row>
    <row r="2655" spans="1:20" x14ac:dyDescent="0.3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s="2">
        <v>43159</v>
      </c>
      <c r="O2655" t="str">
        <f>VLOOKUP(L2655,Location!$A$1:$D$157,2,FALSE)</f>
        <v>Washington</v>
      </c>
      <c r="P2655" t="str">
        <f>VLOOKUP(L2655,Location!$A$1:$D$157,3,FALSE)</f>
        <v>West</v>
      </c>
      <c r="Q2655" t="str">
        <f>VLOOKUP(L2655,Location!$A$1:$D$157,4,FALSE)</f>
        <v>Small Market</v>
      </c>
      <c r="R2655" t="str">
        <f>VLOOKUP(M2655,Product!$A$1:$D$14,2,FALSE)</f>
        <v>Columbian</v>
      </c>
      <c r="S2655" t="str">
        <f>VLOOKUP(M2655,Product!$A$1:$D$14,3,FALSE)</f>
        <v>Coffee</v>
      </c>
      <c r="T2655" t="str">
        <f>VLOOKUP(M2655,Product!$A$1:$D$14,4,FALSE)</f>
        <v>Regular</v>
      </c>
    </row>
    <row r="2656" spans="1:20" x14ac:dyDescent="0.3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155</v>
      </c>
      <c r="J2656">
        <v>170</v>
      </c>
      <c r="K2656">
        <v>280</v>
      </c>
      <c r="L2656">
        <v>206</v>
      </c>
      <c r="M2656">
        <v>3</v>
      </c>
      <c r="N2656" s="2">
        <v>43159</v>
      </c>
      <c r="O2656" t="str">
        <f>VLOOKUP(L2656,Location!$A$1:$D$157,2,FALSE)</f>
        <v>Washington</v>
      </c>
      <c r="P2656" t="str">
        <f>VLOOKUP(L2656,Location!$A$1:$D$157,3,FALSE)</f>
        <v>West</v>
      </c>
      <c r="Q2656" t="str">
        <f>VLOOKUP(L2656,Location!$A$1:$D$157,4,FALSE)</f>
        <v>Small Market</v>
      </c>
      <c r="R2656" t="str">
        <f>VLOOKUP(M2656,Product!$A$1:$D$14,2,FALSE)</f>
        <v>Decaf Irish Cream</v>
      </c>
      <c r="S2656" t="str">
        <f>VLOOKUP(M2656,Product!$A$1:$D$14,3,FALSE)</f>
        <v>Coffee</v>
      </c>
      <c r="T2656" t="str">
        <f>VLOOKUP(M2656,Product!$A$1:$D$14,4,FALSE)</f>
        <v>Decaf</v>
      </c>
    </row>
    <row r="2657" spans="1:20" x14ac:dyDescent="0.3">
      <c r="A2657">
        <v>140</v>
      </c>
      <c r="B2657">
        <v>163</v>
      </c>
      <c r="C2657">
        <v>346</v>
      </c>
      <c r="D2657">
        <v>116</v>
      </c>
      <c r="E2657">
        <v>69</v>
      </c>
      <c r="F2657">
        <v>45</v>
      </c>
      <c r="G2657">
        <v>1091</v>
      </c>
      <c r="H2657">
        <v>100</v>
      </c>
      <c r="I2657">
        <v>161</v>
      </c>
      <c r="J2657">
        <v>150</v>
      </c>
      <c r="K2657">
        <v>280</v>
      </c>
      <c r="L2657">
        <v>720</v>
      </c>
      <c r="M2657">
        <v>8</v>
      </c>
      <c r="N2657" s="2">
        <v>43190</v>
      </c>
      <c r="O2657" t="str">
        <f>VLOOKUP(L2657,Location!$A$1:$D$157,2,FALSE)</f>
        <v>Colorado</v>
      </c>
      <c r="P2657" t="str">
        <f>VLOOKUP(L2657,Location!$A$1:$D$157,3,FALSE)</f>
        <v>Central</v>
      </c>
      <c r="Q2657" t="str">
        <f>VLOOKUP(L2657,Location!$A$1:$D$157,4,FALSE)</f>
        <v>Major Market</v>
      </c>
      <c r="R2657" t="str">
        <f>VLOOKUP(M2657,Product!$A$1:$D$14,2,FALSE)</f>
        <v>Chamomile</v>
      </c>
      <c r="S2657" t="str">
        <f>VLOOKUP(M2657,Product!$A$1:$D$14,3,FALSE)</f>
        <v>Herbal Tea</v>
      </c>
      <c r="T2657" t="str">
        <f>VLOOKUP(M2657,Product!$A$1:$D$14,4,FALSE)</f>
        <v>Decaf</v>
      </c>
    </row>
    <row r="2658" spans="1:20" x14ac:dyDescent="0.3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s="2">
        <v>43190</v>
      </c>
      <c r="O2658" t="str">
        <f>VLOOKUP(L2658,Location!$A$1:$D$157,2,FALSE)</f>
        <v>Colorado</v>
      </c>
      <c r="P2658" t="str">
        <f>VLOOKUP(L2658,Location!$A$1:$D$157,3,FALSE)</f>
        <v>Central</v>
      </c>
      <c r="Q2658" t="str">
        <f>VLOOKUP(L2658,Location!$A$1:$D$157,4,FALSE)</f>
        <v>Major Market</v>
      </c>
      <c r="R2658" t="str">
        <f>VLOOKUP(M2658,Product!$A$1:$D$14,2,FALSE)</f>
        <v>Lemon</v>
      </c>
      <c r="S2658" t="str">
        <f>VLOOKUP(M2658,Product!$A$1:$D$14,3,FALSE)</f>
        <v>Herbal Tea</v>
      </c>
      <c r="T2658" t="str">
        <f>VLOOKUP(M2658,Product!$A$1:$D$14,4,FALSE)</f>
        <v>Decaf</v>
      </c>
    </row>
    <row r="2659" spans="1:20" x14ac:dyDescent="0.3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2">
        <v>43190</v>
      </c>
      <c r="O2659" t="str">
        <f>VLOOKUP(L2659,Location!$A$1:$D$157,2,FALSE)</f>
        <v>Colorado</v>
      </c>
      <c r="P2659" t="str">
        <f>VLOOKUP(L2659,Location!$A$1:$D$157,3,FALSE)</f>
        <v>Central</v>
      </c>
      <c r="Q2659" t="str">
        <f>VLOOKUP(L2659,Location!$A$1:$D$157,4,FALSE)</f>
        <v>Major Market</v>
      </c>
      <c r="R2659" t="str">
        <f>VLOOKUP(M2659,Product!$A$1:$D$14,2,FALSE)</f>
        <v>Mint</v>
      </c>
      <c r="S2659" t="str">
        <f>VLOOKUP(M2659,Product!$A$1:$D$14,3,FALSE)</f>
        <v>Herbal Tea</v>
      </c>
      <c r="T2659" t="str">
        <f>VLOOKUP(M2659,Product!$A$1:$D$14,4,FALSE)</f>
        <v>Decaf</v>
      </c>
    </row>
    <row r="2660" spans="1:20" x14ac:dyDescent="0.3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s="2">
        <v>43190</v>
      </c>
      <c r="O2660" t="str">
        <f>VLOOKUP(L2660,Location!$A$1:$D$157,2,FALSE)</f>
        <v>Colorado</v>
      </c>
      <c r="P2660" t="str">
        <f>VLOOKUP(L2660,Location!$A$1:$D$157,3,FALSE)</f>
        <v>Central</v>
      </c>
      <c r="Q2660" t="str">
        <f>VLOOKUP(L2660,Location!$A$1:$D$157,4,FALSE)</f>
        <v>Major Market</v>
      </c>
      <c r="R2660" t="str">
        <f>VLOOKUP(M2660,Product!$A$1:$D$14,2,FALSE)</f>
        <v>Darjeeling</v>
      </c>
      <c r="S2660" t="str">
        <f>VLOOKUP(M2660,Product!$A$1:$D$14,3,FALSE)</f>
        <v>Tea</v>
      </c>
      <c r="T2660" t="str">
        <f>VLOOKUP(M2660,Product!$A$1:$D$14,4,FALSE)</f>
        <v>Regular</v>
      </c>
    </row>
    <row r="2661" spans="1:20" x14ac:dyDescent="0.3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s="2">
        <v>43190</v>
      </c>
      <c r="O2661" t="str">
        <f>VLOOKUP(L2661,Location!$A$1:$D$157,2,FALSE)</f>
        <v>Colorado</v>
      </c>
      <c r="P2661" t="str">
        <f>VLOOKUP(L2661,Location!$A$1:$D$157,3,FALSE)</f>
        <v>Central</v>
      </c>
      <c r="Q2661" t="str">
        <f>VLOOKUP(L2661,Location!$A$1:$D$157,4,FALSE)</f>
        <v>Major Market</v>
      </c>
      <c r="R2661" t="str">
        <f>VLOOKUP(M2661,Product!$A$1:$D$14,2,FALSE)</f>
        <v>Earl Grey</v>
      </c>
      <c r="S2661" t="str">
        <f>VLOOKUP(M2661,Product!$A$1:$D$14,3,FALSE)</f>
        <v>Tea</v>
      </c>
      <c r="T2661" t="str">
        <f>VLOOKUP(M2661,Product!$A$1:$D$14,4,FALSE)</f>
        <v>Regular</v>
      </c>
    </row>
    <row r="2662" spans="1:20" x14ac:dyDescent="0.3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s="2">
        <v>43190</v>
      </c>
      <c r="O2662" t="str">
        <f>VLOOKUP(L2662,Location!$A$1:$D$157,2,FALSE)</f>
        <v>Colorado</v>
      </c>
      <c r="P2662" t="str">
        <f>VLOOKUP(L2662,Location!$A$1:$D$157,3,FALSE)</f>
        <v>Central</v>
      </c>
      <c r="Q2662" t="str">
        <f>VLOOKUP(L2662,Location!$A$1:$D$157,4,FALSE)</f>
        <v>Major Market</v>
      </c>
      <c r="R2662" t="str">
        <f>VLOOKUP(M2662,Product!$A$1:$D$14,2,FALSE)</f>
        <v>Green Tea</v>
      </c>
      <c r="S2662" t="str">
        <f>VLOOKUP(M2662,Product!$A$1:$D$14,3,FALSE)</f>
        <v>Tea</v>
      </c>
      <c r="T2662" t="str">
        <f>VLOOKUP(M2662,Product!$A$1:$D$14,4,FALSE)</f>
        <v>Regular</v>
      </c>
    </row>
    <row r="2663" spans="1:20" x14ac:dyDescent="0.3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s="2">
        <v>43190</v>
      </c>
      <c r="O2663" t="str">
        <f>VLOOKUP(L2663,Location!$A$1:$D$157,2,FALSE)</f>
        <v>Colorado</v>
      </c>
      <c r="P2663" t="str">
        <f>VLOOKUP(L2663,Location!$A$1:$D$157,3,FALSE)</f>
        <v>Central</v>
      </c>
      <c r="Q2663" t="str">
        <f>VLOOKUP(L2663,Location!$A$1:$D$157,4,FALSE)</f>
        <v>Major Market</v>
      </c>
      <c r="R2663" t="str">
        <f>VLOOKUP(M2663,Product!$A$1:$D$14,2,FALSE)</f>
        <v>Caffe Mocha</v>
      </c>
      <c r="S2663" t="str">
        <f>VLOOKUP(M2663,Product!$A$1:$D$14,3,FALSE)</f>
        <v>Espresso</v>
      </c>
      <c r="T2663" t="str">
        <f>VLOOKUP(M2663,Product!$A$1:$D$14,4,FALSE)</f>
        <v>Regular</v>
      </c>
    </row>
    <row r="2664" spans="1:20" x14ac:dyDescent="0.3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s="2">
        <v>43190</v>
      </c>
      <c r="O2664" t="str">
        <f>VLOOKUP(L2664,Location!$A$1:$D$157,2,FALSE)</f>
        <v>Colorado</v>
      </c>
      <c r="P2664" t="str">
        <f>VLOOKUP(L2664,Location!$A$1:$D$157,3,FALSE)</f>
        <v>Central</v>
      </c>
      <c r="Q2664" t="str">
        <f>VLOOKUP(L2664,Location!$A$1:$D$157,4,FALSE)</f>
        <v>Major Market</v>
      </c>
      <c r="R2664" t="str">
        <f>VLOOKUP(M2664,Product!$A$1:$D$14,2,FALSE)</f>
        <v>Decaf Espresso</v>
      </c>
      <c r="S2664" t="str">
        <f>VLOOKUP(M2664,Product!$A$1:$D$14,3,FALSE)</f>
        <v>Espresso</v>
      </c>
      <c r="T2664" t="str">
        <f>VLOOKUP(M2664,Product!$A$1:$D$14,4,FALSE)</f>
        <v>Decaf</v>
      </c>
    </row>
    <row r="2665" spans="1:20" x14ac:dyDescent="0.3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s="2">
        <v>43190</v>
      </c>
      <c r="O2665" t="str">
        <f>VLOOKUP(L2665,Location!$A$1:$D$157,2,FALSE)</f>
        <v>Colorado</v>
      </c>
      <c r="P2665" t="str">
        <f>VLOOKUP(L2665,Location!$A$1:$D$157,3,FALSE)</f>
        <v>Central</v>
      </c>
      <c r="Q2665" t="str">
        <f>VLOOKUP(L2665,Location!$A$1:$D$157,4,FALSE)</f>
        <v>Major Market</v>
      </c>
      <c r="R2665" t="str">
        <f>VLOOKUP(M2665,Product!$A$1:$D$14,2,FALSE)</f>
        <v>Amaretto</v>
      </c>
      <c r="S2665" t="str">
        <f>VLOOKUP(M2665,Product!$A$1:$D$14,3,FALSE)</f>
        <v>Coffee</v>
      </c>
      <c r="T2665" t="str">
        <f>VLOOKUP(M2665,Product!$A$1:$D$14,4,FALSE)</f>
        <v>Regular</v>
      </c>
    </row>
    <row r="2666" spans="1:20" x14ac:dyDescent="0.3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s="2">
        <v>43190</v>
      </c>
      <c r="O2666" t="str">
        <f>VLOOKUP(L2666,Location!$A$1:$D$157,2,FALSE)</f>
        <v>Colorado</v>
      </c>
      <c r="P2666" t="str">
        <f>VLOOKUP(L2666,Location!$A$1:$D$157,3,FALSE)</f>
        <v>Central</v>
      </c>
      <c r="Q2666" t="str">
        <f>VLOOKUP(L2666,Location!$A$1:$D$157,4,FALSE)</f>
        <v>Major Market</v>
      </c>
      <c r="R2666" t="str">
        <f>VLOOKUP(M2666,Product!$A$1:$D$14,2,FALSE)</f>
        <v>Columbian</v>
      </c>
      <c r="S2666" t="str">
        <f>VLOOKUP(M2666,Product!$A$1:$D$14,3,FALSE)</f>
        <v>Coffee</v>
      </c>
      <c r="T2666" t="str">
        <f>VLOOKUP(M2666,Product!$A$1:$D$14,4,FALSE)</f>
        <v>Regular</v>
      </c>
    </row>
    <row r="2667" spans="1:20" x14ac:dyDescent="0.3">
      <c r="A2667">
        <v>156</v>
      </c>
      <c r="B2667">
        <v>145</v>
      </c>
      <c r="C2667">
        <v>261</v>
      </c>
      <c r="D2667">
        <v>112</v>
      </c>
      <c r="E2667">
        <v>40</v>
      </c>
      <c r="F2667">
        <v>28</v>
      </c>
      <c r="G2667">
        <v>822</v>
      </c>
      <c r="H2667">
        <v>120</v>
      </c>
      <c r="I2667">
        <v>91</v>
      </c>
      <c r="J2667">
        <v>150</v>
      </c>
      <c r="K2667">
        <v>250</v>
      </c>
      <c r="L2667">
        <v>303</v>
      </c>
      <c r="M2667">
        <v>3</v>
      </c>
      <c r="N2667" s="2">
        <v>43190</v>
      </c>
      <c r="O2667" t="str">
        <f>VLOOKUP(L2667,Location!$A$1:$D$157,2,FALSE)</f>
        <v>Colorado</v>
      </c>
      <c r="P2667" t="str">
        <f>VLOOKUP(L2667,Location!$A$1:$D$157,3,FALSE)</f>
        <v>Central</v>
      </c>
      <c r="Q2667" t="str">
        <f>VLOOKUP(L2667,Location!$A$1:$D$157,4,FALSE)</f>
        <v>Major Market</v>
      </c>
      <c r="R2667" t="str">
        <f>VLOOKUP(M2667,Product!$A$1:$D$14,2,FALSE)</f>
        <v>Decaf Irish Cream</v>
      </c>
      <c r="S2667" t="str">
        <f>VLOOKUP(M2667,Product!$A$1:$D$14,3,FALSE)</f>
        <v>Coffee</v>
      </c>
      <c r="T2667" t="str">
        <f>VLOOKUP(M2667,Product!$A$1:$D$14,4,FALSE)</f>
        <v>Decaf</v>
      </c>
    </row>
    <row r="2668" spans="1:20" x14ac:dyDescent="0.3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s="2">
        <v>43190</v>
      </c>
      <c r="O2668" t="str">
        <f>VLOOKUP(L2668,Location!$A$1:$D$157,2,FALSE)</f>
        <v>Illinois</v>
      </c>
      <c r="P2668" t="str">
        <f>VLOOKUP(L2668,Location!$A$1:$D$157,3,FALSE)</f>
        <v>Central</v>
      </c>
      <c r="Q2668" t="str">
        <f>VLOOKUP(L2668,Location!$A$1:$D$157,4,FALSE)</f>
        <v>Major Market</v>
      </c>
      <c r="R2668" t="str">
        <f>VLOOKUP(M2668,Product!$A$1:$D$14,2,FALSE)</f>
        <v>Chamomile</v>
      </c>
      <c r="S2668" t="str">
        <f>VLOOKUP(M2668,Product!$A$1:$D$14,3,FALSE)</f>
        <v>Herbal Tea</v>
      </c>
      <c r="T2668" t="str">
        <f>VLOOKUP(M2668,Product!$A$1:$D$14,4,FALSE)</f>
        <v>Decaf</v>
      </c>
    </row>
    <row r="2669" spans="1:20" x14ac:dyDescent="0.3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s="2">
        <v>43190</v>
      </c>
      <c r="O2669" t="str">
        <f>VLOOKUP(L2669,Location!$A$1:$D$157,2,FALSE)</f>
        <v>Illinois</v>
      </c>
      <c r="P2669" t="str">
        <f>VLOOKUP(L2669,Location!$A$1:$D$157,3,FALSE)</f>
        <v>Central</v>
      </c>
      <c r="Q2669" t="str">
        <f>VLOOKUP(L2669,Location!$A$1:$D$157,4,FALSE)</f>
        <v>Major Market</v>
      </c>
      <c r="R2669" t="str">
        <f>VLOOKUP(M2669,Product!$A$1:$D$14,2,FALSE)</f>
        <v>Lemon</v>
      </c>
      <c r="S2669" t="str">
        <f>VLOOKUP(M2669,Product!$A$1:$D$14,3,FALSE)</f>
        <v>Herbal Tea</v>
      </c>
      <c r="T2669" t="str">
        <f>VLOOKUP(M2669,Product!$A$1:$D$14,4,FALSE)</f>
        <v>Decaf</v>
      </c>
    </row>
    <row r="2670" spans="1:20" x14ac:dyDescent="0.3">
      <c r="A2670">
        <v>157</v>
      </c>
      <c r="B2670">
        <v>145</v>
      </c>
      <c r="C2670">
        <v>261</v>
      </c>
      <c r="D2670">
        <v>99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s="2">
        <v>43190</v>
      </c>
      <c r="O2670" t="str">
        <f>VLOOKUP(L2670,Location!$A$1:$D$157,2,FALSE)</f>
        <v>Illinois</v>
      </c>
      <c r="P2670" t="str">
        <f>VLOOKUP(L2670,Location!$A$1:$D$157,3,FALSE)</f>
        <v>Central</v>
      </c>
      <c r="Q2670" t="str">
        <f>VLOOKUP(L2670,Location!$A$1:$D$157,4,FALSE)</f>
        <v>Major Market</v>
      </c>
      <c r="R2670" t="str">
        <f>VLOOKUP(M2670,Product!$A$1:$D$14,2,FALSE)</f>
        <v>Mint</v>
      </c>
      <c r="S2670" t="str">
        <f>VLOOKUP(M2670,Product!$A$1:$D$14,3,FALSE)</f>
        <v>Herbal Tea</v>
      </c>
      <c r="T2670" t="str">
        <f>VLOOKUP(M2670,Product!$A$1:$D$14,4,FALSE)</f>
        <v>Decaf</v>
      </c>
    </row>
    <row r="2671" spans="1:20" x14ac:dyDescent="0.3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2">
        <v>43190</v>
      </c>
      <c r="O2671" t="str">
        <f>VLOOKUP(L2671,Location!$A$1:$D$157,2,FALSE)</f>
        <v>Illinois</v>
      </c>
      <c r="P2671" t="str">
        <f>VLOOKUP(L2671,Location!$A$1:$D$157,3,FALSE)</f>
        <v>Central</v>
      </c>
      <c r="Q2671" t="str">
        <f>VLOOKUP(L2671,Location!$A$1:$D$157,4,FALSE)</f>
        <v>Major Market</v>
      </c>
      <c r="R2671" t="str">
        <f>VLOOKUP(M2671,Product!$A$1:$D$14,2,FALSE)</f>
        <v>Darjeeling</v>
      </c>
      <c r="S2671" t="str">
        <f>VLOOKUP(M2671,Product!$A$1:$D$14,3,FALSE)</f>
        <v>Tea</v>
      </c>
      <c r="T2671" t="str">
        <f>VLOOKUP(M2671,Product!$A$1:$D$14,4,FALSE)</f>
        <v>Regular</v>
      </c>
    </row>
    <row r="2672" spans="1:20" x14ac:dyDescent="0.3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s="2">
        <v>43190</v>
      </c>
      <c r="O2672" t="str">
        <f>VLOOKUP(L2672,Location!$A$1:$D$157,2,FALSE)</f>
        <v>Illinois</v>
      </c>
      <c r="P2672" t="str">
        <f>VLOOKUP(L2672,Location!$A$1:$D$157,3,FALSE)</f>
        <v>Central</v>
      </c>
      <c r="Q2672" t="str">
        <f>VLOOKUP(L2672,Location!$A$1:$D$157,4,FALSE)</f>
        <v>Major Market</v>
      </c>
      <c r="R2672" t="str">
        <f>VLOOKUP(M2672,Product!$A$1:$D$14,2,FALSE)</f>
        <v>Earl Grey</v>
      </c>
      <c r="S2672" t="str">
        <f>VLOOKUP(M2672,Product!$A$1:$D$14,3,FALSE)</f>
        <v>Tea</v>
      </c>
      <c r="T2672" t="str">
        <f>VLOOKUP(M2672,Product!$A$1:$D$14,4,FALSE)</f>
        <v>Regular</v>
      </c>
    </row>
    <row r="2673" spans="1:20" x14ac:dyDescent="0.3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228</v>
      </c>
      <c r="J2673">
        <v>400</v>
      </c>
      <c r="K2673">
        <v>690</v>
      </c>
      <c r="L2673">
        <v>309</v>
      </c>
      <c r="M2673">
        <v>5</v>
      </c>
      <c r="N2673" s="2">
        <v>43190</v>
      </c>
      <c r="O2673" t="str">
        <f>VLOOKUP(L2673,Location!$A$1:$D$157,2,FALSE)</f>
        <v>Illinois</v>
      </c>
      <c r="P2673" t="str">
        <f>VLOOKUP(L2673,Location!$A$1:$D$157,3,FALSE)</f>
        <v>Central</v>
      </c>
      <c r="Q2673" t="str">
        <f>VLOOKUP(L2673,Location!$A$1:$D$157,4,FALSE)</f>
        <v>Major Market</v>
      </c>
      <c r="R2673" t="str">
        <f>VLOOKUP(M2673,Product!$A$1:$D$14,2,FALSE)</f>
        <v>Caffe Mocha</v>
      </c>
      <c r="S2673" t="str">
        <f>VLOOKUP(M2673,Product!$A$1:$D$14,3,FALSE)</f>
        <v>Espresso</v>
      </c>
      <c r="T2673" t="str">
        <f>VLOOKUP(M2673,Product!$A$1:$D$14,4,FALSE)</f>
        <v>Regular</v>
      </c>
    </row>
    <row r="2674" spans="1:20" x14ac:dyDescent="0.3">
      <c r="A2674">
        <v>221</v>
      </c>
      <c r="B2674">
        <v>239</v>
      </c>
      <c r="C2674">
        <v>509</v>
      </c>
      <c r="D2674">
        <v>230</v>
      </c>
      <c r="E2674">
        <v>90</v>
      </c>
      <c r="F2674">
        <v>66</v>
      </c>
      <c r="G2674">
        <v>1464</v>
      </c>
      <c r="H2674">
        <v>200</v>
      </c>
      <c r="I2674">
        <v>188</v>
      </c>
      <c r="J2674">
        <v>290</v>
      </c>
      <c r="K2674">
        <v>560</v>
      </c>
      <c r="L2674">
        <v>815</v>
      </c>
      <c r="M2674">
        <v>6</v>
      </c>
      <c r="N2674" s="2">
        <v>43190</v>
      </c>
      <c r="O2674" t="str">
        <f>VLOOKUP(L2674,Location!$A$1:$D$157,2,FALSE)</f>
        <v>Illinois</v>
      </c>
      <c r="P2674" t="str">
        <f>VLOOKUP(L2674,Location!$A$1:$D$157,3,FALSE)</f>
        <v>Central</v>
      </c>
      <c r="Q2674" t="str">
        <f>VLOOKUP(L2674,Location!$A$1:$D$157,4,FALSE)</f>
        <v>Major Market</v>
      </c>
      <c r="R2674" t="str">
        <f>VLOOKUP(M2674,Product!$A$1:$D$14,2,FALSE)</f>
        <v>Decaf Espresso</v>
      </c>
      <c r="S2674" t="str">
        <f>VLOOKUP(M2674,Product!$A$1:$D$14,3,FALSE)</f>
        <v>Espresso</v>
      </c>
      <c r="T2674" t="str">
        <f>VLOOKUP(M2674,Product!$A$1:$D$14,4,FALSE)</f>
        <v>Decaf</v>
      </c>
    </row>
    <row r="2675" spans="1:20" x14ac:dyDescent="0.3">
      <c r="A2675">
        <v>232</v>
      </c>
      <c r="B2675">
        <v>265</v>
      </c>
      <c r="C2675">
        <v>486</v>
      </c>
      <c r="D2675">
        <v>167</v>
      </c>
      <c r="E2675">
        <v>109</v>
      </c>
      <c r="F2675">
        <v>63</v>
      </c>
      <c r="G2675">
        <v>865</v>
      </c>
      <c r="H2675">
        <v>170</v>
      </c>
      <c r="I2675">
        <v>151</v>
      </c>
      <c r="J2675">
        <v>270</v>
      </c>
      <c r="K2675">
        <v>470</v>
      </c>
      <c r="L2675">
        <v>630</v>
      </c>
      <c r="M2675">
        <v>2</v>
      </c>
      <c r="N2675" s="2">
        <v>43190</v>
      </c>
      <c r="O2675" t="str">
        <f>VLOOKUP(L2675,Location!$A$1:$D$157,2,FALSE)</f>
        <v>Illinois</v>
      </c>
      <c r="P2675" t="str">
        <f>VLOOKUP(L2675,Location!$A$1:$D$157,3,FALSE)</f>
        <v>Central</v>
      </c>
      <c r="Q2675" t="str">
        <f>VLOOKUP(L2675,Location!$A$1:$D$157,4,FALSE)</f>
        <v>Major Market</v>
      </c>
      <c r="R2675" t="str">
        <f>VLOOKUP(M2675,Product!$A$1:$D$14,2,FALSE)</f>
        <v>Columbian</v>
      </c>
      <c r="S2675" t="str">
        <f>VLOOKUP(M2675,Product!$A$1:$D$14,3,FALSE)</f>
        <v>Coffee</v>
      </c>
      <c r="T2675" t="str">
        <f>VLOOKUP(M2675,Product!$A$1:$D$14,4,FALSE)</f>
        <v>Regular</v>
      </c>
    </row>
    <row r="2676" spans="1:20" x14ac:dyDescent="0.3">
      <c r="A2676">
        <v>172</v>
      </c>
      <c r="B2676">
        <v>178</v>
      </c>
      <c r="C2676">
        <v>321</v>
      </c>
      <c r="D2676">
        <v>113</v>
      </c>
      <c r="E2676">
        <v>62</v>
      </c>
      <c r="F2676">
        <v>39</v>
      </c>
      <c r="G2676">
        <v>611</v>
      </c>
      <c r="H2676">
        <v>130</v>
      </c>
      <c r="I2676">
        <v>92</v>
      </c>
      <c r="J2676">
        <v>180</v>
      </c>
      <c r="K2676">
        <v>310</v>
      </c>
      <c r="L2676">
        <v>312</v>
      </c>
      <c r="M2676">
        <v>3</v>
      </c>
      <c r="N2676" s="2">
        <v>43190</v>
      </c>
      <c r="O2676" t="str">
        <f>VLOOKUP(L2676,Location!$A$1:$D$157,2,FALSE)</f>
        <v>Illinois</v>
      </c>
      <c r="P2676" t="str">
        <f>VLOOKUP(L2676,Location!$A$1:$D$157,3,FALSE)</f>
        <v>Central</v>
      </c>
      <c r="Q2676" t="str">
        <f>VLOOKUP(L2676,Location!$A$1:$D$157,4,FALSE)</f>
        <v>Major Market</v>
      </c>
      <c r="R2676" t="str">
        <f>VLOOKUP(M2676,Product!$A$1:$D$14,2,FALSE)</f>
        <v>Decaf Irish Cream</v>
      </c>
      <c r="S2676" t="str">
        <f>VLOOKUP(M2676,Product!$A$1:$D$14,3,FALSE)</f>
        <v>Coffee</v>
      </c>
      <c r="T2676" t="str">
        <f>VLOOKUP(M2676,Product!$A$1:$D$14,4,FALSE)</f>
        <v>Decaf</v>
      </c>
    </row>
    <row r="2677" spans="1:20" x14ac:dyDescent="0.3">
      <c r="A2677">
        <v>326</v>
      </c>
      <c r="B2677">
        <v>335</v>
      </c>
      <c r="C2677">
        <v>626</v>
      </c>
      <c r="D2677">
        <v>268</v>
      </c>
      <c r="E2677">
        <v>115</v>
      </c>
      <c r="F2677">
        <v>83</v>
      </c>
      <c r="G2677">
        <v>1316</v>
      </c>
      <c r="H2677">
        <v>210</v>
      </c>
      <c r="I2677">
        <v>185</v>
      </c>
      <c r="J2677">
        <v>300</v>
      </c>
      <c r="K2677">
        <v>510</v>
      </c>
      <c r="L2677">
        <v>563</v>
      </c>
      <c r="M2677">
        <v>8</v>
      </c>
      <c r="N2677" s="2">
        <v>43190</v>
      </c>
      <c r="O2677" t="str">
        <f>VLOOKUP(L2677,Location!$A$1:$D$157,2,FALSE)</f>
        <v>Iowa</v>
      </c>
      <c r="P2677" t="str">
        <f>VLOOKUP(L2677,Location!$A$1:$D$157,3,FALSE)</f>
        <v>Central</v>
      </c>
      <c r="Q2677" t="str">
        <f>VLOOKUP(L2677,Location!$A$1:$D$157,4,FALSE)</f>
        <v>Small Market</v>
      </c>
      <c r="R2677" t="str">
        <f>VLOOKUP(M2677,Product!$A$1:$D$14,2,FALSE)</f>
        <v>Chamomile</v>
      </c>
      <c r="S2677" t="str">
        <f>VLOOKUP(M2677,Product!$A$1:$D$14,3,FALSE)</f>
        <v>Herbal Tea</v>
      </c>
      <c r="T2677" t="str">
        <f>VLOOKUP(M2677,Product!$A$1:$D$14,4,FALSE)</f>
        <v>Decaf</v>
      </c>
    </row>
    <row r="2678" spans="1:20" x14ac:dyDescent="0.3">
      <c r="A2678">
        <v>171</v>
      </c>
      <c r="B2678">
        <v>178</v>
      </c>
      <c r="C2678">
        <v>321</v>
      </c>
      <c r="D2678">
        <v>95</v>
      </c>
      <c r="E2678">
        <v>63</v>
      </c>
      <c r="F2678">
        <v>39</v>
      </c>
      <c r="G2678">
        <v>611</v>
      </c>
      <c r="H2678">
        <v>120</v>
      </c>
      <c r="I2678">
        <v>74</v>
      </c>
      <c r="J2678">
        <v>160</v>
      </c>
      <c r="K2678">
        <v>260</v>
      </c>
      <c r="L2678">
        <v>319</v>
      </c>
      <c r="M2678">
        <v>9</v>
      </c>
      <c r="N2678" s="2">
        <v>43190</v>
      </c>
      <c r="O2678" t="str">
        <f>VLOOKUP(L2678,Location!$A$1:$D$157,2,FALSE)</f>
        <v>Iowa</v>
      </c>
      <c r="P2678" t="str">
        <f>VLOOKUP(L2678,Location!$A$1:$D$157,3,FALSE)</f>
        <v>Central</v>
      </c>
      <c r="Q2678" t="str">
        <f>VLOOKUP(L2678,Location!$A$1:$D$157,4,FALSE)</f>
        <v>Small Market</v>
      </c>
      <c r="R2678" t="str">
        <f>VLOOKUP(M2678,Product!$A$1:$D$14,2,FALSE)</f>
        <v>Lemon</v>
      </c>
      <c r="S2678" t="str">
        <f>VLOOKUP(M2678,Product!$A$1:$D$14,3,FALSE)</f>
        <v>Herbal Tea</v>
      </c>
      <c r="T2678" t="str">
        <f>VLOOKUP(M2678,Product!$A$1:$D$14,4,FALSE)</f>
        <v>Decaf</v>
      </c>
    </row>
    <row r="2679" spans="1:20" x14ac:dyDescent="0.3">
      <c r="A2679">
        <v>220</v>
      </c>
      <c r="B2679">
        <v>239</v>
      </c>
      <c r="C2679">
        <v>509</v>
      </c>
      <c r="D2679">
        <v>282</v>
      </c>
      <c r="E2679">
        <v>91</v>
      </c>
      <c r="F2679">
        <v>66</v>
      </c>
      <c r="G2679">
        <v>1464</v>
      </c>
      <c r="H2679">
        <v>140</v>
      </c>
      <c r="I2679">
        <v>205</v>
      </c>
      <c r="J2679">
        <v>220</v>
      </c>
      <c r="K2679">
        <v>420</v>
      </c>
      <c r="L2679">
        <v>712</v>
      </c>
      <c r="M2679">
        <v>11</v>
      </c>
      <c r="N2679" s="2">
        <v>43190</v>
      </c>
      <c r="O2679" t="str">
        <f>VLOOKUP(L2679,Location!$A$1:$D$157,2,FALSE)</f>
        <v>Iowa</v>
      </c>
      <c r="P2679" t="str">
        <f>VLOOKUP(L2679,Location!$A$1:$D$157,3,FALSE)</f>
        <v>Central</v>
      </c>
      <c r="Q2679" t="str">
        <f>VLOOKUP(L2679,Location!$A$1:$D$157,4,FALSE)</f>
        <v>Small Market</v>
      </c>
      <c r="R2679" t="str">
        <f>VLOOKUP(M2679,Product!$A$1:$D$14,2,FALSE)</f>
        <v>Darjeeling</v>
      </c>
      <c r="S2679" t="str">
        <f>VLOOKUP(M2679,Product!$A$1:$D$14,3,FALSE)</f>
        <v>Tea</v>
      </c>
      <c r="T2679" t="str">
        <f>VLOOKUP(M2679,Product!$A$1:$D$14,4,FALSE)</f>
        <v>Regular</v>
      </c>
    </row>
    <row r="2680" spans="1:20" x14ac:dyDescent="0.3">
      <c r="A2680">
        <v>276</v>
      </c>
      <c r="B2680">
        <v>318</v>
      </c>
      <c r="C2680">
        <v>616</v>
      </c>
      <c r="D2680">
        <v>265</v>
      </c>
      <c r="E2680">
        <v>132</v>
      </c>
      <c r="F2680">
        <v>98</v>
      </c>
      <c r="G2680">
        <v>1423</v>
      </c>
      <c r="H2680">
        <v>160</v>
      </c>
      <c r="I2680">
        <v>160</v>
      </c>
      <c r="J2680">
        <v>280</v>
      </c>
      <c r="K2680">
        <v>500</v>
      </c>
      <c r="L2680">
        <v>563</v>
      </c>
      <c r="M2680">
        <v>12</v>
      </c>
      <c r="N2680" s="2">
        <v>43190</v>
      </c>
      <c r="O2680" t="str">
        <f>VLOOKUP(L2680,Location!$A$1:$D$157,2,FALSE)</f>
        <v>Iowa</v>
      </c>
      <c r="P2680" t="str">
        <f>VLOOKUP(L2680,Location!$A$1:$D$157,3,FALSE)</f>
        <v>Central</v>
      </c>
      <c r="Q2680" t="str">
        <f>VLOOKUP(L2680,Location!$A$1:$D$157,4,FALSE)</f>
        <v>Small Market</v>
      </c>
      <c r="R2680" t="str">
        <f>VLOOKUP(M2680,Product!$A$1:$D$14,2,FALSE)</f>
        <v>Earl Grey</v>
      </c>
      <c r="S2680" t="str">
        <f>VLOOKUP(M2680,Product!$A$1:$D$14,3,FALSE)</f>
        <v>Tea</v>
      </c>
      <c r="T2680" t="str">
        <f>VLOOKUP(M2680,Product!$A$1:$D$14,4,FALSE)</f>
        <v>Regular</v>
      </c>
    </row>
    <row r="2681" spans="1:20" x14ac:dyDescent="0.3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2">
        <v>43190</v>
      </c>
      <c r="O2681" t="str">
        <f>VLOOKUP(L2681,Location!$A$1:$D$157,2,FALSE)</f>
        <v>Iowa</v>
      </c>
      <c r="P2681" t="str">
        <f>VLOOKUP(L2681,Location!$A$1:$D$157,3,FALSE)</f>
        <v>Central</v>
      </c>
      <c r="Q2681" t="str">
        <f>VLOOKUP(L2681,Location!$A$1:$D$157,4,FALSE)</f>
        <v>Small Market</v>
      </c>
      <c r="R2681" t="str">
        <f>VLOOKUP(M2681,Product!$A$1:$D$14,2,FALSE)</f>
        <v>Caffe Mocha</v>
      </c>
      <c r="S2681" t="str">
        <f>VLOOKUP(M2681,Product!$A$1:$D$14,3,FALSE)</f>
        <v>Espresso</v>
      </c>
      <c r="T2681" t="str">
        <f>VLOOKUP(M2681,Product!$A$1:$D$14,4,FALSE)</f>
        <v>Regular</v>
      </c>
    </row>
    <row r="2682" spans="1:20" x14ac:dyDescent="0.3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s="2">
        <v>43190</v>
      </c>
      <c r="O2682" t="str">
        <f>VLOOKUP(L2682,Location!$A$1:$D$157,2,FALSE)</f>
        <v>Iowa</v>
      </c>
      <c r="P2682" t="str">
        <f>VLOOKUP(L2682,Location!$A$1:$D$157,3,FALSE)</f>
        <v>Central</v>
      </c>
      <c r="Q2682" t="str">
        <f>VLOOKUP(L2682,Location!$A$1:$D$157,4,FALSE)</f>
        <v>Small Market</v>
      </c>
      <c r="R2682" t="str">
        <f>VLOOKUP(M2682,Product!$A$1:$D$14,2,FALSE)</f>
        <v>Decaf Espresso</v>
      </c>
      <c r="S2682" t="str">
        <f>VLOOKUP(M2682,Product!$A$1:$D$14,3,FALSE)</f>
        <v>Espresso</v>
      </c>
      <c r="T2682" t="str">
        <f>VLOOKUP(M2682,Product!$A$1:$D$14,4,FALSE)</f>
        <v>Decaf</v>
      </c>
    </row>
    <row r="2683" spans="1:20" x14ac:dyDescent="0.3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s="2">
        <v>43190</v>
      </c>
      <c r="O2683" t="str">
        <f>VLOOKUP(L2683,Location!$A$1:$D$157,2,FALSE)</f>
        <v>Iowa</v>
      </c>
      <c r="P2683" t="str">
        <f>VLOOKUP(L2683,Location!$A$1:$D$157,3,FALSE)</f>
        <v>Central</v>
      </c>
      <c r="Q2683" t="str">
        <f>VLOOKUP(L2683,Location!$A$1:$D$157,4,FALSE)</f>
        <v>Small Market</v>
      </c>
      <c r="R2683" t="str">
        <f>VLOOKUP(M2683,Product!$A$1:$D$14,2,FALSE)</f>
        <v>Amaretto</v>
      </c>
      <c r="S2683" t="str">
        <f>VLOOKUP(M2683,Product!$A$1:$D$14,3,FALSE)</f>
        <v>Coffee</v>
      </c>
      <c r="T2683" t="str">
        <f>VLOOKUP(M2683,Product!$A$1:$D$14,4,FALSE)</f>
        <v>Regular</v>
      </c>
    </row>
    <row r="2684" spans="1:20" x14ac:dyDescent="0.3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s="2">
        <v>43190</v>
      </c>
      <c r="O2684" t="str">
        <f>VLOOKUP(L2684,Location!$A$1:$D$157,2,FALSE)</f>
        <v>Iowa</v>
      </c>
      <c r="P2684" t="str">
        <f>VLOOKUP(L2684,Location!$A$1:$D$157,3,FALSE)</f>
        <v>Central</v>
      </c>
      <c r="Q2684" t="str">
        <f>VLOOKUP(L2684,Location!$A$1:$D$157,4,FALSE)</f>
        <v>Small Market</v>
      </c>
      <c r="R2684" t="str">
        <f>VLOOKUP(M2684,Product!$A$1:$D$14,2,FALSE)</f>
        <v>Columbian</v>
      </c>
      <c r="S2684" t="str">
        <f>VLOOKUP(M2684,Product!$A$1:$D$14,3,FALSE)</f>
        <v>Coffee</v>
      </c>
      <c r="T2684" t="str">
        <f>VLOOKUP(M2684,Product!$A$1:$D$14,4,FALSE)</f>
        <v>Regular</v>
      </c>
    </row>
    <row r="2685" spans="1:20" x14ac:dyDescent="0.3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s="2">
        <v>43190</v>
      </c>
      <c r="O2685" t="str">
        <f>VLOOKUP(L2685,Location!$A$1:$D$157,2,FALSE)</f>
        <v>Iowa</v>
      </c>
      <c r="P2685" t="str">
        <f>VLOOKUP(L2685,Location!$A$1:$D$157,3,FALSE)</f>
        <v>Central</v>
      </c>
      <c r="Q2685" t="str">
        <f>VLOOKUP(L2685,Location!$A$1:$D$157,4,FALSE)</f>
        <v>Small Market</v>
      </c>
      <c r="R2685" t="str">
        <f>VLOOKUP(M2685,Product!$A$1:$D$14,2,FALSE)</f>
        <v>Decaf Irish Cream</v>
      </c>
      <c r="S2685" t="str">
        <f>VLOOKUP(M2685,Product!$A$1:$D$14,3,FALSE)</f>
        <v>Coffee</v>
      </c>
      <c r="T2685" t="str">
        <f>VLOOKUP(M2685,Product!$A$1:$D$14,4,FALSE)</f>
        <v>Decaf</v>
      </c>
    </row>
    <row r="2686" spans="1:20" x14ac:dyDescent="0.3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s="2">
        <v>43190</v>
      </c>
      <c r="O2686" t="str">
        <f>VLOOKUP(L2686,Location!$A$1:$D$157,2,FALSE)</f>
        <v>Missouri</v>
      </c>
      <c r="P2686" t="str">
        <f>VLOOKUP(L2686,Location!$A$1:$D$157,3,FALSE)</f>
        <v>Central</v>
      </c>
      <c r="Q2686" t="str">
        <f>VLOOKUP(L2686,Location!$A$1:$D$157,4,FALSE)</f>
        <v>Small Market</v>
      </c>
      <c r="R2686" t="str">
        <f>VLOOKUP(M2686,Product!$A$1:$D$14,2,FALSE)</f>
        <v>Chamomile</v>
      </c>
      <c r="S2686" t="str">
        <f>VLOOKUP(M2686,Product!$A$1:$D$14,3,FALSE)</f>
        <v>Herbal Tea</v>
      </c>
      <c r="T2686" t="str">
        <f>VLOOKUP(M2686,Product!$A$1:$D$14,4,FALSE)</f>
        <v>Decaf</v>
      </c>
    </row>
    <row r="2687" spans="1:20" x14ac:dyDescent="0.3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s="2">
        <v>43190</v>
      </c>
      <c r="O2687" t="str">
        <f>VLOOKUP(L2687,Location!$A$1:$D$157,2,FALSE)</f>
        <v>Missouri</v>
      </c>
      <c r="P2687" t="str">
        <f>VLOOKUP(L2687,Location!$A$1:$D$157,3,FALSE)</f>
        <v>Central</v>
      </c>
      <c r="Q2687" t="str">
        <f>VLOOKUP(L2687,Location!$A$1:$D$157,4,FALSE)</f>
        <v>Small Market</v>
      </c>
      <c r="R2687" t="str">
        <f>VLOOKUP(M2687,Product!$A$1:$D$14,2,FALSE)</f>
        <v>Lemon</v>
      </c>
      <c r="S2687" t="str">
        <f>VLOOKUP(M2687,Product!$A$1:$D$14,3,FALSE)</f>
        <v>Herbal Tea</v>
      </c>
      <c r="T2687" t="str">
        <f>VLOOKUP(M2687,Product!$A$1:$D$14,4,FALSE)</f>
        <v>Decaf</v>
      </c>
    </row>
    <row r="2688" spans="1:20" x14ac:dyDescent="0.3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2">
        <v>43190</v>
      </c>
      <c r="O2688" t="str">
        <f>VLOOKUP(L2688,Location!$A$1:$D$157,2,FALSE)</f>
        <v>Missouri</v>
      </c>
      <c r="P2688" t="str">
        <f>VLOOKUP(L2688,Location!$A$1:$D$157,3,FALSE)</f>
        <v>Central</v>
      </c>
      <c r="Q2688" t="str">
        <f>VLOOKUP(L2688,Location!$A$1:$D$157,4,FALSE)</f>
        <v>Small Market</v>
      </c>
      <c r="R2688" t="str">
        <f>VLOOKUP(M2688,Product!$A$1:$D$14,2,FALSE)</f>
        <v>Darjeeling</v>
      </c>
      <c r="S2688" t="str">
        <f>VLOOKUP(M2688,Product!$A$1:$D$14,3,FALSE)</f>
        <v>Tea</v>
      </c>
      <c r="T2688" t="str">
        <f>VLOOKUP(M2688,Product!$A$1:$D$14,4,FALSE)</f>
        <v>Regular</v>
      </c>
    </row>
    <row r="2689" spans="1:20" x14ac:dyDescent="0.3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s="2">
        <v>43190</v>
      </c>
      <c r="O2689" t="str">
        <f>VLOOKUP(L2689,Location!$A$1:$D$157,2,FALSE)</f>
        <v>Missouri</v>
      </c>
      <c r="P2689" t="str">
        <f>VLOOKUP(L2689,Location!$A$1:$D$157,3,FALSE)</f>
        <v>Central</v>
      </c>
      <c r="Q2689" t="str">
        <f>VLOOKUP(L2689,Location!$A$1:$D$157,4,FALSE)</f>
        <v>Small Market</v>
      </c>
      <c r="R2689" t="str">
        <f>VLOOKUP(M2689,Product!$A$1:$D$14,2,FALSE)</f>
        <v>Earl Grey</v>
      </c>
      <c r="S2689" t="str">
        <f>VLOOKUP(M2689,Product!$A$1:$D$14,3,FALSE)</f>
        <v>Tea</v>
      </c>
      <c r="T2689" t="str">
        <f>VLOOKUP(M2689,Product!$A$1:$D$14,4,FALSE)</f>
        <v>Regular</v>
      </c>
    </row>
    <row r="2690" spans="1:20" x14ac:dyDescent="0.3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s="2">
        <v>43190</v>
      </c>
      <c r="O2690" t="str">
        <f>VLOOKUP(L2690,Location!$A$1:$D$157,2,FALSE)</f>
        <v>Missouri</v>
      </c>
      <c r="P2690" t="str">
        <f>VLOOKUP(L2690,Location!$A$1:$D$157,3,FALSE)</f>
        <v>Central</v>
      </c>
      <c r="Q2690" t="str">
        <f>VLOOKUP(L2690,Location!$A$1:$D$157,4,FALSE)</f>
        <v>Small Market</v>
      </c>
      <c r="R2690" t="str">
        <f>VLOOKUP(M2690,Product!$A$1:$D$14,2,FALSE)</f>
        <v>Green Tea</v>
      </c>
      <c r="S2690" t="str">
        <f>VLOOKUP(M2690,Product!$A$1:$D$14,3,FALSE)</f>
        <v>Tea</v>
      </c>
      <c r="T2690" t="str">
        <f>VLOOKUP(M2690,Product!$A$1:$D$14,4,FALSE)</f>
        <v>Regular</v>
      </c>
    </row>
    <row r="2691" spans="1:20" x14ac:dyDescent="0.3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s="2">
        <v>43190</v>
      </c>
      <c r="O2691" t="str">
        <f>VLOOKUP(L2691,Location!$A$1:$D$157,2,FALSE)</f>
        <v>Missouri</v>
      </c>
      <c r="P2691" t="str">
        <f>VLOOKUP(L2691,Location!$A$1:$D$157,3,FALSE)</f>
        <v>Central</v>
      </c>
      <c r="Q2691" t="str">
        <f>VLOOKUP(L2691,Location!$A$1:$D$157,4,FALSE)</f>
        <v>Small Market</v>
      </c>
      <c r="R2691" t="str">
        <f>VLOOKUP(M2691,Product!$A$1:$D$14,2,FALSE)</f>
        <v>Caffe Mocha</v>
      </c>
      <c r="S2691" t="str">
        <f>VLOOKUP(M2691,Product!$A$1:$D$14,3,FALSE)</f>
        <v>Espresso</v>
      </c>
      <c r="T2691" t="str">
        <f>VLOOKUP(M2691,Product!$A$1:$D$14,4,FALSE)</f>
        <v>Regular</v>
      </c>
    </row>
    <row r="2692" spans="1:20" x14ac:dyDescent="0.3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s="2">
        <v>43190</v>
      </c>
      <c r="O2692" t="str">
        <f>VLOOKUP(L2692,Location!$A$1:$D$157,2,FALSE)</f>
        <v>Missouri</v>
      </c>
      <c r="P2692" t="str">
        <f>VLOOKUP(L2692,Location!$A$1:$D$157,3,FALSE)</f>
        <v>Central</v>
      </c>
      <c r="Q2692" t="str">
        <f>VLOOKUP(L2692,Location!$A$1:$D$157,4,FALSE)</f>
        <v>Small Market</v>
      </c>
      <c r="R2692" t="str">
        <f>VLOOKUP(M2692,Product!$A$1:$D$14,2,FALSE)</f>
        <v>Decaf Espresso</v>
      </c>
      <c r="S2692" t="str">
        <f>VLOOKUP(M2692,Product!$A$1:$D$14,3,FALSE)</f>
        <v>Espresso</v>
      </c>
      <c r="T2692" t="str">
        <f>VLOOKUP(M2692,Product!$A$1:$D$14,4,FALSE)</f>
        <v>Decaf</v>
      </c>
    </row>
    <row r="2693" spans="1:20" x14ac:dyDescent="0.3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s="2">
        <v>43190</v>
      </c>
      <c r="O2693" t="str">
        <f>VLOOKUP(L2693,Location!$A$1:$D$157,2,FALSE)</f>
        <v>Missouri</v>
      </c>
      <c r="P2693" t="str">
        <f>VLOOKUP(L2693,Location!$A$1:$D$157,3,FALSE)</f>
        <v>Central</v>
      </c>
      <c r="Q2693" t="str">
        <f>VLOOKUP(L2693,Location!$A$1:$D$157,4,FALSE)</f>
        <v>Small Market</v>
      </c>
      <c r="R2693" t="str">
        <f>VLOOKUP(M2693,Product!$A$1:$D$14,2,FALSE)</f>
        <v>Columbian</v>
      </c>
      <c r="S2693" t="str">
        <f>VLOOKUP(M2693,Product!$A$1:$D$14,3,FALSE)</f>
        <v>Coffee</v>
      </c>
      <c r="T2693" t="str">
        <f>VLOOKUP(M2693,Product!$A$1:$D$14,4,FALSE)</f>
        <v>Regular</v>
      </c>
    </row>
    <row r="2694" spans="1:20" x14ac:dyDescent="0.3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s="2">
        <v>43190</v>
      </c>
      <c r="O2694" t="str">
        <f>VLOOKUP(L2694,Location!$A$1:$D$157,2,FALSE)</f>
        <v>Missouri</v>
      </c>
      <c r="P2694" t="str">
        <f>VLOOKUP(L2694,Location!$A$1:$D$157,3,FALSE)</f>
        <v>Central</v>
      </c>
      <c r="Q2694" t="str">
        <f>VLOOKUP(L2694,Location!$A$1:$D$157,4,FALSE)</f>
        <v>Small Market</v>
      </c>
      <c r="R2694" t="str">
        <f>VLOOKUP(M2694,Product!$A$1:$D$14,2,FALSE)</f>
        <v>Decaf Irish Cream</v>
      </c>
      <c r="S2694" t="str">
        <f>VLOOKUP(M2694,Product!$A$1:$D$14,3,FALSE)</f>
        <v>Coffee</v>
      </c>
      <c r="T2694" t="str">
        <f>VLOOKUP(M2694,Product!$A$1:$D$14,4,FALSE)</f>
        <v>Decaf</v>
      </c>
    </row>
    <row r="2695" spans="1:20" x14ac:dyDescent="0.3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2">
        <v>43190</v>
      </c>
      <c r="O2695" t="str">
        <f>VLOOKUP(L2695,Location!$A$1:$D$157,2,FALSE)</f>
        <v>Ohio</v>
      </c>
      <c r="P2695" t="str">
        <f>VLOOKUP(L2695,Location!$A$1:$D$157,3,FALSE)</f>
        <v>Central</v>
      </c>
      <c r="Q2695" t="str">
        <f>VLOOKUP(L2695,Location!$A$1:$D$157,4,FALSE)</f>
        <v>Major Market</v>
      </c>
      <c r="R2695" t="str">
        <f>VLOOKUP(M2695,Product!$A$1:$D$14,2,FALSE)</f>
        <v>Chamomile</v>
      </c>
      <c r="S2695" t="str">
        <f>VLOOKUP(M2695,Product!$A$1:$D$14,3,FALSE)</f>
        <v>Herbal Tea</v>
      </c>
      <c r="T2695" t="str">
        <f>VLOOKUP(M2695,Product!$A$1:$D$14,4,FALSE)</f>
        <v>Decaf</v>
      </c>
    </row>
    <row r="2696" spans="1:20" x14ac:dyDescent="0.3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s="2">
        <v>43190</v>
      </c>
      <c r="O2696" t="str">
        <f>VLOOKUP(L2696,Location!$A$1:$D$157,2,FALSE)</f>
        <v>Ohio</v>
      </c>
      <c r="P2696" t="str">
        <f>VLOOKUP(L2696,Location!$A$1:$D$157,3,FALSE)</f>
        <v>Central</v>
      </c>
      <c r="Q2696" t="str">
        <f>VLOOKUP(L2696,Location!$A$1:$D$157,4,FALSE)</f>
        <v>Major Market</v>
      </c>
      <c r="R2696" t="str">
        <f>VLOOKUP(M2696,Product!$A$1:$D$14,2,FALSE)</f>
        <v>Lemon</v>
      </c>
      <c r="S2696" t="str">
        <f>VLOOKUP(M2696,Product!$A$1:$D$14,3,FALSE)</f>
        <v>Herbal Tea</v>
      </c>
      <c r="T2696" t="str">
        <f>VLOOKUP(M2696,Product!$A$1:$D$14,4,FALSE)</f>
        <v>Decaf</v>
      </c>
    </row>
    <row r="2697" spans="1:20" x14ac:dyDescent="0.3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s="2">
        <v>43190</v>
      </c>
      <c r="O2697" t="str">
        <f>VLOOKUP(L2697,Location!$A$1:$D$157,2,FALSE)</f>
        <v>Ohio</v>
      </c>
      <c r="P2697" t="str">
        <f>VLOOKUP(L2697,Location!$A$1:$D$157,3,FALSE)</f>
        <v>Central</v>
      </c>
      <c r="Q2697" t="str">
        <f>VLOOKUP(L2697,Location!$A$1:$D$157,4,FALSE)</f>
        <v>Major Market</v>
      </c>
      <c r="R2697" t="str">
        <f>VLOOKUP(M2697,Product!$A$1:$D$14,2,FALSE)</f>
        <v>Darjeeling</v>
      </c>
      <c r="S2697" t="str">
        <f>VLOOKUP(M2697,Product!$A$1:$D$14,3,FALSE)</f>
        <v>Tea</v>
      </c>
      <c r="T2697" t="str">
        <f>VLOOKUP(M2697,Product!$A$1:$D$14,4,FALSE)</f>
        <v>Regular</v>
      </c>
    </row>
    <row r="2698" spans="1:20" x14ac:dyDescent="0.3">
      <c r="A2698">
        <v>144</v>
      </c>
      <c r="B2698">
        <v>155</v>
      </c>
      <c r="C2698">
        <v>285</v>
      </c>
      <c r="D2698">
        <v>140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2">
        <v>43190</v>
      </c>
      <c r="O2698" t="str">
        <f>VLOOKUP(L2698,Location!$A$1:$D$157,2,FALSE)</f>
        <v>Ohio</v>
      </c>
      <c r="P2698" t="str">
        <f>VLOOKUP(L2698,Location!$A$1:$D$157,3,FALSE)</f>
        <v>Central</v>
      </c>
      <c r="Q2698" t="str">
        <f>VLOOKUP(L2698,Location!$A$1:$D$157,4,FALSE)</f>
        <v>Major Market</v>
      </c>
      <c r="R2698" t="str">
        <f>VLOOKUP(M2698,Product!$A$1:$D$14,2,FALSE)</f>
        <v>Earl Grey</v>
      </c>
      <c r="S2698" t="str">
        <f>VLOOKUP(M2698,Product!$A$1:$D$14,3,FALSE)</f>
        <v>Tea</v>
      </c>
      <c r="T2698" t="str">
        <f>VLOOKUP(M2698,Product!$A$1:$D$14,4,FALSE)</f>
        <v>Regular</v>
      </c>
    </row>
    <row r="2699" spans="1:20" x14ac:dyDescent="0.3">
      <c r="A2699">
        <v>138</v>
      </c>
      <c r="B2699">
        <v>163</v>
      </c>
      <c r="C2699">
        <v>346</v>
      </c>
      <c r="D2699">
        <v>160</v>
      </c>
      <c r="E2699">
        <v>70</v>
      </c>
      <c r="F2699">
        <v>45</v>
      </c>
      <c r="G2699">
        <v>1091</v>
      </c>
      <c r="H2699">
        <v>130</v>
      </c>
      <c r="I2699">
        <v>141</v>
      </c>
      <c r="J2699">
        <v>200</v>
      </c>
      <c r="K2699">
        <v>380</v>
      </c>
      <c r="L2699">
        <v>216</v>
      </c>
      <c r="M2699">
        <v>5</v>
      </c>
      <c r="N2699" s="2">
        <v>43190</v>
      </c>
      <c r="O2699" t="str">
        <f>VLOOKUP(L2699,Location!$A$1:$D$157,2,FALSE)</f>
        <v>Ohio</v>
      </c>
      <c r="P2699" t="str">
        <f>VLOOKUP(L2699,Location!$A$1:$D$157,3,FALSE)</f>
        <v>Central</v>
      </c>
      <c r="Q2699" t="str">
        <f>VLOOKUP(L2699,Location!$A$1:$D$157,4,FALSE)</f>
        <v>Major Market</v>
      </c>
      <c r="R2699" t="str">
        <f>VLOOKUP(M2699,Product!$A$1:$D$14,2,FALSE)</f>
        <v>Caffe Mocha</v>
      </c>
      <c r="S2699" t="str">
        <f>VLOOKUP(M2699,Product!$A$1:$D$14,3,FALSE)</f>
        <v>Espresso</v>
      </c>
      <c r="T2699" t="str">
        <f>VLOOKUP(M2699,Product!$A$1:$D$14,4,FALSE)</f>
        <v>Regular</v>
      </c>
    </row>
    <row r="2700" spans="1:20" x14ac:dyDescent="0.3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s="2">
        <v>43190</v>
      </c>
      <c r="O2700" t="str">
        <f>VLOOKUP(L2700,Location!$A$1:$D$157,2,FALSE)</f>
        <v>Ohio</v>
      </c>
      <c r="P2700" t="str">
        <f>VLOOKUP(L2700,Location!$A$1:$D$157,3,FALSE)</f>
        <v>Central</v>
      </c>
      <c r="Q2700" t="str">
        <f>VLOOKUP(L2700,Location!$A$1:$D$157,4,FALSE)</f>
        <v>Major Market</v>
      </c>
      <c r="R2700" t="str">
        <f>VLOOKUP(M2700,Product!$A$1:$D$14,2,FALSE)</f>
        <v>Decaf Espresso</v>
      </c>
      <c r="S2700" t="str">
        <f>VLOOKUP(M2700,Product!$A$1:$D$14,3,FALSE)</f>
        <v>Espresso</v>
      </c>
      <c r="T2700" t="str">
        <f>VLOOKUP(M2700,Product!$A$1:$D$14,4,FALSE)</f>
        <v>Decaf</v>
      </c>
    </row>
    <row r="2701" spans="1:20" x14ac:dyDescent="0.3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s="2">
        <v>43190</v>
      </c>
      <c r="O2701" t="str">
        <f>VLOOKUP(L2701,Location!$A$1:$D$157,2,FALSE)</f>
        <v>Ohio</v>
      </c>
      <c r="P2701" t="str">
        <f>VLOOKUP(L2701,Location!$A$1:$D$157,3,FALSE)</f>
        <v>Central</v>
      </c>
      <c r="Q2701" t="str">
        <f>VLOOKUP(L2701,Location!$A$1:$D$157,4,FALSE)</f>
        <v>Major Market</v>
      </c>
      <c r="R2701" t="str">
        <f>VLOOKUP(M2701,Product!$A$1:$D$14,2,FALSE)</f>
        <v>Amaretto</v>
      </c>
      <c r="S2701" t="str">
        <f>VLOOKUP(M2701,Product!$A$1:$D$14,3,FALSE)</f>
        <v>Coffee</v>
      </c>
      <c r="T2701" t="str">
        <f>VLOOKUP(M2701,Product!$A$1:$D$14,4,FALSE)</f>
        <v>Regular</v>
      </c>
    </row>
    <row r="2702" spans="1:20" x14ac:dyDescent="0.3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s="2">
        <v>43190</v>
      </c>
      <c r="O2702" t="str">
        <f>VLOOKUP(L2702,Location!$A$1:$D$157,2,FALSE)</f>
        <v>Ohio</v>
      </c>
      <c r="P2702" t="str">
        <f>VLOOKUP(L2702,Location!$A$1:$D$157,3,FALSE)</f>
        <v>Central</v>
      </c>
      <c r="Q2702" t="str">
        <f>VLOOKUP(L2702,Location!$A$1:$D$157,4,FALSE)</f>
        <v>Major Market</v>
      </c>
      <c r="R2702" t="str">
        <f>VLOOKUP(M2702,Product!$A$1:$D$14,2,FALSE)</f>
        <v>Columbian</v>
      </c>
      <c r="S2702" t="str">
        <f>VLOOKUP(M2702,Product!$A$1:$D$14,3,FALSE)</f>
        <v>Coffee</v>
      </c>
      <c r="T2702" t="str">
        <f>VLOOKUP(M2702,Product!$A$1:$D$14,4,FALSE)</f>
        <v>Regular</v>
      </c>
    </row>
    <row r="2703" spans="1:20" x14ac:dyDescent="0.3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s="2">
        <v>43190</v>
      </c>
      <c r="O2703" t="str">
        <f>VLOOKUP(L2703,Location!$A$1:$D$157,2,FALSE)</f>
        <v>Ohio</v>
      </c>
      <c r="P2703" t="str">
        <f>VLOOKUP(L2703,Location!$A$1:$D$157,3,FALSE)</f>
        <v>Central</v>
      </c>
      <c r="Q2703" t="str">
        <f>VLOOKUP(L2703,Location!$A$1:$D$157,4,FALSE)</f>
        <v>Major Market</v>
      </c>
      <c r="R2703" t="str">
        <f>VLOOKUP(M2703,Product!$A$1:$D$14,2,FALSE)</f>
        <v>Decaf Irish Cream</v>
      </c>
      <c r="S2703" t="str">
        <f>VLOOKUP(M2703,Product!$A$1:$D$14,3,FALSE)</f>
        <v>Coffee</v>
      </c>
      <c r="T2703" t="str">
        <f>VLOOKUP(M2703,Product!$A$1:$D$14,4,FALSE)</f>
        <v>Decaf</v>
      </c>
    </row>
    <row r="2704" spans="1:20" x14ac:dyDescent="0.3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s="2">
        <v>43190</v>
      </c>
      <c r="O2704" t="str">
        <f>VLOOKUP(L2704,Location!$A$1:$D$157,2,FALSE)</f>
        <v>Wisconsin</v>
      </c>
      <c r="P2704" t="str">
        <f>VLOOKUP(L2704,Location!$A$1:$D$157,3,FALSE)</f>
        <v>Central</v>
      </c>
      <c r="Q2704" t="str">
        <f>VLOOKUP(L2704,Location!$A$1:$D$157,4,FALSE)</f>
        <v>Small Market</v>
      </c>
      <c r="R2704" t="str">
        <f>VLOOKUP(M2704,Product!$A$1:$D$14,2,FALSE)</f>
        <v>Chamomile</v>
      </c>
      <c r="S2704" t="str">
        <f>VLOOKUP(M2704,Product!$A$1:$D$14,3,FALSE)</f>
        <v>Herbal Tea</v>
      </c>
      <c r="T2704" t="str">
        <f>VLOOKUP(M2704,Product!$A$1:$D$14,4,FALSE)</f>
        <v>Decaf</v>
      </c>
    </row>
    <row r="2705" spans="1:20" x14ac:dyDescent="0.3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s="2">
        <v>43190</v>
      </c>
      <c r="O2705" t="str">
        <f>VLOOKUP(L2705,Location!$A$1:$D$157,2,FALSE)</f>
        <v>Wisconsin</v>
      </c>
      <c r="P2705" t="str">
        <f>VLOOKUP(L2705,Location!$A$1:$D$157,3,FALSE)</f>
        <v>Central</v>
      </c>
      <c r="Q2705" t="str">
        <f>VLOOKUP(L2705,Location!$A$1:$D$157,4,FALSE)</f>
        <v>Small Market</v>
      </c>
      <c r="R2705" t="str">
        <f>VLOOKUP(M2705,Product!$A$1:$D$14,2,FALSE)</f>
        <v>Lemon</v>
      </c>
      <c r="S2705" t="str">
        <f>VLOOKUP(M2705,Product!$A$1:$D$14,3,FALSE)</f>
        <v>Herbal Tea</v>
      </c>
      <c r="T2705" t="str">
        <f>VLOOKUP(M2705,Product!$A$1:$D$14,4,FALSE)</f>
        <v>Decaf</v>
      </c>
    </row>
    <row r="2706" spans="1:20" x14ac:dyDescent="0.3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s="2">
        <v>43190</v>
      </c>
      <c r="O2706" t="str">
        <f>VLOOKUP(L2706,Location!$A$1:$D$157,2,FALSE)</f>
        <v>Wisconsin</v>
      </c>
      <c r="P2706" t="str">
        <f>VLOOKUP(L2706,Location!$A$1:$D$157,3,FALSE)</f>
        <v>Central</v>
      </c>
      <c r="Q2706" t="str">
        <f>VLOOKUP(L2706,Location!$A$1:$D$157,4,FALSE)</f>
        <v>Small Market</v>
      </c>
      <c r="R2706" t="str">
        <f>VLOOKUP(M2706,Product!$A$1:$D$14,2,FALSE)</f>
        <v>Darjeeling</v>
      </c>
      <c r="S2706" t="str">
        <f>VLOOKUP(M2706,Product!$A$1:$D$14,3,FALSE)</f>
        <v>Tea</v>
      </c>
      <c r="T2706" t="str">
        <f>VLOOKUP(M2706,Product!$A$1:$D$14,4,FALSE)</f>
        <v>Regular</v>
      </c>
    </row>
    <row r="2707" spans="1:20" x14ac:dyDescent="0.3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s="2">
        <v>43190</v>
      </c>
      <c r="O2707" t="str">
        <f>VLOOKUP(L2707,Location!$A$1:$D$157,2,FALSE)</f>
        <v>Wisconsin</v>
      </c>
      <c r="P2707" t="str">
        <f>VLOOKUP(L2707,Location!$A$1:$D$157,3,FALSE)</f>
        <v>Central</v>
      </c>
      <c r="Q2707" t="str">
        <f>VLOOKUP(L2707,Location!$A$1:$D$157,4,FALSE)</f>
        <v>Small Market</v>
      </c>
      <c r="R2707" t="str">
        <f>VLOOKUP(M2707,Product!$A$1:$D$14,2,FALSE)</f>
        <v>Earl Grey</v>
      </c>
      <c r="S2707" t="str">
        <f>VLOOKUP(M2707,Product!$A$1:$D$14,3,FALSE)</f>
        <v>Tea</v>
      </c>
      <c r="T2707" t="str">
        <f>VLOOKUP(M2707,Product!$A$1:$D$14,4,FALSE)</f>
        <v>Regular</v>
      </c>
    </row>
    <row r="2708" spans="1:20" x14ac:dyDescent="0.3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s="2">
        <v>43190</v>
      </c>
      <c r="O2708" t="str">
        <f>VLOOKUP(L2708,Location!$A$1:$D$157,2,FALSE)</f>
        <v>Wisconsin</v>
      </c>
      <c r="P2708" t="str">
        <f>VLOOKUP(L2708,Location!$A$1:$D$157,3,FALSE)</f>
        <v>Central</v>
      </c>
      <c r="Q2708" t="str">
        <f>VLOOKUP(L2708,Location!$A$1:$D$157,4,FALSE)</f>
        <v>Small Market</v>
      </c>
      <c r="R2708" t="str">
        <f>VLOOKUP(M2708,Product!$A$1:$D$14,2,FALSE)</f>
        <v>Caffe Mocha</v>
      </c>
      <c r="S2708" t="str">
        <f>VLOOKUP(M2708,Product!$A$1:$D$14,3,FALSE)</f>
        <v>Espresso</v>
      </c>
      <c r="T2708" t="str">
        <f>VLOOKUP(M2708,Product!$A$1:$D$14,4,FALSE)</f>
        <v>Regular</v>
      </c>
    </row>
    <row r="2709" spans="1:20" x14ac:dyDescent="0.3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s="2">
        <v>43190</v>
      </c>
      <c r="O2709" t="str">
        <f>VLOOKUP(L2709,Location!$A$1:$D$157,2,FALSE)</f>
        <v>Wisconsin</v>
      </c>
      <c r="P2709" t="str">
        <f>VLOOKUP(L2709,Location!$A$1:$D$157,3,FALSE)</f>
        <v>Central</v>
      </c>
      <c r="Q2709" t="str">
        <f>VLOOKUP(L2709,Location!$A$1:$D$157,4,FALSE)</f>
        <v>Small Market</v>
      </c>
      <c r="R2709" t="str">
        <f>VLOOKUP(M2709,Product!$A$1:$D$14,2,FALSE)</f>
        <v>Decaf Espresso</v>
      </c>
      <c r="S2709" t="str">
        <f>VLOOKUP(M2709,Product!$A$1:$D$14,3,FALSE)</f>
        <v>Espresso</v>
      </c>
      <c r="T2709" t="str">
        <f>VLOOKUP(M2709,Product!$A$1:$D$14,4,FALSE)</f>
        <v>Decaf</v>
      </c>
    </row>
    <row r="2710" spans="1:20" x14ac:dyDescent="0.3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s="2">
        <v>43190</v>
      </c>
      <c r="O2710" t="str">
        <f>VLOOKUP(L2710,Location!$A$1:$D$157,2,FALSE)</f>
        <v>Wisconsin</v>
      </c>
      <c r="P2710" t="str">
        <f>VLOOKUP(L2710,Location!$A$1:$D$157,3,FALSE)</f>
        <v>Central</v>
      </c>
      <c r="Q2710" t="str">
        <f>VLOOKUP(L2710,Location!$A$1:$D$157,4,FALSE)</f>
        <v>Small Market</v>
      </c>
      <c r="R2710" t="str">
        <f>VLOOKUP(M2710,Product!$A$1:$D$14,2,FALSE)</f>
        <v>Amaretto</v>
      </c>
      <c r="S2710" t="str">
        <f>VLOOKUP(M2710,Product!$A$1:$D$14,3,FALSE)</f>
        <v>Coffee</v>
      </c>
      <c r="T2710" t="str">
        <f>VLOOKUP(M2710,Product!$A$1:$D$14,4,FALSE)</f>
        <v>Regular</v>
      </c>
    </row>
    <row r="2711" spans="1:20" x14ac:dyDescent="0.3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78</v>
      </c>
      <c r="J2711">
        <v>130</v>
      </c>
      <c r="K2711">
        <v>230</v>
      </c>
      <c r="L2711">
        <v>608</v>
      </c>
      <c r="M2711">
        <v>2</v>
      </c>
      <c r="N2711" s="2">
        <v>43190</v>
      </c>
      <c r="O2711" t="str">
        <f>VLOOKUP(L2711,Location!$A$1:$D$157,2,FALSE)</f>
        <v>Wisconsin</v>
      </c>
      <c r="P2711" t="str">
        <f>VLOOKUP(L2711,Location!$A$1:$D$157,3,FALSE)</f>
        <v>Central</v>
      </c>
      <c r="Q2711" t="str">
        <f>VLOOKUP(L2711,Location!$A$1:$D$157,4,FALSE)</f>
        <v>Small Market</v>
      </c>
      <c r="R2711" t="str">
        <f>VLOOKUP(M2711,Product!$A$1:$D$14,2,FALSE)</f>
        <v>Columbian</v>
      </c>
      <c r="S2711" t="str">
        <f>VLOOKUP(M2711,Product!$A$1:$D$14,3,FALSE)</f>
        <v>Coffee</v>
      </c>
      <c r="T2711" t="str">
        <f>VLOOKUP(M2711,Product!$A$1:$D$14,4,FALSE)</f>
        <v>Regular</v>
      </c>
    </row>
    <row r="2712" spans="1:20" x14ac:dyDescent="0.3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s="2">
        <v>43190</v>
      </c>
      <c r="O2712" t="str">
        <f>VLOOKUP(L2712,Location!$A$1:$D$157,2,FALSE)</f>
        <v>Wisconsin</v>
      </c>
      <c r="P2712" t="str">
        <f>VLOOKUP(L2712,Location!$A$1:$D$157,3,FALSE)</f>
        <v>Central</v>
      </c>
      <c r="Q2712" t="str">
        <f>VLOOKUP(L2712,Location!$A$1:$D$157,4,FALSE)</f>
        <v>Small Market</v>
      </c>
      <c r="R2712" t="str">
        <f>VLOOKUP(M2712,Product!$A$1:$D$14,2,FALSE)</f>
        <v>Decaf Irish Cream</v>
      </c>
      <c r="S2712" t="str">
        <f>VLOOKUP(M2712,Product!$A$1:$D$14,3,FALSE)</f>
        <v>Coffee</v>
      </c>
      <c r="T2712" t="str">
        <f>VLOOKUP(M2712,Product!$A$1:$D$14,4,FALSE)</f>
        <v>Decaf</v>
      </c>
    </row>
    <row r="2713" spans="1:20" x14ac:dyDescent="0.3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s="2">
        <v>43190</v>
      </c>
      <c r="O2713" t="str">
        <f>VLOOKUP(L2713,Location!$A$1:$D$157,2,FALSE)</f>
        <v>Connecticut</v>
      </c>
      <c r="P2713" t="str">
        <f>VLOOKUP(L2713,Location!$A$1:$D$157,3,FALSE)</f>
        <v>East</v>
      </c>
      <c r="Q2713" t="str">
        <f>VLOOKUP(L2713,Location!$A$1:$D$157,4,FALSE)</f>
        <v>Small Market</v>
      </c>
      <c r="R2713" t="str">
        <f>VLOOKUP(M2713,Product!$A$1:$D$14,2,FALSE)</f>
        <v>Lemon</v>
      </c>
      <c r="S2713" t="str">
        <f>VLOOKUP(M2713,Product!$A$1:$D$14,3,FALSE)</f>
        <v>Herbal Tea</v>
      </c>
      <c r="T2713" t="str">
        <f>VLOOKUP(M2713,Product!$A$1:$D$14,4,FALSE)</f>
        <v>Decaf</v>
      </c>
    </row>
    <row r="2714" spans="1:20" x14ac:dyDescent="0.3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s="2">
        <v>43190</v>
      </c>
      <c r="O2714" t="str">
        <f>VLOOKUP(L2714,Location!$A$1:$D$157,2,FALSE)</f>
        <v>Connecticut</v>
      </c>
      <c r="P2714" t="str">
        <f>VLOOKUP(L2714,Location!$A$1:$D$157,3,FALSE)</f>
        <v>East</v>
      </c>
      <c r="Q2714" t="str">
        <f>VLOOKUP(L2714,Location!$A$1:$D$157,4,FALSE)</f>
        <v>Small Market</v>
      </c>
      <c r="R2714" t="str">
        <f>VLOOKUP(M2714,Product!$A$1:$D$14,2,FALSE)</f>
        <v>Mint</v>
      </c>
      <c r="S2714" t="str">
        <f>VLOOKUP(M2714,Product!$A$1:$D$14,3,FALSE)</f>
        <v>Herbal Tea</v>
      </c>
      <c r="T2714" t="str">
        <f>VLOOKUP(M2714,Product!$A$1:$D$14,4,FALSE)</f>
        <v>Decaf</v>
      </c>
    </row>
    <row r="2715" spans="1:20" x14ac:dyDescent="0.3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s="2">
        <v>43190</v>
      </c>
      <c r="O2715" t="str">
        <f>VLOOKUP(L2715,Location!$A$1:$D$157,2,FALSE)</f>
        <v>Connecticut</v>
      </c>
      <c r="P2715" t="str">
        <f>VLOOKUP(L2715,Location!$A$1:$D$157,3,FALSE)</f>
        <v>East</v>
      </c>
      <c r="Q2715" t="str">
        <f>VLOOKUP(L2715,Location!$A$1:$D$157,4,FALSE)</f>
        <v>Small Market</v>
      </c>
      <c r="R2715" t="str">
        <f>VLOOKUP(M2715,Product!$A$1:$D$14,2,FALSE)</f>
        <v>Darjeeling</v>
      </c>
      <c r="S2715" t="str">
        <f>VLOOKUP(M2715,Product!$A$1:$D$14,3,FALSE)</f>
        <v>Tea</v>
      </c>
      <c r="T2715" t="str">
        <f>VLOOKUP(M2715,Product!$A$1:$D$14,4,FALSE)</f>
        <v>Regular</v>
      </c>
    </row>
    <row r="2716" spans="1:20" x14ac:dyDescent="0.3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2">
        <v>43190</v>
      </c>
      <c r="O2716" t="str">
        <f>VLOOKUP(L2716,Location!$A$1:$D$157,2,FALSE)</f>
        <v>Connecticut</v>
      </c>
      <c r="P2716" t="str">
        <f>VLOOKUP(L2716,Location!$A$1:$D$157,3,FALSE)</f>
        <v>East</v>
      </c>
      <c r="Q2716" t="str">
        <f>VLOOKUP(L2716,Location!$A$1:$D$157,4,FALSE)</f>
        <v>Small Market</v>
      </c>
      <c r="R2716" t="str">
        <f>VLOOKUP(M2716,Product!$A$1:$D$14,2,FALSE)</f>
        <v>Green Tea</v>
      </c>
      <c r="S2716" t="str">
        <f>VLOOKUP(M2716,Product!$A$1:$D$14,3,FALSE)</f>
        <v>Tea</v>
      </c>
      <c r="T2716" t="str">
        <f>VLOOKUP(M2716,Product!$A$1:$D$14,4,FALSE)</f>
        <v>Regular</v>
      </c>
    </row>
    <row r="2717" spans="1:20" x14ac:dyDescent="0.3">
      <c r="A2717">
        <v>159</v>
      </c>
      <c r="B2717">
        <v>176</v>
      </c>
      <c r="C2717">
        <v>311</v>
      </c>
      <c r="D2717">
        <v>69</v>
      </c>
      <c r="E2717">
        <v>69</v>
      </c>
      <c r="F2717">
        <v>38</v>
      </c>
      <c r="G2717">
        <v>962</v>
      </c>
      <c r="H2717">
        <v>110</v>
      </c>
      <c r="I2717">
        <v>94</v>
      </c>
      <c r="J2717">
        <v>160</v>
      </c>
      <c r="K2717">
        <v>270</v>
      </c>
      <c r="L2717">
        <v>959</v>
      </c>
      <c r="M2717">
        <v>2</v>
      </c>
      <c r="N2717" s="2">
        <v>43190</v>
      </c>
      <c r="O2717" t="str">
        <f>VLOOKUP(L2717,Location!$A$1:$D$157,2,FALSE)</f>
        <v>Connecticut</v>
      </c>
      <c r="P2717" t="str">
        <f>VLOOKUP(L2717,Location!$A$1:$D$157,3,FALSE)</f>
        <v>East</v>
      </c>
      <c r="Q2717" t="str">
        <f>VLOOKUP(L2717,Location!$A$1:$D$157,4,FALSE)</f>
        <v>Small Market</v>
      </c>
      <c r="R2717" t="str">
        <f>VLOOKUP(M2717,Product!$A$1:$D$14,2,FALSE)</f>
        <v>Columbian</v>
      </c>
      <c r="S2717" t="str">
        <f>VLOOKUP(M2717,Product!$A$1:$D$14,3,FALSE)</f>
        <v>Coffee</v>
      </c>
      <c r="T2717" t="str">
        <f>VLOOKUP(M2717,Product!$A$1:$D$14,4,FALSE)</f>
        <v>Regular</v>
      </c>
    </row>
    <row r="2718" spans="1:20" x14ac:dyDescent="0.3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2">
        <v>43190</v>
      </c>
      <c r="O2718" t="str">
        <f>VLOOKUP(L2718,Location!$A$1:$D$157,2,FALSE)</f>
        <v>Connecticut</v>
      </c>
      <c r="P2718" t="str">
        <f>VLOOKUP(L2718,Location!$A$1:$D$157,3,FALSE)</f>
        <v>East</v>
      </c>
      <c r="Q2718" t="str">
        <f>VLOOKUP(L2718,Location!$A$1:$D$157,4,FALSE)</f>
        <v>Small Market</v>
      </c>
      <c r="R2718" t="str">
        <f>VLOOKUP(M2718,Product!$A$1:$D$14,2,FALSE)</f>
        <v>Caffe Mocha</v>
      </c>
      <c r="S2718" t="str">
        <f>VLOOKUP(M2718,Product!$A$1:$D$14,3,FALSE)</f>
        <v>Espresso</v>
      </c>
      <c r="T2718" t="str">
        <f>VLOOKUP(M2718,Product!$A$1:$D$14,4,FALSE)</f>
        <v>Regular</v>
      </c>
    </row>
    <row r="2719" spans="1:20" x14ac:dyDescent="0.3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s="2">
        <v>43190</v>
      </c>
      <c r="O2719" t="str">
        <f>VLOOKUP(L2719,Location!$A$1:$D$157,2,FALSE)</f>
        <v>Connecticut</v>
      </c>
      <c r="P2719" t="str">
        <f>VLOOKUP(L2719,Location!$A$1:$D$157,3,FALSE)</f>
        <v>East</v>
      </c>
      <c r="Q2719" t="str">
        <f>VLOOKUP(L2719,Location!$A$1:$D$157,4,FALSE)</f>
        <v>Small Market</v>
      </c>
      <c r="R2719" t="str">
        <f>VLOOKUP(M2719,Product!$A$1:$D$14,2,FALSE)</f>
        <v>Decaf Espresso</v>
      </c>
      <c r="S2719" t="str">
        <f>VLOOKUP(M2719,Product!$A$1:$D$14,3,FALSE)</f>
        <v>Espresso</v>
      </c>
      <c r="T2719" t="str">
        <f>VLOOKUP(M2719,Product!$A$1:$D$14,4,FALSE)</f>
        <v>Decaf</v>
      </c>
    </row>
    <row r="2720" spans="1:20" x14ac:dyDescent="0.3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s="2">
        <v>43190</v>
      </c>
      <c r="O2720" t="str">
        <f>VLOOKUP(L2720,Location!$A$1:$D$157,2,FALSE)</f>
        <v>Florida</v>
      </c>
      <c r="P2720" t="str">
        <f>VLOOKUP(L2720,Location!$A$1:$D$157,3,FALSE)</f>
        <v>East</v>
      </c>
      <c r="Q2720" t="str">
        <f>VLOOKUP(L2720,Location!$A$1:$D$157,4,FALSE)</f>
        <v>Major Market</v>
      </c>
      <c r="R2720" t="str">
        <f>VLOOKUP(M2720,Product!$A$1:$D$14,2,FALSE)</f>
        <v>Chamomile</v>
      </c>
      <c r="S2720" t="str">
        <f>VLOOKUP(M2720,Product!$A$1:$D$14,3,FALSE)</f>
        <v>Herbal Tea</v>
      </c>
      <c r="T2720" t="str">
        <f>VLOOKUP(M2720,Product!$A$1:$D$14,4,FALSE)</f>
        <v>Decaf</v>
      </c>
    </row>
    <row r="2721" spans="1:20" x14ac:dyDescent="0.3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s="2">
        <v>43190</v>
      </c>
      <c r="O2721" t="str">
        <f>VLOOKUP(L2721,Location!$A$1:$D$157,2,FALSE)</f>
        <v>Florida</v>
      </c>
      <c r="P2721" t="str">
        <f>VLOOKUP(L2721,Location!$A$1:$D$157,3,FALSE)</f>
        <v>East</v>
      </c>
      <c r="Q2721" t="str">
        <f>VLOOKUP(L2721,Location!$A$1:$D$157,4,FALSE)</f>
        <v>Major Market</v>
      </c>
      <c r="R2721" t="str">
        <f>VLOOKUP(M2721,Product!$A$1:$D$14,2,FALSE)</f>
        <v>Lemon</v>
      </c>
      <c r="S2721" t="str">
        <f>VLOOKUP(M2721,Product!$A$1:$D$14,3,FALSE)</f>
        <v>Herbal Tea</v>
      </c>
      <c r="T2721" t="str">
        <f>VLOOKUP(M2721,Product!$A$1:$D$14,4,FALSE)</f>
        <v>Decaf</v>
      </c>
    </row>
    <row r="2722" spans="1:20" x14ac:dyDescent="0.3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s="2">
        <v>43190</v>
      </c>
      <c r="O2722" t="str">
        <f>VLOOKUP(L2722,Location!$A$1:$D$157,2,FALSE)</f>
        <v>Florida</v>
      </c>
      <c r="P2722" t="str">
        <f>VLOOKUP(L2722,Location!$A$1:$D$157,3,FALSE)</f>
        <v>East</v>
      </c>
      <c r="Q2722" t="str">
        <f>VLOOKUP(L2722,Location!$A$1:$D$157,4,FALSE)</f>
        <v>Major Market</v>
      </c>
      <c r="R2722" t="str">
        <f>VLOOKUP(M2722,Product!$A$1:$D$14,2,FALSE)</f>
        <v>Mint</v>
      </c>
      <c r="S2722" t="str">
        <f>VLOOKUP(M2722,Product!$A$1:$D$14,3,FALSE)</f>
        <v>Herbal Tea</v>
      </c>
      <c r="T2722" t="str">
        <f>VLOOKUP(M2722,Product!$A$1:$D$14,4,FALSE)</f>
        <v>Decaf</v>
      </c>
    </row>
    <row r="2723" spans="1:20" x14ac:dyDescent="0.3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s="2">
        <v>43190</v>
      </c>
      <c r="O2723" t="str">
        <f>VLOOKUP(L2723,Location!$A$1:$D$157,2,FALSE)</f>
        <v>Florida</v>
      </c>
      <c r="P2723" t="str">
        <f>VLOOKUP(L2723,Location!$A$1:$D$157,3,FALSE)</f>
        <v>East</v>
      </c>
      <c r="Q2723" t="str">
        <f>VLOOKUP(L2723,Location!$A$1:$D$157,4,FALSE)</f>
        <v>Major Market</v>
      </c>
      <c r="R2723" t="str">
        <f>VLOOKUP(M2723,Product!$A$1:$D$14,2,FALSE)</f>
        <v>Darjeeling</v>
      </c>
      <c r="S2723" t="str">
        <f>VLOOKUP(M2723,Product!$A$1:$D$14,3,FALSE)</f>
        <v>Tea</v>
      </c>
      <c r="T2723" t="str">
        <f>VLOOKUP(M2723,Product!$A$1:$D$14,4,FALSE)</f>
        <v>Regular</v>
      </c>
    </row>
    <row r="2724" spans="1:20" x14ac:dyDescent="0.3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s="2">
        <v>43190</v>
      </c>
      <c r="O2724" t="str">
        <f>VLOOKUP(L2724,Location!$A$1:$D$157,2,FALSE)</f>
        <v>Florida</v>
      </c>
      <c r="P2724" t="str">
        <f>VLOOKUP(L2724,Location!$A$1:$D$157,3,FALSE)</f>
        <v>East</v>
      </c>
      <c r="Q2724" t="str">
        <f>VLOOKUP(L2724,Location!$A$1:$D$157,4,FALSE)</f>
        <v>Major Market</v>
      </c>
      <c r="R2724" t="str">
        <f>VLOOKUP(M2724,Product!$A$1:$D$14,2,FALSE)</f>
        <v>Green Tea</v>
      </c>
      <c r="S2724" t="str">
        <f>VLOOKUP(M2724,Product!$A$1:$D$14,3,FALSE)</f>
        <v>Tea</v>
      </c>
      <c r="T2724" t="str">
        <f>VLOOKUP(M2724,Product!$A$1:$D$14,4,FALSE)</f>
        <v>Regular</v>
      </c>
    </row>
    <row r="2725" spans="1:20" x14ac:dyDescent="0.3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s="2">
        <v>43190</v>
      </c>
      <c r="O2725" t="str">
        <f>VLOOKUP(L2725,Location!$A$1:$D$157,2,FALSE)</f>
        <v>Florida</v>
      </c>
      <c r="P2725" t="str">
        <f>VLOOKUP(L2725,Location!$A$1:$D$157,3,FALSE)</f>
        <v>East</v>
      </c>
      <c r="Q2725" t="str">
        <f>VLOOKUP(L2725,Location!$A$1:$D$157,4,FALSE)</f>
        <v>Major Market</v>
      </c>
      <c r="R2725" t="str">
        <f>VLOOKUP(M2725,Product!$A$1:$D$14,2,FALSE)</f>
        <v>Columbian</v>
      </c>
      <c r="S2725" t="str">
        <f>VLOOKUP(M2725,Product!$A$1:$D$14,3,FALSE)</f>
        <v>Coffee</v>
      </c>
      <c r="T2725" t="str">
        <f>VLOOKUP(M2725,Product!$A$1:$D$14,4,FALSE)</f>
        <v>Regular</v>
      </c>
    </row>
    <row r="2726" spans="1:20" x14ac:dyDescent="0.3">
      <c r="A2726">
        <v>145</v>
      </c>
      <c r="B2726">
        <v>155</v>
      </c>
      <c r="C2726">
        <v>285</v>
      </c>
      <c r="D2726">
        <v>90</v>
      </c>
      <c r="E2726">
        <v>57</v>
      </c>
      <c r="F2726">
        <v>34</v>
      </c>
      <c r="G2726">
        <v>502</v>
      </c>
      <c r="H2726">
        <v>100</v>
      </c>
      <c r="I2726">
        <v>73</v>
      </c>
      <c r="J2726">
        <v>150</v>
      </c>
      <c r="K2726">
        <v>250</v>
      </c>
      <c r="L2726">
        <v>754</v>
      </c>
      <c r="M2726">
        <v>3</v>
      </c>
      <c r="N2726" s="2">
        <v>43190</v>
      </c>
      <c r="O2726" t="str">
        <f>VLOOKUP(L2726,Location!$A$1:$D$157,2,FALSE)</f>
        <v>Florida</v>
      </c>
      <c r="P2726" t="str">
        <f>VLOOKUP(L2726,Location!$A$1:$D$157,3,FALSE)</f>
        <v>East</v>
      </c>
      <c r="Q2726" t="str">
        <f>VLOOKUP(L2726,Location!$A$1:$D$157,4,FALSE)</f>
        <v>Major Market</v>
      </c>
      <c r="R2726" t="str">
        <f>VLOOKUP(M2726,Product!$A$1:$D$14,2,FALSE)</f>
        <v>Decaf Irish Cream</v>
      </c>
      <c r="S2726" t="str">
        <f>VLOOKUP(M2726,Product!$A$1:$D$14,3,FALSE)</f>
        <v>Coffee</v>
      </c>
      <c r="T2726" t="str">
        <f>VLOOKUP(M2726,Product!$A$1:$D$14,4,FALSE)</f>
        <v>Decaf</v>
      </c>
    </row>
    <row r="2727" spans="1:20" x14ac:dyDescent="0.3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s="2">
        <v>43190</v>
      </c>
      <c r="O2727" t="str">
        <f>VLOOKUP(L2727,Location!$A$1:$D$157,2,FALSE)</f>
        <v>Florida</v>
      </c>
      <c r="P2727" t="str">
        <f>VLOOKUP(L2727,Location!$A$1:$D$157,3,FALSE)</f>
        <v>East</v>
      </c>
      <c r="Q2727" t="str">
        <f>VLOOKUP(L2727,Location!$A$1:$D$157,4,FALSE)</f>
        <v>Major Market</v>
      </c>
      <c r="R2727" t="str">
        <f>VLOOKUP(M2727,Product!$A$1:$D$14,2,FALSE)</f>
        <v>Caffe Mocha</v>
      </c>
      <c r="S2727" t="str">
        <f>VLOOKUP(M2727,Product!$A$1:$D$14,3,FALSE)</f>
        <v>Espresso</v>
      </c>
      <c r="T2727" t="str">
        <f>VLOOKUP(M2727,Product!$A$1:$D$14,4,FALSE)</f>
        <v>Regular</v>
      </c>
    </row>
    <row r="2728" spans="1:20" x14ac:dyDescent="0.3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s="2">
        <v>43190</v>
      </c>
      <c r="O2728" t="str">
        <f>VLOOKUP(L2728,Location!$A$1:$D$157,2,FALSE)</f>
        <v>Florida</v>
      </c>
      <c r="P2728" t="str">
        <f>VLOOKUP(L2728,Location!$A$1:$D$157,3,FALSE)</f>
        <v>East</v>
      </c>
      <c r="Q2728" t="str">
        <f>VLOOKUP(L2728,Location!$A$1:$D$157,4,FALSE)</f>
        <v>Major Market</v>
      </c>
      <c r="R2728" t="str">
        <f>VLOOKUP(M2728,Product!$A$1:$D$14,2,FALSE)</f>
        <v>Decaf Espresso</v>
      </c>
      <c r="S2728" t="str">
        <f>VLOOKUP(M2728,Product!$A$1:$D$14,3,FALSE)</f>
        <v>Espresso</v>
      </c>
      <c r="T2728" t="str">
        <f>VLOOKUP(M2728,Product!$A$1:$D$14,4,FALSE)</f>
        <v>Decaf</v>
      </c>
    </row>
    <row r="2729" spans="1:20" x14ac:dyDescent="0.3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s="2">
        <v>43190</v>
      </c>
      <c r="O2729" t="str">
        <f>VLOOKUP(L2729,Location!$A$1:$D$157,2,FALSE)</f>
        <v>Massachusetts</v>
      </c>
      <c r="P2729" t="str">
        <f>VLOOKUP(L2729,Location!$A$1:$D$157,3,FALSE)</f>
        <v>East</v>
      </c>
      <c r="Q2729" t="str">
        <f>VLOOKUP(L2729,Location!$A$1:$D$157,4,FALSE)</f>
        <v>Major Market</v>
      </c>
      <c r="R2729" t="str">
        <f>VLOOKUP(M2729,Product!$A$1:$D$14,2,FALSE)</f>
        <v>Lemon</v>
      </c>
      <c r="S2729" t="str">
        <f>VLOOKUP(M2729,Product!$A$1:$D$14,3,FALSE)</f>
        <v>Herbal Tea</v>
      </c>
      <c r="T2729" t="str">
        <f>VLOOKUP(M2729,Product!$A$1:$D$14,4,FALSE)</f>
        <v>Decaf</v>
      </c>
    </row>
    <row r="2730" spans="1:20" x14ac:dyDescent="0.3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2">
        <v>43190</v>
      </c>
      <c r="O2730" t="str">
        <f>VLOOKUP(L2730,Location!$A$1:$D$157,2,FALSE)</f>
        <v>Massachusetts</v>
      </c>
      <c r="P2730" t="str">
        <f>VLOOKUP(L2730,Location!$A$1:$D$157,3,FALSE)</f>
        <v>East</v>
      </c>
      <c r="Q2730" t="str">
        <f>VLOOKUP(L2730,Location!$A$1:$D$157,4,FALSE)</f>
        <v>Major Market</v>
      </c>
      <c r="R2730" t="str">
        <f>VLOOKUP(M2730,Product!$A$1:$D$14,2,FALSE)</f>
        <v>Darjeeling</v>
      </c>
      <c r="S2730" t="str">
        <f>VLOOKUP(M2730,Product!$A$1:$D$14,3,FALSE)</f>
        <v>Tea</v>
      </c>
      <c r="T2730" t="str">
        <f>VLOOKUP(M2730,Product!$A$1:$D$14,4,FALSE)</f>
        <v>Regular</v>
      </c>
    </row>
    <row r="2731" spans="1:20" x14ac:dyDescent="0.3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s="2">
        <v>43190</v>
      </c>
      <c r="O2731" t="str">
        <f>VLOOKUP(L2731,Location!$A$1:$D$157,2,FALSE)</f>
        <v>Massachusetts</v>
      </c>
      <c r="P2731" t="str">
        <f>VLOOKUP(L2731,Location!$A$1:$D$157,3,FALSE)</f>
        <v>East</v>
      </c>
      <c r="Q2731" t="str">
        <f>VLOOKUP(L2731,Location!$A$1:$D$157,4,FALSE)</f>
        <v>Major Market</v>
      </c>
      <c r="R2731" t="str">
        <f>VLOOKUP(M2731,Product!$A$1:$D$14,2,FALSE)</f>
        <v>Green Tea</v>
      </c>
      <c r="S2731" t="str">
        <f>VLOOKUP(M2731,Product!$A$1:$D$14,3,FALSE)</f>
        <v>Tea</v>
      </c>
      <c r="T2731" t="str">
        <f>VLOOKUP(M2731,Product!$A$1:$D$14,4,FALSE)</f>
        <v>Regular</v>
      </c>
    </row>
    <row r="2732" spans="1:20" x14ac:dyDescent="0.3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2">
        <v>43190</v>
      </c>
      <c r="O2732" t="str">
        <f>VLOOKUP(L2732,Location!$A$1:$D$157,2,FALSE)</f>
        <v>Massachusetts</v>
      </c>
      <c r="P2732" t="str">
        <f>VLOOKUP(L2732,Location!$A$1:$D$157,3,FALSE)</f>
        <v>East</v>
      </c>
      <c r="Q2732" t="str">
        <f>VLOOKUP(L2732,Location!$A$1:$D$157,4,FALSE)</f>
        <v>Major Market</v>
      </c>
      <c r="R2732" t="str">
        <f>VLOOKUP(M2732,Product!$A$1:$D$14,2,FALSE)</f>
        <v>Columbian</v>
      </c>
      <c r="S2732" t="str">
        <f>VLOOKUP(M2732,Product!$A$1:$D$14,3,FALSE)</f>
        <v>Coffee</v>
      </c>
      <c r="T2732" t="str">
        <f>VLOOKUP(M2732,Product!$A$1:$D$14,4,FALSE)</f>
        <v>Regular</v>
      </c>
    </row>
    <row r="2733" spans="1:20" x14ac:dyDescent="0.3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s="2">
        <v>43190</v>
      </c>
      <c r="O2733" t="str">
        <f>VLOOKUP(L2733,Location!$A$1:$D$157,2,FALSE)</f>
        <v>Massachusetts</v>
      </c>
      <c r="P2733" t="str">
        <f>VLOOKUP(L2733,Location!$A$1:$D$157,3,FALSE)</f>
        <v>East</v>
      </c>
      <c r="Q2733" t="str">
        <f>VLOOKUP(L2733,Location!$A$1:$D$157,4,FALSE)</f>
        <v>Major Market</v>
      </c>
      <c r="R2733" t="str">
        <f>VLOOKUP(M2733,Product!$A$1:$D$14,2,FALSE)</f>
        <v>Caffe Mocha</v>
      </c>
      <c r="S2733" t="str">
        <f>VLOOKUP(M2733,Product!$A$1:$D$14,3,FALSE)</f>
        <v>Espresso</v>
      </c>
      <c r="T2733" t="str">
        <f>VLOOKUP(M2733,Product!$A$1:$D$14,4,FALSE)</f>
        <v>Regular</v>
      </c>
    </row>
    <row r="2734" spans="1:20" x14ac:dyDescent="0.3">
      <c r="A2734">
        <v>140</v>
      </c>
      <c r="B2734">
        <v>163</v>
      </c>
      <c r="C2734">
        <v>346</v>
      </c>
      <c r="D2734">
        <v>164</v>
      </c>
      <c r="E2734">
        <v>69</v>
      </c>
      <c r="F2734">
        <v>45</v>
      </c>
      <c r="G2734">
        <v>1091</v>
      </c>
      <c r="H2734">
        <v>100</v>
      </c>
      <c r="I2734">
        <v>156</v>
      </c>
      <c r="J2734">
        <v>160</v>
      </c>
      <c r="K2734">
        <v>310</v>
      </c>
      <c r="L2734">
        <v>508</v>
      </c>
      <c r="M2734">
        <v>7</v>
      </c>
      <c r="N2734" s="2">
        <v>43190</v>
      </c>
      <c r="O2734" t="str">
        <f>VLOOKUP(L2734,Location!$A$1:$D$157,2,FALSE)</f>
        <v>Massachusetts</v>
      </c>
      <c r="P2734" t="str">
        <f>VLOOKUP(L2734,Location!$A$1:$D$157,3,FALSE)</f>
        <v>East</v>
      </c>
      <c r="Q2734" t="str">
        <f>VLOOKUP(L2734,Location!$A$1:$D$157,4,FALSE)</f>
        <v>Major Market</v>
      </c>
      <c r="R2734" t="str">
        <f>VLOOKUP(M2734,Product!$A$1:$D$14,2,FALSE)</f>
        <v>Regular Espresso</v>
      </c>
      <c r="S2734" t="str">
        <f>VLOOKUP(M2734,Product!$A$1:$D$14,3,FALSE)</f>
        <v>Espresso</v>
      </c>
      <c r="T2734" t="str">
        <f>VLOOKUP(M2734,Product!$A$1:$D$14,4,FALSE)</f>
        <v>Regular</v>
      </c>
    </row>
    <row r="2735" spans="1:20" x14ac:dyDescent="0.3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s="2">
        <v>43190</v>
      </c>
      <c r="O2735" t="str">
        <f>VLOOKUP(L2735,Location!$A$1:$D$157,2,FALSE)</f>
        <v>New Hampshire</v>
      </c>
      <c r="P2735" t="str">
        <f>VLOOKUP(L2735,Location!$A$1:$D$157,3,FALSE)</f>
        <v>East</v>
      </c>
      <c r="Q2735" t="str">
        <f>VLOOKUP(L2735,Location!$A$1:$D$157,4,FALSE)</f>
        <v>Small Market</v>
      </c>
      <c r="R2735" t="str">
        <f>VLOOKUP(M2735,Product!$A$1:$D$14,2,FALSE)</f>
        <v>Lemon</v>
      </c>
      <c r="S2735" t="str">
        <f>VLOOKUP(M2735,Product!$A$1:$D$14,3,FALSE)</f>
        <v>Herbal Tea</v>
      </c>
      <c r="T2735" t="str">
        <f>VLOOKUP(M2735,Product!$A$1:$D$14,4,FALSE)</f>
        <v>Decaf</v>
      </c>
    </row>
    <row r="2736" spans="1:20" x14ac:dyDescent="0.3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s="2">
        <v>43190</v>
      </c>
      <c r="O2736" t="str">
        <f>VLOOKUP(L2736,Location!$A$1:$D$157,2,FALSE)</f>
        <v>New Hampshire</v>
      </c>
      <c r="P2736" t="str">
        <f>VLOOKUP(L2736,Location!$A$1:$D$157,3,FALSE)</f>
        <v>East</v>
      </c>
      <c r="Q2736" t="str">
        <f>VLOOKUP(L2736,Location!$A$1:$D$157,4,FALSE)</f>
        <v>Small Market</v>
      </c>
      <c r="R2736" t="str">
        <f>VLOOKUP(M2736,Product!$A$1:$D$14,2,FALSE)</f>
        <v>Darjeeling</v>
      </c>
      <c r="S2736" t="str">
        <f>VLOOKUP(M2736,Product!$A$1:$D$14,3,FALSE)</f>
        <v>Tea</v>
      </c>
      <c r="T2736" t="str">
        <f>VLOOKUP(M2736,Product!$A$1:$D$14,4,FALSE)</f>
        <v>Regular</v>
      </c>
    </row>
    <row r="2737" spans="1:20" x14ac:dyDescent="0.3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s="2">
        <v>43190</v>
      </c>
      <c r="O2737" t="str">
        <f>VLOOKUP(L2737,Location!$A$1:$D$157,2,FALSE)</f>
        <v>New Hampshire</v>
      </c>
      <c r="P2737" t="str">
        <f>VLOOKUP(L2737,Location!$A$1:$D$157,3,FALSE)</f>
        <v>East</v>
      </c>
      <c r="Q2737" t="str">
        <f>VLOOKUP(L2737,Location!$A$1:$D$157,4,FALSE)</f>
        <v>Small Market</v>
      </c>
      <c r="R2737" t="str">
        <f>VLOOKUP(M2737,Product!$A$1:$D$14,2,FALSE)</f>
        <v>Green Tea</v>
      </c>
      <c r="S2737" t="str">
        <f>VLOOKUP(M2737,Product!$A$1:$D$14,3,FALSE)</f>
        <v>Tea</v>
      </c>
      <c r="T2737" t="str">
        <f>VLOOKUP(M2737,Product!$A$1:$D$14,4,FALSE)</f>
        <v>Regular</v>
      </c>
    </row>
    <row r="2738" spans="1:20" x14ac:dyDescent="0.3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s="2">
        <v>43190</v>
      </c>
      <c r="O2738" t="str">
        <f>VLOOKUP(L2738,Location!$A$1:$D$157,2,FALSE)</f>
        <v>New Hampshire</v>
      </c>
      <c r="P2738" t="str">
        <f>VLOOKUP(L2738,Location!$A$1:$D$157,3,FALSE)</f>
        <v>East</v>
      </c>
      <c r="Q2738" t="str">
        <f>VLOOKUP(L2738,Location!$A$1:$D$157,4,FALSE)</f>
        <v>Small Market</v>
      </c>
      <c r="R2738" t="str">
        <f>VLOOKUP(M2738,Product!$A$1:$D$14,2,FALSE)</f>
        <v>Amaretto</v>
      </c>
      <c r="S2738" t="str">
        <f>VLOOKUP(M2738,Product!$A$1:$D$14,3,FALSE)</f>
        <v>Coffee</v>
      </c>
      <c r="T2738" t="str">
        <f>VLOOKUP(M2738,Product!$A$1:$D$14,4,FALSE)</f>
        <v>Regular</v>
      </c>
    </row>
    <row r="2739" spans="1:20" x14ac:dyDescent="0.3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s="2">
        <v>43190</v>
      </c>
      <c r="O2739" t="str">
        <f>VLOOKUP(L2739,Location!$A$1:$D$157,2,FALSE)</f>
        <v>New Hampshire</v>
      </c>
      <c r="P2739" t="str">
        <f>VLOOKUP(L2739,Location!$A$1:$D$157,3,FALSE)</f>
        <v>East</v>
      </c>
      <c r="Q2739" t="str">
        <f>VLOOKUP(L2739,Location!$A$1:$D$157,4,FALSE)</f>
        <v>Small Market</v>
      </c>
      <c r="R2739" t="str">
        <f>VLOOKUP(M2739,Product!$A$1:$D$14,2,FALSE)</f>
        <v>Columbian</v>
      </c>
      <c r="S2739" t="str">
        <f>VLOOKUP(M2739,Product!$A$1:$D$14,3,FALSE)</f>
        <v>Coffee</v>
      </c>
      <c r="T2739" t="str">
        <f>VLOOKUP(M2739,Product!$A$1:$D$14,4,FALSE)</f>
        <v>Regular</v>
      </c>
    </row>
    <row r="2740" spans="1:20" x14ac:dyDescent="0.3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s="2">
        <v>43190</v>
      </c>
      <c r="O2740" t="str">
        <f>VLOOKUP(L2740,Location!$A$1:$D$157,2,FALSE)</f>
        <v>New Hampshire</v>
      </c>
      <c r="P2740" t="str">
        <f>VLOOKUP(L2740,Location!$A$1:$D$157,3,FALSE)</f>
        <v>East</v>
      </c>
      <c r="Q2740" t="str">
        <f>VLOOKUP(L2740,Location!$A$1:$D$157,4,FALSE)</f>
        <v>Small Market</v>
      </c>
      <c r="R2740" t="str">
        <f>VLOOKUP(M2740,Product!$A$1:$D$14,2,FALSE)</f>
        <v>Caffe Mocha</v>
      </c>
      <c r="S2740" t="str">
        <f>VLOOKUP(M2740,Product!$A$1:$D$14,3,FALSE)</f>
        <v>Espresso</v>
      </c>
      <c r="T2740" t="str">
        <f>VLOOKUP(M2740,Product!$A$1:$D$14,4,FALSE)</f>
        <v>Regular</v>
      </c>
    </row>
    <row r="2741" spans="1:20" x14ac:dyDescent="0.3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s="2">
        <v>43190</v>
      </c>
      <c r="O2741" t="str">
        <f>VLOOKUP(L2741,Location!$A$1:$D$157,2,FALSE)</f>
        <v>New Hampshire</v>
      </c>
      <c r="P2741" t="str">
        <f>VLOOKUP(L2741,Location!$A$1:$D$157,3,FALSE)</f>
        <v>East</v>
      </c>
      <c r="Q2741" t="str">
        <f>VLOOKUP(L2741,Location!$A$1:$D$157,4,FALSE)</f>
        <v>Small Market</v>
      </c>
      <c r="R2741" t="str">
        <f>VLOOKUP(M2741,Product!$A$1:$D$14,2,FALSE)</f>
        <v>Regular Espresso</v>
      </c>
      <c r="S2741" t="str">
        <f>VLOOKUP(M2741,Product!$A$1:$D$14,3,FALSE)</f>
        <v>Espresso</v>
      </c>
      <c r="T2741" t="str">
        <f>VLOOKUP(M2741,Product!$A$1:$D$14,4,FALSE)</f>
        <v>Regular</v>
      </c>
    </row>
    <row r="2742" spans="1:20" x14ac:dyDescent="0.3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s="2">
        <v>43190</v>
      </c>
      <c r="O2742" t="str">
        <f>VLOOKUP(L2742,Location!$A$1:$D$157,2,FALSE)</f>
        <v>New York</v>
      </c>
      <c r="P2742" t="str">
        <f>VLOOKUP(L2742,Location!$A$1:$D$157,3,FALSE)</f>
        <v>East</v>
      </c>
      <c r="Q2742" t="str">
        <f>VLOOKUP(L2742,Location!$A$1:$D$157,4,FALSE)</f>
        <v>Major Market</v>
      </c>
      <c r="R2742" t="str">
        <f>VLOOKUP(M2742,Product!$A$1:$D$14,2,FALSE)</f>
        <v>Green Tea</v>
      </c>
      <c r="S2742" t="str">
        <f>VLOOKUP(M2742,Product!$A$1:$D$14,3,FALSE)</f>
        <v>Tea</v>
      </c>
      <c r="T2742" t="str">
        <f>VLOOKUP(M2742,Product!$A$1:$D$14,4,FALSE)</f>
        <v>Regular</v>
      </c>
    </row>
    <row r="2743" spans="1:20" x14ac:dyDescent="0.3">
      <c r="A2743">
        <v>367</v>
      </c>
      <c r="B2743">
        <v>378</v>
      </c>
      <c r="C2743">
        <v>680</v>
      </c>
      <c r="D2743">
        <v>252</v>
      </c>
      <c r="E2743">
        <v>131</v>
      </c>
      <c r="F2743">
        <v>98</v>
      </c>
      <c r="G2743">
        <v>1558</v>
      </c>
      <c r="H2743">
        <v>200</v>
      </c>
      <c r="I2743">
        <v>168</v>
      </c>
      <c r="J2743">
        <v>300</v>
      </c>
      <c r="K2743">
        <v>490</v>
      </c>
      <c r="L2743">
        <v>716</v>
      </c>
      <c r="M2743">
        <v>9</v>
      </c>
      <c r="N2743" s="2">
        <v>43190</v>
      </c>
      <c r="O2743" t="str">
        <f>VLOOKUP(L2743,Location!$A$1:$D$157,2,FALSE)</f>
        <v>New York</v>
      </c>
      <c r="P2743" t="str">
        <f>VLOOKUP(L2743,Location!$A$1:$D$157,3,FALSE)</f>
        <v>East</v>
      </c>
      <c r="Q2743" t="str">
        <f>VLOOKUP(L2743,Location!$A$1:$D$157,4,FALSE)</f>
        <v>Major Market</v>
      </c>
      <c r="R2743" t="str">
        <f>VLOOKUP(M2743,Product!$A$1:$D$14,2,FALSE)</f>
        <v>Lemon</v>
      </c>
      <c r="S2743" t="str">
        <f>VLOOKUP(M2743,Product!$A$1:$D$14,3,FALSE)</f>
        <v>Herbal Tea</v>
      </c>
      <c r="T2743" t="str">
        <f>VLOOKUP(M2743,Product!$A$1:$D$14,4,FALSE)</f>
        <v>Decaf</v>
      </c>
    </row>
    <row r="2744" spans="1:20" x14ac:dyDescent="0.3">
      <c r="A2744">
        <v>-156</v>
      </c>
      <c r="B2744">
        <v>-20</v>
      </c>
      <c r="C2744">
        <v>201</v>
      </c>
      <c r="D2744">
        <v>179</v>
      </c>
      <c r="E2744">
        <v>85</v>
      </c>
      <c r="F2744">
        <v>64</v>
      </c>
      <c r="G2744">
        <v>1811</v>
      </c>
      <c r="H2744">
        <v>-70</v>
      </c>
      <c r="I2744">
        <v>193</v>
      </c>
      <c r="J2744">
        <v>-10</v>
      </c>
      <c r="K2744">
        <v>140</v>
      </c>
      <c r="L2744">
        <v>718</v>
      </c>
      <c r="M2744">
        <v>10</v>
      </c>
      <c r="N2744" s="2">
        <v>43190</v>
      </c>
      <c r="O2744" t="str">
        <f>VLOOKUP(L2744,Location!$A$1:$D$157,2,FALSE)</f>
        <v>New York</v>
      </c>
      <c r="P2744" t="str">
        <f>VLOOKUP(L2744,Location!$A$1:$D$157,3,FALSE)</f>
        <v>East</v>
      </c>
      <c r="Q2744" t="str">
        <f>VLOOKUP(L2744,Location!$A$1:$D$157,4,FALSE)</f>
        <v>Major Market</v>
      </c>
      <c r="R2744" t="str">
        <f>VLOOKUP(M2744,Product!$A$1:$D$14,2,FALSE)</f>
        <v>Mint</v>
      </c>
      <c r="S2744" t="str">
        <f>VLOOKUP(M2744,Product!$A$1:$D$14,3,FALSE)</f>
        <v>Herbal Tea</v>
      </c>
      <c r="T2744" t="str">
        <f>VLOOKUP(M2744,Product!$A$1:$D$14,4,FALSE)</f>
        <v>Decaf</v>
      </c>
    </row>
    <row r="2745" spans="1:20" x14ac:dyDescent="0.3">
      <c r="A2745">
        <v>156</v>
      </c>
      <c r="B2745">
        <v>145</v>
      </c>
      <c r="C2745">
        <v>261</v>
      </c>
      <c r="D2745">
        <v>84</v>
      </c>
      <c r="E2745">
        <v>40</v>
      </c>
      <c r="F2745">
        <v>28</v>
      </c>
      <c r="G2745">
        <v>822</v>
      </c>
      <c r="H2745">
        <v>130</v>
      </c>
      <c r="I2745">
        <v>83</v>
      </c>
      <c r="J2745">
        <v>160</v>
      </c>
      <c r="K2745">
        <v>260</v>
      </c>
      <c r="L2745">
        <v>315</v>
      </c>
      <c r="M2745">
        <v>11</v>
      </c>
      <c r="N2745" s="2">
        <v>43190</v>
      </c>
      <c r="O2745" t="str">
        <f>VLOOKUP(L2745,Location!$A$1:$D$157,2,FALSE)</f>
        <v>New York</v>
      </c>
      <c r="P2745" t="str">
        <f>VLOOKUP(L2745,Location!$A$1:$D$157,3,FALSE)</f>
        <v>East</v>
      </c>
      <c r="Q2745" t="str">
        <f>VLOOKUP(L2745,Location!$A$1:$D$157,4,FALSE)</f>
        <v>Major Market</v>
      </c>
      <c r="R2745" t="str">
        <f>VLOOKUP(M2745,Product!$A$1:$D$14,2,FALSE)</f>
        <v>Darjeeling</v>
      </c>
      <c r="S2745" t="str">
        <f>VLOOKUP(M2745,Product!$A$1:$D$14,3,FALSE)</f>
        <v>Tea</v>
      </c>
      <c r="T2745" t="str">
        <f>VLOOKUP(M2745,Product!$A$1:$D$14,4,FALSE)</f>
        <v>Regular</v>
      </c>
    </row>
    <row r="2746" spans="1:20" x14ac:dyDescent="0.3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s="2">
        <v>43190</v>
      </c>
      <c r="O2746" t="str">
        <f>VLOOKUP(L2746,Location!$A$1:$D$157,2,FALSE)</f>
        <v>New York</v>
      </c>
      <c r="P2746" t="str">
        <f>VLOOKUP(L2746,Location!$A$1:$D$157,3,FALSE)</f>
        <v>East</v>
      </c>
      <c r="Q2746" t="str">
        <f>VLOOKUP(L2746,Location!$A$1:$D$157,4,FALSE)</f>
        <v>Major Market</v>
      </c>
      <c r="R2746" t="str">
        <f>VLOOKUP(M2746,Product!$A$1:$D$14,2,FALSE)</f>
        <v>Earl Grey</v>
      </c>
      <c r="S2746" t="str">
        <f>VLOOKUP(M2746,Product!$A$1:$D$14,3,FALSE)</f>
        <v>Tea</v>
      </c>
      <c r="T2746" t="str">
        <f>VLOOKUP(M2746,Product!$A$1:$D$14,4,FALSE)</f>
        <v>Regular</v>
      </c>
    </row>
    <row r="2747" spans="1:20" x14ac:dyDescent="0.3">
      <c r="A2747">
        <v>410</v>
      </c>
      <c r="B2747">
        <v>428</v>
      </c>
      <c r="C2747">
        <v>759</v>
      </c>
      <c r="D2747">
        <v>289</v>
      </c>
      <c r="E2747">
        <v>152</v>
      </c>
      <c r="F2747">
        <v>99</v>
      </c>
      <c r="G2747">
        <v>2108</v>
      </c>
      <c r="H2747">
        <v>280</v>
      </c>
      <c r="I2747">
        <v>178</v>
      </c>
      <c r="J2747">
        <v>400</v>
      </c>
      <c r="K2747">
        <v>670</v>
      </c>
      <c r="L2747">
        <v>518</v>
      </c>
      <c r="M2747">
        <v>2</v>
      </c>
      <c r="N2747" s="2">
        <v>43190</v>
      </c>
      <c r="O2747" t="str">
        <f>VLOOKUP(L2747,Location!$A$1:$D$157,2,FALSE)</f>
        <v>New York</v>
      </c>
      <c r="P2747" t="str">
        <f>VLOOKUP(L2747,Location!$A$1:$D$157,3,FALSE)</f>
        <v>East</v>
      </c>
      <c r="Q2747" t="str">
        <f>VLOOKUP(L2747,Location!$A$1:$D$157,4,FALSE)</f>
        <v>Major Market</v>
      </c>
      <c r="R2747" t="str">
        <f>VLOOKUP(M2747,Product!$A$1:$D$14,2,FALSE)</f>
        <v>Columbian</v>
      </c>
      <c r="S2747" t="str">
        <f>VLOOKUP(M2747,Product!$A$1:$D$14,3,FALSE)</f>
        <v>Coffee</v>
      </c>
      <c r="T2747" t="str">
        <f>VLOOKUP(M2747,Product!$A$1:$D$14,4,FALSE)</f>
        <v>Regular</v>
      </c>
    </row>
    <row r="2748" spans="1:20" x14ac:dyDescent="0.3">
      <c r="A2748">
        <v>-304</v>
      </c>
      <c r="B2748">
        <v>-59</v>
      </c>
      <c r="C2748">
        <v>70</v>
      </c>
      <c r="D2748">
        <v>88</v>
      </c>
      <c r="E2748">
        <v>146</v>
      </c>
      <c r="F2748">
        <v>113</v>
      </c>
      <c r="G2748">
        <v>1382</v>
      </c>
      <c r="H2748">
        <v>-190</v>
      </c>
      <c r="I2748">
        <v>116</v>
      </c>
      <c r="J2748">
        <v>-60</v>
      </c>
      <c r="K2748">
        <v>60</v>
      </c>
      <c r="L2748">
        <v>212</v>
      </c>
      <c r="M2748">
        <v>5</v>
      </c>
      <c r="N2748" s="2">
        <v>43190</v>
      </c>
      <c r="O2748" t="str">
        <f>VLOOKUP(L2748,Location!$A$1:$D$157,2,FALSE)</f>
        <v>New York</v>
      </c>
      <c r="P2748" t="str">
        <f>VLOOKUP(L2748,Location!$A$1:$D$157,3,FALSE)</f>
        <v>East</v>
      </c>
      <c r="Q2748" t="str">
        <f>VLOOKUP(L2748,Location!$A$1:$D$157,4,FALSE)</f>
        <v>Major Market</v>
      </c>
      <c r="R2748" t="str">
        <f>VLOOKUP(M2748,Product!$A$1:$D$14,2,FALSE)</f>
        <v>Caffe Mocha</v>
      </c>
      <c r="S2748" t="str">
        <f>VLOOKUP(M2748,Product!$A$1:$D$14,3,FALSE)</f>
        <v>Espresso</v>
      </c>
      <c r="T2748" t="str">
        <f>VLOOKUP(M2748,Product!$A$1:$D$14,4,FALSE)</f>
        <v>Regular</v>
      </c>
    </row>
    <row r="2749" spans="1:20" x14ac:dyDescent="0.3">
      <c r="A2749">
        <v>349</v>
      </c>
      <c r="B2749">
        <v>325</v>
      </c>
      <c r="C2749">
        <v>601</v>
      </c>
      <c r="D2749">
        <v>190</v>
      </c>
      <c r="E2749">
        <v>90</v>
      </c>
      <c r="F2749">
        <v>66</v>
      </c>
      <c r="G2749">
        <v>1262</v>
      </c>
      <c r="H2749">
        <v>250</v>
      </c>
      <c r="I2749">
        <v>204</v>
      </c>
      <c r="J2749">
        <v>330</v>
      </c>
      <c r="K2749">
        <v>550</v>
      </c>
      <c r="L2749">
        <v>914</v>
      </c>
      <c r="M2749">
        <v>7</v>
      </c>
      <c r="N2749" s="2">
        <v>43190</v>
      </c>
      <c r="O2749" t="str">
        <f>VLOOKUP(L2749,Location!$A$1:$D$157,2,FALSE)</f>
        <v>New York</v>
      </c>
      <c r="P2749" t="str">
        <f>VLOOKUP(L2749,Location!$A$1:$D$157,3,FALSE)</f>
        <v>East</v>
      </c>
      <c r="Q2749" t="str">
        <f>VLOOKUP(L2749,Location!$A$1:$D$157,4,FALSE)</f>
        <v>Major Market</v>
      </c>
      <c r="R2749" t="str">
        <f>VLOOKUP(M2749,Product!$A$1:$D$14,2,FALSE)</f>
        <v>Regular Espresso</v>
      </c>
      <c r="S2749" t="str">
        <f>VLOOKUP(M2749,Product!$A$1:$D$14,3,FALSE)</f>
        <v>Espresso</v>
      </c>
      <c r="T2749" t="str">
        <f>VLOOKUP(M2749,Product!$A$1:$D$14,4,FALSE)</f>
        <v>Regular</v>
      </c>
    </row>
    <row r="2750" spans="1:20" x14ac:dyDescent="0.3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s="2">
        <v>43190</v>
      </c>
      <c r="O2750" t="str">
        <f>VLOOKUP(L2750,Location!$A$1:$D$157,2,FALSE)</f>
        <v>Louisiana</v>
      </c>
      <c r="P2750" t="str">
        <f>VLOOKUP(L2750,Location!$A$1:$D$157,3,FALSE)</f>
        <v>South</v>
      </c>
      <c r="Q2750" t="str">
        <f>VLOOKUP(L2750,Location!$A$1:$D$157,4,FALSE)</f>
        <v>Small Market</v>
      </c>
      <c r="R2750" t="str">
        <f>VLOOKUP(M2750,Product!$A$1:$D$14,2,FALSE)</f>
        <v>Chamomile</v>
      </c>
      <c r="S2750" t="str">
        <f>VLOOKUP(M2750,Product!$A$1:$D$14,3,FALSE)</f>
        <v>Herbal Tea</v>
      </c>
      <c r="T2750" t="str">
        <f>VLOOKUP(M2750,Product!$A$1:$D$14,4,FALSE)</f>
        <v>Decaf</v>
      </c>
    </row>
    <row r="2751" spans="1:20" x14ac:dyDescent="0.3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2">
        <v>43190</v>
      </c>
      <c r="O2751" t="str">
        <f>VLOOKUP(L2751,Location!$A$1:$D$157,2,FALSE)</f>
        <v>Louisiana</v>
      </c>
      <c r="P2751" t="str">
        <f>VLOOKUP(L2751,Location!$A$1:$D$157,3,FALSE)</f>
        <v>South</v>
      </c>
      <c r="Q2751" t="str">
        <f>VLOOKUP(L2751,Location!$A$1:$D$157,4,FALSE)</f>
        <v>Small Market</v>
      </c>
      <c r="R2751" t="str">
        <f>VLOOKUP(M2751,Product!$A$1:$D$14,2,FALSE)</f>
        <v>Lemon</v>
      </c>
      <c r="S2751" t="str">
        <f>VLOOKUP(M2751,Product!$A$1:$D$14,3,FALSE)</f>
        <v>Herbal Tea</v>
      </c>
      <c r="T2751" t="str">
        <f>VLOOKUP(M2751,Product!$A$1:$D$14,4,FALSE)</f>
        <v>Decaf</v>
      </c>
    </row>
    <row r="2752" spans="1:20" x14ac:dyDescent="0.3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s="2">
        <v>43190</v>
      </c>
      <c r="O2752" t="str">
        <f>VLOOKUP(L2752,Location!$A$1:$D$157,2,FALSE)</f>
        <v>Louisiana</v>
      </c>
      <c r="P2752" t="str">
        <f>VLOOKUP(L2752,Location!$A$1:$D$157,3,FALSE)</f>
        <v>South</v>
      </c>
      <c r="Q2752" t="str">
        <f>VLOOKUP(L2752,Location!$A$1:$D$157,4,FALSE)</f>
        <v>Small Market</v>
      </c>
      <c r="R2752" t="str">
        <f>VLOOKUP(M2752,Product!$A$1:$D$14,2,FALSE)</f>
        <v>Columbian</v>
      </c>
      <c r="S2752" t="str">
        <f>VLOOKUP(M2752,Product!$A$1:$D$14,3,FALSE)</f>
        <v>Coffee</v>
      </c>
      <c r="T2752" t="str">
        <f>VLOOKUP(M2752,Product!$A$1:$D$14,4,FALSE)</f>
        <v>Regular</v>
      </c>
    </row>
    <row r="2753" spans="1:20" x14ac:dyDescent="0.3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s="2">
        <v>43190</v>
      </c>
      <c r="O2753" t="str">
        <f>VLOOKUP(L2753,Location!$A$1:$D$157,2,FALSE)</f>
        <v>Louisiana</v>
      </c>
      <c r="P2753" t="str">
        <f>VLOOKUP(L2753,Location!$A$1:$D$157,3,FALSE)</f>
        <v>South</v>
      </c>
      <c r="Q2753" t="str">
        <f>VLOOKUP(L2753,Location!$A$1:$D$157,4,FALSE)</f>
        <v>Small Market</v>
      </c>
      <c r="R2753" t="str">
        <f>VLOOKUP(M2753,Product!$A$1:$D$14,2,FALSE)</f>
        <v>Decaf Irish Cream</v>
      </c>
      <c r="S2753" t="str">
        <f>VLOOKUP(M2753,Product!$A$1:$D$14,3,FALSE)</f>
        <v>Coffee</v>
      </c>
      <c r="T2753" t="str">
        <f>VLOOKUP(M2753,Product!$A$1:$D$14,4,FALSE)</f>
        <v>Decaf</v>
      </c>
    </row>
    <row r="2754" spans="1:20" x14ac:dyDescent="0.3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s="2">
        <v>43190</v>
      </c>
      <c r="O2754" t="str">
        <f>VLOOKUP(L2754,Location!$A$1:$D$157,2,FALSE)</f>
        <v>Louisiana</v>
      </c>
      <c r="P2754" t="str">
        <f>VLOOKUP(L2754,Location!$A$1:$D$157,3,FALSE)</f>
        <v>South</v>
      </c>
      <c r="Q2754" t="str">
        <f>VLOOKUP(L2754,Location!$A$1:$D$157,4,FALSE)</f>
        <v>Small Market</v>
      </c>
      <c r="R2754" t="str">
        <f>VLOOKUP(M2754,Product!$A$1:$D$14,2,FALSE)</f>
        <v>Caffe Latte</v>
      </c>
      <c r="S2754" t="str">
        <f>VLOOKUP(M2754,Product!$A$1:$D$14,3,FALSE)</f>
        <v>Espresso</v>
      </c>
      <c r="T2754" t="str">
        <f>VLOOKUP(M2754,Product!$A$1:$D$14,4,FALSE)</f>
        <v>Regular</v>
      </c>
    </row>
    <row r="2755" spans="1:20" x14ac:dyDescent="0.3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s="2">
        <v>43190</v>
      </c>
      <c r="O2755" t="str">
        <f>VLOOKUP(L2755,Location!$A$1:$D$157,2,FALSE)</f>
        <v>Louisiana</v>
      </c>
      <c r="P2755" t="str">
        <f>VLOOKUP(L2755,Location!$A$1:$D$157,3,FALSE)</f>
        <v>South</v>
      </c>
      <c r="Q2755" t="str">
        <f>VLOOKUP(L2755,Location!$A$1:$D$157,4,FALSE)</f>
        <v>Small Market</v>
      </c>
      <c r="R2755" t="str">
        <f>VLOOKUP(M2755,Product!$A$1:$D$14,2,FALSE)</f>
        <v>Caffe Mocha</v>
      </c>
      <c r="S2755" t="str">
        <f>VLOOKUP(M2755,Product!$A$1:$D$14,3,FALSE)</f>
        <v>Espresso</v>
      </c>
      <c r="T2755" t="str">
        <f>VLOOKUP(M2755,Product!$A$1:$D$14,4,FALSE)</f>
        <v>Regular</v>
      </c>
    </row>
    <row r="2756" spans="1:20" x14ac:dyDescent="0.3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s="2">
        <v>43190</v>
      </c>
      <c r="O2756" t="str">
        <f>VLOOKUP(L2756,Location!$A$1:$D$157,2,FALSE)</f>
        <v>Louisiana</v>
      </c>
      <c r="P2756" t="str">
        <f>VLOOKUP(L2756,Location!$A$1:$D$157,3,FALSE)</f>
        <v>South</v>
      </c>
      <c r="Q2756" t="str">
        <f>VLOOKUP(L2756,Location!$A$1:$D$157,4,FALSE)</f>
        <v>Small Market</v>
      </c>
      <c r="R2756" t="str">
        <f>VLOOKUP(M2756,Product!$A$1:$D$14,2,FALSE)</f>
        <v>Decaf Espresso</v>
      </c>
      <c r="S2756" t="str">
        <f>VLOOKUP(M2756,Product!$A$1:$D$14,3,FALSE)</f>
        <v>Espresso</v>
      </c>
      <c r="T2756" t="str">
        <f>VLOOKUP(M2756,Product!$A$1:$D$14,4,FALSE)</f>
        <v>Decaf</v>
      </c>
    </row>
    <row r="2757" spans="1:20" x14ac:dyDescent="0.3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s="2">
        <v>43190</v>
      </c>
      <c r="O2757" t="str">
        <f>VLOOKUP(L2757,Location!$A$1:$D$157,2,FALSE)</f>
        <v>New Mexico</v>
      </c>
      <c r="P2757" t="str">
        <f>VLOOKUP(L2757,Location!$A$1:$D$157,3,FALSE)</f>
        <v>South</v>
      </c>
      <c r="Q2757" t="str">
        <f>VLOOKUP(L2757,Location!$A$1:$D$157,4,FALSE)</f>
        <v>Small Market</v>
      </c>
      <c r="R2757" t="str">
        <f>VLOOKUP(M2757,Product!$A$1:$D$14,2,FALSE)</f>
        <v>Chamomile</v>
      </c>
      <c r="S2757" t="str">
        <f>VLOOKUP(M2757,Product!$A$1:$D$14,3,FALSE)</f>
        <v>Herbal Tea</v>
      </c>
      <c r="T2757" t="str">
        <f>VLOOKUP(M2757,Product!$A$1:$D$14,4,FALSE)</f>
        <v>Decaf</v>
      </c>
    </row>
    <row r="2758" spans="1:20" x14ac:dyDescent="0.3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2">
        <v>43190</v>
      </c>
      <c r="O2758" t="str">
        <f>VLOOKUP(L2758,Location!$A$1:$D$157,2,FALSE)</f>
        <v>New Mexico</v>
      </c>
      <c r="P2758" t="str">
        <f>VLOOKUP(L2758,Location!$A$1:$D$157,3,FALSE)</f>
        <v>South</v>
      </c>
      <c r="Q2758" t="str">
        <f>VLOOKUP(L2758,Location!$A$1:$D$157,4,FALSE)</f>
        <v>Small Market</v>
      </c>
      <c r="R2758" t="str">
        <f>VLOOKUP(M2758,Product!$A$1:$D$14,2,FALSE)</f>
        <v>Lemon</v>
      </c>
      <c r="S2758" t="str">
        <f>VLOOKUP(M2758,Product!$A$1:$D$14,3,FALSE)</f>
        <v>Herbal Tea</v>
      </c>
      <c r="T2758" t="str">
        <f>VLOOKUP(M2758,Product!$A$1:$D$14,4,FALSE)</f>
        <v>Decaf</v>
      </c>
    </row>
    <row r="2759" spans="1:20" x14ac:dyDescent="0.3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s="2">
        <v>43190</v>
      </c>
      <c r="O2759" t="str">
        <f>VLOOKUP(L2759,Location!$A$1:$D$157,2,FALSE)</f>
        <v>New Mexico</v>
      </c>
      <c r="P2759" t="str">
        <f>VLOOKUP(L2759,Location!$A$1:$D$157,3,FALSE)</f>
        <v>South</v>
      </c>
      <c r="Q2759" t="str">
        <f>VLOOKUP(L2759,Location!$A$1:$D$157,4,FALSE)</f>
        <v>Small Market</v>
      </c>
      <c r="R2759" t="str">
        <f>VLOOKUP(M2759,Product!$A$1:$D$14,2,FALSE)</f>
        <v>Columbian</v>
      </c>
      <c r="S2759" t="str">
        <f>VLOOKUP(M2759,Product!$A$1:$D$14,3,FALSE)</f>
        <v>Coffee</v>
      </c>
      <c r="T2759" t="str">
        <f>VLOOKUP(M2759,Product!$A$1:$D$14,4,FALSE)</f>
        <v>Regular</v>
      </c>
    </row>
    <row r="2760" spans="1:20" x14ac:dyDescent="0.3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121</v>
      </c>
      <c r="J2760">
        <v>50</v>
      </c>
      <c r="K2760">
        <v>160</v>
      </c>
      <c r="L2760">
        <v>505</v>
      </c>
      <c r="M2760">
        <v>3</v>
      </c>
      <c r="N2760" s="2">
        <v>43190</v>
      </c>
      <c r="O2760" t="str">
        <f>VLOOKUP(L2760,Location!$A$1:$D$157,2,FALSE)</f>
        <v>New Mexico</v>
      </c>
      <c r="P2760" t="str">
        <f>VLOOKUP(L2760,Location!$A$1:$D$157,3,FALSE)</f>
        <v>South</v>
      </c>
      <c r="Q2760" t="str">
        <f>VLOOKUP(L2760,Location!$A$1:$D$157,4,FALSE)</f>
        <v>Small Market</v>
      </c>
      <c r="R2760" t="str">
        <f>VLOOKUP(M2760,Product!$A$1:$D$14,2,FALSE)</f>
        <v>Decaf Irish Cream</v>
      </c>
      <c r="S2760" t="str">
        <f>VLOOKUP(M2760,Product!$A$1:$D$14,3,FALSE)</f>
        <v>Coffee</v>
      </c>
      <c r="T2760" t="str">
        <f>VLOOKUP(M2760,Product!$A$1:$D$14,4,FALSE)</f>
        <v>Decaf</v>
      </c>
    </row>
    <row r="2761" spans="1:20" x14ac:dyDescent="0.3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s="2">
        <v>43190</v>
      </c>
      <c r="O2761" t="str">
        <f>VLOOKUP(L2761,Location!$A$1:$D$157,2,FALSE)</f>
        <v>New Mexico</v>
      </c>
      <c r="P2761" t="str">
        <f>VLOOKUP(L2761,Location!$A$1:$D$157,3,FALSE)</f>
        <v>South</v>
      </c>
      <c r="Q2761" t="str">
        <f>VLOOKUP(L2761,Location!$A$1:$D$157,4,FALSE)</f>
        <v>Small Market</v>
      </c>
      <c r="R2761" t="str">
        <f>VLOOKUP(M2761,Product!$A$1:$D$14,2,FALSE)</f>
        <v>Caffe Latte</v>
      </c>
      <c r="S2761" t="str">
        <f>VLOOKUP(M2761,Product!$A$1:$D$14,3,FALSE)</f>
        <v>Espresso</v>
      </c>
      <c r="T2761" t="str">
        <f>VLOOKUP(M2761,Product!$A$1:$D$14,4,FALSE)</f>
        <v>Regular</v>
      </c>
    </row>
    <row r="2762" spans="1:20" x14ac:dyDescent="0.3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s="2">
        <v>43190</v>
      </c>
      <c r="O2762" t="str">
        <f>VLOOKUP(L2762,Location!$A$1:$D$157,2,FALSE)</f>
        <v>New Mexico</v>
      </c>
      <c r="P2762" t="str">
        <f>VLOOKUP(L2762,Location!$A$1:$D$157,3,FALSE)</f>
        <v>South</v>
      </c>
      <c r="Q2762" t="str">
        <f>VLOOKUP(L2762,Location!$A$1:$D$157,4,FALSE)</f>
        <v>Small Market</v>
      </c>
      <c r="R2762" t="str">
        <f>VLOOKUP(M2762,Product!$A$1:$D$14,2,FALSE)</f>
        <v>Caffe Mocha</v>
      </c>
      <c r="S2762" t="str">
        <f>VLOOKUP(M2762,Product!$A$1:$D$14,3,FALSE)</f>
        <v>Espresso</v>
      </c>
      <c r="T2762" t="str">
        <f>VLOOKUP(M2762,Product!$A$1:$D$14,4,FALSE)</f>
        <v>Regular</v>
      </c>
    </row>
    <row r="2763" spans="1:20" x14ac:dyDescent="0.3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s="2">
        <v>43190</v>
      </c>
      <c r="O2763" t="str">
        <f>VLOOKUP(L2763,Location!$A$1:$D$157,2,FALSE)</f>
        <v>New Mexico</v>
      </c>
      <c r="P2763" t="str">
        <f>VLOOKUP(L2763,Location!$A$1:$D$157,3,FALSE)</f>
        <v>South</v>
      </c>
      <c r="Q2763" t="str">
        <f>VLOOKUP(L2763,Location!$A$1:$D$157,4,FALSE)</f>
        <v>Small Market</v>
      </c>
      <c r="R2763" t="str">
        <f>VLOOKUP(M2763,Product!$A$1:$D$14,2,FALSE)</f>
        <v>Decaf Espresso</v>
      </c>
      <c r="S2763" t="str">
        <f>VLOOKUP(M2763,Product!$A$1:$D$14,3,FALSE)</f>
        <v>Espresso</v>
      </c>
      <c r="T2763" t="str">
        <f>VLOOKUP(M2763,Product!$A$1:$D$14,4,FALSE)</f>
        <v>Decaf</v>
      </c>
    </row>
    <row r="2764" spans="1:20" x14ac:dyDescent="0.3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s="2">
        <v>43190</v>
      </c>
      <c r="O2764" t="str">
        <f>VLOOKUP(L2764,Location!$A$1:$D$157,2,FALSE)</f>
        <v>Oklahoma</v>
      </c>
      <c r="P2764" t="str">
        <f>VLOOKUP(L2764,Location!$A$1:$D$157,3,FALSE)</f>
        <v>South</v>
      </c>
      <c r="Q2764" t="str">
        <f>VLOOKUP(L2764,Location!$A$1:$D$157,4,FALSE)</f>
        <v>Small Market</v>
      </c>
      <c r="R2764" t="str">
        <f>VLOOKUP(M2764,Product!$A$1:$D$14,2,FALSE)</f>
        <v>Chamomile</v>
      </c>
      <c r="S2764" t="str">
        <f>VLOOKUP(M2764,Product!$A$1:$D$14,3,FALSE)</f>
        <v>Herbal Tea</v>
      </c>
      <c r="T2764" t="str">
        <f>VLOOKUP(M2764,Product!$A$1:$D$14,4,FALSE)</f>
        <v>Decaf</v>
      </c>
    </row>
    <row r="2765" spans="1:20" x14ac:dyDescent="0.3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s="2">
        <v>43190</v>
      </c>
      <c r="O2765" t="str">
        <f>VLOOKUP(L2765,Location!$A$1:$D$157,2,FALSE)</f>
        <v>Oklahoma</v>
      </c>
      <c r="P2765" t="str">
        <f>VLOOKUP(L2765,Location!$A$1:$D$157,3,FALSE)</f>
        <v>South</v>
      </c>
      <c r="Q2765" t="str">
        <f>VLOOKUP(L2765,Location!$A$1:$D$157,4,FALSE)</f>
        <v>Small Market</v>
      </c>
      <c r="R2765" t="str">
        <f>VLOOKUP(M2765,Product!$A$1:$D$14,2,FALSE)</f>
        <v>Lemon</v>
      </c>
      <c r="S2765" t="str">
        <f>VLOOKUP(M2765,Product!$A$1:$D$14,3,FALSE)</f>
        <v>Herbal Tea</v>
      </c>
      <c r="T2765" t="str">
        <f>VLOOKUP(M2765,Product!$A$1:$D$14,4,FALSE)</f>
        <v>Decaf</v>
      </c>
    </row>
    <row r="2766" spans="1:20" x14ac:dyDescent="0.3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s="2">
        <v>43190</v>
      </c>
      <c r="O2766" t="str">
        <f>VLOOKUP(L2766,Location!$A$1:$D$157,2,FALSE)</f>
        <v>Oklahoma</v>
      </c>
      <c r="P2766" t="str">
        <f>VLOOKUP(L2766,Location!$A$1:$D$157,3,FALSE)</f>
        <v>South</v>
      </c>
      <c r="Q2766" t="str">
        <f>VLOOKUP(L2766,Location!$A$1:$D$157,4,FALSE)</f>
        <v>Small Market</v>
      </c>
      <c r="R2766" t="str">
        <f>VLOOKUP(M2766,Product!$A$1:$D$14,2,FALSE)</f>
        <v>Columbian</v>
      </c>
      <c r="S2766" t="str">
        <f>VLOOKUP(M2766,Product!$A$1:$D$14,3,FALSE)</f>
        <v>Coffee</v>
      </c>
      <c r="T2766" t="str">
        <f>VLOOKUP(M2766,Product!$A$1:$D$14,4,FALSE)</f>
        <v>Regular</v>
      </c>
    </row>
    <row r="2767" spans="1:20" x14ac:dyDescent="0.3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s="2">
        <v>43190</v>
      </c>
      <c r="O2767" t="str">
        <f>VLOOKUP(L2767,Location!$A$1:$D$157,2,FALSE)</f>
        <v>Oklahoma</v>
      </c>
      <c r="P2767" t="str">
        <f>VLOOKUP(L2767,Location!$A$1:$D$157,3,FALSE)</f>
        <v>South</v>
      </c>
      <c r="Q2767" t="str">
        <f>VLOOKUP(L2767,Location!$A$1:$D$157,4,FALSE)</f>
        <v>Small Market</v>
      </c>
      <c r="R2767" t="str">
        <f>VLOOKUP(M2767,Product!$A$1:$D$14,2,FALSE)</f>
        <v>Decaf Irish Cream</v>
      </c>
      <c r="S2767" t="str">
        <f>VLOOKUP(M2767,Product!$A$1:$D$14,3,FALSE)</f>
        <v>Coffee</v>
      </c>
      <c r="T2767" t="str">
        <f>VLOOKUP(M2767,Product!$A$1:$D$14,4,FALSE)</f>
        <v>Decaf</v>
      </c>
    </row>
    <row r="2768" spans="1:20" x14ac:dyDescent="0.3">
      <c r="A2768">
        <v>145</v>
      </c>
      <c r="B2768">
        <v>155</v>
      </c>
      <c r="C2768">
        <v>285</v>
      </c>
      <c r="D2768">
        <v>132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2">
        <v>43190</v>
      </c>
      <c r="O2768" t="str">
        <f>VLOOKUP(L2768,Location!$A$1:$D$157,2,FALSE)</f>
        <v>Oklahoma</v>
      </c>
      <c r="P2768" t="str">
        <f>VLOOKUP(L2768,Location!$A$1:$D$157,3,FALSE)</f>
        <v>South</v>
      </c>
      <c r="Q2768" t="str">
        <f>VLOOKUP(L2768,Location!$A$1:$D$157,4,FALSE)</f>
        <v>Small Market</v>
      </c>
      <c r="R2768" t="str">
        <f>VLOOKUP(M2768,Product!$A$1:$D$14,2,FALSE)</f>
        <v>Caffe Latte</v>
      </c>
      <c r="S2768" t="str">
        <f>VLOOKUP(M2768,Product!$A$1:$D$14,3,FALSE)</f>
        <v>Espresso</v>
      </c>
      <c r="T2768" t="str">
        <f>VLOOKUP(M2768,Product!$A$1:$D$14,4,FALSE)</f>
        <v>Regular</v>
      </c>
    </row>
    <row r="2769" spans="1:20" x14ac:dyDescent="0.3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s="2">
        <v>43190</v>
      </c>
      <c r="O2769" t="str">
        <f>VLOOKUP(L2769,Location!$A$1:$D$157,2,FALSE)</f>
        <v>Oklahoma</v>
      </c>
      <c r="P2769" t="str">
        <f>VLOOKUP(L2769,Location!$A$1:$D$157,3,FALSE)</f>
        <v>South</v>
      </c>
      <c r="Q2769" t="str">
        <f>VLOOKUP(L2769,Location!$A$1:$D$157,4,FALSE)</f>
        <v>Small Market</v>
      </c>
      <c r="R2769" t="str">
        <f>VLOOKUP(M2769,Product!$A$1:$D$14,2,FALSE)</f>
        <v>Caffe Mocha</v>
      </c>
      <c r="S2769" t="str">
        <f>VLOOKUP(M2769,Product!$A$1:$D$14,3,FALSE)</f>
        <v>Espresso</v>
      </c>
      <c r="T2769" t="str">
        <f>VLOOKUP(M2769,Product!$A$1:$D$14,4,FALSE)</f>
        <v>Regular</v>
      </c>
    </row>
    <row r="2770" spans="1:20" x14ac:dyDescent="0.3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s="2">
        <v>43190</v>
      </c>
      <c r="O2770" t="str">
        <f>VLOOKUP(L2770,Location!$A$1:$D$157,2,FALSE)</f>
        <v>Oklahoma</v>
      </c>
      <c r="P2770" t="str">
        <f>VLOOKUP(L2770,Location!$A$1:$D$157,3,FALSE)</f>
        <v>South</v>
      </c>
      <c r="Q2770" t="str">
        <f>VLOOKUP(L2770,Location!$A$1:$D$157,4,FALSE)</f>
        <v>Small Market</v>
      </c>
      <c r="R2770" t="str">
        <f>VLOOKUP(M2770,Product!$A$1:$D$14,2,FALSE)</f>
        <v>Decaf Espresso</v>
      </c>
      <c r="S2770" t="str">
        <f>VLOOKUP(M2770,Product!$A$1:$D$14,3,FALSE)</f>
        <v>Espresso</v>
      </c>
      <c r="T2770" t="str">
        <f>VLOOKUP(M2770,Product!$A$1:$D$14,4,FALSE)</f>
        <v>Decaf</v>
      </c>
    </row>
    <row r="2771" spans="1:20" x14ac:dyDescent="0.3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s="2">
        <v>43190</v>
      </c>
      <c r="O2771" t="str">
        <f>VLOOKUP(L2771,Location!$A$1:$D$157,2,FALSE)</f>
        <v>Texas</v>
      </c>
      <c r="P2771" t="str">
        <f>VLOOKUP(L2771,Location!$A$1:$D$157,3,FALSE)</f>
        <v>South</v>
      </c>
      <c r="Q2771" t="str">
        <f>VLOOKUP(L2771,Location!$A$1:$D$157,4,FALSE)</f>
        <v>Major Market</v>
      </c>
      <c r="R2771" t="str">
        <f>VLOOKUP(M2771,Product!$A$1:$D$14,2,FALSE)</f>
        <v>Chamomile</v>
      </c>
      <c r="S2771" t="str">
        <f>VLOOKUP(M2771,Product!$A$1:$D$14,3,FALSE)</f>
        <v>Herbal Tea</v>
      </c>
      <c r="T2771" t="str">
        <f>VLOOKUP(M2771,Product!$A$1:$D$14,4,FALSE)</f>
        <v>Decaf</v>
      </c>
    </row>
    <row r="2772" spans="1:20" x14ac:dyDescent="0.3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s="2">
        <v>43190</v>
      </c>
      <c r="O2772" t="str">
        <f>VLOOKUP(L2772,Location!$A$1:$D$157,2,FALSE)</f>
        <v>Texas</v>
      </c>
      <c r="P2772" t="str">
        <f>VLOOKUP(L2772,Location!$A$1:$D$157,3,FALSE)</f>
        <v>South</v>
      </c>
      <c r="Q2772" t="str">
        <f>VLOOKUP(L2772,Location!$A$1:$D$157,4,FALSE)</f>
        <v>Major Market</v>
      </c>
      <c r="R2772" t="str">
        <f>VLOOKUP(M2772,Product!$A$1:$D$14,2,FALSE)</f>
        <v>Lemon</v>
      </c>
      <c r="S2772" t="str">
        <f>VLOOKUP(M2772,Product!$A$1:$D$14,3,FALSE)</f>
        <v>Herbal Tea</v>
      </c>
      <c r="T2772" t="str">
        <f>VLOOKUP(M2772,Product!$A$1:$D$14,4,FALSE)</f>
        <v>Decaf</v>
      </c>
    </row>
    <row r="2773" spans="1:20" x14ac:dyDescent="0.3">
      <c r="A2773">
        <v>239</v>
      </c>
      <c r="B2773">
        <v>247</v>
      </c>
      <c r="C2773">
        <v>486</v>
      </c>
      <c r="D2773">
        <v>233</v>
      </c>
      <c r="E2773">
        <v>86</v>
      </c>
      <c r="F2773">
        <v>64</v>
      </c>
      <c r="G2773">
        <v>969</v>
      </c>
      <c r="H2773">
        <v>230</v>
      </c>
      <c r="I2773">
        <v>190</v>
      </c>
      <c r="J2773">
        <v>310</v>
      </c>
      <c r="K2773">
        <v>570</v>
      </c>
      <c r="L2773">
        <v>361</v>
      </c>
      <c r="M2773">
        <v>2</v>
      </c>
      <c r="N2773" s="2">
        <v>43190</v>
      </c>
      <c r="O2773" t="str">
        <f>VLOOKUP(L2773,Location!$A$1:$D$157,2,FALSE)</f>
        <v>Texas</v>
      </c>
      <c r="P2773" t="str">
        <f>VLOOKUP(L2773,Location!$A$1:$D$157,3,FALSE)</f>
        <v>South</v>
      </c>
      <c r="Q2773" t="str">
        <f>VLOOKUP(L2773,Location!$A$1:$D$157,4,FALSE)</f>
        <v>Major Market</v>
      </c>
      <c r="R2773" t="str">
        <f>VLOOKUP(M2773,Product!$A$1:$D$14,2,FALSE)</f>
        <v>Columbian</v>
      </c>
      <c r="S2773" t="str">
        <f>VLOOKUP(M2773,Product!$A$1:$D$14,3,FALSE)</f>
        <v>Coffee</v>
      </c>
      <c r="T2773" t="str">
        <f>VLOOKUP(M2773,Product!$A$1:$D$14,4,FALSE)</f>
        <v>Regular</v>
      </c>
    </row>
    <row r="2774" spans="1:20" x14ac:dyDescent="0.3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s="2">
        <v>43190</v>
      </c>
      <c r="O2774" t="str">
        <f>VLOOKUP(L2774,Location!$A$1:$D$157,2,FALSE)</f>
        <v>Texas</v>
      </c>
      <c r="P2774" t="str">
        <f>VLOOKUP(L2774,Location!$A$1:$D$157,3,FALSE)</f>
        <v>South</v>
      </c>
      <c r="Q2774" t="str">
        <f>VLOOKUP(L2774,Location!$A$1:$D$157,4,FALSE)</f>
        <v>Major Market</v>
      </c>
      <c r="R2774" t="str">
        <f>VLOOKUP(M2774,Product!$A$1:$D$14,2,FALSE)</f>
        <v>Decaf Irish Cream</v>
      </c>
      <c r="S2774" t="str">
        <f>VLOOKUP(M2774,Product!$A$1:$D$14,3,FALSE)</f>
        <v>Coffee</v>
      </c>
      <c r="T2774" t="str">
        <f>VLOOKUP(M2774,Product!$A$1:$D$14,4,FALSE)</f>
        <v>Decaf</v>
      </c>
    </row>
    <row r="2775" spans="1:20" x14ac:dyDescent="0.3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s="2">
        <v>43190</v>
      </c>
      <c r="O2775" t="str">
        <f>VLOOKUP(L2775,Location!$A$1:$D$157,2,FALSE)</f>
        <v>Texas</v>
      </c>
      <c r="P2775" t="str">
        <f>VLOOKUP(L2775,Location!$A$1:$D$157,3,FALSE)</f>
        <v>South</v>
      </c>
      <c r="Q2775" t="str">
        <f>VLOOKUP(L2775,Location!$A$1:$D$157,4,FALSE)</f>
        <v>Major Market</v>
      </c>
      <c r="R2775" t="str">
        <f>VLOOKUP(M2775,Product!$A$1:$D$14,2,FALSE)</f>
        <v>Caffe Latte</v>
      </c>
      <c r="S2775" t="str">
        <f>VLOOKUP(M2775,Product!$A$1:$D$14,3,FALSE)</f>
        <v>Espresso</v>
      </c>
      <c r="T2775" t="str">
        <f>VLOOKUP(M2775,Product!$A$1:$D$14,4,FALSE)</f>
        <v>Regular</v>
      </c>
    </row>
    <row r="2776" spans="1:20" x14ac:dyDescent="0.3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s="2">
        <v>43190</v>
      </c>
      <c r="O2776" t="str">
        <f>VLOOKUP(L2776,Location!$A$1:$D$157,2,FALSE)</f>
        <v>Texas</v>
      </c>
      <c r="P2776" t="str">
        <f>VLOOKUP(L2776,Location!$A$1:$D$157,3,FALSE)</f>
        <v>South</v>
      </c>
      <c r="Q2776" t="str">
        <f>VLOOKUP(L2776,Location!$A$1:$D$157,4,FALSE)</f>
        <v>Major Market</v>
      </c>
      <c r="R2776" t="str">
        <f>VLOOKUP(M2776,Product!$A$1:$D$14,2,FALSE)</f>
        <v>Caffe Mocha</v>
      </c>
      <c r="S2776" t="str">
        <f>VLOOKUP(M2776,Product!$A$1:$D$14,3,FALSE)</f>
        <v>Espresso</v>
      </c>
      <c r="T2776" t="str">
        <f>VLOOKUP(M2776,Product!$A$1:$D$14,4,FALSE)</f>
        <v>Regular</v>
      </c>
    </row>
    <row r="2777" spans="1:20" x14ac:dyDescent="0.3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2">
        <v>43190</v>
      </c>
      <c r="O2777" t="str">
        <f>VLOOKUP(L2777,Location!$A$1:$D$157,2,FALSE)</f>
        <v>Texas</v>
      </c>
      <c r="P2777" t="str">
        <f>VLOOKUP(L2777,Location!$A$1:$D$157,3,FALSE)</f>
        <v>South</v>
      </c>
      <c r="Q2777" t="str">
        <f>VLOOKUP(L2777,Location!$A$1:$D$157,4,FALSE)</f>
        <v>Major Market</v>
      </c>
      <c r="R2777" t="str">
        <f>VLOOKUP(M2777,Product!$A$1:$D$14,2,FALSE)</f>
        <v>Decaf Espresso</v>
      </c>
      <c r="S2777" t="str">
        <f>VLOOKUP(M2777,Product!$A$1:$D$14,3,FALSE)</f>
        <v>Espresso</v>
      </c>
      <c r="T2777" t="str">
        <f>VLOOKUP(M2777,Product!$A$1:$D$14,4,FALSE)</f>
        <v>Decaf</v>
      </c>
    </row>
    <row r="2778" spans="1:20" x14ac:dyDescent="0.3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s="2">
        <v>43190</v>
      </c>
      <c r="O2778" t="str">
        <f>VLOOKUP(L2778,Location!$A$1:$D$157,2,FALSE)</f>
        <v>Utah</v>
      </c>
      <c r="P2778" t="str">
        <f>VLOOKUP(L2778,Location!$A$1:$D$157,3,FALSE)</f>
        <v>West</v>
      </c>
      <c r="Q2778" t="str">
        <f>VLOOKUP(L2778,Location!$A$1:$D$157,4,FALSE)</f>
        <v>Small Market</v>
      </c>
      <c r="R2778" t="str">
        <f>VLOOKUP(M2778,Product!$A$1:$D$14,2,FALSE)</f>
        <v>Chamomile</v>
      </c>
      <c r="S2778" t="str">
        <f>VLOOKUP(M2778,Product!$A$1:$D$14,3,FALSE)</f>
        <v>Herbal Tea</v>
      </c>
      <c r="T2778" t="str">
        <f>VLOOKUP(M2778,Product!$A$1:$D$14,4,FALSE)</f>
        <v>Decaf</v>
      </c>
    </row>
    <row r="2779" spans="1:20" x14ac:dyDescent="0.3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s="2">
        <v>43190</v>
      </c>
      <c r="O2779" t="str">
        <f>VLOOKUP(L2779,Location!$A$1:$D$157,2,FALSE)</f>
        <v>Utah</v>
      </c>
      <c r="P2779" t="str">
        <f>VLOOKUP(L2779,Location!$A$1:$D$157,3,FALSE)</f>
        <v>West</v>
      </c>
      <c r="Q2779" t="str">
        <f>VLOOKUP(L2779,Location!$A$1:$D$157,4,FALSE)</f>
        <v>Small Market</v>
      </c>
      <c r="R2779" t="str">
        <f>VLOOKUP(M2779,Product!$A$1:$D$14,2,FALSE)</f>
        <v>Lemon</v>
      </c>
      <c r="S2779" t="str">
        <f>VLOOKUP(M2779,Product!$A$1:$D$14,3,FALSE)</f>
        <v>Herbal Tea</v>
      </c>
      <c r="T2779" t="str">
        <f>VLOOKUP(M2779,Product!$A$1:$D$14,4,FALSE)</f>
        <v>Decaf</v>
      </c>
    </row>
    <row r="2780" spans="1:20" x14ac:dyDescent="0.3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s="2">
        <v>43190</v>
      </c>
      <c r="O2780" t="str">
        <f>VLOOKUP(L2780,Location!$A$1:$D$157,2,FALSE)</f>
        <v>Utah</v>
      </c>
      <c r="P2780" t="str">
        <f>VLOOKUP(L2780,Location!$A$1:$D$157,3,FALSE)</f>
        <v>West</v>
      </c>
      <c r="Q2780" t="str">
        <f>VLOOKUP(L2780,Location!$A$1:$D$157,4,FALSE)</f>
        <v>Small Market</v>
      </c>
      <c r="R2780" t="str">
        <f>VLOOKUP(M2780,Product!$A$1:$D$14,2,FALSE)</f>
        <v>Mint</v>
      </c>
      <c r="S2780" t="str">
        <f>VLOOKUP(M2780,Product!$A$1:$D$14,3,FALSE)</f>
        <v>Herbal Tea</v>
      </c>
      <c r="T2780" t="str">
        <f>VLOOKUP(M2780,Product!$A$1:$D$14,4,FALSE)</f>
        <v>Decaf</v>
      </c>
    </row>
    <row r="2781" spans="1:20" x14ac:dyDescent="0.3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s="2">
        <v>43190</v>
      </c>
      <c r="O2781" t="str">
        <f>VLOOKUP(L2781,Location!$A$1:$D$157,2,FALSE)</f>
        <v>Utah</v>
      </c>
      <c r="P2781" t="str">
        <f>VLOOKUP(L2781,Location!$A$1:$D$157,3,FALSE)</f>
        <v>West</v>
      </c>
      <c r="Q2781" t="str">
        <f>VLOOKUP(L2781,Location!$A$1:$D$157,4,FALSE)</f>
        <v>Small Market</v>
      </c>
      <c r="R2781" t="str">
        <f>VLOOKUP(M2781,Product!$A$1:$D$14,2,FALSE)</f>
        <v>Darjeeling</v>
      </c>
      <c r="S2781" t="str">
        <f>VLOOKUP(M2781,Product!$A$1:$D$14,3,FALSE)</f>
        <v>Tea</v>
      </c>
      <c r="T2781" t="str">
        <f>VLOOKUP(M2781,Product!$A$1:$D$14,4,FALSE)</f>
        <v>Regular</v>
      </c>
    </row>
    <row r="2782" spans="1:20" x14ac:dyDescent="0.3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s="2">
        <v>43190</v>
      </c>
      <c r="O2782" t="str">
        <f>VLOOKUP(L2782,Location!$A$1:$D$157,2,FALSE)</f>
        <v>Utah</v>
      </c>
      <c r="P2782" t="str">
        <f>VLOOKUP(L2782,Location!$A$1:$D$157,3,FALSE)</f>
        <v>West</v>
      </c>
      <c r="Q2782" t="str">
        <f>VLOOKUP(L2782,Location!$A$1:$D$157,4,FALSE)</f>
        <v>Small Market</v>
      </c>
      <c r="R2782" t="str">
        <f>VLOOKUP(M2782,Product!$A$1:$D$14,2,FALSE)</f>
        <v>Earl Grey</v>
      </c>
      <c r="S2782" t="str">
        <f>VLOOKUP(M2782,Product!$A$1:$D$14,3,FALSE)</f>
        <v>Tea</v>
      </c>
      <c r="T2782" t="str">
        <f>VLOOKUP(M2782,Product!$A$1:$D$14,4,FALSE)</f>
        <v>Regular</v>
      </c>
    </row>
    <row r="2783" spans="1:20" x14ac:dyDescent="0.3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2">
        <v>43190</v>
      </c>
      <c r="O2783" t="str">
        <f>VLOOKUP(L2783,Location!$A$1:$D$157,2,FALSE)</f>
        <v>Utah</v>
      </c>
      <c r="P2783" t="str">
        <f>VLOOKUP(L2783,Location!$A$1:$D$157,3,FALSE)</f>
        <v>West</v>
      </c>
      <c r="Q2783" t="str">
        <f>VLOOKUP(L2783,Location!$A$1:$D$157,4,FALSE)</f>
        <v>Small Market</v>
      </c>
      <c r="R2783" t="str">
        <f>VLOOKUP(M2783,Product!$A$1:$D$14,2,FALSE)</f>
        <v>Green Tea</v>
      </c>
      <c r="S2783" t="str">
        <f>VLOOKUP(M2783,Product!$A$1:$D$14,3,FALSE)</f>
        <v>Tea</v>
      </c>
      <c r="T2783" t="str">
        <f>VLOOKUP(M2783,Product!$A$1:$D$14,4,FALSE)</f>
        <v>Regular</v>
      </c>
    </row>
    <row r="2784" spans="1:20" x14ac:dyDescent="0.3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2">
        <v>43190</v>
      </c>
      <c r="O2784" t="str">
        <f>VLOOKUP(L2784,Location!$A$1:$D$157,2,FALSE)</f>
        <v>Utah</v>
      </c>
      <c r="P2784" t="str">
        <f>VLOOKUP(L2784,Location!$A$1:$D$157,3,FALSE)</f>
        <v>West</v>
      </c>
      <c r="Q2784" t="str">
        <f>VLOOKUP(L2784,Location!$A$1:$D$157,4,FALSE)</f>
        <v>Small Market</v>
      </c>
      <c r="R2784" t="str">
        <f>VLOOKUP(M2784,Product!$A$1:$D$14,2,FALSE)</f>
        <v>Caffe Latte</v>
      </c>
      <c r="S2784" t="str">
        <f>VLOOKUP(M2784,Product!$A$1:$D$14,3,FALSE)</f>
        <v>Espresso</v>
      </c>
      <c r="T2784" t="str">
        <f>VLOOKUP(M2784,Product!$A$1:$D$14,4,FALSE)</f>
        <v>Regular</v>
      </c>
    </row>
    <row r="2785" spans="1:20" x14ac:dyDescent="0.3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s="2">
        <v>43190</v>
      </c>
      <c r="O2785" t="str">
        <f>VLOOKUP(L2785,Location!$A$1:$D$157,2,FALSE)</f>
        <v>Utah</v>
      </c>
      <c r="P2785" t="str">
        <f>VLOOKUP(L2785,Location!$A$1:$D$157,3,FALSE)</f>
        <v>West</v>
      </c>
      <c r="Q2785" t="str">
        <f>VLOOKUP(L2785,Location!$A$1:$D$157,4,FALSE)</f>
        <v>Small Market</v>
      </c>
      <c r="R2785" t="str">
        <f>VLOOKUP(M2785,Product!$A$1:$D$14,2,FALSE)</f>
        <v>Caffe Mocha</v>
      </c>
      <c r="S2785" t="str">
        <f>VLOOKUP(M2785,Product!$A$1:$D$14,3,FALSE)</f>
        <v>Espresso</v>
      </c>
      <c r="T2785" t="str">
        <f>VLOOKUP(M2785,Product!$A$1:$D$14,4,FALSE)</f>
        <v>Regular</v>
      </c>
    </row>
    <row r="2786" spans="1:20" x14ac:dyDescent="0.3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s="2">
        <v>43190</v>
      </c>
      <c r="O2786" t="str">
        <f>VLOOKUP(L2786,Location!$A$1:$D$157,2,FALSE)</f>
        <v>Utah</v>
      </c>
      <c r="P2786" t="str">
        <f>VLOOKUP(L2786,Location!$A$1:$D$157,3,FALSE)</f>
        <v>West</v>
      </c>
      <c r="Q2786" t="str">
        <f>VLOOKUP(L2786,Location!$A$1:$D$157,4,FALSE)</f>
        <v>Small Market</v>
      </c>
      <c r="R2786" t="str">
        <f>VLOOKUP(M2786,Product!$A$1:$D$14,2,FALSE)</f>
        <v>Decaf Espresso</v>
      </c>
      <c r="S2786" t="str">
        <f>VLOOKUP(M2786,Product!$A$1:$D$14,3,FALSE)</f>
        <v>Espresso</v>
      </c>
      <c r="T2786" t="str">
        <f>VLOOKUP(M2786,Product!$A$1:$D$14,4,FALSE)</f>
        <v>Decaf</v>
      </c>
    </row>
    <row r="2787" spans="1:20" x14ac:dyDescent="0.3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s="2">
        <v>43190</v>
      </c>
      <c r="O2787" t="str">
        <f>VLOOKUP(L2787,Location!$A$1:$D$157,2,FALSE)</f>
        <v>Utah</v>
      </c>
      <c r="P2787" t="str">
        <f>VLOOKUP(L2787,Location!$A$1:$D$157,3,FALSE)</f>
        <v>West</v>
      </c>
      <c r="Q2787" t="str">
        <f>VLOOKUP(L2787,Location!$A$1:$D$157,4,FALSE)</f>
        <v>Small Market</v>
      </c>
      <c r="R2787" t="str">
        <f>VLOOKUP(M2787,Product!$A$1:$D$14,2,FALSE)</f>
        <v>Amaretto</v>
      </c>
      <c r="S2787" t="str">
        <f>VLOOKUP(M2787,Product!$A$1:$D$14,3,FALSE)</f>
        <v>Coffee</v>
      </c>
      <c r="T2787" t="str">
        <f>VLOOKUP(M2787,Product!$A$1:$D$14,4,FALSE)</f>
        <v>Regular</v>
      </c>
    </row>
    <row r="2788" spans="1:20" x14ac:dyDescent="0.3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s="2">
        <v>43190</v>
      </c>
      <c r="O2788" t="str">
        <f>VLOOKUP(L2788,Location!$A$1:$D$157,2,FALSE)</f>
        <v>Utah</v>
      </c>
      <c r="P2788" t="str">
        <f>VLOOKUP(L2788,Location!$A$1:$D$157,3,FALSE)</f>
        <v>West</v>
      </c>
      <c r="Q2788" t="str">
        <f>VLOOKUP(L2788,Location!$A$1:$D$157,4,FALSE)</f>
        <v>Small Market</v>
      </c>
      <c r="R2788" t="str">
        <f>VLOOKUP(M2788,Product!$A$1:$D$14,2,FALSE)</f>
        <v>Columbian</v>
      </c>
      <c r="S2788" t="str">
        <f>VLOOKUP(M2788,Product!$A$1:$D$14,3,FALSE)</f>
        <v>Coffee</v>
      </c>
      <c r="T2788" t="str">
        <f>VLOOKUP(M2788,Product!$A$1:$D$14,4,FALSE)</f>
        <v>Regular</v>
      </c>
    </row>
    <row r="2789" spans="1:20" x14ac:dyDescent="0.3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64</v>
      </c>
      <c r="J2789">
        <v>120</v>
      </c>
      <c r="K2789">
        <v>220</v>
      </c>
      <c r="L2789">
        <v>801</v>
      </c>
      <c r="M2789">
        <v>3</v>
      </c>
      <c r="N2789" s="2">
        <v>43190</v>
      </c>
      <c r="O2789" t="str">
        <f>VLOOKUP(L2789,Location!$A$1:$D$157,2,FALSE)</f>
        <v>Utah</v>
      </c>
      <c r="P2789" t="str">
        <f>VLOOKUP(L2789,Location!$A$1:$D$157,3,FALSE)</f>
        <v>West</v>
      </c>
      <c r="Q2789" t="str">
        <f>VLOOKUP(L2789,Location!$A$1:$D$157,4,FALSE)</f>
        <v>Small Market</v>
      </c>
      <c r="R2789" t="str">
        <f>VLOOKUP(M2789,Product!$A$1:$D$14,2,FALSE)</f>
        <v>Decaf Irish Cream</v>
      </c>
      <c r="S2789" t="str">
        <f>VLOOKUP(M2789,Product!$A$1:$D$14,3,FALSE)</f>
        <v>Coffee</v>
      </c>
      <c r="T2789" t="str">
        <f>VLOOKUP(M2789,Product!$A$1:$D$14,4,FALSE)</f>
        <v>Decaf</v>
      </c>
    </row>
    <row r="2790" spans="1:20" x14ac:dyDescent="0.3">
      <c r="A2790">
        <v>157</v>
      </c>
      <c r="B2790">
        <v>145</v>
      </c>
      <c r="C2790">
        <v>261</v>
      </c>
      <c r="D2790">
        <v>99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s="2">
        <v>43190</v>
      </c>
      <c r="O2790" t="str">
        <f>VLOOKUP(L2790,Location!$A$1:$D$157,2,FALSE)</f>
        <v>California</v>
      </c>
      <c r="P2790" t="str">
        <f>VLOOKUP(L2790,Location!$A$1:$D$157,3,FALSE)</f>
        <v>West</v>
      </c>
      <c r="Q2790" t="str">
        <f>VLOOKUP(L2790,Location!$A$1:$D$157,4,FALSE)</f>
        <v>Major Market</v>
      </c>
      <c r="R2790" t="str">
        <f>VLOOKUP(M2790,Product!$A$1:$D$14,2,FALSE)</f>
        <v>Chamomile</v>
      </c>
      <c r="S2790" t="str">
        <f>VLOOKUP(M2790,Product!$A$1:$D$14,3,FALSE)</f>
        <v>Herbal Tea</v>
      </c>
      <c r="T2790" t="str">
        <f>VLOOKUP(M2790,Product!$A$1:$D$14,4,FALSE)</f>
        <v>Decaf</v>
      </c>
    </row>
    <row r="2791" spans="1:20" x14ac:dyDescent="0.3">
      <c r="A2791">
        <v>240</v>
      </c>
      <c r="B2791">
        <v>247</v>
      </c>
      <c r="C2791">
        <v>486</v>
      </c>
      <c r="D2791">
        <v>149</v>
      </c>
      <c r="E2791">
        <v>85</v>
      </c>
      <c r="F2791">
        <v>64</v>
      </c>
      <c r="G2791">
        <v>969</v>
      </c>
      <c r="H2791">
        <v>170</v>
      </c>
      <c r="I2791">
        <v>132</v>
      </c>
      <c r="J2791">
        <v>230</v>
      </c>
      <c r="K2791">
        <v>400</v>
      </c>
      <c r="L2791">
        <v>415</v>
      </c>
      <c r="M2791">
        <v>9</v>
      </c>
      <c r="N2791" s="2">
        <v>43190</v>
      </c>
      <c r="O2791" t="str">
        <f>VLOOKUP(L2791,Location!$A$1:$D$157,2,FALSE)</f>
        <v>California</v>
      </c>
      <c r="P2791" t="str">
        <f>VLOOKUP(L2791,Location!$A$1:$D$157,3,FALSE)</f>
        <v>West</v>
      </c>
      <c r="Q2791" t="str">
        <f>VLOOKUP(L2791,Location!$A$1:$D$157,4,FALSE)</f>
        <v>Major Market</v>
      </c>
      <c r="R2791" t="str">
        <f>VLOOKUP(M2791,Product!$A$1:$D$14,2,FALSE)</f>
        <v>Lemon</v>
      </c>
      <c r="S2791" t="str">
        <f>VLOOKUP(M2791,Product!$A$1:$D$14,3,FALSE)</f>
        <v>Herbal Tea</v>
      </c>
      <c r="T2791" t="str">
        <f>VLOOKUP(M2791,Product!$A$1:$D$14,4,FALSE)</f>
        <v>Decaf</v>
      </c>
    </row>
    <row r="2792" spans="1:20" x14ac:dyDescent="0.3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s="2">
        <v>43190</v>
      </c>
      <c r="O2792" t="str">
        <f>VLOOKUP(L2792,Location!$A$1:$D$157,2,FALSE)</f>
        <v>California</v>
      </c>
      <c r="P2792" t="str">
        <f>VLOOKUP(L2792,Location!$A$1:$D$157,3,FALSE)</f>
        <v>West</v>
      </c>
      <c r="Q2792" t="str">
        <f>VLOOKUP(L2792,Location!$A$1:$D$157,4,FALSE)</f>
        <v>Major Market</v>
      </c>
      <c r="R2792" t="str">
        <f>VLOOKUP(M2792,Product!$A$1:$D$14,2,FALSE)</f>
        <v>Mint</v>
      </c>
      <c r="S2792" t="str">
        <f>VLOOKUP(M2792,Product!$A$1:$D$14,3,FALSE)</f>
        <v>Herbal Tea</v>
      </c>
      <c r="T2792" t="str">
        <f>VLOOKUP(M2792,Product!$A$1:$D$14,4,FALSE)</f>
        <v>Decaf</v>
      </c>
    </row>
    <row r="2793" spans="1:20" x14ac:dyDescent="0.3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s="2">
        <v>43190</v>
      </c>
      <c r="O2793" t="str">
        <f>VLOOKUP(L2793,Location!$A$1:$D$157,2,FALSE)</f>
        <v>California</v>
      </c>
      <c r="P2793" t="str">
        <f>VLOOKUP(L2793,Location!$A$1:$D$157,3,FALSE)</f>
        <v>West</v>
      </c>
      <c r="Q2793" t="str">
        <f>VLOOKUP(L2793,Location!$A$1:$D$157,4,FALSE)</f>
        <v>Major Market</v>
      </c>
      <c r="R2793" t="str">
        <f>VLOOKUP(M2793,Product!$A$1:$D$14,2,FALSE)</f>
        <v>Darjeeling</v>
      </c>
      <c r="S2793" t="str">
        <f>VLOOKUP(M2793,Product!$A$1:$D$14,3,FALSE)</f>
        <v>Tea</v>
      </c>
      <c r="T2793" t="str">
        <f>VLOOKUP(M2793,Product!$A$1:$D$14,4,FALSE)</f>
        <v>Regular</v>
      </c>
    </row>
    <row r="2794" spans="1:20" x14ac:dyDescent="0.3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2">
        <v>43190</v>
      </c>
      <c r="O2794" t="str">
        <f>VLOOKUP(L2794,Location!$A$1:$D$157,2,FALSE)</f>
        <v>California</v>
      </c>
      <c r="P2794" t="str">
        <f>VLOOKUP(L2794,Location!$A$1:$D$157,3,FALSE)</f>
        <v>West</v>
      </c>
      <c r="Q2794" t="str">
        <f>VLOOKUP(L2794,Location!$A$1:$D$157,4,FALSE)</f>
        <v>Major Market</v>
      </c>
      <c r="R2794" t="str">
        <f>VLOOKUP(M2794,Product!$A$1:$D$14,2,FALSE)</f>
        <v>Earl Grey</v>
      </c>
      <c r="S2794" t="str">
        <f>VLOOKUP(M2794,Product!$A$1:$D$14,3,FALSE)</f>
        <v>Tea</v>
      </c>
      <c r="T2794" t="str">
        <f>VLOOKUP(M2794,Product!$A$1:$D$14,4,FALSE)</f>
        <v>Regular</v>
      </c>
    </row>
    <row r="2795" spans="1:20" x14ac:dyDescent="0.3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s="2">
        <v>43190</v>
      </c>
      <c r="O2795" t="str">
        <f>VLOOKUP(L2795,Location!$A$1:$D$157,2,FALSE)</f>
        <v>California</v>
      </c>
      <c r="P2795" t="str">
        <f>VLOOKUP(L2795,Location!$A$1:$D$157,3,FALSE)</f>
        <v>West</v>
      </c>
      <c r="Q2795" t="str">
        <f>VLOOKUP(L2795,Location!$A$1:$D$157,4,FALSE)</f>
        <v>Major Market</v>
      </c>
      <c r="R2795" t="str">
        <f>VLOOKUP(M2795,Product!$A$1:$D$14,2,FALSE)</f>
        <v>Green Tea</v>
      </c>
      <c r="S2795" t="str">
        <f>VLOOKUP(M2795,Product!$A$1:$D$14,3,FALSE)</f>
        <v>Tea</v>
      </c>
      <c r="T2795" t="str">
        <f>VLOOKUP(M2795,Product!$A$1:$D$14,4,FALSE)</f>
        <v>Regular</v>
      </c>
    </row>
    <row r="2796" spans="1:20" x14ac:dyDescent="0.3">
      <c r="A2796">
        <v>220</v>
      </c>
      <c r="B2796">
        <v>239</v>
      </c>
      <c r="C2796">
        <v>509</v>
      </c>
      <c r="D2796">
        <v>230</v>
      </c>
      <c r="E2796">
        <v>91</v>
      </c>
      <c r="F2796">
        <v>66</v>
      </c>
      <c r="G2796">
        <v>1464</v>
      </c>
      <c r="H2796">
        <v>150</v>
      </c>
      <c r="I2796">
        <v>171</v>
      </c>
      <c r="J2796">
        <v>230</v>
      </c>
      <c r="K2796">
        <v>450</v>
      </c>
      <c r="L2796">
        <v>415</v>
      </c>
      <c r="M2796">
        <v>4</v>
      </c>
      <c r="N2796" s="2">
        <v>43190</v>
      </c>
      <c r="O2796" t="str">
        <f>VLOOKUP(L2796,Location!$A$1:$D$157,2,FALSE)</f>
        <v>California</v>
      </c>
      <c r="P2796" t="str">
        <f>VLOOKUP(L2796,Location!$A$1:$D$157,3,FALSE)</f>
        <v>West</v>
      </c>
      <c r="Q2796" t="str">
        <f>VLOOKUP(L2796,Location!$A$1:$D$157,4,FALSE)</f>
        <v>Major Market</v>
      </c>
      <c r="R2796" t="str">
        <f>VLOOKUP(M2796,Product!$A$1:$D$14,2,FALSE)</f>
        <v>Caffe Latte</v>
      </c>
      <c r="S2796" t="str">
        <f>VLOOKUP(M2796,Product!$A$1:$D$14,3,FALSE)</f>
        <v>Espresso</v>
      </c>
      <c r="T2796" t="str">
        <f>VLOOKUP(M2796,Product!$A$1:$D$14,4,FALSE)</f>
        <v>Regular</v>
      </c>
    </row>
    <row r="2797" spans="1:20" x14ac:dyDescent="0.3">
      <c r="A2797">
        <v>39</v>
      </c>
      <c r="B2797">
        <v>173</v>
      </c>
      <c r="C2797">
        <v>318</v>
      </c>
      <c r="D2797">
        <v>118</v>
      </c>
      <c r="E2797">
        <v>147</v>
      </c>
      <c r="F2797">
        <v>113</v>
      </c>
      <c r="G2797">
        <v>729</v>
      </c>
      <c r="H2797">
        <v>30</v>
      </c>
      <c r="I2797">
        <v>162</v>
      </c>
      <c r="J2797">
        <v>160</v>
      </c>
      <c r="K2797">
        <v>280</v>
      </c>
      <c r="L2797">
        <v>415</v>
      </c>
      <c r="M2797">
        <v>5</v>
      </c>
      <c r="N2797" s="2">
        <v>43190</v>
      </c>
      <c r="O2797" t="str">
        <f>VLOOKUP(L2797,Location!$A$1:$D$157,2,FALSE)</f>
        <v>California</v>
      </c>
      <c r="P2797" t="str">
        <f>VLOOKUP(L2797,Location!$A$1:$D$157,3,FALSE)</f>
        <v>West</v>
      </c>
      <c r="Q2797" t="str">
        <f>VLOOKUP(L2797,Location!$A$1:$D$157,4,FALSE)</f>
        <v>Major Market</v>
      </c>
      <c r="R2797" t="str">
        <f>VLOOKUP(M2797,Product!$A$1:$D$14,2,FALSE)</f>
        <v>Caffe Mocha</v>
      </c>
      <c r="S2797" t="str">
        <f>VLOOKUP(M2797,Product!$A$1:$D$14,3,FALSE)</f>
        <v>Espresso</v>
      </c>
      <c r="T2797" t="str">
        <f>VLOOKUP(M2797,Product!$A$1:$D$14,4,FALSE)</f>
        <v>Regular</v>
      </c>
    </row>
    <row r="2798" spans="1:20" x14ac:dyDescent="0.3">
      <c r="A2798">
        <v>326</v>
      </c>
      <c r="B2798">
        <v>335</v>
      </c>
      <c r="C2798">
        <v>626</v>
      </c>
      <c r="D2798">
        <v>304</v>
      </c>
      <c r="E2798">
        <v>115</v>
      </c>
      <c r="F2798">
        <v>83</v>
      </c>
      <c r="G2798">
        <v>1316</v>
      </c>
      <c r="H2798">
        <v>220</v>
      </c>
      <c r="I2798">
        <v>173</v>
      </c>
      <c r="J2798">
        <v>320</v>
      </c>
      <c r="K2798">
        <v>560</v>
      </c>
      <c r="L2798">
        <v>415</v>
      </c>
      <c r="M2798">
        <v>6</v>
      </c>
      <c r="N2798" s="2">
        <v>43190</v>
      </c>
      <c r="O2798" t="str">
        <f>VLOOKUP(L2798,Location!$A$1:$D$157,2,FALSE)</f>
        <v>California</v>
      </c>
      <c r="P2798" t="str">
        <f>VLOOKUP(L2798,Location!$A$1:$D$157,3,FALSE)</f>
        <v>West</v>
      </c>
      <c r="Q2798" t="str">
        <f>VLOOKUP(L2798,Location!$A$1:$D$157,4,FALSE)</f>
        <v>Major Market</v>
      </c>
      <c r="R2798" t="str">
        <f>VLOOKUP(M2798,Product!$A$1:$D$14,2,FALSE)</f>
        <v>Decaf Espresso</v>
      </c>
      <c r="S2798" t="str">
        <f>VLOOKUP(M2798,Product!$A$1:$D$14,3,FALSE)</f>
        <v>Espresso</v>
      </c>
      <c r="T2798" t="str">
        <f>VLOOKUP(M2798,Product!$A$1:$D$14,4,FALSE)</f>
        <v>Decaf</v>
      </c>
    </row>
    <row r="2799" spans="1:20" x14ac:dyDescent="0.3">
      <c r="A2799">
        <v>-113</v>
      </c>
      <c r="B2799">
        <v>-13</v>
      </c>
      <c r="C2799">
        <v>117</v>
      </c>
      <c r="D2799">
        <v>117</v>
      </c>
      <c r="E2799">
        <v>63</v>
      </c>
      <c r="F2799">
        <v>39</v>
      </c>
      <c r="G2799">
        <v>964</v>
      </c>
      <c r="H2799">
        <v>-70</v>
      </c>
      <c r="I2799">
        <v>188</v>
      </c>
      <c r="J2799">
        <v>-20</v>
      </c>
      <c r="K2799">
        <v>130</v>
      </c>
      <c r="L2799">
        <v>562</v>
      </c>
      <c r="M2799">
        <v>1</v>
      </c>
      <c r="N2799" s="2">
        <v>43190</v>
      </c>
      <c r="O2799" t="str">
        <f>VLOOKUP(L2799,Location!$A$1:$D$157,2,FALSE)</f>
        <v>California</v>
      </c>
      <c r="P2799" t="str">
        <f>VLOOKUP(L2799,Location!$A$1:$D$157,3,FALSE)</f>
        <v>West</v>
      </c>
      <c r="Q2799" t="str">
        <f>VLOOKUP(L2799,Location!$A$1:$D$157,4,FALSE)</f>
        <v>Major Market</v>
      </c>
      <c r="R2799" t="str">
        <f>VLOOKUP(M2799,Product!$A$1:$D$14,2,FALSE)</f>
        <v>Amaretto</v>
      </c>
      <c r="S2799" t="str">
        <f>VLOOKUP(M2799,Product!$A$1:$D$14,3,FALSE)</f>
        <v>Coffee</v>
      </c>
      <c r="T2799" t="str">
        <f>VLOOKUP(M2799,Product!$A$1:$D$14,4,FALSE)</f>
        <v>Regular</v>
      </c>
    </row>
    <row r="2800" spans="1:20" x14ac:dyDescent="0.3">
      <c r="A2800">
        <v>410</v>
      </c>
      <c r="B2800">
        <v>428</v>
      </c>
      <c r="C2800">
        <v>759</v>
      </c>
      <c r="D2800">
        <v>280</v>
      </c>
      <c r="E2800">
        <v>152</v>
      </c>
      <c r="F2800">
        <v>99</v>
      </c>
      <c r="G2800">
        <v>2108</v>
      </c>
      <c r="H2800">
        <v>400</v>
      </c>
      <c r="I2800">
        <v>244</v>
      </c>
      <c r="J2800">
        <v>540</v>
      </c>
      <c r="K2800">
        <v>890</v>
      </c>
      <c r="L2800">
        <v>209</v>
      </c>
      <c r="M2800">
        <v>2</v>
      </c>
      <c r="N2800" s="2">
        <v>43190</v>
      </c>
      <c r="O2800" t="str">
        <f>VLOOKUP(L2800,Location!$A$1:$D$157,2,FALSE)</f>
        <v>California</v>
      </c>
      <c r="P2800" t="str">
        <f>VLOOKUP(L2800,Location!$A$1:$D$157,3,FALSE)</f>
        <v>West</v>
      </c>
      <c r="Q2800" t="str">
        <f>VLOOKUP(L2800,Location!$A$1:$D$157,4,FALSE)</f>
        <v>Major Market</v>
      </c>
      <c r="R2800" t="str">
        <f>VLOOKUP(M2800,Product!$A$1:$D$14,2,FALSE)</f>
        <v>Columbian</v>
      </c>
      <c r="S2800" t="str">
        <f>VLOOKUP(M2800,Product!$A$1:$D$14,3,FALSE)</f>
        <v>Coffee</v>
      </c>
      <c r="T2800" t="str">
        <f>VLOOKUP(M2800,Product!$A$1:$D$14,4,FALSE)</f>
        <v>Regular</v>
      </c>
    </row>
    <row r="2801" spans="1:20" x14ac:dyDescent="0.3">
      <c r="A2801">
        <v>-209</v>
      </c>
      <c r="B2801">
        <v>-32</v>
      </c>
      <c r="C2801">
        <v>169</v>
      </c>
      <c r="D2801">
        <v>164</v>
      </c>
      <c r="E2801">
        <v>109</v>
      </c>
      <c r="F2801">
        <v>63</v>
      </c>
      <c r="G2801">
        <v>1564</v>
      </c>
      <c r="H2801">
        <v>-150</v>
      </c>
      <c r="I2801">
        <v>170</v>
      </c>
      <c r="J2801">
        <v>-50</v>
      </c>
      <c r="K2801">
        <v>190</v>
      </c>
      <c r="L2801">
        <v>818</v>
      </c>
      <c r="M2801">
        <v>3</v>
      </c>
      <c r="N2801" s="2">
        <v>43190</v>
      </c>
      <c r="O2801" t="str">
        <f>VLOOKUP(L2801,Location!$A$1:$D$157,2,FALSE)</f>
        <v>California</v>
      </c>
      <c r="P2801" t="str">
        <f>VLOOKUP(L2801,Location!$A$1:$D$157,3,FALSE)</f>
        <v>West</v>
      </c>
      <c r="Q2801" t="str">
        <f>VLOOKUP(L2801,Location!$A$1:$D$157,4,FALSE)</f>
        <v>Major Market</v>
      </c>
      <c r="R2801" t="str">
        <f>VLOOKUP(M2801,Product!$A$1:$D$14,2,FALSE)</f>
        <v>Decaf Irish Cream</v>
      </c>
      <c r="S2801" t="str">
        <f>VLOOKUP(M2801,Product!$A$1:$D$14,3,FALSE)</f>
        <v>Coffee</v>
      </c>
      <c r="T2801" t="str">
        <f>VLOOKUP(M2801,Product!$A$1:$D$14,4,FALSE)</f>
        <v>Decaf</v>
      </c>
    </row>
    <row r="2802" spans="1:20" x14ac:dyDescent="0.3">
      <c r="A2802">
        <v>40</v>
      </c>
      <c r="B2802">
        <v>173</v>
      </c>
      <c r="C2802">
        <v>318</v>
      </c>
      <c r="D2802">
        <v>131</v>
      </c>
      <c r="E2802">
        <v>146</v>
      </c>
      <c r="F2802">
        <v>113</v>
      </c>
      <c r="G2802">
        <v>729</v>
      </c>
      <c r="H2802">
        <v>50</v>
      </c>
      <c r="I2802">
        <v>97</v>
      </c>
      <c r="J2802">
        <v>160</v>
      </c>
      <c r="K2802">
        <v>260</v>
      </c>
      <c r="L2802">
        <v>775</v>
      </c>
      <c r="M2802">
        <v>8</v>
      </c>
      <c r="N2802" s="2">
        <v>43190</v>
      </c>
      <c r="O2802" t="str">
        <f>VLOOKUP(L2802,Location!$A$1:$D$157,2,FALSE)</f>
        <v>Nevada</v>
      </c>
      <c r="P2802" t="str">
        <f>VLOOKUP(L2802,Location!$A$1:$D$157,3,FALSE)</f>
        <v>West</v>
      </c>
      <c r="Q2802" t="str">
        <f>VLOOKUP(L2802,Location!$A$1:$D$157,4,FALSE)</f>
        <v>Small Market</v>
      </c>
      <c r="R2802" t="str">
        <f>VLOOKUP(M2802,Product!$A$1:$D$14,2,FALSE)</f>
        <v>Chamomile</v>
      </c>
      <c r="S2802" t="str">
        <f>VLOOKUP(M2802,Product!$A$1:$D$14,3,FALSE)</f>
        <v>Herbal Tea</v>
      </c>
      <c r="T2802" t="str">
        <f>VLOOKUP(M2802,Product!$A$1:$D$14,4,FALSE)</f>
        <v>Decaf</v>
      </c>
    </row>
    <row r="2803" spans="1:20" x14ac:dyDescent="0.3">
      <c r="A2803">
        <v>232</v>
      </c>
      <c r="B2803">
        <v>265</v>
      </c>
      <c r="C2803">
        <v>486</v>
      </c>
      <c r="D2803">
        <v>162</v>
      </c>
      <c r="E2803">
        <v>109</v>
      </c>
      <c r="F2803">
        <v>63</v>
      </c>
      <c r="G2803">
        <v>865</v>
      </c>
      <c r="H2803">
        <v>160</v>
      </c>
      <c r="I2803">
        <v>187</v>
      </c>
      <c r="J2803">
        <v>240</v>
      </c>
      <c r="K2803">
        <v>400</v>
      </c>
      <c r="L2803">
        <v>702</v>
      </c>
      <c r="M2803">
        <v>9</v>
      </c>
      <c r="N2803" s="2">
        <v>43190</v>
      </c>
      <c r="O2803" t="str">
        <f>VLOOKUP(L2803,Location!$A$1:$D$157,2,FALSE)</f>
        <v>Nevada</v>
      </c>
      <c r="P2803" t="str">
        <f>VLOOKUP(L2803,Location!$A$1:$D$157,3,FALSE)</f>
        <v>West</v>
      </c>
      <c r="Q2803" t="str">
        <f>VLOOKUP(L2803,Location!$A$1:$D$157,4,FALSE)</f>
        <v>Small Market</v>
      </c>
      <c r="R2803" t="str">
        <f>VLOOKUP(M2803,Product!$A$1:$D$14,2,FALSE)</f>
        <v>Lemon</v>
      </c>
      <c r="S2803" t="str">
        <f>VLOOKUP(M2803,Product!$A$1:$D$14,3,FALSE)</f>
        <v>Herbal Tea</v>
      </c>
      <c r="T2803" t="str">
        <f>VLOOKUP(M2803,Product!$A$1:$D$14,4,FALSE)</f>
        <v>Decaf</v>
      </c>
    </row>
    <row r="2804" spans="1:20" x14ac:dyDescent="0.3">
      <c r="A2804">
        <v>171</v>
      </c>
      <c r="B2804">
        <v>178</v>
      </c>
      <c r="C2804">
        <v>321</v>
      </c>
      <c r="D2804">
        <v>120</v>
      </c>
      <c r="E2804">
        <v>63</v>
      </c>
      <c r="F2804">
        <v>39</v>
      </c>
      <c r="G2804">
        <v>611</v>
      </c>
      <c r="H2804">
        <v>110</v>
      </c>
      <c r="I2804">
        <v>164</v>
      </c>
      <c r="J2804">
        <v>160</v>
      </c>
      <c r="K2804">
        <v>260</v>
      </c>
      <c r="L2804">
        <v>775</v>
      </c>
      <c r="M2804">
        <v>10</v>
      </c>
      <c r="N2804" s="2">
        <v>43190</v>
      </c>
      <c r="O2804" t="str">
        <f>VLOOKUP(L2804,Location!$A$1:$D$157,2,FALSE)</f>
        <v>Nevada</v>
      </c>
      <c r="P2804" t="str">
        <f>VLOOKUP(L2804,Location!$A$1:$D$157,3,FALSE)</f>
        <v>West</v>
      </c>
      <c r="Q2804" t="str">
        <f>VLOOKUP(L2804,Location!$A$1:$D$157,4,FALSE)</f>
        <v>Small Market</v>
      </c>
      <c r="R2804" t="str">
        <f>VLOOKUP(M2804,Product!$A$1:$D$14,2,FALSE)</f>
        <v>Mint</v>
      </c>
      <c r="S2804" t="str">
        <f>VLOOKUP(M2804,Product!$A$1:$D$14,3,FALSE)</f>
        <v>Herbal Tea</v>
      </c>
      <c r="T2804" t="str">
        <f>VLOOKUP(M2804,Product!$A$1:$D$14,4,FALSE)</f>
        <v>Decaf</v>
      </c>
    </row>
    <row r="2805" spans="1:20" x14ac:dyDescent="0.3">
      <c r="A2805">
        <v>325</v>
      </c>
      <c r="B2805">
        <v>335</v>
      </c>
      <c r="C2805">
        <v>626</v>
      </c>
      <c r="D2805">
        <v>214</v>
      </c>
      <c r="E2805">
        <v>116</v>
      </c>
      <c r="F2805">
        <v>83</v>
      </c>
      <c r="G2805">
        <v>1316</v>
      </c>
      <c r="H2805">
        <v>160</v>
      </c>
      <c r="I2805">
        <v>127</v>
      </c>
      <c r="J2805">
        <v>230</v>
      </c>
      <c r="K2805">
        <v>390</v>
      </c>
      <c r="L2805">
        <v>702</v>
      </c>
      <c r="M2805">
        <v>11</v>
      </c>
      <c r="N2805" s="2">
        <v>43190</v>
      </c>
      <c r="O2805" t="str">
        <f>VLOOKUP(L2805,Location!$A$1:$D$157,2,FALSE)</f>
        <v>Nevada</v>
      </c>
      <c r="P2805" t="str">
        <f>VLOOKUP(L2805,Location!$A$1:$D$157,3,FALSE)</f>
        <v>West</v>
      </c>
      <c r="Q2805" t="str">
        <f>VLOOKUP(L2805,Location!$A$1:$D$157,4,FALSE)</f>
        <v>Small Market</v>
      </c>
      <c r="R2805" t="str">
        <f>VLOOKUP(M2805,Product!$A$1:$D$14,2,FALSE)</f>
        <v>Darjeeling</v>
      </c>
      <c r="S2805" t="str">
        <f>VLOOKUP(M2805,Product!$A$1:$D$14,3,FALSE)</f>
        <v>Tea</v>
      </c>
      <c r="T2805" t="str">
        <f>VLOOKUP(M2805,Product!$A$1:$D$14,4,FALSE)</f>
        <v>Regular</v>
      </c>
    </row>
    <row r="2806" spans="1:20" x14ac:dyDescent="0.3">
      <c r="A2806">
        <v>221</v>
      </c>
      <c r="B2806">
        <v>239</v>
      </c>
      <c r="C2806">
        <v>509</v>
      </c>
      <c r="D2806">
        <v>194</v>
      </c>
      <c r="E2806">
        <v>90</v>
      </c>
      <c r="F2806">
        <v>66</v>
      </c>
      <c r="G2806">
        <v>1464</v>
      </c>
      <c r="H2806">
        <v>110</v>
      </c>
      <c r="I2806">
        <v>123</v>
      </c>
      <c r="J2806">
        <v>170</v>
      </c>
      <c r="K2806">
        <v>320</v>
      </c>
      <c r="L2806">
        <v>775</v>
      </c>
      <c r="M2806">
        <v>12</v>
      </c>
      <c r="N2806" s="2">
        <v>43190</v>
      </c>
      <c r="O2806" t="str">
        <f>VLOOKUP(L2806,Location!$A$1:$D$157,2,FALSE)</f>
        <v>Nevada</v>
      </c>
      <c r="P2806" t="str">
        <f>VLOOKUP(L2806,Location!$A$1:$D$157,3,FALSE)</f>
        <v>West</v>
      </c>
      <c r="Q2806" t="str">
        <f>VLOOKUP(L2806,Location!$A$1:$D$157,4,FALSE)</f>
        <v>Small Market</v>
      </c>
      <c r="R2806" t="str">
        <f>VLOOKUP(M2806,Product!$A$1:$D$14,2,FALSE)</f>
        <v>Earl Grey</v>
      </c>
      <c r="S2806" t="str">
        <f>VLOOKUP(M2806,Product!$A$1:$D$14,3,FALSE)</f>
        <v>Tea</v>
      </c>
      <c r="T2806" t="str">
        <f>VLOOKUP(M2806,Product!$A$1:$D$14,4,FALSE)</f>
        <v>Regular</v>
      </c>
    </row>
    <row r="2807" spans="1:20" x14ac:dyDescent="0.3">
      <c r="A2807">
        <v>-542</v>
      </c>
      <c r="B2807">
        <v>-260</v>
      </c>
      <c r="C2807">
        <v>28</v>
      </c>
      <c r="D2807">
        <v>266</v>
      </c>
      <c r="E2807">
        <v>131</v>
      </c>
      <c r="F2807">
        <v>98</v>
      </c>
      <c r="G2807">
        <v>3049</v>
      </c>
      <c r="H2807">
        <v>-250</v>
      </c>
      <c r="I2807">
        <v>178</v>
      </c>
      <c r="J2807">
        <v>-170</v>
      </c>
      <c r="K2807">
        <v>0</v>
      </c>
      <c r="L2807">
        <v>702</v>
      </c>
      <c r="M2807">
        <v>13</v>
      </c>
      <c r="N2807" s="2">
        <v>43190</v>
      </c>
      <c r="O2807" t="str">
        <f>VLOOKUP(L2807,Location!$A$1:$D$157,2,FALSE)</f>
        <v>Nevada</v>
      </c>
      <c r="P2807" t="str">
        <f>VLOOKUP(L2807,Location!$A$1:$D$157,3,FALSE)</f>
        <v>West</v>
      </c>
      <c r="Q2807" t="str">
        <f>VLOOKUP(L2807,Location!$A$1:$D$157,4,FALSE)</f>
        <v>Small Market</v>
      </c>
      <c r="R2807" t="str">
        <f>VLOOKUP(M2807,Product!$A$1:$D$14,2,FALSE)</f>
        <v>Green Tea</v>
      </c>
      <c r="S2807" t="str">
        <f>VLOOKUP(M2807,Product!$A$1:$D$14,3,FALSE)</f>
        <v>Tea</v>
      </c>
      <c r="T2807" t="str">
        <f>VLOOKUP(M2807,Product!$A$1:$D$14,4,FALSE)</f>
        <v>Regular</v>
      </c>
    </row>
    <row r="2808" spans="1:20" x14ac:dyDescent="0.3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s="2">
        <v>43190</v>
      </c>
      <c r="O2808" t="str">
        <f>VLOOKUP(L2808,Location!$A$1:$D$157,2,FALSE)</f>
        <v>Nevada</v>
      </c>
      <c r="P2808" t="str">
        <f>VLOOKUP(L2808,Location!$A$1:$D$157,3,FALSE)</f>
        <v>West</v>
      </c>
      <c r="Q2808" t="str">
        <f>VLOOKUP(L2808,Location!$A$1:$D$157,4,FALSE)</f>
        <v>Small Market</v>
      </c>
      <c r="R2808" t="str">
        <f>VLOOKUP(M2808,Product!$A$1:$D$14,2,FALSE)</f>
        <v>Caffe Latte</v>
      </c>
      <c r="S2808" t="str">
        <f>VLOOKUP(M2808,Product!$A$1:$D$14,3,FALSE)</f>
        <v>Espresso</v>
      </c>
      <c r="T2808" t="str">
        <f>VLOOKUP(M2808,Product!$A$1:$D$14,4,FALSE)</f>
        <v>Regular</v>
      </c>
    </row>
    <row r="2809" spans="1:20" x14ac:dyDescent="0.3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s="2">
        <v>43190</v>
      </c>
      <c r="O2809" t="str">
        <f>VLOOKUP(L2809,Location!$A$1:$D$157,2,FALSE)</f>
        <v>Nevada</v>
      </c>
      <c r="P2809" t="str">
        <f>VLOOKUP(L2809,Location!$A$1:$D$157,3,FALSE)</f>
        <v>West</v>
      </c>
      <c r="Q2809" t="str">
        <f>VLOOKUP(L2809,Location!$A$1:$D$157,4,FALSE)</f>
        <v>Small Market</v>
      </c>
      <c r="R2809" t="str">
        <f>VLOOKUP(M2809,Product!$A$1:$D$14,2,FALSE)</f>
        <v>Caffe Mocha</v>
      </c>
      <c r="S2809" t="str">
        <f>VLOOKUP(M2809,Product!$A$1:$D$14,3,FALSE)</f>
        <v>Espresso</v>
      </c>
      <c r="T2809" t="str">
        <f>VLOOKUP(M2809,Product!$A$1:$D$14,4,FALSE)</f>
        <v>Regular</v>
      </c>
    </row>
    <row r="2810" spans="1:20" x14ac:dyDescent="0.3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2">
        <v>43190</v>
      </c>
      <c r="O2810" t="str">
        <f>VLOOKUP(L2810,Location!$A$1:$D$157,2,FALSE)</f>
        <v>Nevada</v>
      </c>
      <c r="P2810" t="str">
        <f>VLOOKUP(L2810,Location!$A$1:$D$157,3,FALSE)</f>
        <v>West</v>
      </c>
      <c r="Q2810" t="str">
        <f>VLOOKUP(L2810,Location!$A$1:$D$157,4,FALSE)</f>
        <v>Small Market</v>
      </c>
      <c r="R2810" t="str">
        <f>VLOOKUP(M2810,Product!$A$1:$D$14,2,FALSE)</f>
        <v>Decaf Espresso</v>
      </c>
      <c r="S2810" t="str">
        <f>VLOOKUP(M2810,Product!$A$1:$D$14,3,FALSE)</f>
        <v>Espresso</v>
      </c>
      <c r="T2810" t="str">
        <f>VLOOKUP(M2810,Product!$A$1:$D$14,4,FALSE)</f>
        <v>Decaf</v>
      </c>
    </row>
    <row r="2811" spans="1:20" x14ac:dyDescent="0.3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s="2">
        <v>43190</v>
      </c>
      <c r="O2811" t="str">
        <f>VLOOKUP(L2811,Location!$A$1:$D$157,2,FALSE)</f>
        <v>Nevada</v>
      </c>
      <c r="P2811" t="str">
        <f>VLOOKUP(L2811,Location!$A$1:$D$157,3,FALSE)</f>
        <v>West</v>
      </c>
      <c r="Q2811" t="str">
        <f>VLOOKUP(L2811,Location!$A$1:$D$157,4,FALSE)</f>
        <v>Small Market</v>
      </c>
      <c r="R2811" t="str">
        <f>VLOOKUP(M2811,Product!$A$1:$D$14,2,FALSE)</f>
        <v>Columbian</v>
      </c>
      <c r="S2811" t="str">
        <f>VLOOKUP(M2811,Product!$A$1:$D$14,3,FALSE)</f>
        <v>Coffee</v>
      </c>
      <c r="T2811" t="str">
        <f>VLOOKUP(M2811,Product!$A$1:$D$14,4,FALSE)</f>
        <v>Regular</v>
      </c>
    </row>
    <row r="2812" spans="1:20" x14ac:dyDescent="0.3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s="2">
        <v>43190</v>
      </c>
      <c r="O2812" t="str">
        <f>VLOOKUP(L2812,Location!$A$1:$D$157,2,FALSE)</f>
        <v>Nevada</v>
      </c>
      <c r="P2812" t="str">
        <f>VLOOKUP(L2812,Location!$A$1:$D$157,3,FALSE)</f>
        <v>West</v>
      </c>
      <c r="Q2812" t="str">
        <f>VLOOKUP(L2812,Location!$A$1:$D$157,4,FALSE)</f>
        <v>Small Market</v>
      </c>
      <c r="R2812" t="str">
        <f>VLOOKUP(M2812,Product!$A$1:$D$14,2,FALSE)</f>
        <v>Decaf Irish Cream</v>
      </c>
      <c r="S2812" t="str">
        <f>VLOOKUP(M2812,Product!$A$1:$D$14,3,FALSE)</f>
        <v>Coffee</v>
      </c>
      <c r="T2812" t="str">
        <f>VLOOKUP(M2812,Product!$A$1:$D$14,4,FALSE)</f>
        <v>Decaf</v>
      </c>
    </row>
    <row r="2813" spans="1:20" x14ac:dyDescent="0.3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s="2">
        <v>43190</v>
      </c>
      <c r="O2813" t="str">
        <f>VLOOKUP(L2813,Location!$A$1:$D$157,2,FALSE)</f>
        <v>Oregon</v>
      </c>
      <c r="P2813" t="str">
        <f>VLOOKUP(L2813,Location!$A$1:$D$157,3,FALSE)</f>
        <v>West</v>
      </c>
      <c r="Q2813" t="str">
        <f>VLOOKUP(L2813,Location!$A$1:$D$157,4,FALSE)</f>
        <v>Small Market</v>
      </c>
      <c r="R2813" t="str">
        <f>VLOOKUP(M2813,Product!$A$1:$D$14,2,FALSE)</f>
        <v>Chamomile</v>
      </c>
      <c r="S2813" t="str">
        <f>VLOOKUP(M2813,Product!$A$1:$D$14,3,FALSE)</f>
        <v>Herbal Tea</v>
      </c>
      <c r="T2813" t="str">
        <f>VLOOKUP(M2813,Product!$A$1:$D$14,4,FALSE)</f>
        <v>Decaf</v>
      </c>
    </row>
    <row r="2814" spans="1:20" x14ac:dyDescent="0.3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s="2">
        <v>43190</v>
      </c>
      <c r="O2814" t="str">
        <f>VLOOKUP(L2814,Location!$A$1:$D$157,2,FALSE)</f>
        <v>Oregon</v>
      </c>
      <c r="P2814" t="str">
        <f>VLOOKUP(L2814,Location!$A$1:$D$157,3,FALSE)</f>
        <v>West</v>
      </c>
      <c r="Q2814" t="str">
        <f>VLOOKUP(L2814,Location!$A$1:$D$157,4,FALSE)</f>
        <v>Small Market</v>
      </c>
      <c r="R2814" t="str">
        <f>VLOOKUP(M2814,Product!$A$1:$D$14,2,FALSE)</f>
        <v>Lemon</v>
      </c>
      <c r="S2814" t="str">
        <f>VLOOKUP(M2814,Product!$A$1:$D$14,3,FALSE)</f>
        <v>Herbal Tea</v>
      </c>
      <c r="T2814" t="str">
        <f>VLOOKUP(M2814,Product!$A$1:$D$14,4,FALSE)</f>
        <v>Decaf</v>
      </c>
    </row>
    <row r="2815" spans="1:20" x14ac:dyDescent="0.3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s="2">
        <v>43190</v>
      </c>
      <c r="O2815" t="str">
        <f>VLOOKUP(L2815,Location!$A$1:$D$157,2,FALSE)</f>
        <v>Oregon</v>
      </c>
      <c r="P2815" t="str">
        <f>VLOOKUP(L2815,Location!$A$1:$D$157,3,FALSE)</f>
        <v>West</v>
      </c>
      <c r="Q2815" t="str">
        <f>VLOOKUP(L2815,Location!$A$1:$D$157,4,FALSE)</f>
        <v>Small Market</v>
      </c>
      <c r="R2815" t="str">
        <f>VLOOKUP(M2815,Product!$A$1:$D$14,2,FALSE)</f>
        <v>Darjeeling</v>
      </c>
      <c r="S2815" t="str">
        <f>VLOOKUP(M2815,Product!$A$1:$D$14,3,FALSE)</f>
        <v>Tea</v>
      </c>
      <c r="T2815" t="str">
        <f>VLOOKUP(M2815,Product!$A$1:$D$14,4,FALSE)</f>
        <v>Regular</v>
      </c>
    </row>
    <row r="2816" spans="1:20" x14ac:dyDescent="0.3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s="2">
        <v>43190</v>
      </c>
      <c r="O2816" t="str">
        <f>VLOOKUP(L2816,Location!$A$1:$D$157,2,FALSE)</f>
        <v>Oregon</v>
      </c>
      <c r="P2816" t="str">
        <f>VLOOKUP(L2816,Location!$A$1:$D$157,3,FALSE)</f>
        <v>West</v>
      </c>
      <c r="Q2816" t="str">
        <f>VLOOKUP(L2816,Location!$A$1:$D$157,4,FALSE)</f>
        <v>Small Market</v>
      </c>
      <c r="R2816" t="str">
        <f>VLOOKUP(M2816,Product!$A$1:$D$14,2,FALSE)</f>
        <v>Earl Grey</v>
      </c>
      <c r="S2816" t="str">
        <f>VLOOKUP(M2816,Product!$A$1:$D$14,3,FALSE)</f>
        <v>Tea</v>
      </c>
      <c r="T2816" t="str">
        <f>VLOOKUP(M2816,Product!$A$1:$D$14,4,FALSE)</f>
        <v>Regular</v>
      </c>
    </row>
    <row r="2817" spans="1:20" x14ac:dyDescent="0.3">
      <c r="A2817">
        <v>145</v>
      </c>
      <c r="B2817">
        <v>155</v>
      </c>
      <c r="C2817">
        <v>285</v>
      </c>
      <c r="D2817">
        <v>80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2">
        <v>43190</v>
      </c>
      <c r="O2817" t="str">
        <f>VLOOKUP(L2817,Location!$A$1:$D$157,2,FALSE)</f>
        <v>Oregon</v>
      </c>
      <c r="P2817" t="str">
        <f>VLOOKUP(L2817,Location!$A$1:$D$157,3,FALSE)</f>
        <v>West</v>
      </c>
      <c r="Q2817" t="str">
        <f>VLOOKUP(L2817,Location!$A$1:$D$157,4,FALSE)</f>
        <v>Small Market</v>
      </c>
      <c r="R2817" t="str">
        <f>VLOOKUP(M2817,Product!$A$1:$D$14,2,FALSE)</f>
        <v>Green Tea</v>
      </c>
      <c r="S2817" t="str">
        <f>VLOOKUP(M2817,Product!$A$1:$D$14,3,FALSE)</f>
        <v>Tea</v>
      </c>
      <c r="T2817" t="str">
        <f>VLOOKUP(M2817,Product!$A$1:$D$14,4,FALSE)</f>
        <v>Regular</v>
      </c>
    </row>
    <row r="2818" spans="1:20" x14ac:dyDescent="0.3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s="2">
        <v>43190</v>
      </c>
      <c r="O2818" t="str">
        <f>VLOOKUP(L2818,Location!$A$1:$D$157,2,FALSE)</f>
        <v>Oregon</v>
      </c>
      <c r="P2818" t="str">
        <f>VLOOKUP(L2818,Location!$A$1:$D$157,3,FALSE)</f>
        <v>West</v>
      </c>
      <c r="Q2818" t="str">
        <f>VLOOKUP(L2818,Location!$A$1:$D$157,4,FALSE)</f>
        <v>Small Market</v>
      </c>
      <c r="R2818" t="str">
        <f>VLOOKUP(M2818,Product!$A$1:$D$14,2,FALSE)</f>
        <v>Caffe Latte</v>
      </c>
      <c r="S2818" t="str">
        <f>VLOOKUP(M2818,Product!$A$1:$D$14,3,FALSE)</f>
        <v>Espresso</v>
      </c>
      <c r="T2818" t="str">
        <f>VLOOKUP(M2818,Product!$A$1:$D$14,4,FALSE)</f>
        <v>Regular</v>
      </c>
    </row>
    <row r="2819" spans="1:20" x14ac:dyDescent="0.3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s="2">
        <v>43190</v>
      </c>
      <c r="O2819" t="str">
        <f>VLOOKUP(L2819,Location!$A$1:$D$157,2,FALSE)</f>
        <v>Oregon</v>
      </c>
      <c r="P2819" t="str">
        <f>VLOOKUP(L2819,Location!$A$1:$D$157,3,FALSE)</f>
        <v>West</v>
      </c>
      <c r="Q2819" t="str">
        <f>VLOOKUP(L2819,Location!$A$1:$D$157,4,FALSE)</f>
        <v>Small Market</v>
      </c>
      <c r="R2819" t="str">
        <f>VLOOKUP(M2819,Product!$A$1:$D$14,2,FALSE)</f>
        <v>Caffe Mocha</v>
      </c>
      <c r="S2819" t="str">
        <f>VLOOKUP(M2819,Product!$A$1:$D$14,3,FALSE)</f>
        <v>Espresso</v>
      </c>
      <c r="T2819" t="str">
        <f>VLOOKUP(M2819,Product!$A$1:$D$14,4,FALSE)</f>
        <v>Regular</v>
      </c>
    </row>
    <row r="2820" spans="1:20" x14ac:dyDescent="0.3">
      <c r="A2820">
        <v>138</v>
      </c>
      <c r="B2820">
        <v>163</v>
      </c>
      <c r="C2820">
        <v>346</v>
      </c>
      <c r="D2820">
        <v>157</v>
      </c>
      <c r="E2820">
        <v>70</v>
      </c>
      <c r="F2820">
        <v>45</v>
      </c>
      <c r="G2820">
        <v>1091</v>
      </c>
      <c r="H2820">
        <v>100</v>
      </c>
      <c r="I2820">
        <v>152</v>
      </c>
      <c r="J2820">
        <v>160</v>
      </c>
      <c r="K2820">
        <v>310</v>
      </c>
      <c r="L2820">
        <v>971</v>
      </c>
      <c r="M2820">
        <v>6</v>
      </c>
      <c r="N2820" s="2">
        <v>43190</v>
      </c>
      <c r="O2820" t="str">
        <f>VLOOKUP(L2820,Location!$A$1:$D$157,2,FALSE)</f>
        <v>Oregon</v>
      </c>
      <c r="P2820" t="str">
        <f>VLOOKUP(L2820,Location!$A$1:$D$157,3,FALSE)</f>
        <v>West</v>
      </c>
      <c r="Q2820" t="str">
        <f>VLOOKUP(L2820,Location!$A$1:$D$157,4,FALSE)</f>
        <v>Small Market</v>
      </c>
      <c r="R2820" t="str">
        <f>VLOOKUP(M2820,Product!$A$1:$D$14,2,FALSE)</f>
        <v>Decaf Espresso</v>
      </c>
      <c r="S2820" t="str">
        <f>VLOOKUP(M2820,Product!$A$1:$D$14,3,FALSE)</f>
        <v>Espresso</v>
      </c>
      <c r="T2820" t="str">
        <f>VLOOKUP(M2820,Product!$A$1:$D$14,4,FALSE)</f>
        <v>Decaf</v>
      </c>
    </row>
    <row r="2821" spans="1:20" x14ac:dyDescent="0.3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s="2">
        <v>43190</v>
      </c>
      <c r="O2821" t="str">
        <f>VLOOKUP(L2821,Location!$A$1:$D$157,2,FALSE)</f>
        <v>Oregon</v>
      </c>
      <c r="P2821" t="str">
        <f>VLOOKUP(L2821,Location!$A$1:$D$157,3,FALSE)</f>
        <v>West</v>
      </c>
      <c r="Q2821" t="str">
        <f>VLOOKUP(L2821,Location!$A$1:$D$157,4,FALSE)</f>
        <v>Small Market</v>
      </c>
      <c r="R2821" t="str">
        <f>VLOOKUP(M2821,Product!$A$1:$D$14,2,FALSE)</f>
        <v>Amaretto</v>
      </c>
      <c r="S2821" t="str">
        <f>VLOOKUP(M2821,Product!$A$1:$D$14,3,FALSE)</f>
        <v>Coffee</v>
      </c>
      <c r="T2821" t="str">
        <f>VLOOKUP(M2821,Product!$A$1:$D$14,4,FALSE)</f>
        <v>Regular</v>
      </c>
    </row>
    <row r="2822" spans="1:20" x14ac:dyDescent="0.3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s="2">
        <v>43190</v>
      </c>
      <c r="O2822" t="str">
        <f>VLOOKUP(L2822,Location!$A$1:$D$157,2,FALSE)</f>
        <v>Oregon</v>
      </c>
      <c r="P2822" t="str">
        <f>VLOOKUP(L2822,Location!$A$1:$D$157,3,FALSE)</f>
        <v>West</v>
      </c>
      <c r="Q2822" t="str">
        <f>VLOOKUP(L2822,Location!$A$1:$D$157,4,FALSE)</f>
        <v>Small Market</v>
      </c>
      <c r="R2822" t="str">
        <f>VLOOKUP(M2822,Product!$A$1:$D$14,2,FALSE)</f>
        <v>Columbian</v>
      </c>
      <c r="S2822" t="str">
        <f>VLOOKUP(M2822,Product!$A$1:$D$14,3,FALSE)</f>
        <v>Coffee</v>
      </c>
      <c r="T2822" t="str">
        <f>VLOOKUP(M2822,Product!$A$1:$D$14,4,FALSE)</f>
        <v>Regular</v>
      </c>
    </row>
    <row r="2823" spans="1:20" x14ac:dyDescent="0.3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s="2">
        <v>43190</v>
      </c>
      <c r="O2823" t="str">
        <f>VLOOKUP(L2823,Location!$A$1:$D$157,2,FALSE)</f>
        <v>Oregon</v>
      </c>
      <c r="P2823" t="str">
        <f>VLOOKUP(L2823,Location!$A$1:$D$157,3,FALSE)</f>
        <v>West</v>
      </c>
      <c r="Q2823" t="str">
        <f>VLOOKUP(L2823,Location!$A$1:$D$157,4,FALSE)</f>
        <v>Small Market</v>
      </c>
      <c r="R2823" t="str">
        <f>VLOOKUP(M2823,Product!$A$1:$D$14,2,FALSE)</f>
        <v>Decaf Irish Cream</v>
      </c>
      <c r="S2823" t="str">
        <f>VLOOKUP(M2823,Product!$A$1:$D$14,3,FALSE)</f>
        <v>Coffee</v>
      </c>
      <c r="T2823" t="str">
        <f>VLOOKUP(M2823,Product!$A$1:$D$14,4,FALSE)</f>
        <v>Decaf</v>
      </c>
    </row>
    <row r="2824" spans="1:20" x14ac:dyDescent="0.3">
      <c r="A2824">
        <v>157</v>
      </c>
      <c r="B2824">
        <v>176</v>
      </c>
      <c r="C2824">
        <v>311</v>
      </c>
      <c r="D2824">
        <v>170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s="2">
        <v>43190</v>
      </c>
      <c r="O2824" t="str">
        <f>VLOOKUP(L2824,Location!$A$1:$D$157,2,FALSE)</f>
        <v>Washington</v>
      </c>
      <c r="P2824" t="str">
        <f>VLOOKUP(L2824,Location!$A$1:$D$157,3,FALSE)</f>
        <v>West</v>
      </c>
      <c r="Q2824" t="str">
        <f>VLOOKUP(L2824,Location!$A$1:$D$157,4,FALSE)</f>
        <v>Small Market</v>
      </c>
      <c r="R2824" t="str">
        <f>VLOOKUP(M2824,Product!$A$1:$D$14,2,FALSE)</f>
        <v>Chamomile</v>
      </c>
      <c r="S2824" t="str">
        <f>VLOOKUP(M2824,Product!$A$1:$D$14,3,FALSE)</f>
        <v>Herbal Tea</v>
      </c>
      <c r="T2824" t="str">
        <f>VLOOKUP(M2824,Product!$A$1:$D$14,4,FALSE)</f>
        <v>Decaf</v>
      </c>
    </row>
    <row r="2825" spans="1:20" x14ac:dyDescent="0.3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s="2">
        <v>43190</v>
      </c>
      <c r="O2825" t="str">
        <f>VLOOKUP(L2825,Location!$A$1:$D$157,2,FALSE)</f>
        <v>Washington</v>
      </c>
      <c r="P2825" t="str">
        <f>VLOOKUP(L2825,Location!$A$1:$D$157,3,FALSE)</f>
        <v>West</v>
      </c>
      <c r="Q2825" t="str">
        <f>VLOOKUP(L2825,Location!$A$1:$D$157,4,FALSE)</f>
        <v>Small Market</v>
      </c>
      <c r="R2825" t="str">
        <f>VLOOKUP(M2825,Product!$A$1:$D$14,2,FALSE)</f>
        <v>Lemon</v>
      </c>
      <c r="S2825" t="str">
        <f>VLOOKUP(M2825,Product!$A$1:$D$14,3,FALSE)</f>
        <v>Herbal Tea</v>
      </c>
      <c r="T2825" t="str">
        <f>VLOOKUP(M2825,Product!$A$1:$D$14,4,FALSE)</f>
        <v>Decaf</v>
      </c>
    </row>
    <row r="2826" spans="1:20" x14ac:dyDescent="0.3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s="2">
        <v>43190</v>
      </c>
      <c r="O2826" t="str">
        <f>VLOOKUP(L2826,Location!$A$1:$D$157,2,FALSE)</f>
        <v>Washington</v>
      </c>
      <c r="P2826" t="str">
        <f>VLOOKUP(L2826,Location!$A$1:$D$157,3,FALSE)</f>
        <v>West</v>
      </c>
      <c r="Q2826" t="str">
        <f>VLOOKUP(L2826,Location!$A$1:$D$157,4,FALSE)</f>
        <v>Small Market</v>
      </c>
      <c r="R2826" t="str">
        <f>VLOOKUP(M2826,Product!$A$1:$D$14,2,FALSE)</f>
        <v>Darjeeling</v>
      </c>
      <c r="S2826" t="str">
        <f>VLOOKUP(M2826,Product!$A$1:$D$14,3,FALSE)</f>
        <v>Tea</v>
      </c>
      <c r="T2826" t="str">
        <f>VLOOKUP(M2826,Product!$A$1:$D$14,4,FALSE)</f>
        <v>Regular</v>
      </c>
    </row>
    <row r="2827" spans="1:20" x14ac:dyDescent="0.3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s="2">
        <v>43190</v>
      </c>
      <c r="O2827" t="str">
        <f>VLOOKUP(L2827,Location!$A$1:$D$157,2,FALSE)</f>
        <v>Washington</v>
      </c>
      <c r="P2827" t="str">
        <f>VLOOKUP(L2827,Location!$A$1:$D$157,3,FALSE)</f>
        <v>West</v>
      </c>
      <c r="Q2827" t="str">
        <f>VLOOKUP(L2827,Location!$A$1:$D$157,4,FALSE)</f>
        <v>Small Market</v>
      </c>
      <c r="R2827" t="str">
        <f>VLOOKUP(M2827,Product!$A$1:$D$14,2,FALSE)</f>
        <v>Earl Grey</v>
      </c>
      <c r="S2827" t="str">
        <f>VLOOKUP(M2827,Product!$A$1:$D$14,3,FALSE)</f>
        <v>Tea</v>
      </c>
      <c r="T2827" t="str">
        <f>VLOOKUP(M2827,Product!$A$1:$D$14,4,FALSE)</f>
        <v>Regular</v>
      </c>
    </row>
    <row r="2828" spans="1:20" x14ac:dyDescent="0.3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s="2">
        <v>43190</v>
      </c>
      <c r="O2828" t="str">
        <f>VLOOKUP(L2828,Location!$A$1:$D$157,2,FALSE)</f>
        <v>Washington</v>
      </c>
      <c r="P2828" t="str">
        <f>VLOOKUP(L2828,Location!$A$1:$D$157,3,FALSE)</f>
        <v>West</v>
      </c>
      <c r="Q2828" t="str">
        <f>VLOOKUP(L2828,Location!$A$1:$D$157,4,FALSE)</f>
        <v>Small Market</v>
      </c>
      <c r="R2828" t="str">
        <f>VLOOKUP(M2828,Product!$A$1:$D$14,2,FALSE)</f>
        <v>Green Tea</v>
      </c>
      <c r="S2828" t="str">
        <f>VLOOKUP(M2828,Product!$A$1:$D$14,3,FALSE)</f>
        <v>Tea</v>
      </c>
      <c r="T2828" t="str">
        <f>VLOOKUP(M2828,Product!$A$1:$D$14,4,FALSE)</f>
        <v>Regular</v>
      </c>
    </row>
    <row r="2829" spans="1:20" x14ac:dyDescent="0.3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s="2">
        <v>43190</v>
      </c>
      <c r="O2829" t="str">
        <f>VLOOKUP(L2829,Location!$A$1:$D$157,2,FALSE)</f>
        <v>Washington</v>
      </c>
      <c r="P2829" t="str">
        <f>VLOOKUP(L2829,Location!$A$1:$D$157,3,FALSE)</f>
        <v>West</v>
      </c>
      <c r="Q2829" t="str">
        <f>VLOOKUP(L2829,Location!$A$1:$D$157,4,FALSE)</f>
        <v>Small Market</v>
      </c>
      <c r="R2829" t="str">
        <f>VLOOKUP(M2829,Product!$A$1:$D$14,2,FALSE)</f>
        <v>Caffe Latte</v>
      </c>
      <c r="S2829" t="str">
        <f>VLOOKUP(M2829,Product!$A$1:$D$14,3,FALSE)</f>
        <v>Espresso</v>
      </c>
      <c r="T2829" t="str">
        <f>VLOOKUP(M2829,Product!$A$1:$D$14,4,FALSE)</f>
        <v>Regular</v>
      </c>
    </row>
    <row r="2830" spans="1:20" x14ac:dyDescent="0.3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s="2">
        <v>43190</v>
      </c>
      <c r="O2830" t="str">
        <f>VLOOKUP(L2830,Location!$A$1:$D$157,2,FALSE)</f>
        <v>Washington</v>
      </c>
      <c r="P2830" t="str">
        <f>VLOOKUP(L2830,Location!$A$1:$D$157,3,FALSE)</f>
        <v>West</v>
      </c>
      <c r="Q2830" t="str">
        <f>VLOOKUP(L2830,Location!$A$1:$D$157,4,FALSE)</f>
        <v>Small Market</v>
      </c>
      <c r="R2830" t="str">
        <f>VLOOKUP(M2830,Product!$A$1:$D$14,2,FALSE)</f>
        <v>Caffe Mocha</v>
      </c>
      <c r="S2830" t="str">
        <f>VLOOKUP(M2830,Product!$A$1:$D$14,3,FALSE)</f>
        <v>Espresso</v>
      </c>
      <c r="T2830" t="str">
        <f>VLOOKUP(M2830,Product!$A$1:$D$14,4,FALSE)</f>
        <v>Regular</v>
      </c>
    </row>
    <row r="2831" spans="1:20" x14ac:dyDescent="0.3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2">
        <v>43190</v>
      </c>
      <c r="O2831" t="str">
        <f>VLOOKUP(L2831,Location!$A$1:$D$157,2,FALSE)</f>
        <v>Washington</v>
      </c>
      <c r="P2831" t="str">
        <f>VLOOKUP(L2831,Location!$A$1:$D$157,3,FALSE)</f>
        <v>West</v>
      </c>
      <c r="Q2831" t="str">
        <f>VLOOKUP(L2831,Location!$A$1:$D$157,4,FALSE)</f>
        <v>Small Market</v>
      </c>
      <c r="R2831" t="str">
        <f>VLOOKUP(M2831,Product!$A$1:$D$14,2,FALSE)</f>
        <v>Decaf Espresso</v>
      </c>
      <c r="S2831" t="str">
        <f>VLOOKUP(M2831,Product!$A$1:$D$14,3,FALSE)</f>
        <v>Espresso</v>
      </c>
      <c r="T2831" t="str">
        <f>VLOOKUP(M2831,Product!$A$1:$D$14,4,FALSE)</f>
        <v>Decaf</v>
      </c>
    </row>
    <row r="2832" spans="1:20" x14ac:dyDescent="0.3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s="2">
        <v>43190</v>
      </c>
      <c r="O2832" t="str">
        <f>VLOOKUP(L2832,Location!$A$1:$D$157,2,FALSE)</f>
        <v>Washington</v>
      </c>
      <c r="P2832" t="str">
        <f>VLOOKUP(L2832,Location!$A$1:$D$157,3,FALSE)</f>
        <v>West</v>
      </c>
      <c r="Q2832" t="str">
        <f>VLOOKUP(L2832,Location!$A$1:$D$157,4,FALSE)</f>
        <v>Small Market</v>
      </c>
      <c r="R2832" t="str">
        <f>VLOOKUP(M2832,Product!$A$1:$D$14,2,FALSE)</f>
        <v>Columbian</v>
      </c>
      <c r="S2832" t="str">
        <f>VLOOKUP(M2832,Product!$A$1:$D$14,3,FALSE)</f>
        <v>Coffee</v>
      </c>
      <c r="T2832" t="str">
        <f>VLOOKUP(M2832,Product!$A$1:$D$14,4,FALSE)</f>
        <v>Regular</v>
      </c>
    </row>
    <row r="2833" spans="1:20" x14ac:dyDescent="0.3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91</v>
      </c>
      <c r="J2833">
        <v>170</v>
      </c>
      <c r="K2833">
        <v>280</v>
      </c>
      <c r="L2833">
        <v>360</v>
      </c>
      <c r="M2833">
        <v>3</v>
      </c>
      <c r="N2833" s="2">
        <v>43190</v>
      </c>
      <c r="O2833" t="str">
        <f>VLOOKUP(L2833,Location!$A$1:$D$157,2,FALSE)</f>
        <v>Washington</v>
      </c>
      <c r="P2833" t="str">
        <f>VLOOKUP(L2833,Location!$A$1:$D$157,3,FALSE)</f>
        <v>West</v>
      </c>
      <c r="Q2833" t="str">
        <f>VLOOKUP(L2833,Location!$A$1:$D$157,4,FALSE)</f>
        <v>Small Market</v>
      </c>
      <c r="R2833" t="str">
        <f>VLOOKUP(M2833,Product!$A$1:$D$14,2,FALSE)</f>
        <v>Decaf Irish Cream</v>
      </c>
      <c r="S2833" t="str">
        <f>VLOOKUP(M2833,Product!$A$1:$D$14,3,FALSE)</f>
        <v>Coffee</v>
      </c>
      <c r="T2833" t="str">
        <f>VLOOKUP(M2833,Product!$A$1:$D$14,4,FALSE)</f>
        <v>Decaf</v>
      </c>
    </row>
    <row r="2834" spans="1:20" x14ac:dyDescent="0.3">
      <c r="A2834">
        <v>115</v>
      </c>
      <c r="B2834">
        <v>149</v>
      </c>
      <c r="C2834">
        <v>295</v>
      </c>
      <c r="D2834">
        <v>106</v>
      </c>
      <c r="E2834">
        <v>61</v>
      </c>
      <c r="F2834">
        <v>41</v>
      </c>
      <c r="G2834">
        <v>1156</v>
      </c>
      <c r="H2834">
        <v>90</v>
      </c>
      <c r="I2834">
        <v>92</v>
      </c>
      <c r="J2834">
        <v>140</v>
      </c>
      <c r="K2834">
        <v>260</v>
      </c>
      <c r="L2834">
        <v>719</v>
      </c>
      <c r="M2834">
        <v>8</v>
      </c>
      <c r="N2834" s="2">
        <v>43220</v>
      </c>
      <c r="O2834" t="str">
        <f>VLOOKUP(L2834,Location!$A$1:$D$157,2,FALSE)</f>
        <v>Colorado</v>
      </c>
      <c r="P2834" t="str">
        <f>VLOOKUP(L2834,Location!$A$1:$D$157,3,FALSE)</f>
        <v>Central</v>
      </c>
      <c r="Q2834" t="str">
        <f>VLOOKUP(L2834,Location!$A$1:$D$157,4,FALSE)</f>
        <v>Major Market</v>
      </c>
      <c r="R2834" t="str">
        <f>VLOOKUP(M2834,Product!$A$1:$D$14,2,FALSE)</f>
        <v>Chamomile</v>
      </c>
      <c r="S2834" t="str">
        <f>VLOOKUP(M2834,Product!$A$1:$D$14,3,FALSE)</f>
        <v>Herbal Tea</v>
      </c>
      <c r="T2834" t="str">
        <f>VLOOKUP(M2834,Product!$A$1:$D$14,4,FALSE)</f>
        <v>Decaf</v>
      </c>
    </row>
    <row r="2835" spans="1:20" x14ac:dyDescent="0.3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s="2">
        <v>43220</v>
      </c>
      <c r="O2835" t="str">
        <f>VLOOKUP(L2835,Location!$A$1:$D$157,2,FALSE)</f>
        <v>Colorado</v>
      </c>
      <c r="P2835" t="str">
        <f>VLOOKUP(L2835,Location!$A$1:$D$157,3,FALSE)</f>
        <v>Central</v>
      </c>
      <c r="Q2835" t="str">
        <f>VLOOKUP(L2835,Location!$A$1:$D$157,4,FALSE)</f>
        <v>Major Market</v>
      </c>
      <c r="R2835" t="str">
        <f>VLOOKUP(M2835,Product!$A$1:$D$14,2,FALSE)</f>
        <v>Lemon</v>
      </c>
      <c r="S2835" t="str">
        <f>VLOOKUP(M2835,Product!$A$1:$D$14,3,FALSE)</f>
        <v>Herbal Tea</v>
      </c>
      <c r="T2835" t="str">
        <f>VLOOKUP(M2835,Product!$A$1:$D$14,4,FALSE)</f>
        <v>Decaf</v>
      </c>
    </row>
    <row r="2836" spans="1:20" x14ac:dyDescent="0.3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s="2">
        <v>43220</v>
      </c>
      <c r="O2836" t="str">
        <f>VLOOKUP(L2836,Location!$A$1:$D$157,2,FALSE)</f>
        <v>Colorado</v>
      </c>
      <c r="P2836" t="str">
        <f>VLOOKUP(L2836,Location!$A$1:$D$157,3,FALSE)</f>
        <v>Central</v>
      </c>
      <c r="Q2836" t="str">
        <f>VLOOKUP(L2836,Location!$A$1:$D$157,4,FALSE)</f>
        <v>Major Market</v>
      </c>
      <c r="R2836" t="str">
        <f>VLOOKUP(M2836,Product!$A$1:$D$14,2,FALSE)</f>
        <v>Mint</v>
      </c>
      <c r="S2836" t="str">
        <f>VLOOKUP(M2836,Product!$A$1:$D$14,3,FALSE)</f>
        <v>Herbal Tea</v>
      </c>
      <c r="T2836" t="str">
        <f>VLOOKUP(M2836,Product!$A$1:$D$14,4,FALSE)</f>
        <v>Decaf</v>
      </c>
    </row>
    <row r="2837" spans="1:20" x14ac:dyDescent="0.3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s="2">
        <v>43220</v>
      </c>
      <c r="O2837" t="str">
        <f>VLOOKUP(L2837,Location!$A$1:$D$157,2,FALSE)</f>
        <v>Colorado</v>
      </c>
      <c r="P2837" t="str">
        <f>VLOOKUP(L2837,Location!$A$1:$D$157,3,FALSE)</f>
        <v>Central</v>
      </c>
      <c r="Q2837" t="str">
        <f>VLOOKUP(L2837,Location!$A$1:$D$157,4,FALSE)</f>
        <v>Major Market</v>
      </c>
      <c r="R2837" t="str">
        <f>VLOOKUP(M2837,Product!$A$1:$D$14,2,FALSE)</f>
        <v>Darjeeling</v>
      </c>
      <c r="S2837" t="str">
        <f>VLOOKUP(M2837,Product!$A$1:$D$14,3,FALSE)</f>
        <v>Tea</v>
      </c>
      <c r="T2837" t="str">
        <f>VLOOKUP(M2837,Product!$A$1:$D$14,4,FALSE)</f>
        <v>Regular</v>
      </c>
    </row>
    <row r="2838" spans="1:20" x14ac:dyDescent="0.3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s="2">
        <v>43220</v>
      </c>
      <c r="O2838" t="str">
        <f>VLOOKUP(L2838,Location!$A$1:$D$157,2,FALSE)</f>
        <v>Colorado</v>
      </c>
      <c r="P2838" t="str">
        <f>VLOOKUP(L2838,Location!$A$1:$D$157,3,FALSE)</f>
        <v>Central</v>
      </c>
      <c r="Q2838" t="str">
        <f>VLOOKUP(L2838,Location!$A$1:$D$157,4,FALSE)</f>
        <v>Major Market</v>
      </c>
      <c r="R2838" t="str">
        <f>VLOOKUP(M2838,Product!$A$1:$D$14,2,FALSE)</f>
        <v>Earl Grey</v>
      </c>
      <c r="S2838" t="str">
        <f>VLOOKUP(M2838,Product!$A$1:$D$14,3,FALSE)</f>
        <v>Tea</v>
      </c>
      <c r="T2838" t="str">
        <f>VLOOKUP(M2838,Product!$A$1:$D$14,4,FALSE)</f>
        <v>Regular</v>
      </c>
    </row>
    <row r="2839" spans="1:20" x14ac:dyDescent="0.3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s="2">
        <v>43220</v>
      </c>
      <c r="O2839" t="str">
        <f>VLOOKUP(L2839,Location!$A$1:$D$157,2,FALSE)</f>
        <v>Colorado</v>
      </c>
      <c r="P2839" t="str">
        <f>VLOOKUP(L2839,Location!$A$1:$D$157,3,FALSE)</f>
        <v>Central</v>
      </c>
      <c r="Q2839" t="str">
        <f>VLOOKUP(L2839,Location!$A$1:$D$157,4,FALSE)</f>
        <v>Major Market</v>
      </c>
      <c r="R2839" t="str">
        <f>VLOOKUP(M2839,Product!$A$1:$D$14,2,FALSE)</f>
        <v>Green Tea</v>
      </c>
      <c r="S2839" t="str">
        <f>VLOOKUP(M2839,Product!$A$1:$D$14,3,FALSE)</f>
        <v>Tea</v>
      </c>
      <c r="T2839" t="str">
        <f>VLOOKUP(M2839,Product!$A$1:$D$14,4,FALSE)</f>
        <v>Regular</v>
      </c>
    </row>
    <row r="2840" spans="1:20" x14ac:dyDescent="0.3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s="2">
        <v>43220</v>
      </c>
      <c r="O2840" t="str">
        <f>VLOOKUP(L2840,Location!$A$1:$D$157,2,FALSE)</f>
        <v>Colorado</v>
      </c>
      <c r="P2840" t="str">
        <f>VLOOKUP(L2840,Location!$A$1:$D$157,3,FALSE)</f>
        <v>Central</v>
      </c>
      <c r="Q2840" t="str">
        <f>VLOOKUP(L2840,Location!$A$1:$D$157,4,FALSE)</f>
        <v>Major Market</v>
      </c>
      <c r="R2840" t="str">
        <f>VLOOKUP(M2840,Product!$A$1:$D$14,2,FALSE)</f>
        <v>Caffe Mocha</v>
      </c>
      <c r="S2840" t="str">
        <f>VLOOKUP(M2840,Product!$A$1:$D$14,3,FALSE)</f>
        <v>Espresso</v>
      </c>
      <c r="T2840" t="str">
        <f>VLOOKUP(M2840,Product!$A$1:$D$14,4,FALSE)</f>
        <v>Regular</v>
      </c>
    </row>
    <row r="2841" spans="1:20" x14ac:dyDescent="0.3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s="2">
        <v>43220</v>
      </c>
      <c r="O2841" t="str">
        <f>VLOOKUP(L2841,Location!$A$1:$D$157,2,FALSE)</f>
        <v>Colorado</v>
      </c>
      <c r="P2841" t="str">
        <f>VLOOKUP(L2841,Location!$A$1:$D$157,3,FALSE)</f>
        <v>Central</v>
      </c>
      <c r="Q2841" t="str">
        <f>VLOOKUP(L2841,Location!$A$1:$D$157,4,FALSE)</f>
        <v>Major Market</v>
      </c>
      <c r="R2841" t="str">
        <f>VLOOKUP(M2841,Product!$A$1:$D$14,2,FALSE)</f>
        <v>Decaf Espresso</v>
      </c>
      <c r="S2841" t="str">
        <f>VLOOKUP(M2841,Product!$A$1:$D$14,3,FALSE)</f>
        <v>Espresso</v>
      </c>
      <c r="T2841" t="str">
        <f>VLOOKUP(M2841,Product!$A$1:$D$14,4,FALSE)</f>
        <v>Decaf</v>
      </c>
    </row>
    <row r="2842" spans="1:20" x14ac:dyDescent="0.3">
      <c r="A2842">
        <v>153</v>
      </c>
      <c r="B2842">
        <v>152</v>
      </c>
      <c r="C2842">
        <v>254</v>
      </c>
      <c r="D2842">
        <v>88</v>
      </c>
      <c r="E2842">
        <v>38</v>
      </c>
      <c r="F2842">
        <v>29</v>
      </c>
      <c r="G2842">
        <v>821</v>
      </c>
      <c r="H2842">
        <v>120</v>
      </c>
      <c r="I2842">
        <v>123</v>
      </c>
      <c r="J2842">
        <v>150</v>
      </c>
      <c r="K2842">
        <v>260</v>
      </c>
      <c r="L2842">
        <v>720</v>
      </c>
      <c r="M2842">
        <v>1</v>
      </c>
      <c r="N2842" s="2">
        <v>43220</v>
      </c>
      <c r="O2842" t="str">
        <f>VLOOKUP(L2842,Location!$A$1:$D$157,2,FALSE)</f>
        <v>Colorado</v>
      </c>
      <c r="P2842" t="str">
        <f>VLOOKUP(L2842,Location!$A$1:$D$157,3,FALSE)</f>
        <v>Central</v>
      </c>
      <c r="Q2842" t="str">
        <f>VLOOKUP(L2842,Location!$A$1:$D$157,4,FALSE)</f>
        <v>Major Market</v>
      </c>
      <c r="R2842" t="str">
        <f>VLOOKUP(M2842,Product!$A$1:$D$14,2,FALSE)</f>
        <v>Amaretto</v>
      </c>
      <c r="S2842" t="str">
        <f>VLOOKUP(M2842,Product!$A$1:$D$14,3,FALSE)</f>
        <v>Coffee</v>
      </c>
      <c r="T2842" t="str">
        <f>VLOOKUP(M2842,Product!$A$1:$D$14,4,FALSE)</f>
        <v>Regular</v>
      </c>
    </row>
    <row r="2843" spans="1:20" x14ac:dyDescent="0.3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s="2">
        <v>43220</v>
      </c>
      <c r="O2843" t="str">
        <f>VLOOKUP(L2843,Location!$A$1:$D$157,2,FALSE)</f>
        <v>Colorado</v>
      </c>
      <c r="P2843" t="str">
        <f>VLOOKUP(L2843,Location!$A$1:$D$157,3,FALSE)</f>
        <v>Central</v>
      </c>
      <c r="Q2843" t="str">
        <f>VLOOKUP(L2843,Location!$A$1:$D$157,4,FALSE)</f>
        <v>Major Market</v>
      </c>
      <c r="R2843" t="str">
        <f>VLOOKUP(M2843,Product!$A$1:$D$14,2,FALSE)</f>
        <v>Columbian</v>
      </c>
      <c r="S2843" t="str">
        <f>VLOOKUP(M2843,Product!$A$1:$D$14,3,FALSE)</f>
        <v>Coffee</v>
      </c>
      <c r="T2843" t="str">
        <f>VLOOKUP(M2843,Product!$A$1:$D$14,4,FALSE)</f>
        <v>Regular</v>
      </c>
    </row>
    <row r="2844" spans="1:20" x14ac:dyDescent="0.3">
      <c r="A2844">
        <v>155</v>
      </c>
      <c r="B2844">
        <v>152</v>
      </c>
      <c r="C2844">
        <v>254</v>
      </c>
      <c r="D2844">
        <v>85</v>
      </c>
      <c r="E2844">
        <v>37</v>
      </c>
      <c r="F2844">
        <v>29</v>
      </c>
      <c r="G2844">
        <v>871</v>
      </c>
      <c r="H2844">
        <v>120</v>
      </c>
      <c r="I2844">
        <v>55</v>
      </c>
      <c r="J2844">
        <v>150</v>
      </c>
      <c r="K2844">
        <v>260</v>
      </c>
      <c r="L2844">
        <v>303</v>
      </c>
      <c r="M2844">
        <v>3</v>
      </c>
      <c r="N2844" s="2">
        <v>43220</v>
      </c>
      <c r="O2844" t="str">
        <f>VLOOKUP(L2844,Location!$A$1:$D$157,2,FALSE)</f>
        <v>Colorado</v>
      </c>
      <c r="P2844" t="str">
        <f>VLOOKUP(L2844,Location!$A$1:$D$157,3,FALSE)</f>
        <v>Central</v>
      </c>
      <c r="Q2844" t="str">
        <f>VLOOKUP(L2844,Location!$A$1:$D$157,4,FALSE)</f>
        <v>Major Market</v>
      </c>
      <c r="R2844" t="str">
        <f>VLOOKUP(M2844,Product!$A$1:$D$14,2,FALSE)</f>
        <v>Decaf Irish Cream</v>
      </c>
      <c r="S2844" t="str">
        <f>VLOOKUP(M2844,Product!$A$1:$D$14,3,FALSE)</f>
        <v>Coffee</v>
      </c>
      <c r="T2844" t="str">
        <f>VLOOKUP(M2844,Product!$A$1:$D$14,4,FALSE)</f>
        <v>Decaf</v>
      </c>
    </row>
    <row r="2845" spans="1:20" x14ac:dyDescent="0.3">
      <c r="A2845">
        <v>155</v>
      </c>
      <c r="B2845">
        <v>152</v>
      </c>
      <c r="C2845">
        <v>254</v>
      </c>
      <c r="D2845">
        <v>133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s="2">
        <v>43220</v>
      </c>
      <c r="O2845" t="str">
        <f>VLOOKUP(L2845,Location!$A$1:$D$157,2,FALSE)</f>
        <v>Illinois</v>
      </c>
      <c r="P2845" t="str">
        <f>VLOOKUP(L2845,Location!$A$1:$D$157,3,FALSE)</f>
        <v>Central</v>
      </c>
      <c r="Q2845" t="str">
        <f>VLOOKUP(L2845,Location!$A$1:$D$157,4,FALSE)</f>
        <v>Major Market</v>
      </c>
      <c r="R2845" t="str">
        <f>VLOOKUP(M2845,Product!$A$1:$D$14,2,FALSE)</f>
        <v>Chamomile</v>
      </c>
      <c r="S2845" t="str">
        <f>VLOOKUP(M2845,Product!$A$1:$D$14,3,FALSE)</f>
        <v>Herbal Tea</v>
      </c>
      <c r="T2845" t="str">
        <f>VLOOKUP(M2845,Product!$A$1:$D$14,4,FALSE)</f>
        <v>Decaf</v>
      </c>
    </row>
    <row r="2846" spans="1:20" x14ac:dyDescent="0.3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2">
        <v>43220</v>
      </c>
      <c r="O2846" t="str">
        <f>VLOOKUP(L2846,Location!$A$1:$D$157,2,FALSE)</f>
        <v>Illinois</v>
      </c>
      <c r="P2846" t="str">
        <f>VLOOKUP(L2846,Location!$A$1:$D$157,3,FALSE)</f>
        <v>Central</v>
      </c>
      <c r="Q2846" t="str">
        <f>VLOOKUP(L2846,Location!$A$1:$D$157,4,FALSE)</f>
        <v>Major Market</v>
      </c>
      <c r="R2846" t="str">
        <f>VLOOKUP(M2846,Product!$A$1:$D$14,2,FALSE)</f>
        <v>Lemon</v>
      </c>
      <c r="S2846" t="str">
        <f>VLOOKUP(M2846,Product!$A$1:$D$14,3,FALSE)</f>
        <v>Herbal Tea</v>
      </c>
      <c r="T2846" t="str">
        <f>VLOOKUP(M2846,Product!$A$1:$D$14,4,FALSE)</f>
        <v>Decaf</v>
      </c>
    </row>
    <row r="2847" spans="1:20" x14ac:dyDescent="0.3">
      <c r="A2847">
        <v>155</v>
      </c>
      <c r="B2847">
        <v>152</v>
      </c>
      <c r="C2847">
        <v>254</v>
      </c>
      <c r="D2847">
        <v>86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s="2">
        <v>43220</v>
      </c>
      <c r="O2847" t="str">
        <f>VLOOKUP(L2847,Location!$A$1:$D$157,2,FALSE)</f>
        <v>Illinois</v>
      </c>
      <c r="P2847" t="str">
        <f>VLOOKUP(L2847,Location!$A$1:$D$157,3,FALSE)</f>
        <v>Central</v>
      </c>
      <c r="Q2847" t="str">
        <f>VLOOKUP(L2847,Location!$A$1:$D$157,4,FALSE)</f>
        <v>Major Market</v>
      </c>
      <c r="R2847" t="str">
        <f>VLOOKUP(M2847,Product!$A$1:$D$14,2,FALSE)</f>
        <v>Mint</v>
      </c>
      <c r="S2847" t="str">
        <f>VLOOKUP(M2847,Product!$A$1:$D$14,3,FALSE)</f>
        <v>Herbal Tea</v>
      </c>
      <c r="T2847" t="str">
        <f>VLOOKUP(M2847,Product!$A$1:$D$14,4,FALSE)</f>
        <v>Decaf</v>
      </c>
    </row>
    <row r="2848" spans="1:20" x14ac:dyDescent="0.3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2">
        <v>43220</v>
      </c>
      <c r="O2848" t="str">
        <f>VLOOKUP(L2848,Location!$A$1:$D$157,2,FALSE)</f>
        <v>Illinois</v>
      </c>
      <c r="P2848" t="str">
        <f>VLOOKUP(L2848,Location!$A$1:$D$157,3,FALSE)</f>
        <v>Central</v>
      </c>
      <c r="Q2848" t="str">
        <f>VLOOKUP(L2848,Location!$A$1:$D$157,4,FALSE)</f>
        <v>Major Market</v>
      </c>
      <c r="R2848" t="str">
        <f>VLOOKUP(M2848,Product!$A$1:$D$14,2,FALSE)</f>
        <v>Darjeeling</v>
      </c>
      <c r="S2848" t="str">
        <f>VLOOKUP(M2848,Product!$A$1:$D$14,3,FALSE)</f>
        <v>Tea</v>
      </c>
      <c r="T2848" t="str">
        <f>VLOOKUP(M2848,Product!$A$1:$D$14,4,FALSE)</f>
        <v>Regular</v>
      </c>
    </row>
    <row r="2849" spans="1:20" x14ac:dyDescent="0.3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s="2">
        <v>43220</v>
      </c>
      <c r="O2849" t="str">
        <f>VLOOKUP(L2849,Location!$A$1:$D$157,2,FALSE)</f>
        <v>Illinois</v>
      </c>
      <c r="P2849" t="str">
        <f>VLOOKUP(L2849,Location!$A$1:$D$157,3,FALSE)</f>
        <v>Central</v>
      </c>
      <c r="Q2849" t="str">
        <f>VLOOKUP(L2849,Location!$A$1:$D$157,4,FALSE)</f>
        <v>Major Market</v>
      </c>
      <c r="R2849" t="str">
        <f>VLOOKUP(M2849,Product!$A$1:$D$14,2,FALSE)</f>
        <v>Earl Grey</v>
      </c>
      <c r="S2849" t="str">
        <f>VLOOKUP(M2849,Product!$A$1:$D$14,3,FALSE)</f>
        <v>Tea</v>
      </c>
      <c r="T2849" t="str">
        <f>VLOOKUP(M2849,Product!$A$1:$D$14,4,FALSE)</f>
        <v>Regular</v>
      </c>
    </row>
    <row r="2850" spans="1:20" x14ac:dyDescent="0.3">
      <c r="A2850">
        <v>317</v>
      </c>
      <c r="B2850">
        <v>349</v>
      </c>
      <c r="C2850">
        <v>607</v>
      </c>
      <c r="D2850">
        <v>214</v>
      </c>
      <c r="E2850">
        <v>111</v>
      </c>
      <c r="F2850">
        <v>86</v>
      </c>
      <c r="G2850">
        <v>1433</v>
      </c>
      <c r="H2850">
        <v>300</v>
      </c>
      <c r="I2850">
        <v>289</v>
      </c>
      <c r="J2850">
        <v>420</v>
      </c>
      <c r="K2850">
        <v>720</v>
      </c>
      <c r="L2850">
        <v>773</v>
      </c>
      <c r="M2850">
        <v>5</v>
      </c>
      <c r="N2850" s="2">
        <v>43220</v>
      </c>
      <c r="O2850" t="str">
        <f>VLOOKUP(L2850,Location!$A$1:$D$157,2,FALSE)</f>
        <v>Illinois</v>
      </c>
      <c r="P2850" t="str">
        <f>VLOOKUP(L2850,Location!$A$1:$D$157,3,FALSE)</f>
        <v>Central</v>
      </c>
      <c r="Q2850" t="str">
        <f>VLOOKUP(L2850,Location!$A$1:$D$157,4,FALSE)</f>
        <v>Major Market</v>
      </c>
      <c r="R2850" t="str">
        <f>VLOOKUP(M2850,Product!$A$1:$D$14,2,FALSE)</f>
        <v>Caffe Mocha</v>
      </c>
      <c r="S2850" t="str">
        <f>VLOOKUP(M2850,Product!$A$1:$D$14,3,FALSE)</f>
        <v>Espresso</v>
      </c>
      <c r="T2850" t="str">
        <f>VLOOKUP(M2850,Product!$A$1:$D$14,4,FALSE)</f>
        <v>Regular</v>
      </c>
    </row>
    <row r="2851" spans="1:20" x14ac:dyDescent="0.3">
      <c r="A2851">
        <v>228</v>
      </c>
      <c r="B2851">
        <v>261</v>
      </c>
      <c r="C2851">
        <v>516</v>
      </c>
      <c r="D2851">
        <v>221</v>
      </c>
      <c r="E2851">
        <v>89</v>
      </c>
      <c r="F2851">
        <v>72</v>
      </c>
      <c r="G2851">
        <v>1559</v>
      </c>
      <c r="H2851">
        <v>210</v>
      </c>
      <c r="I2851">
        <v>273</v>
      </c>
      <c r="J2851">
        <v>310</v>
      </c>
      <c r="K2851">
        <v>610</v>
      </c>
      <c r="L2851">
        <v>773</v>
      </c>
      <c r="M2851">
        <v>6</v>
      </c>
      <c r="N2851" s="2">
        <v>43220</v>
      </c>
      <c r="O2851" t="str">
        <f>VLOOKUP(L2851,Location!$A$1:$D$157,2,FALSE)</f>
        <v>Illinois</v>
      </c>
      <c r="P2851" t="str">
        <f>VLOOKUP(L2851,Location!$A$1:$D$157,3,FALSE)</f>
        <v>Central</v>
      </c>
      <c r="Q2851" t="str">
        <f>VLOOKUP(L2851,Location!$A$1:$D$157,4,FALSE)</f>
        <v>Major Market</v>
      </c>
      <c r="R2851" t="str">
        <f>VLOOKUP(M2851,Product!$A$1:$D$14,2,FALSE)</f>
        <v>Decaf Espresso</v>
      </c>
      <c r="S2851" t="str">
        <f>VLOOKUP(M2851,Product!$A$1:$D$14,3,FALSE)</f>
        <v>Espresso</v>
      </c>
      <c r="T2851" t="str">
        <f>VLOOKUP(M2851,Product!$A$1:$D$14,4,FALSE)</f>
        <v>Decaf</v>
      </c>
    </row>
    <row r="2852" spans="1:20" x14ac:dyDescent="0.3">
      <c r="A2852">
        <v>222</v>
      </c>
      <c r="B2852">
        <v>270</v>
      </c>
      <c r="C2852">
        <v>461</v>
      </c>
      <c r="D2852">
        <v>193</v>
      </c>
      <c r="E2852">
        <v>101</v>
      </c>
      <c r="F2852">
        <v>64</v>
      </c>
      <c r="G2852">
        <v>956</v>
      </c>
      <c r="H2852">
        <v>180</v>
      </c>
      <c r="I2852">
        <v>159</v>
      </c>
      <c r="J2852">
        <v>280</v>
      </c>
      <c r="K2852">
        <v>480</v>
      </c>
      <c r="L2852">
        <v>618</v>
      </c>
      <c r="M2852">
        <v>2</v>
      </c>
      <c r="N2852" s="2">
        <v>43220</v>
      </c>
      <c r="O2852" t="str">
        <f>VLOOKUP(L2852,Location!$A$1:$D$157,2,FALSE)</f>
        <v>Illinois</v>
      </c>
      <c r="P2852" t="str">
        <f>VLOOKUP(L2852,Location!$A$1:$D$157,3,FALSE)</f>
        <v>Central</v>
      </c>
      <c r="Q2852" t="str">
        <f>VLOOKUP(L2852,Location!$A$1:$D$157,4,FALSE)</f>
        <v>Major Market</v>
      </c>
      <c r="R2852" t="str">
        <f>VLOOKUP(M2852,Product!$A$1:$D$14,2,FALSE)</f>
        <v>Columbian</v>
      </c>
      <c r="S2852" t="str">
        <f>VLOOKUP(M2852,Product!$A$1:$D$14,3,FALSE)</f>
        <v>Coffee</v>
      </c>
      <c r="T2852" t="str">
        <f>VLOOKUP(M2852,Product!$A$1:$D$14,4,FALSE)</f>
        <v>Regular</v>
      </c>
    </row>
    <row r="2853" spans="1:20" x14ac:dyDescent="0.3">
      <c r="A2853">
        <v>168</v>
      </c>
      <c r="B2853">
        <v>185</v>
      </c>
      <c r="C2853">
        <v>309</v>
      </c>
      <c r="D2853">
        <v>190</v>
      </c>
      <c r="E2853">
        <v>59</v>
      </c>
      <c r="F2853">
        <v>40</v>
      </c>
      <c r="G2853">
        <v>671</v>
      </c>
      <c r="H2853">
        <v>140</v>
      </c>
      <c r="I2853">
        <v>99</v>
      </c>
      <c r="J2853">
        <v>190</v>
      </c>
      <c r="K2853">
        <v>320</v>
      </c>
      <c r="L2853">
        <v>847</v>
      </c>
      <c r="M2853">
        <v>3</v>
      </c>
      <c r="N2853" s="2">
        <v>43220</v>
      </c>
      <c r="O2853" t="str">
        <f>VLOOKUP(L2853,Location!$A$1:$D$157,2,FALSE)</f>
        <v>Illinois</v>
      </c>
      <c r="P2853" t="str">
        <f>VLOOKUP(L2853,Location!$A$1:$D$157,3,FALSE)</f>
        <v>Central</v>
      </c>
      <c r="Q2853" t="str">
        <f>VLOOKUP(L2853,Location!$A$1:$D$157,4,FALSE)</f>
        <v>Major Market</v>
      </c>
      <c r="R2853" t="str">
        <f>VLOOKUP(M2853,Product!$A$1:$D$14,2,FALSE)</f>
        <v>Decaf Irish Cream</v>
      </c>
      <c r="S2853" t="str">
        <f>VLOOKUP(M2853,Product!$A$1:$D$14,3,FALSE)</f>
        <v>Coffee</v>
      </c>
      <c r="T2853" t="str">
        <f>VLOOKUP(M2853,Product!$A$1:$D$14,4,FALSE)</f>
        <v>Decaf</v>
      </c>
    </row>
    <row r="2854" spans="1:20" x14ac:dyDescent="0.3">
      <c r="A2854">
        <v>319</v>
      </c>
      <c r="B2854">
        <v>349</v>
      </c>
      <c r="C2854">
        <v>607</v>
      </c>
      <c r="D2854">
        <v>209</v>
      </c>
      <c r="E2854">
        <v>110</v>
      </c>
      <c r="F2854">
        <v>86</v>
      </c>
      <c r="G2854">
        <v>1433</v>
      </c>
      <c r="H2854">
        <v>220</v>
      </c>
      <c r="I2854">
        <v>164</v>
      </c>
      <c r="J2854">
        <v>310</v>
      </c>
      <c r="K2854">
        <v>530</v>
      </c>
      <c r="L2854">
        <v>319</v>
      </c>
      <c r="M2854">
        <v>8</v>
      </c>
      <c r="N2854" s="2">
        <v>43220</v>
      </c>
      <c r="O2854" t="str">
        <f>VLOOKUP(L2854,Location!$A$1:$D$157,2,FALSE)</f>
        <v>Iowa</v>
      </c>
      <c r="P2854" t="str">
        <f>VLOOKUP(L2854,Location!$A$1:$D$157,3,FALSE)</f>
        <v>Central</v>
      </c>
      <c r="Q2854" t="str">
        <f>VLOOKUP(L2854,Location!$A$1:$D$157,4,FALSE)</f>
        <v>Small Market</v>
      </c>
      <c r="R2854" t="str">
        <f>VLOOKUP(M2854,Product!$A$1:$D$14,2,FALSE)</f>
        <v>Chamomile</v>
      </c>
      <c r="S2854" t="str">
        <f>VLOOKUP(M2854,Product!$A$1:$D$14,3,FALSE)</f>
        <v>Herbal Tea</v>
      </c>
      <c r="T2854" t="str">
        <f>VLOOKUP(M2854,Product!$A$1:$D$14,4,FALSE)</f>
        <v>Decaf</v>
      </c>
    </row>
    <row r="2855" spans="1:20" x14ac:dyDescent="0.3">
      <c r="A2855">
        <v>168</v>
      </c>
      <c r="B2855">
        <v>185</v>
      </c>
      <c r="C2855">
        <v>309</v>
      </c>
      <c r="D2855">
        <v>133</v>
      </c>
      <c r="E2855">
        <v>59</v>
      </c>
      <c r="F2855">
        <v>40</v>
      </c>
      <c r="G2855">
        <v>671</v>
      </c>
      <c r="H2855">
        <v>130</v>
      </c>
      <c r="I2855">
        <v>133</v>
      </c>
      <c r="J2855">
        <v>170</v>
      </c>
      <c r="K2855">
        <v>270</v>
      </c>
      <c r="L2855">
        <v>563</v>
      </c>
      <c r="M2855">
        <v>9</v>
      </c>
      <c r="N2855" s="2">
        <v>43220</v>
      </c>
      <c r="O2855" t="str">
        <f>VLOOKUP(L2855,Location!$A$1:$D$157,2,FALSE)</f>
        <v>Iowa</v>
      </c>
      <c r="P2855" t="str">
        <f>VLOOKUP(L2855,Location!$A$1:$D$157,3,FALSE)</f>
        <v>Central</v>
      </c>
      <c r="Q2855" t="str">
        <f>VLOOKUP(L2855,Location!$A$1:$D$157,4,FALSE)</f>
        <v>Small Market</v>
      </c>
      <c r="R2855" t="str">
        <f>VLOOKUP(M2855,Product!$A$1:$D$14,2,FALSE)</f>
        <v>Lemon</v>
      </c>
      <c r="S2855" t="str">
        <f>VLOOKUP(M2855,Product!$A$1:$D$14,3,FALSE)</f>
        <v>Herbal Tea</v>
      </c>
      <c r="T2855" t="str">
        <f>VLOOKUP(M2855,Product!$A$1:$D$14,4,FALSE)</f>
        <v>Decaf</v>
      </c>
    </row>
    <row r="2856" spans="1:20" x14ac:dyDescent="0.3">
      <c r="A2856">
        <v>228</v>
      </c>
      <c r="B2856">
        <v>261</v>
      </c>
      <c r="C2856">
        <v>516</v>
      </c>
      <c r="D2856">
        <v>246</v>
      </c>
      <c r="E2856">
        <v>89</v>
      </c>
      <c r="F2856">
        <v>72</v>
      </c>
      <c r="G2856">
        <v>1559</v>
      </c>
      <c r="H2856">
        <v>150</v>
      </c>
      <c r="I2856">
        <v>184</v>
      </c>
      <c r="J2856">
        <v>230</v>
      </c>
      <c r="K2856">
        <v>450</v>
      </c>
      <c r="L2856">
        <v>319</v>
      </c>
      <c r="M2856">
        <v>11</v>
      </c>
      <c r="N2856" s="2">
        <v>43220</v>
      </c>
      <c r="O2856" t="str">
        <f>VLOOKUP(L2856,Location!$A$1:$D$157,2,FALSE)</f>
        <v>Iowa</v>
      </c>
      <c r="P2856" t="str">
        <f>VLOOKUP(L2856,Location!$A$1:$D$157,3,FALSE)</f>
        <v>Central</v>
      </c>
      <c r="Q2856" t="str">
        <f>VLOOKUP(L2856,Location!$A$1:$D$157,4,FALSE)</f>
        <v>Small Market</v>
      </c>
      <c r="R2856" t="str">
        <f>VLOOKUP(M2856,Product!$A$1:$D$14,2,FALSE)</f>
        <v>Darjeeling</v>
      </c>
      <c r="S2856" t="str">
        <f>VLOOKUP(M2856,Product!$A$1:$D$14,3,FALSE)</f>
        <v>Tea</v>
      </c>
      <c r="T2856" t="str">
        <f>VLOOKUP(M2856,Product!$A$1:$D$14,4,FALSE)</f>
        <v>Regular</v>
      </c>
    </row>
    <row r="2857" spans="1:20" x14ac:dyDescent="0.3">
      <c r="A2857">
        <v>262</v>
      </c>
      <c r="B2857">
        <v>324</v>
      </c>
      <c r="C2857">
        <v>584</v>
      </c>
      <c r="D2857">
        <v>230</v>
      </c>
      <c r="E2857">
        <v>125</v>
      </c>
      <c r="F2857">
        <v>100</v>
      </c>
      <c r="G2857">
        <v>1538</v>
      </c>
      <c r="H2857">
        <v>170</v>
      </c>
      <c r="I2857">
        <v>162</v>
      </c>
      <c r="J2857">
        <v>290</v>
      </c>
      <c r="K2857">
        <v>510</v>
      </c>
      <c r="L2857">
        <v>515</v>
      </c>
      <c r="M2857">
        <v>12</v>
      </c>
      <c r="N2857" s="2">
        <v>43220</v>
      </c>
      <c r="O2857" t="str">
        <f>VLOOKUP(L2857,Location!$A$1:$D$157,2,FALSE)</f>
        <v>Iowa</v>
      </c>
      <c r="P2857" t="str">
        <f>VLOOKUP(L2857,Location!$A$1:$D$157,3,FALSE)</f>
        <v>Central</v>
      </c>
      <c r="Q2857" t="str">
        <f>VLOOKUP(L2857,Location!$A$1:$D$157,4,FALSE)</f>
        <v>Small Market</v>
      </c>
      <c r="R2857" t="str">
        <f>VLOOKUP(M2857,Product!$A$1:$D$14,2,FALSE)</f>
        <v>Earl Grey</v>
      </c>
      <c r="S2857" t="str">
        <f>VLOOKUP(M2857,Product!$A$1:$D$14,3,FALSE)</f>
        <v>Tea</v>
      </c>
      <c r="T2857" t="str">
        <f>VLOOKUP(M2857,Product!$A$1:$D$14,4,FALSE)</f>
        <v>Regular</v>
      </c>
    </row>
    <row r="2858" spans="1:20" x14ac:dyDescent="0.3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s="2">
        <v>43220</v>
      </c>
      <c r="O2858" t="str">
        <f>VLOOKUP(L2858,Location!$A$1:$D$157,2,FALSE)</f>
        <v>Iowa</v>
      </c>
      <c r="P2858" t="str">
        <f>VLOOKUP(L2858,Location!$A$1:$D$157,3,FALSE)</f>
        <v>Central</v>
      </c>
      <c r="Q2858" t="str">
        <f>VLOOKUP(L2858,Location!$A$1:$D$157,4,FALSE)</f>
        <v>Small Market</v>
      </c>
      <c r="R2858" t="str">
        <f>VLOOKUP(M2858,Product!$A$1:$D$14,2,FALSE)</f>
        <v>Caffe Mocha</v>
      </c>
      <c r="S2858" t="str">
        <f>VLOOKUP(M2858,Product!$A$1:$D$14,3,FALSE)</f>
        <v>Espresso</v>
      </c>
      <c r="T2858" t="str">
        <f>VLOOKUP(M2858,Product!$A$1:$D$14,4,FALSE)</f>
        <v>Regular</v>
      </c>
    </row>
    <row r="2859" spans="1:20" x14ac:dyDescent="0.3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2">
        <v>43220</v>
      </c>
      <c r="O2859" t="str">
        <f>VLOOKUP(L2859,Location!$A$1:$D$157,2,FALSE)</f>
        <v>Iowa</v>
      </c>
      <c r="P2859" t="str">
        <f>VLOOKUP(L2859,Location!$A$1:$D$157,3,FALSE)</f>
        <v>Central</v>
      </c>
      <c r="Q2859" t="str">
        <f>VLOOKUP(L2859,Location!$A$1:$D$157,4,FALSE)</f>
        <v>Small Market</v>
      </c>
      <c r="R2859" t="str">
        <f>VLOOKUP(M2859,Product!$A$1:$D$14,2,FALSE)</f>
        <v>Decaf Espresso</v>
      </c>
      <c r="S2859" t="str">
        <f>VLOOKUP(M2859,Product!$A$1:$D$14,3,FALSE)</f>
        <v>Espresso</v>
      </c>
      <c r="T2859" t="str">
        <f>VLOOKUP(M2859,Product!$A$1:$D$14,4,FALSE)</f>
        <v>Decaf</v>
      </c>
    </row>
    <row r="2860" spans="1:20" x14ac:dyDescent="0.3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s="2">
        <v>43220</v>
      </c>
      <c r="O2860" t="str">
        <f>VLOOKUP(L2860,Location!$A$1:$D$157,2,FALSE)</f>
        <v>Iowa</v>
      </c>
      <c r="P2860" t="str">
        <f>VLOOKUP(L2860,Location!$A$1:$D$157,3,FALSE)</f>
        <v>Central</v>
      </c>
      <c r="Q2860" t="str">
        <f>VLOOKUP(L2860,Location!$A$1:$D$157,4,FALSE)</f>
        <v>Small Market</v>
      </c>
      <c r="R2860" t="str">
        <f>VLOOKUP(M2860,Product!$A$1:$D$14,2,FALSE)</f>
        <v>Amaretto</v>
      </c>
      <c r="S2860" t="str">
        <f>VLOOKUP(M2860,Product!$A$1:$D$14,3,FALSE)</f>
        <v>Coffee</v>
      </c>
      <c r="T2860" t="str">
        <f>VLOOKUP(M2860,Product!$A$1:$D$14,4,FALSE)</f>
        <v>Regular</v>
      </c>
    </row>
    <row r="2861" spans="1:20" x14ac:dyDescent="0.3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s="2">
        <v>43220</v>
      </c>
      <c r="O2861" t="str">
        <f>VLOOKUP(L2861,Location!$A$1:$D$157,2,FALSE)</f>
        <v>Iowa</v>
      </c>
      <c r="P2861" t="str">
        <f>VLOOKUP(L2861,Location!$A$1:$D$157,3,FALSE)</f>
        <v>Central</v>
      </c>
      <c r="Q2861" t="str">
        <f>VLOOKUP(L2861,Location!$A$1:$D$157,4,FALSE)</f>
        <v>Small Market</v>
      </c>
      <c r="R2861" t="str">
        <f>VLOOKUP(M2861,Product!$A$1:$D$14,2,FALSE)</f>
        <v>Columbian</v>
      </c>
      <c r="S2861" t="str">
        <f>VLOOKUP(M2861,Product!$A$1:$D$14,3,FALSE)</f>
        <v>Coffee</v>
      </c>
      <c r="T2861" t="str">
        <f>VLOOKUP(M2861,Product!$A$1:$D$14,4,FALSE)</f>
        <v>Regular</v>
      </c>
    </row>
    <row r="2862" spans="1:20" x14ac:dyDescent="0.3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s="2">
        <v>43220</v>
      </c>
      <c r="O2862" t="str">
        <f>VLOOKUP(L2862,Location!$A$1:$D$157,2,FALSE)</f>
        <v>Iowa</v>
      </c>
      <c r="P2862" t="str">
        <f>VLOOKUP(L2862,Location!$A$1:$D$157,3,FALSE)</f>
        <v>Central</v>
      </c>
      <c r="Q2862" t="str">
        <f>VLOOKUP(L2862,Location!$A$1:$D$157,4,FALSE)</f>
        <v>Small Market</v>
      </c>
      <c r="R2862" t="str">
        <f>VLOOKUP(M2862,Product!$A$1:$D$14,2,FALSE)</f>
        <v>Decaf Irish Cream</v>
      </c>
      <c r="S2862" t="str">
        <f>VLOOKUP(M2862,Product!$A$1:$D$14,3,FALSE)</f>
        <v>Coffee</v>
      </c>
      <c r="T2862" t="str">
        <f>VLOOKUP(M2862,Product!$A$1:$D$14,4,FALSE)</f>
        <v>Decaf</v>
      </c>
    </row>
    <row r="2863" spans="1:20" x14ac:dyDescent="0.3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s="2">
        <v>43220</v>
      </c>
      <c r="O2863" t="str">
        <f>VLOOKUP(L2863,Location!$A$1:$D$157,2,FALSE)</f>
        <v>Missouri</v>
      </c>
      <c r="P2863" t="str">
        <f>VLOOKUP(L2863,Location!$A$1:$D$157,3,FALSE)</f>
        <v>Central</v>
      </c>
      <c r="Q2863" t="str">
        <f>VLOOKUP(L2863,Location!$A$1:$D$157,4,FALSE)</f>
        <v>Small Market</v>
      </c>
      <c r="R2863" t="str">
        <f>VLOOKUP(M2863,Product!$A$1:$D$14,2,FALSE)</f>
        <v>Chamomile</v>
      </c>
      <c r="S2863" t="str">
        <f>VLOOKUP(M2863,Product!$A$1:$D$14,3,FALSE)</f>
        <v>Herbal Tea</v>
      </c>
      <c r="T2863" t="str">
        <f>VLOOKUP(M2863,Product!$A$1:$D$14,4,FALSE)</f>
        <v>Decaf</v>
      </c>
    </row>
    <row r="2864" spans="1:20" x14ac:dyDescent="0.3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s="2">
        <v>43220</v>
      </c>
      <c r="O2864" t="str">
        <f>VLOOKUP(L2864,Location!$A$1:$D$157,2,FALSE)</f>
        <v>Missouri</v>
      </c>
      <c r="P2864" t="str">
        <f>VLOOKUP(L2864,Location!$A$1:$D$157,3,FALSE)</f>
        <v>Central</v>
      </c>
      <c r="Q2864" t="str">
        <f>VLOOKUP(L2864,Location!$A$1:$D$157,4,FALSE)</f>
        <v>Small Market</v>
      </c>
      <c r="R2864" t="str">
        <f>VLOOKUP(M2864,Product!$A$1:$D$14,2,FALSE)</f>
        <v>Lemon</v>
      </c>
      <c r="S2864" t="str">
        <f>VLOOKUP(M2864,Product!$A$1:$D$14,3,FALSE)</f>
        <v>Herbal Tea</v>
      </c>
      <c r="T2864" t="str">
        <f>VLOOKUP(M2864,Product!$A$1:$D$14,4,FALSE)</f>
        <v>Decaf</v>
      </c>
    </row>
    <row r="2865" spans="1:20" x14ac:dyDescent="0.3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s="2">
        <v>43220</v>
      </c>
      <c r="O2865" t="str">
        <f>VLOOKUP(L2865,Location!$A$1:$D$157,2,FALSE)</f>
        <v>Missouri</v>
      </c>
      <c r="P2865" t="str">
        <f>VLOOKUP(L2865,Location!$A$1:$D$157,3,FALSE)</f>
        <v>Central</v>
      </c>
      <c r="Q2865" t="str">
        <f>VLOOKUP(L2865,Location!$A$1:$D$157,4,FALSE)</f>
        <v>Small Market</v>
      </c>
      <c r="R2865" t="str">
        <f>VLOOKUP(M2865,Product!$A$1:$D$14,2,FALSE)</f>
        <v>Darjeeling</v>
      </c>
      <c r="S2865" t="str">
        <f>VLOOKUP(M2865,Product!$A$1:$D$14,3,FALSE)</f>
        <v>Tea</v>
      </c>
      <c r="T2865" t="str">
        <f>VLOOKUP(M2865,Product!$A$1:$D$14,4,FALSE)</f>
        <v>Regular</v>
      </c>
    </row>
    <row r="2866" spans="1:20" x14ac:dyDescent="0.3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2">
        <v>43220</v>
      </c>
      <c r="O2866" t="str">
        <f>VLOOKUP(L2866,Location!$A$1:$D$157,2,FALSE)</f>
        <v>Missouri</v>
      </c>
      <c r="P2866" t="str">
        <f>VLOOKUP(L2866,Location!$A$1:$D$157,3,FALSE)</f>
        <v>Central</v>
      </c>
      <c r="Q2866" t="str">
        <f>VLOOKUP(L2866,Location!$A$1:$D$157,4,FALSE)</f>
        <v>Small Market</v>
      </c>
      <c r="R2866" t="str">
        <f>VLOOKUP(M2866,Product!$A$1:$D$14,2,FALSE)</f>
        <v>Earl Grey</v>
      </c>
      <c r="S2866" t="str">
        <f>VLOOKUP(M2866,Product!$A$1:$D$14,3,FALSE)</f>
        <v>Tea</v>
      </c>
      <c r="T2866" t="str">
        <f>VLOOKUP(M2866,Product!$A$1:$D$14,4,FALSE)</f>
        <v>Regular</v>
      </c>
    </row>
    <row r="2867" spans="1:20" x14ac:dyDescent="0.3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s="2">
        <v>43220</v>
      </c>
      <c r="O2867" t="str">
        <f>VLOOKUP(L2867,Location!$A$1:$D$157,2,FALSE)</f>
        <v>Missouri</v>
      </c>
      <c r="P2867" t="str">
        <f>VLOOKUP(L2867,Location!$A$1:$D$157,3,FALSE)</f>
        <v>Central</v>
      </c>
      <c r="Q2867" t="str">
        <f>VLOOKUP(L2867,Location!$A$1:$D$157,4,FALSE)</f>
        <v>Small Market</v>
      </c>
      <c r="R2867" t="str">
        <f>VLOOKUP(M2867,Product!$A$1:$D$14,2,FALSE)</f>
        <v>Green Tea</v>
      </c>
      <c r="S2867" t="str">
        <f>VLOOKUP(M2867,Product!$A$1:$D$14,3,FALSE)</f>
        <v>Tea</v>
      </c>
      <c r="T2867" t="str">
        <f>VLOOKUP(M2867,Product!$A$1:$D$14,4,FALSE)</f>
        <v>Regular</v>
      </c>
    </row>
    <row r="2868" spans="1:20" x14ac:dyDescent="0.3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s="2">
        <v>43220</v>
      </c>
      <c r="O2868" t="str">
        <f>VLOOKUP(L2868,Location!$A$1:$D$157,2,FALSE)</f>
        <v>Missouri</v>
      </c>
      <c r="P2868" t="str">
        <f>VLOOKUP(L2868,Location!$A$1:$D$157,3,FALSE)</f>
        <v>Central</v>
      </c>
      <c r="Q2868" t="str">
        <f>VLOOKUP(L2868,Location!$A$1:$D$157,4,FALSE)</f>
        <v>Small Market</v>
      </c>
      <c r="R2868" t="str">
        <f>VLOOKUP(M2868,Product!$A$1:$D$14,2,FALSE)</f>
        <v>Caffe Mocha</v>
      </c>
      <c r="S2868" t="str">
        <f>VLOOKUP(M2868,Product!$A$1:$D$14,3,FALSE)</f>
        <v>Espresso</v>
      </c>
      <c r="T2868" t="str">
        <f>VLOOKUP(M2868,Product!$A$1:$D$14,4,FALSE)</f>
        <v>Regular</v>
      </c>
    </row>
    <row r="2869" spans="1:20" x14ac:dyDescent="0.3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s="2">
        <v>43220</v>
      </c>
      <c r="O2869" t="str">
        <f>VLOOKUP(L2869,Location!$A$1:$D$157,2,FALSE)</f>
        <v>Missouri</v>
      </c>
      <c r="P2869" t="str">
        <f>VLOOKUP(L2869,Location!$A$1:$D$157,3,FALSE)</f>
        <v>Central</v>
      </c>
      <c r="Q2869" t="str">
        <f>VLOOKUP(L2869,Location!$A$1:$D$157,4,FALSE)</f>
        <v>Small Market</v>
      </c>
      <c r="R2869" t="str">
        <f>VLOOKUP(M2869,Product!$A$1:$D$14,2,FALSE)</f>
        <v>Decaf Espresso</v>
      </c>
      <c r="S2869" t="str">
        <f>VLOOKUP(M2869,Product!$A$1:$D$14,3,FALSE)</f>
        <v>Espresso</v>
      </c>
      <c r="T2869" t="str">
        <f>VLOOKUP(M2869,Product!$A$1:$D$14,4,FALSE)</f>
        <v>Decaf</v>
      </c>
    </row>
    <row r="2870" spans="1:20" x14ac:dyDescent="0.3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s="2">
        <v>43220</v>
      </c>
      <c r="O2870" t="str">
        <f>VLOOKUP(L2870,Location!$A$1:$D$157,2,FALSE)</f>
        <v>Missouri</v>
      </c>
      <c r="P2870" t="str">
        <f>VLOOKUP(L2870,Location!$A$1:$D$157,3,FALSE)</f>
        <v>Central</v>
      </c>
      <c r="Q2870" t="str">
        <f>VLOOKUP(L2870,Location!$A$1:$D$157,4,FALSE)</f>
        <v>Small Market</v>
      </c>
      <c r="R2870" t="str">
        <f>VLOOKUP(M2870,Product!$A$1:$D$14,2,FALSE)</f>
        <v>Columbian</v>
      </c>
      <c r="S2870" t="str">
        <f>VLOOKUP(M2870,Product!$A$1:$D$14,3,FALSE)</f>
        <v>Coffee</v>
      </c>
      <c r="T2870" t="str">
        <f>VLOOKUP(M2870,Product!$A$1:$D$14,4,FALSE)</f>
        <v>Regular</v>
      </c>
    </row>
    <row r="2871" spans="1:20" x14ac:dyDescent="0.3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s="2">
        <v>43220</v>
      </c>
      <c r="O2871" t="str">
        <f>VLOOKUP(L2871,Location!$A$1:$D$157,2,FALSE)</f>
        <v>Missouri</v>
      </c>
      <c r="P2871" t="str">
        <f>VLOOKUP(L2871,Location!$A$1:$D$157,3,FALSE)</f>
        <v>Central</v>
      </c>
      <c r="Q2871" t="str">
        <f>VLOOKUP(L2871,Location!$A$1:$D$157,4,FALSE)</f>
        <v>Small Market</v>
      </c>
      <c r="R2871" t="str">
        <f>VLOOKUP(M2871,Product!$A$1:$D$14,2,FALSE)</f>
        <v>Decaf Irish Cream</v>
      </c>
      <c r="S2871" t="str">
        <f>VLOOKUP(M2871,Product!$A$1:$D$14,3,FALSE)</f>
        <v>Coffee</v>
      </c>
      <c r="T2871" t="str">
        <f>VLOOKUP(M2871,Product!$A$1:$D$14,4,FALSE)</f>
        <v>Decaf</v>
      </c>
    </row>
    <row r="2872" spans="1:20" x14ac:dyDescent="0.3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2">
        <v>43220</v>
      </c>
      <c r="O2872" t="str">
        <f>VLOOKUP(L2872,Location!$A$1:$D$157,2,FALSE)</f>
        <v>Ohio</v>
      </c>
      <c r="P2872" t="str">
        <f>VLOOKUP(L2872,Location!$A$1:$D$157,3,FALSE)</f>
        <v>Central</v>
      </c>
      <c r="Q2872" t="str">
        <f>VLOOKUP(L2872,Location!$A$1:$D$157,4,FALSE)</f>
        <v>Major Market</v>
      </c>
      <c r="R2872" t="str">
        <f>VLOOKUP(M2872,Product!$A$1:$D$14,2,FALSE)</f>
        <v>Chamomile</v>
      </c>
      <c r="S2872" t="str">
        <f>VLOOKUP(M2872,Product!$A$1:$D$14,3,FALSE)</f>
        <v>Herbal Tea</v>
      </c>
      <c r="T2872" t="str">
        <f>VLOOKUP(M2872,Product!$A$1:$D$14,4,FALSE)</f>
        <v>Decaf</v>
      </c>
    </row>
    <row r="2873" spans="1:20" x14ac:dyDescent="0.3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s="2">
        <v>43220</v>
      </c>
      <c r="O2873" t="str">
        <f>VLOOKUP(L2873,Location!$A$1:$D$157,2,FALSE)</f>
        <v>Ohio</v>
      </c>
      <c r="P2873" t="str">
        <f>VLOOKUP(L2873,Location!$A$1:$D$157,3,FALSE)</f>
        <v>Central</v>
      </c>
      <c r="Q2873" t="str">
        <f>VLOOKUP(L2873,Location!$A$1:$D$157,4,FALSE)</f>
        <v>Major Market</v>
      </c>
      <c r="R2873" t="str">
        <f>VLOOKUP(M2873,Product!$A$1:$D$14,2,FALSE)</f>
        <v>Lemon</v>
      </c>
      <c r="S2873" t="str">
        <f>VLOOKUP(M2873,Product!$A$1:$D$14,3,FALSE)</f>
        <v>Herbal Tea</v>
      </c>
      <c r="T2873" t="str">
        <f>VLOOKUP(M2873,Product!$A$1:$D$14,4,FALSE)</f>
        <v>Decaf</v>
      </c>
    </row>
    <row r="2874" spans="1:20" x14ac:dyDescent="0.3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s="2">
        <v>43220</v>
      </c>
      <c r="O2874" t="str">
        <f>VLOOKUP(L2874,Location!$A$1:$D$157,2,FALSE)</f>
        <v>Ohio</v>
      </c>
      <c r="P2874" t="str">
        <f>VLOOKUP(L2874,Location!$A$1:$D$157,3,FALSE)</f>
        <v>Central</v>
      </c>
      <c r="Q2874" t="str">
        <f>VLOOKUP(L2874,Location!$A$1:$D$157,4,FALSE)</f>
        <v>Major Market</v>
      </c>
      <c r="R2874" t="str">
        <f>VLOOKUP(M2874,Product!$A$1:$D$14,2,FALSE)</f>
        <v>Darjeeling</v>
      </c>
      <c r="S2874" t="str">
        <f>VLOOKUP(M2874,Product!$A$1:$D$14,3,FALSE)</f>
        <v>Tea</v>
      </c>
      <c r="T2874" t="str">
        <f>VLOOKUP(M2874,Product!$A$1:$D$14,4,FALSE)</f>
        <v>Regular</v>
      </c>
    </row>
    <row r="2875" spans="1:20" x14ac:dyDescent="0.3">
      <c r="A2875">
        <v>139</v>
      </c>
      <c r="B2875">
        <v>159</v>
      </c>
      <c r="C2875">
        <v>271</v>
      </c>
      <c r="D2875">
        <v>154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s="2">
        <v>43220</v>
      </c>
      <c r="O2875" t="str">
        <f>VLOOKUP(L2875,Location!$A$1:$D$157,2,FALSE)</f>
        <v>Ohio</v>
      </c>
      <c r="P2875" t="str">
        <f>VLOOKUP(L2875,Location!$A$1:$D$157,3,FALSE)</f>
        <v>Central</v>
      </c>
      <c r="Q2875" t="str">
        <f>VLOOKUP(L2875,Location!$A$1:$D$157,4,FALSE)</f>
        <v>Major Market</v>
      </c>
      <c r="R2875" t="str">
        <f>VLOOKUP(M2875,Product!$A$1:$D$14,2,FALSE)</f>
        <v>Earl Grey</v>
      </c>
      <c r="S2875" t="str">
        <f>VLOOKUP(M2875,Product!$A$1:$D$14,3,FALSE)</f>
        <v>Tea</v>
      </c>
      <c r="T2875" t="str">
        <f>VLOOKUP(M2875,Product!$A$1:$D$14,4,FALSE)</f>
        <v>Regular</v>
      </c>
    </row>
    <row r="2876" spans="1:20" x14ac:dyDescent="0.3">
      <c r="A2876">
        <v>116</v>
      </c>
      <c r="B2876">
        <v>149</v>
      </c>
      <c r="C2876">
        <v>295</v>
      </c>
      <c r="D2876">
        <v>139</v>
      </c>
      <c r="E2876">
        <v>60</v>
      </c>
      <c r="F2876">
        <v>41</v>
      </c>
      <c r="G2876">
        <v>1156</v>
      </c>
      <c r="H2876">
        <v>120</v>
      </c>
      <c r="I2876">
        <v>154</v>
      </c>
      <c r="J2876">
        <v>180</v>
      </c>
      <c r="K2876">
        <v>350</v>
      </c>
      <c r="L2876">
        <v>216</v>
      </c>
      <c r="M2876">
        <v>5</v>
      </c>
      <c r="N2876" s="2">
        <v>43220</v>
      </c>
      <c r="O2876" t="str">
        <f>VLOOKUP(L2876,Location!$A$1:$D$157,2,FALSE)</f>
        <v>Ohio</v>
      </c>
      <c r="P2876" t="str">
        <f>VLOOKUP(L2876,Location!$A$1:$D$157,3,FALSE)</f>
        <v>Central</v>
      </c>
      <c r="Q2876" t="str">
        <f>VLOOKUP(L2876,Location!$A$1:$D$157,4,FALSE)</f>
        <v>Major Market</v>
      </c>
      <c r="R2876" t="str">
        <f>VLOOKUP(M2876,Product!$A$1:$D$14,2,FALSE)</f>
        <v>Caffe Mocha</v>
      </c>
      <c r="S2876" t="str">
        <f>VLOOKUP(M2876,Product!$A$1:$D$14,3,FALSE)</f>
        <v>Espresso</v>
      </c>
      <c r="T2876" t="str">
        <f>VLOOKUP(M2876,Product!$A$1:$D$14,4,FALSE)</f>
        <v>Regular</v>
      </c>
    </row>
    <row r="2877" spans="1:20" x14ac:dyDescent="0.3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s="2">
        <v>43220</v>
      </c>
      <c r="O2877" t="str">
        <f>VLOOKUP(L2877,Location!$A$1:$D$157,2,FALSE)</f>
        <v>Ohio</v>
      </c>
      <c r="P2877" t="str">
        <f>VLOOKUP(L2877,Location!$A$1:$D$157,3,FALSE)</f>
        <v>Central</v>
      </c>
      <c r="Q2877" t="str">
        <f>VLOOKUP(L2877,Location!$A$1:$D$157,4,FALSE)</f>
        <v>Major Market</v>
      </c>
      <c r="R2877" t="str">
        <f>VLOOKUP(M2877,Product!$A$1:$D$14,2,FALSE)</f>
        <v>Decaf Espresso</v>
      </c>
      <c r="S2877" t="str">
        <f>VLOOKUP(M2877,Product!$A$1:$D$14,3,FALSE)</f>
        <v>Espresso</v>
      </c>
      <c r="T2877" t="str">
        <f>VLOOKUP(M2877,Product!$A$1:$D$14,4,FALSE)</f>
        <v>Decaf</v>
      </c>
    </row>
    <row r="2878" spans="1:20" x14ac:dyDescent="0.3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s="2">
        <v>43220</v>
      </c>
      <c r="O2878" t="str">
        <f>VLOOKUP(L2878,Location!$A$1:$D$157,2,FALSE)</f>
        <v>Ohio</v>
      </c>
      <c r="P2878" t="str">
        <f>VLOOKUP(L2878,Location!$A$1:$D$157,3,FALSE)</f>
        <v>Central</v>
      </c>
      <c r="Q2878" t="str">
        <f>VLOOKUP(L2878,Location!$A$1:$D$157,4,FALSE)</f>
        <v>Major Market</v>
      </c>
      <c r="R2878" t="str">
        <f>VLOOKUP(M2878,Product!$A$1:$D$14,2,FALSE)</f>
        <v>Amaretto</v>
      </c>
      <c r="S2878" t="str">
        <f>VLOOKUP(M2878,Product!$A$1:$D$14,3,FALSE)</f>
        <v>Coffee</v>
      </c>
      <c r="T2878" t="str">
        <f>VLOOKUP(M2878,Product!$A$1:$D$14,4,FALSE)</f>
        <v>Regular</v>
      </c>
    </row>
    <row r="2879" spans="1:20" x14ac:dyDescent="0.3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s="2">
        <v>43220</v>
      </c>
      <c r="O2879" t="str">
        <f>VLOOKUP(L2879,Location!$A$1:$D$157,2,FALSE)</f>
        <v>Ohio</v>
      </c>
      <c r="P2879" t="str">
        <f>VLOOKUP(L2879,Location!$A$1:$D$157,3,FALSE)</f>
        <v>Central</v>
      </c>
      <c r="Q2879" t="str">
        <f>VLOOKUP(L2879,Location!$A$1:$D$157,4,FALSE)</f>
        <v>Major Market</v>
      </c>
      <c r="R2879" t="str">
        <f>VLOOKUP(M2879,Product!$A$1:$D$14,2,FALSE)</f>
        <v>Columbian</v>
      </c>
      <c r="S2879" t="str">
        <f>VLOOKUP(M2879,Product!$A$1:$D$14,3,FALSE)</f>
        <v>Coffee</v>
      </c>
      <c r="T2879" t="str">
        <f>VLOOKUP(M2879,Product!$A$1:$D$14,4,FALSE)</f>
        <v>Regular</v>
      </c>
    </row>
    <row r="2880" spans="1:20" x14ac:dyDescent="0.3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s="2">
        <v>43220</v>
      </c>
      <c r="O2880" t="str">
        <f>VLOOKUP(L2880,Location!$A$1:$D$157,2,FALSE)</f>
        <v>Ohio</v>
      </c>
      <c r="P2880" t="str">
        <f>VLOOKUP(L2880,Location!$A$1:$D$157,3,FALSE)</f>
        <v>Central</v>
      </c>
      <c r="Q2880" t="str">
        <f>VLOOKUP(L2880,Location!$A$1:$D$157,4,FALSE)</f>
        <v>Major Market</v>
      </c>
      <c r="R2880" t="str">
        <f>VLOOKUP(M2880,Product!$A$1:$D$14,2,FALSE)</f>
        <v>Decaf Irish Cream</v>
      </c>
      <c r="S2880" t="str">
        <f>VLOOKUP(M2880,Product!$A$1:$D$14,3,FALSE)</f>
        <v>Coffee</v>
      </c>
      <c r="T2880" t="str">
        <f>VLOOKUP(M2880,Product!$A$1:$D$14,4,FALSE)</f>
        <v>Decaf</v>
      </c>
    </row>
    <row r="2881" spans="1:20" x14ac:dyDescent="0.3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s="2">
        <v>43220</v>
      </c>
      <c r="O2881" t="str">
        <f>VLOOKUP(L2881,Location!$A$1:$D$157,2,FALSE)</f>
        <v>Wisconsin</v>
      </c>
      <c r="P2881" t="str">
        <f>VLOOKUP(L2881,Location!$A$1:$D$157,3,FALSE)</f>
        <v>Central</v>
      </c>
      <c r="Q2881" t="str">
        <f>VLOOKUP(L2881,Location!$A$1:$D$157,4,FALSE)</f>
        <v>Small Market</v>
      </c>
      <c r="R2881" t="str">
        <f>VLOOKUP(M2881,Product!$A$1:$D$14,2,FALSE)</f>
        <v>Chamomile</v>
      </c>
      <c r="S2881" t="str">
        <f>VLOOKUP(M2881,Product!$A$1:$D$14,3,FALSE)</f>
        <v>Herbal Tea</v>
      </c>
      <c r="T2881" t="str">
        <f>VLOOKUP(M2881,Product!$A$1:$D$14,4,FALSE)</f>
        <v>Decaf</v>
      </c>
    </row>
    <row r="2882" spans="1:20" x14ac:dyDescent="0.3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s="2">
        <v>43220</v>
      </c>
      <c r="O2882" t="str">
        <f>VLOOKUP(L2882,Location!$A$1:$D$157,2,FALSE)</f>
        <v>Wisconsin</v>
      </c>
      <c r="P2882" t="str">
        <f>VLOOKUP(L2882,Location!$A$1:$D$157,3,FALSE)</f>
        <v>Central</v>
      </c>
      <c r="Q2882" t="str">
        <f>VLOOKUP(L2882,Location!$A$1:$D$157,4,FALSE)</f>
        <v>Small Market</v>
      </c>
      <c r="R2882" t="str">
        <f>VLOOKUP(M2882,Product!$A$1:$D$14,2,FALSE)</f>
        <v>Lemon</v>
      </c>
      <c r="S2882" t="str">
        <f>VLOOKUP(M2882,Product!$A$1:$D$14,3,FALSE)</f>
        <v>Herbal Tea</v>
      </c>
      <c r="T2882" t="str">
        <f>VLOOKUP(M2882,Product!$A$1:$D$14,4,FALSE)</f>
        <v>Decaf</v>
      </c>
    </row>
    <row r="2883" spans="1:20" x14ac:dyDescent="0.3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s="2">
        <v>43220</v>
      </c>
      <c r="O2883" t="str">
        <f>VLOOKUP(L2883,Location!$A$1:$D$157,2,FALSE)</f>
        <v>Wisconsin</v>
      </c>
      <c r="P2883" t="str">
        <f>VLOOKUP(L2883,Location!$A$1:$D$157,3,FALSE)</f>
        <v>Central</v>
      </c>
      <c r="Q2883" t="str">
        <f>VLOOKUP(L2883,Location!$A$1:$D$157,4,FALSE)</f>
        <v>Small Market</v>
      </c>
      <c r="R2883" t="str">
        <f>VLOOKUP(M2883,Product!$A$1:$D$14,2,FALSE)</f>
        <v>Darjeeling</v>
      </c>
      <c r="S2883" t="str">
        <f>VLOOKUP(M2883,Product!$A$1:$D$14,3,FALSE)</f>
        <v>Tea</v>
      </c>
      <c r="T2883" t="str">
        <f>VLOOKUP(M2883,Product!$A$1:$D$14,4,FALSE)</f>
        <v>Regular</v>
      </c>
    </row>
    <row r="2884" spans="1:20" x14ac:dyDescent="0.3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s="2">
        <v>43220</v>
      </c>
      <c r="O2884" t="str">
        <f>VLOOKUP(L2884,Location!$A$1:$D$157,2,FALSE)</f>
        <v>Wisconsin</v>
      </c>
      <c r="P2884" t="str">
        <f>VLOOKUP(L2884,Location!$A$1:$D$157,3,FALSE)</f>
        <v>Central</v>
      </c>
      <c r="Q2884" t="str">
        <f>VLOOKUP(L2884,Location!$A$1:$D$157,4,FALSE)</f>
        <v>Small Market</v>
      </c>
      <c r="R2884" t="str">
        <f>VLOOKUP(M2884,Product!$A$1:$D$14,2,FALSE)</f>
        <v>Earl Grey</v>
      </c>
      <c r="S2884" t="str">
        <f>VLOOKUP(M2884,Product!$A$1:$D$14,3,FALSE)</f>
        <v>Tea</v>
      </c>
      <c r="T2884" t="str">
        <f>VLOOKUP(M2884,Product!$A$1:$D$14,4,FALSE)</f>
        <v>Regular</v>
      </c>
    </row>
    <row r="2885" spans="1:20" x14ac:dyDescent="0.3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s="2">
        <v>43220</v>
      </c>
      <c r="O2885" t="str">
        <f>VLOOKUP(L2885,Location!$A$1:$D$157,2,FALSE)</f>
        <v>Wisconsin</v>
      </c>
      <c r="P2885" t="str">
        <f>VLOOKUP(L2885,Location!$A$1:$D$157,3,FALSE)</f>
        <v>Central</v>
      </c>
      <c r="Q2885" t="str">
        <f>VLOOKUP(L2885,Location!$A$1:$D$157,4,FALSE)</f>
        <v>Small Market</v>
      </c>
      <c r="R2885" t="str">
        <f>VLOOKUP(M2885,Product!$A$1:$D$14,2,FALSE)</f>
        <v>Caffe Mocha</v>
      </c>
      <c r="S2885" t="str">
        <f>VLOOKUP(M2885,Product!$A$1:$D$14,3,FALSE)</f>
        <v>Espresso</v>
      </c>
      <c r="T2885" t="str">
        <f>VLOOKUP(M2885,Product!$A$1:$D$14,4,FALSE)</f>
        <v>Regular</v>
      </c>
    </row>
    <row r="2886" spans="1:20" x14ac:dyDescent="0.3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s="2">
        <v>43220</v>
      </c>
      <c r="O2886" t="str">
        <f>VLOOKUP(L2886,Location!$A$1:$D$157,2,FALSE)</f>
        <v>Wisconsin</v>
      </c>
      <c r="P2886" t="str">
        <f>VLOOKUP(L2886,Location!$A$1:$D$157,3,FALSE)</f>
        <v>Central</v>
      </c>
      <c r="Q2886" t="str">
        <f>VLOOKUP(L2886,Location!$A$1:$D$157,4,FALSE)</f>
        <v>Small Market</v>
      </c>
      <c r="R2886" t="str">
        <f>VLOOKUP(M2886,Product!$A$1:$D$14,2,FALSE)</f>
        <v>Decaf Espresso</v>
      </c>
      <c r="S2886" t="str">
        <f>VLOOKUP(M2886,Product!$A$1:$D$14,3,FALSE)</f>
        <v>Espresso</v>
      </c>
      <c r="T2886" t="str">
        <f>VLOOKUP(M2886,Product!$A$1:$D$14,4,FALSE)</f>
        <v>Decaf</v>
      </c>
    </row>
    <row r="2887" spans="1:20" x14ac:dyDescent="0.3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s="2">
        <v>43220</v>
      </c>
      <c r="O2887" t="str">
        <f>VLOOKUP(L2887,Location!$A$1:$D$157,2,FALSE)</f>
        <v>Wisconsin</v>
      </c>
      <c r="P2887" t="str">
        <f>VLOOKUP(L2887,Location!$A$1:$D$157,3,FALSE)</f>
        <v>Central</v>
      </c>
      <c r="Q2887" t="str">
        <f>VLOOKUP(L2887,Location!$A$1:$D$157,4,FALSE)</f>
        <v>Small Market</v>
      </c>
      <c r="R2887" t="str">
        <f>VLOOKUP(M2887,Product!$A$1:$D$14,2,FALSE)</f>
        <v>Amaretto</v>
      </c>
      <c r="S2887" t="str">
        <f>VLOOKUP(M2887,Product!$A$1:$D$14,3,FALSE)</f>
        <v>Coffee</v>
      </c>
      <c r="T2887" t="str">
        <f>VLOOKUP(M2887,Product!$A$1:$D$14,4,FALSE)</f>
        <v>Regular</v>
      </c>
    </row>
    <row r="2888" spans="1:20" x14ac:dyDescent="0.3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2">
        <v>43220</v>
      </c>
      <c r="O2888" t="str">
        <f>VLOOKUP(L2888,Location!$A$1:$D$157,2,FALSE)</f>
        <v>Wisconsin</v>
      </c>
      <c r="P2888" t="str">
        <f>VLOOKUP(L2888,Location!$A$1:$D$157,3,FALSE)</f>
        <v>Central</v>
      </c>
      <c r="Q2888" t="str">
        <f>VLOOKUP(L2888,Location!$A$1:$D$157,4,FALSE)</f>
        <v>Small Market</v>
      </c>
      <c r="R2888" t="str">
        <f>VLOOKUP(M2888,Product!$A$1:$D$14,2,FALSE)</f>
        <v>Columbian</v>
      </c>
      <c r="S2888" t="str">
        <f>VLOOKUP(M2888,Product!$A$1:$D$14,3,FALSE)</f>
        <v>Coffee</v>
      </c>
      <c r="T2888" t="str">
        <f>VLOOKUP(M2888,Product!$A$1:$D$14,4,FALSE)</f>
        <v>Regular</v>
      </c>
    </row>
    <row r="2889" spans="1:20" x14ac:dyDescent="0.3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2">
        <v>43220</v>
      </c>
      <c r="O2889" t="str">
        <f>VLOOKUP(L2889,Location!$A$1:$D$157,2,FALSE)</f>
        <v>Wisconsin</v>
      </c>
      <c r="P2889" t="str">
        <f>VLOOKUP(L2889,Location!$A$1:$D$157,3,FALSE)</f>
        <v>Central</v>
      </c>
      <c r="Q2889" t="str">
        <f>VLOOKUP(L2889,Location!$A$1:$D$157,4,FALSE)</f>
        <v>Small Market</v>
      </c>
      <c r="R2889" t="str">
        <f>VLOOKUP(M2889,Product!$A$1:$D$14,2,FALSE)</f>
        <v>Decaf Irish Cream</v>
      </c>
      <c r="S2889" t="str">
        <f>VLOOKUP(M2889,Product!$A$1:$D$14,3,FALSE)</f>
        <v>Coffee</v>
      </c>
      <c r="T2889" t="str">
        <f>VLOOKUP(M2889,Product!$A$1:$D$14,4,FALSE)</f>
        <v>Decaf</v>
      </c>
    </row>
    <row r="2890" spans="1:20" x14ac:dyDescent="0.3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s="2">
        <v>43220</v>
      </c>
      <c r="O2890" t="str">
        <f>VLOOKUP(L2890,Location!$A$1:$D$157,2,FALSE)</f>
        <v>Connecticut</v>
      </c>
      <c r="P2890" t="str">
        <f>VLOOKUP(L2890,Location!$A$1:$D$157,3,FALSE)</f>
        <v>East</v>
      </c>
      <c r="Q2890" t="str">
        <f>VLOOKUP(L2890,Location!$A$1:$D$157,4,FALSE)</f>
        <v>Small Market</v>
      </c>
      <c r="R2890" t="str">
        <f>VLOOKUP(M2890,Product!$A$1:$D$14,2,FALSE)</f>
        <v>Lemon</v>
      </c>
      <c r="S2890" t="str">
        <f>VLOOKUP(M2890,Product!$A$1:$D$14,3,FALSE)</f>
        <v>Herbal Tea</v>
      </c>
      <c r="T2890" t="str">
        <f>VLOOKUP(M2890,Product!$A$1:$D$14,4,FALSE)</f>
        <v>Decaf</v>
      </c>
    </row>
    <row r="2891" spans="1:20" x14ac:dyDescent="0.3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s="2">
        <v>43220</v>
      </c>
      <c r="O2891" t="str">
        <f>VLOOKUP(L2891,Location!$A$1:$D$157,2,FALSE)</f>
        <v>Connecticut</v>
      </c>
      <c r="P2891" t="str">
        <f>VLOOKUP(L2891,Location!$A$1:$D$157,3,FALSE)</f>
        <v>East</v>
      </c>
      <c r="Q2891" t="str">
        <f>VLOOKUP(L2891,Location!$A$1:$D$157,4,FALSE)</f>
        <v>Small Market</v>
      </c>
      <c r="R2891" t="str">
        <f>VLOOKUP(M2891,Product!$A$1:$D$14,2,FALSE)</f>
        <v>Mint</v>
      </c>
      <c r="S2891" t="str">
        <f>VLOOKUP(M2891,Product!$A$1:$D$14,3,FALSE)</f>
        <v>Herbal Tea</v>
      </c>
      <c r="T2891" t="str">
        <f>VLOOKUP(M2891,Product!$A$1:$D$14,4,FALSE)</f>
        <v>Decaf</v>
      </c>
    </row>
    <row r="2892" spans="1:20" x14ac:dyDescent="0.3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s="2">
        <v>43220</v>
      </c>
      <c r="O2892" t="str">
        <f>VLOOKUP(L2892,Location!$A$1:$D$157,2,FALSE)</f>
        <v>Connecticut</v>
      </c>
      <c r="P2892" t="str">
        <f>VLOOKUP(L2892,Location!$A$1:$D$157,3,FALSE)</f>
        <v>East</v>
      </c>
      <c r="Q2892" t="str">
        <f>VLOOKUP(L2892,Location!$A$1:$D$157,4,FALSE)</f>
        <v>Small Market</v>
      </c>
      <c r="R2892" t="str">
        <f>VLOOKUP(M2892,Product!$A$1:$D$14,2,FALSE)</f>
        <v>Darjeeling</v>
      </c>
      <c r="S2892" t="str">
        <f>VLOOKUP(M2892,Product!$A$1:$D$14,3,FALSE)</f>
        <v>Tea</v>
      </c>
      <c r="T2892" t="str">
        <f>VLOOKUP(M2892,Product!$A$1:$D$14,4,FALSE)</f>
        <v>Regular</v>
      </c>
    </row>
    <row r="2893" spans="1:20" x14ac:dyDescent="0.3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s="2">
        <v>43220</v>
      </c>
      <c r="O2893" t="str">
        <f>VLOOKUP(L2893,Location!$A$1:$D$157,2,FALSE)</f>
        <v>Connecticut</v>
      </c>
      <c r="P2893" t="str">
        <f>VLOOKUP(L2893,Location!$A$1:$D$157,3,FALSE)</f>
        <v>East</v>
      </c>
      <c r="Q2893" t="str">
        <f>VLOOKUP(L2893,Location!$A$1:$D$157,4,FALSE)</f>
        <v>Small Market</v>
      </c>
      <c r="R2893" t="str">
        <f>VLOOKUP(M2893,Product!$A$1:$D$14,2,FALSE)</f>
        <v>Green Tea</v>
      </c>
      <c r="S2893" t="str">
        <f>VLOOKUP(M2893,Product!$A$1:$D$14,3,FALSE)</f>
        <v>Tea</v>
      </c>
      <c r="T2893" t="str">
        <f>VLOOKUP(M2893,Product!$A$1:$D$14,4,FALSE)</f>
        <v>Regular</v>
      </c>
    </row>
    <row r="2894" spans="1:20" x14ac:dyDescent="0.3">
      <c r="A2894">
        <v>135</v>
      </c>
      <c r="B2894">
        <v>165</v>
      </c>
      <c r="C2894">
        <v>273</v>
      </c>
      <c r="D2894">
        <v>173</v>
      </c>
      <c r="E2894">
        <v>62</v>
      </c>
      <c r="F2894">
        <v>36</v>
      </c>
      <c r="G2894">
        <v>1020</v>
      </c>
      <c r="H2894">
        <v>110</v>
      </c>
      <c r="I2894">
        <v>95</v>
      </c>
      <c r="J2894">
        <v>160</v>
      </c>
      <c r="K2894">
        <v>260</v>
      </c>
      <c r="L2894">
        <v>475</v>
      </c>
      <c r="M2894">
        <v>2</v>
      </c>
      <c r="N2894" s="2">
        <v>43220</v>
      </c>
      <c r="O2894" t="str">
        <f>VLOOKUP(L2894,Location!$A$1:$D$157,2,FALSE)</f>
        <v>Connecticut</v>
      </c>
      <c r="P2894" t="str">
        <f>VLOOKUP(L2894,Location!$A$1:$D$157,3,FALSE)</f>
        <v>East</v>
      </c>
      <c r="Q2894" t="str">
        <f>VLOOKUP(L2894,Location!$A$1:$D$157,4,FALSE)</f>
        <v>Small Market</v>
      </c>
      <c r="R2894" t="str">
        <f>VLOOKUP(M2894,Product!$A$1:$D$14,2,FALSE)</f>
        <v>Columbian</v>
      </c>
      <c r="S2894" t="str">
        <f>VLOOKUP(M2894,Product!$A$1:$D$14,3,FALSE)</f>
        <v>Coffee</v>
      </c>
      <c r="T2894" t="str">
        <f>VLOOKUP(M2894,Product!$A$1:$D$14,4,FALSE)</f>
        <v>Regular</v>
      </c>
    </row>
    <row r="2895" spans="1:20" x14ac:dyDescent="0.3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s="2">
        <v>43220</v>
      </c>
      <c r="O2895" t="str">
        <f>VLOOKUP(L2895,Location!$A$1:$D$157,2,FALSE)</f>
        <v>Connecticut</v>
      </c>
      <c r="P2895" t="str">
        <f>VLOOKUP(L2895,Location!$A$1:$D$157,3,FALSE)</f>
        <v>East</v>
      </c>
      <c r="Q2895" t="str">
        <f>VLOOKUP(L2895,Location!$A$1:$D$157,4,FALSE)</f>
        <v>Small Market</v>
      </c>
      <c r="R2895" t="str">
        <f>VLOOKUP(M2895,Product!$A$1:$D$14,2,FALSE)</f>
        <v>Caffe Mocha</v>
      </c>
      <c r="S2895" t="str">
        <f>VLOOKUP(M2895,Product!$A$1:$D$14,3,FALSE)</f>
        <v>Espresso</v>
      </c>
      <c r="T2895" t="str">
        <f>VLOOKUP(M2895,Product!$A$1:$D$14,4,FALSE)</f>
        <v>Regular</v>
      </c>
    </row>
    <row r="2896" spans="1:20" x14ac:dyDescent="0.3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s="2">
        <v>43220</v>
      </c>
      <c r="O2896" t="str">
        <f>VLOOKUP(L2896,Location!$A$1:$D$157,2,FALSE)</f>
        <v>Connecticut</v>
      </c>
      <c r="P2896" t="str">
        <f>VLOOKUP(L2896,Location!$A$1:$D$157,3,FALSE)</f>
        <v>East</v>
      </c>
      <c r="Q2896" t="str">
        <f>VLOOKUP(L2896,Location!$A$1:$D$157,4,FALSE)</f>
        <v>Small Market</v>
      </c>
      <c r="R2896" t="str">
        <f>VLOOKUP(M2896,Product!$A$1:$D$14,2,FALSE)</f>
        <v>Decaf Espresso</v>
      </c>
      <c r="S2896" t="str">
        <f>VLOOKUP(M2896,Product!$A$1:$D$14,3,FALSE)</f>
        <v>Espresso</v>
      </c>
      <c r="T2896" t="str">
        <f>VLOOKUP(M2896,Product!$A$1:$D$14,4,FALSE)</f>
        <v>Decaf</v>
      </c>
    </row>
    <row r="2897" spans="1:20" x14ac:dyDescent="0.3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s="2">
        <v>43220</v>
      </c>
      <c r="O2897" t="str">
        <f>VLOOKUP(L2897,Location!$A$1:$D$157,2,FALSE)</f>
        <v>Florida</v>
      </c>
      <c r="P2897" t="str">
        <f>VLOOKUP(L2897,Location!$A$1:$D$157,3,FALSE)</f>
        <v>East</v>
      </c>
      <c r="Q2897" t="str">
        <f>VLOOKUP(L2897,Location!$A$1:$D$157,4,FALSE)</f>
        <v>Major Market</v>
      </c>
      <c r="R2897" t="str">
        <f>VLOOKUP(M2897,Product!$A$1:$D$14,2,FALSE)</f>
        <v>Chamomile</v>
      </c>
      <c r="S2897" t="str">
        <f>VLOOKUP(M2897,Product!$A$1:$D$14,3,FALSE)</f>
        <v>Herbal Tea</v>
      </c>
      <c r="T2897" t="str">
        <f>VLOOKUP(M2897,Product!$A$1:$D$14,4,FALSE)</f>
        <v>Decaf</v>
      </c>
    </row>
    <row r="2898" spans="1:20" x14ac:dyDescent="0.3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s="2">
        <v>43220</v>
      </c>
      <c r="O2898" t="str">
        <f>VLOOKUP(L2898,Location!$A$1:$D$157,2,FALSE)</f>
        <v>Florida</v>
      </c>
      <c r="P2898" t="str">
        <f>VLOOKUP(L2898,Location!$A$1:$D$157,3,FALSE)</f>
        <v>East</v>
      </c>
      <c r="Q2898" t="str">
        <f>VLOOKUP(L2898,Location!$A$1:$D$157,4,FALSE)</f>
        <v>Major Market</v>
      </c>
      <c r="R2898" t="str">
        <f>VLOOKUP(M2898,Product!$A$1:$D$14,2,FALSE)</f>
        <v>Lemon</v>
      </c>
      <c r="S2898" t="str">
        <f>VLOOKUP(M2898,Product!$A$1:$D$14,3,FALSE)</f>
        <v>Herbal Tea</v>
      </c>
      <c r="T2898" t="str">
        <f>VLOOKUP(M2898,Product!$A$1:$D$14,4,FALSE)</f>
        <v>Decaf</v>
      </c>
    </row>
    <row r="2899" spans="1:20" x14ac:dyDescent="0.3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s="2">
        <v>43220</v>
      </c>
      <c r="O2899" t="str">
        <f>VLOOKUP(L2899,Location!$A$1:$D$157,2,FALSE)</f>
        <v>Florida</v>
      </c>
      <c r="P2899" t="str">
        <f>VLOOKUP(L2899,Location!$A$1:$D$157,3,FALSE)</f>
        <v>East</v>
      </c>
      <c r="Q2899" t="str">
        <f>VLOOKUP(L2899,Location!$A$1:$D$157,4,FALSE)</f>
        <v>Major Market</v>
      </c>
      <c r="R2899" t="str">
        <f>VLOOKUP(M2899,Product!$A$1:$D$14,2,FALSE)</f>
        <v>Mint</v>
      </c>
      <c r="S2899" t="str">
        <f>VLOOKUP(M2899,Product!$A$1:$D$14,3,FALSE)</f>
        <v>Herbal Tea</v>
      </c>
      <c r="T2899" t="str">
        <f>VLOOKUP(M2899,Product!$A$1:$D$14,4,FALSE)</f>
        <v>Decaf</v>
      </c>
    </row>
    <row r="2900" spans="1:20" x14ac:dyDescent="0.3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s="2">
        <v>43220</v>
      </c>
      <c r="O2900" t="str">
        <f>VLOOKUP(L2900,Location!$A$1:$D$157,2,FALSE)</f>
        <v>Florida</v>
      </c>
      <c r="P2900" t="str">
        <f>VLOOKUP(L2900,Location!$A$1:$D$157,3,FALSE)</f>
        <v>East</v>
      </c>
      <c r="Q2900" t="str">
        <f>VLOOKUP(L2900,Location!$A$1:$D$157,4,FALSE)</f>
        <v>Major Market</v>
      </c>
      <c r="R2900" t="str">
        <f>VLOOKUP(M2900,Product!$A$1:$D$14,2,FALSE)</f>
        <v>Darjeeling</v>
      </c>
      <c r="S2900" t="str">
        <f>VLOOKUP(M2900,Product!$A$1:$D$14,3,FALSE)</f>
        <v>Tea</v>
      </c>
      <c r="T2900" t="str">
        <f>VLOOKUP(M2900,Product!$A$1:$D$14,4,FALSE)</f>
        <v>Regular</v>
      </c>
    </row>
    <row r="2901" spans="1:20" x14ac:dyDescent="0.3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s="2">
        <v>43220</v>
      </c>
      <c r="O2901" t="str">
        <f>VLOOKUP(L2901,Location!$A$1:$D$157,2,FALSE)</f>
        <v>Florida</v>
      </c>
      <c r="P2901" t="str">
        <f>VLOOKUP(L2901,Location!$A$1:$D$157,3,FALSE)</f>
        <v>East</v>
      </c>
      <c r="Q2901" t="str">
        <f>VLOOKUP(L2901,Location!$A$1:$D$157,4,FALSE)</f>
        <v>Major Market</v>
      </c>
      <c r="R2901" t="str">
        <f>VLOOKUP(M2901,Product!$A$1:$D$14,2,FALSE)</f>
        <v>Green Tea</v>
      </c>
      <c r="S2901" t="str">
        <f>VLOOKUP(M2901,Product!$A$1:$D$14,3,FALSE)</f>
        <v>Tea</v>
      </c>
      <c r="T2901" t="str">
        <f>VLOOKUP(M2901,Product!$A$1:$D$14,4,FALSE)</f>
        <v>Regular</v>
      </c>
    </row>
    <row r="2902" spans="1:20" x14ac:dyDescent="0.3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s="2">
        <v>43220</v>
      </c>
      <c r="O2902" t="str">
        <f>VLOOKUP(L2902,Location!$A$1:$D$157,2,FALSE)</f>
        <v>Florida</v>
      </c>
      <c r="P2902" t="str">
        <f>VLOOKUP(L2902,Location!$A$1:$D$157,3,FALSE)</f>
        <v>East</v>
      </c>
      <c r="Q2902" t="str">
        <f>VLOOKUP(L2902,Location!$A$1:$D$157,4,FALSE)</f>
        <v>Major Market</v>
      </c>
      <c r="R2902" t="str">
        <f>VLOOKUP(M2902,Product!$A$1:$D$14,2,FALSE)</f>
        <v>Columbian</v>
      </c>
      <c r="S2902" t="str">
        <f>VLOOKUP(M2902,Product!$A$1:$D$14,3,FALSE)</f>
        <v>Coffee</v>
      </c>
      <c r="T2902" t="str">
        <f>VLOOKUP(M2902,Product!$A$1:$D$14,4,FALSE)</f>
        <v>Regular</v>
      </c>
    </row>
    <row r="2903" spans="1:20" x14ac:dyDescent="0.3">
      <c r="A2903">
        <v>138</v>
      </c>
      <c r="B2903">
        <v>159</v>
      </c>
      <c r="C2903">
        <v>271</v>
      </c>
      <c r="D2903">
        <v>60</v>
      </c>
      <c r="E2903">
        <v>55</v>
      </c>
      <c r="F2903">
        <v>35</v>
      </c>
      <c r="G2903">
        <v>555</v>
      </c>
      <c r="H2903">
        <v>100</v>
      </c>
      <c r="I2903">
        <v>87</v>
      </c>
      <c r="J2903">
        <v>150</v>
      </c>
      <c r="K2903">
        <v>250</v>
      </c>
      <c r="L2903">
        <v>863</v>
      </c>
      <c r="M2903">
        <v>3</v>
      </c>
      <c r="N2903" s="2">
        <v>43220</v>
      </c>
      <c r="O2903" t="str">
        <f>VLOOKUP(L2903,Location!$A$1:$D$157,2,FALSE)</f>
        <v>Florida</v>
      </c>
      <c r="P2903" t="str">
        <f>VLOOKUP(L2903,Location!$A$1:$D$157,3,FALSE)</f>
        <v>East</v>
      </c>
      <c r="Q2903" t="str">
        <f>VLOOKUP(L2903,Location!$A$1:$D$157,4,FALSE)</f>
        <v>Major Market</v>
      </c>
      <c r="R2903" t="str">
        <f>VLOOKUP(M2903,Product!$A$1:$D$14,2,FALSE)</f>
        <v>Decaf Irish Cream</v>
      </c>
      <c r="S2903" t="str">
        <f>VLOOKUP(M2903,Product!$A$1:$D$14,3,FALSE)</f>
        <v>Coffee</v>
      </c>
      <c r="T2903" t="str">
        <f>VLOOKUP(M2903,Product!$A$1:$D$14,4,FALSE)</f>
        <v>Decaf</v>
      </c>
    </row>
    <row r="2904" spans="1:20" x14ac:dyDescent="0.3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s="2">
        <v>43220</v>
      </c>
      <c r="O2904" t="str">
        <f>VLOOKUP(L2904,Location!$A$1:$D$157,2,FALSE)</f>
        <v>Florida</v>
      </c>
      <c r="P2904" t="str">
        <f>VLOOKUP(L2904,Location!$A$1:$D$157,3,FALSE)</f>
        <v>East</v>
      </c>
      <c r="Q2904" t="str">
        <f>VLOOKUP(L2904,Location!$A$1:$D$157,4,FALSE)</f>
        <v>Major Market</v>
      </c>
      <c r="R2904" t="str">
        <f>VLOOKUP(M2904,Product!$A$1:$D$14,2,FALSE)</f>
        <v>Caffe Mocha</v>
      </c>
      <c r="S2904" t="str">
        <f>VLOOKUP(M2904,Product!$A$1:$D$14,3,FALSE)</f>
        <v>Espresso</v>
      </c>
      <c r="T2904" t="str">
        <f>VLOOKUP(M2904,Product!$A$1:$D$14,4,FALSE)</f>
        <v>Regular</v>
      </c>
    </row>
    <row r="2905" spans="1:20" x14ac:dyDescent="0.3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s="2">
        <v>43220</v>
      </c>
      <c r="O2905" t="str">
        <f>VLOOKUP(L2905,Location!$A$1:$D$157,2,FALSE)</f>
        <v>Florida</v>
      </c>
      <c r="P2905" t="str">
        <f>VLOOKUP(L2905,Location!$A$1:$D$157,3,FALSE)</f>
        <v>East</v>
      </c>
      <c r="Q2905" t="str">
        <f>VLOOKUP(L2905,Location!$A$1:$D$157,4,FALSE)</f>
        <v>Major Market</v>
      </c>
      <c r="R2905" t="str">
        <f>VLOOKUP(M2905,Product!$A$1:$D$14,2,FALSE)</f>
        <v>Decaf Espresso</v>
      </c>
      <c r="S2905" t="str">
        <f>VLOOKUP(M2905,Product!$A$1:$D$14,3,FALSE)</f>
        <v>Espresso</v>
      </c>
      <c r="T2905" t="str">
        <f>VLOOKUP(M2905,Product!$A$1:$D$14,4,FALSE)</f>
        <v>Decaf</v>
      </c>
    </row>
    <row r="2906" spans="1:20" x14ac:dyDescent="0.3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s="2">
        <v>43220</v>
      </c>
      <c r="O2906" t="str">
        <f>VLOOKUP(L2906,Location!$A$1:$D$157,2,FALSE)</f>
        <v>Massachusetts</v>
      </c>
      <c r="P2906" t="str">
        <f>VLOOKUP(L2906,Location!$A$1:$D$157,3,FALSE)</f>
        <v>East</v>
      </c>
      <c r="Q2906" t="str">
        <f>VLOOKUP(L2906,Location!$A$1:$D$157,4,FALSE)</f>
        <v>Major Market</v>
      </c>
      <c r="R2906" t="str">
        <f>VLOOKUP(M2906,Product!$A$1:$D$14,2,FALSE)</f>
        <v>Lemon</v>
      </c>
      <c r="S2906" t="str">
        <f>VLOOKUP(M2906,Product!$A$1:$D$14,3,FALSE)</f>
        <v>Herbal Tea</v>
      </c>
      <c r="T2906" t="str">
        <f>VLOOKUP(M2906,Product!$A$1:$D$14,4,FALSE)</f>
        <v>Decaf</v>
      </c>
    </row>
    <row r="2907" spans="1:20" x14ac:dyDescent="0.3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s="2">
        <v>43220</v>
      </c>
      <c r="O2907" t="str">
        <f>VLOOKUP(L2907,Location!$A$1:$D$157,2,FALSE)</f>
        <v>Massachusetts</v>
      </c>
      <c r="P2907" t="str">
        <f>VLOOKUP(L2907,Location!$A$1:$D$157,3,FALSE)</f>
        <v>East</v>
      </c>
      <c r="Q2907" t="str">
        <f>VLOOKUP(L2907,Location!$A$1:$D$157,4,FALSE)</f>
        <v>Major Market</v>
      </c>
      <c r="R2907" t="str">
        <f>VLOOKUP(M2907,Product!$A$1:$D$14,2,FALSE)</f>
        <v>Darjeeling</v>
      </c>
      <c r="S2907" t="str">
        <f>VLOOKUP(M2907,Product!$A$1:$D$14,3,FALSE)</f>
        <v>Tea</v>
      </c>
      <c r="T2907" t="str">
        <f>VLOOKUP(M2907,Product!$A$1:$D$14,4,FALSE)</f>
        <v>Regular</v>
      </c>
    </row>
    <row r="2908" spans="1:20" x14ac:dyDescent="0.3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s="2">
        <v>43220</v>
      </c>
      <c r="O2908" t="str">
        <f>VLOOKUP(L2908,Location!$A$1:$D$157,2,FALSE)</f>
        <v>Massachusetts</v>
      </c>
      <c r="P2908" t="str">
        <f>VLOOKUP(L2908,Location!$A$1:$D$157,3,FALSE)</f>
        <v>East</v>
      </c>
      <c r="Q2908" t="str">
        <f>VLOOKUP(L2908,Location!$A$1:$D$157,4,FALSE)</f>
        <v>Major Market</v>
      </c>
      <c r="R2908" t="str">
        <f>VLOOKUP(M2908,Product!$A$1:$D$14,2,FALSE)</f>
        <v>Green Tea</v>
      </c>
      <c r="S2908" t="str">
        <f>VLOOKUP(M2908,Product!$A$1:$D$14,3,FALSE)</f>
        <v>Tea</v>
      </c>
      <c r="T2908" t="str">
        <f>VLOOKUP(M2908,Product!$A$1:$D$14,4,FALSE)</f>
        <v>Regular</v>
      </c>
    </row>
    <row r="2909" spans="1:20" x14ac:dyDescent="0.3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s="2">
        <v>43220</v>
      </c>
      <c r="O2909" t="str">
        <f>VLOOKUP(L2909,Location!$A$1:$D$157,2,FALSE)</f>
        <v>Massachusetts</v>
      </c>
      <c r="P2909" t="str">
        <f>VLOOKUP(L2909,Location!$A$1:$D$157,3,FALSE)</f>
        <v>East</v>
      </c>
      <c r="Q2909" t="str">
        <f>VLOOKUP(L2909,Location!$A$1:$D$157,4,FALSE)</f>
        <v>Major Market</v>
      </c>
      <c r="R2909" t="str">
        <f>VLOOKUP(M2909,Product!$A$1:$D$14,2,FALSE)</f>
        <v>Columbian</v>
      </c>
      <c r="S2909" t="str">
        <f>VLOOKUP(M2909,Product!$A$1:$D$14,3,FALSE)</f>
        <v>Coffee</v>
      </c>
      <c r="T2909" t="str">
        <f>VLOOKUP(M2909,Product!$A$1:$D$14,4,FALSE)</f>
        <v>Regular</v>
      </c>
    </row>
    <row r="2910" spans="1:20" x14ac:dyDescent="0.3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2">
        <v>43220</v>
      </c>
      <c r="O2910" t="str">
        <f>VLOOKUP(L2910,Location!$A$1:$D$157,2,FALSE)</f>
        <v>Massachusetts</v>
      </c>
      <c r="P2910" t="str">
        <f>VLOOKUP(L2910,Location!$A$1:$D$157,3,FALSE)</f>
        <v>East</v>
      </c>
      <c r="Q2910" t="str">
        <f>VLOOKUP(L2910,Location!$A$1:$D$157,4,FALSE)</f>
        <v>Major Market</v>
      </c>
      <c r="R2910" t="str">
        <f>VLOOKUP(M2910,Product!$A$1:$D$14,2,FALSE)</f>
        <v>Caffe Mocha</v>
      </c>
      <c r="S2910" t="str">
        <f>VLOOKUP(M2910,Product!$A$1:$D$14,3,FALSE)</f>
        <v>Espresso</v>
      </c>
      <c r="T2910" t="str">
        <f>VLOOKUP(M2910,Product!$A$1:$D$14,4,FALSE)</f>
        <v>Regular</v>
      </c>
    </row>
    <row r="2911" spans="1:20" x14ac:dyDescent="0.3">
      <c r="A2911">
        <v>116</v>
      </c>
      <c r="B2911">
        <v>149</v>
      </c>
      <c r="C2911">
        <v>295</v>
      </c>
      <c r="D2911">
        <v>140</v>
      </c>
      <c r="E2911">
        <v>60</v>
      </c>
      <c r="F2911">
        <v>41</v>
      </c>
      <c r="G2911">
        <v>1156</v>
      </c>
      <c r="H2911">
        <v>100</v>
      </c>
      <c r="I2911">
        <v>153</v>
      </c>
      <c r="J2911">
        <v>150</v>
      </c>
      <c r="K2911">
        <v>290</v>
      </c>
      <c r="L2911">
        <v>781</v>
      </c>
      <c r="M2911">
        <v>7</v>
      </c>
      <c r="N2911" s="2">
        <v>43220</v>
      </c>
      <c r="O2911" t="str">
        <f>VLOOKUP(L2911,Location!$A$1:$D$157,2,FALSE)</f>
        <v>Massachusetts</v>
      </c>
      <c r="P2911" t="str">
        <f>VLOOKUP(L2911,Location!$A$1:$D$157,3,FALSE)</f>
        <v>East</v>
      </c>
      <c r="Q2911" t="str">
        <f>VLOOKUP(L2911,Location!$A$1:$D$157,4,FALSE)</f>
        <v>Major Market</v>
      </c>
      <c r="R2911" t="str">
        <f>VLOOKUP(M2911,Product!$A$1:$D$14,2,FALSE)</f>
        <v>Regular Espresso</v>
      </c>
      <c r="S2911" t="str">
        <f>VLOOKUP(M2911,Product!$A$1:$D$14,3,FALSE)</f>
        <v>Espresso</v>
      </c>
      <c r="T2911" t="str">
        <f>VLOOKUP(M2911,Product!$A$1:$D$14,4,FALSE)</f>
        <v>Regular</v>
      </c>
    </row>
    <row r="2912" spans="1:20" x14ac:dyDescent="0.3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s="2">
        <v>43220</v>
      </c>
      <c r="O2912" t="str">
        <f>VLOOKUP(L2912,Location!$A$1:$D$157,2,FALSE)</f>
        <v>New Hampshire</v>
      </c>
      <c r="P2912" t="str">
        <f>VLOOKUP(L2912,Location!$A$1:$D$157,3,FALSE)</f>
        <v>East</v>
      </c>
      <c r="Q2912" t="str">
        <f>VLOOKUP(L2912,Location!$A$1:$D$157,4,FALSE)</f>
        <v>Small Market</v>
      </c>
      <c r="R2912" t="str">
        <f>VLOOKUP(M2912,Product!$A$1:$D$14,2,FALSE)</f>
        <v>Green Tea</v>
      </c>
      <c r="S2912" t="str">
        <f>VLOOKUP(M2912,Product!$A$1:$D$14,3,FALSE)</f>
        <v>Tea</v>
      </c>
      <c r="T2912" t="str">
        <f>VLOOKUP(M2912,Product!$A$1:$D$14,4,FALSE)</f>
        <v>Regular</v>
      </c>
    </row>
    <row r="2913" spans="1:20" x14ac:dyDescent="0.3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s="2">
        <v>43220</v>
      </c>
      <c r="O2913" t="str">
        <f>VLOOKUP(L2913,Location!$A$1:$D$157,2,FALSE)</f>
        <v>New Hampshire</v>
      </c>
      <c r="P2913" t="str">
        <f>VLOOKUP(L2913,Location!$A$1:$D$157,3,FALSE)</f>
        <v>East</v>
      </c>
      <c r="Q2913" t="str">
        <f>VLOOKUP(L2913,Location!$A$1:$D$157,4,FALSE)</f>
        <v>Small Market</v>
      </c>
      <c r="R2913" t="str">
        <f>VLOOKUP(M2913,Product!$A$1:$D$14,2,FALSE)</f>
        <v>Lemon</v>
      </c>
      <c r="S2913" t="str">
        <f>VLOOKUP(M2913,Product!$A$1:$D$14,3,FALSE)</f>
        <v>Herbal Tea</v>
      </c>
      <c r="T2913" t="str">
        <f>VLOOKUP(M2913,Product!$A$1:$D$14,4,FALSE)</f>
        <v>Decaf</v>
      </c>
    </row>
    <row r="2914" spans="1:20" x14ac:dyDescent="0.3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2">
        <v>43220</v>
      </c>
      <c r="O2914" t="str">
        <f>VLOOKUP(L2914,Location!$A$1:$D$157,2,FALSE)</f>
        <v>New Hampshire</v>
      </c>
      <c r="P2914" t="str">
        <f>VLOOKUP(L2914,Location!$A$1:$D$157,3,FALSE)</f>
        <v>East</v>
      </c>
      <c r="Q2914" t="str">
        <f>VLOOKUP(L2914,Location!$A$1:$D$157,4,FALSE)</f>
        <v>Small Market</v>
      </c>
      <c r="R2914" t="str">
        <f>VLOOKUP(M2914,Product!$A$1:$D$14,2,FALSE)</f>
        <v>Darjeeling</v>
      </c>
      <c r="S2914" t="str">
        <f>VLOOKUP(M2914,Product!$A$1:$D$14,3,FALSE)</f>
        <v>Tea</v>
      </c>
      <c r="T2914" t="str">
        <f>VLOOKUP(M2914,Product!$A$1:$D$14,4,FALSE)</f>
        <v>Regular</v>
      </c>
    </row>
    <row r="2915" spans="1:20" x14ac:dyDescent="0.3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s="2">
        <v>43220</v>
      </c>
      <c r="O2915" t="str">
        <f>VLOOKUP(L2915,Location!$A$1:$D$157,2,FALSE)</f>
        <v>New Hampshire</v>
      </c>
      <c r="P2915" t="str">
        <f>VLOOKUP(L2915,Location!$A$1:$D$157,3,FALSE)</f>
        <v>East</v>
      </c>
      <c r="Q2915" t="str">
        <f>VLOOKUP(L2915,Location!$A$1:$D$157,4,FALSE)</f>
        <v>Small Market</v>
      </c>
      <c r="R2915" t="str">
        <f>VLOOKUP(M2915,Product!$A$1:$D$14,2,FALSE)</f>
        <v>Amaretto</v>
      </c>
      <c r="S2915" t="str">
        <f>VLOOKUP(M2915,Product!$A$1:$D$14,3,FALSE)</f>
        <v>Coffee</v>
      </c>
      <c r="T2915" t="str">
        <f>VLOOKUP(M2915,Product!$A$1:$D$14,4,FALSE)</f>
        <v>Regular</v>
      </c>
    </row>
    <row r="2916" spans="1:20" x14ac:dyDescent="0.3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s="2">
        <v>43220</v>
      </c>
      <c r="O2916" t="str">
        <f>VLOOKUP(L2916,Location!$A$1:$D$157,2,FALSE)</f>
        <v>New Hampshire</v>
      </c>
      <c r="P2916" t="str">
        <f>VLOOKUP(L2916,Location!$A$1:$D$157,3,FALSE)</f>
        <v>East</v>
      </c>
      <c r="Q2916" t="str">
        <f>VLOOKUP(L2916,Location!$A$1:$D$157,4,FALSE)</f>
        <v>Small Market</v>
      </c>
      <c r="R2916" t="str">
        <f>VLOOKUP(M2916,Product!$A$1:$D$14,2,FALSE)</f>
        <v>Columbian</v>
      </c>
      <c r="S2916" t="str">
        <f>VLOOKUP(M2916,Product!$A$1:$D$14,3,FALSE)</f>
        <v>Coffee</v>
      </c>
      <c r="T2916" t="str">
        <f>VLOOKUP(M2916,Product!$A$1:$D$14,4,FALSE)</f>
        <v>Regular</v>
      </c>
    </row>
    <row r="2917" spans="1:20" x14ac:dyDescent="0.3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s="2">
        <v>43220</v>
      </c>
      <c r="O2917" t="str">
        <f>VLOOKUP(L2917,Location!$A$1:$D$157,2,FALSE)</f>
        <v>New Hampshire</v>
      </c>
      <c r="P2917" t="str">
        <f>VLOOKUP(L2917,Location!$A$1:$D$157,3,FALSE)</f>
        <v>East</v>
      </c>
      <c r="Q2917" t="str">
        <f>VLOOKUP(L2917,Location!$A$1:$D$157,4,FALSE)</f>
        <v>Small Market</v>
      </c>
      <c r="R2917" t="str">
        <f>VLOOKUP(M2917,Product!$A$1:$D$14,2,FALSE)</f>
        <v>Caffe Mocha</v>
      </c>
      <c r="S2917" t="str">
        <f>VLOOKUP(M2917,Product!$A$1:$D$14,3,FALSE)</f>
        <v>Espresso</v>
      </c>
      <c r="T2917" t="str">
        <f>VLOOKUP(M2917,Product!$A$1:$D$14,4,FALSE)</f>
        <v>Regular</v>
      </c>
    </row>
    <row r="2918" spans="1:20" x14ac:dyDescent="0.3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s="2">
        <v>43220</v>
      </c>
      <c r="O2918" t="str">
        <f>VLOOKUP(L2918,Location!$A$1:$D$157,2,FALSE)</f>
        <v>New Hampshire</v>
      </c>
      <c r="P2918" t="str">
        <f>VLOOKUP(L2918,Location!$A$1:$D$157,3,FALSE)</f>
        <v>East</v>
      </c>
      <c r="Q2918" t="str">
        <f>VLOOKUP(L2918,Location!$A$1:$D$157,4,FALSE)</f>
        <v>Small Market</v>
      </c>
      <c r="R2918" t="str">
        <f>VLOOKUP(M2918,Product!$A$1:$D$14,2,FALSE)</f>
        <v>Regular Espresso</v>
      </c>
      <c r="S2918" t="str">
        <f>VLOOKUP(M2918,Product!$A$1:$D$14,3,FALSE)</f>
        <v>Espresso</v>
      </c>
      <c r="T2918" t="str">
        <f>VLOOKUP(M2918,Product!$A$1:$D$14,4,FALSE)</f>
        <v>Regular</v>
      </c>
    </row>
    <row r="2919" spans="1:20" x14ac:dyDescent="0.3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s="2">
        <v>43220</v>
      </c>
      <c r="O2919" t="str">
        <f>VLOOKUP(L2919,Location!$A$1:$D$157,2,FALSE)</f>
        <v>New York</v>
      </c>
      <c r="P2919" t="str">
        <f>VLOOKUP(L2919,Location!$A$1:$D$157,3,FALSE)</f>
        <v>East</v>
      </c>
      <c r="Q2919" t="str">
        <f>VLOOKUP(L2919,Location!$A$1:$D$157,4,FALSE)</f>
        <v>Major Market</v>
      </c>
      <c r="R2919" t="str">
        <f>VLOOKUP(M2919,Product!$A$1:$D$14,2,FALSE)</f>
        <v>Green Tea</v>
      </c>
      <c r="S2919" t="str">
        <f>VLOOKUP(M2919,Product!$A$1:$D$14,3,FALSE)</f>
        <v>Tea</v>
      </c>
      <c r="T2919" t="str">
        <f>VLOOKUP(M2919,Product!$A$1:$D$14,4,FALSE)</f>
        <v>Regular</v>
      </c>
    </row>
    <row r="2920" spans="1:20" x14ac:dyDescent="0.3">
      <c r="A2920">
        <v>348</v>
      </c>
      <c r="B2920">
        <v>386</v>
      </c>
      <c r="C2920">
        <v>645</v>
      </c>
      <c r="D2920">
        <v>255</v>
      </c>
      <c r="E2920">
        <v>125</v>
      </c>
      <c r="F2920">
        <v>100</v>
      </c>
      <c r="G2920">
        <v>1613</v>
      </c>
      <c r="H2920">
        <v>200</v>
      </c>
      <c r="I2920">
        <v>169</v>
      </c>
      <c r="J2920">
        <v>300</v>
      </c>
      <c r="K2920">
        <v>500</v>
      </c>
      <c r="L2920">
        <v>518</v>
      </c>
      <c r="M2920">
        <v>9</v>
      </c>
      <c r="N2920" s="2">
        <v>43220</v>
      </c>
      <c r="O2920" t="str">
        <f>VLOOKUP(L2920,Location!$A$1:$D$157,2,FALSE)</f>
        <v>New York</v>
      </c>
      <c r="P2920" t="str">
        <f>VLOOKUP(L2920,Location!$A$1:$D$157,3,FALSE)</f>
        <v>East</v>
      </c>
      <c r="Q2920" t="str">
        <f>VLOOKUP(L2920,Location!$A$1:$D$157,4,FALSE)</f>
        <v>Major Market</v>
      </c>
      <c r="R2920" t="str">
        <f>VLOOKUP(M2920,Product!$A$1:$D$14,2,FALSE)</f>
        <v>Lemon</v>
      </c>
      <c r="S2920" t="str">
        <f>VLOOKUP(M2920,Product!$A$1:$D$14,3,FALSE)</f>
        <v>Herbal Tea</v>
      </c>
      <c r="T2920" t="str">
        <f>VLOOKUP(M2920,Product!$A$1:$D$14,4,FALSE)</f>
        <v>Decaf</v>
      </c>
    </row>
    <row r="2921" spans="1:20" x14ac:dyDescent="0.3">
      <c r="A2921">
        <v>-181</v>
      </c>
      <c r="B2921">
        <v>-37</v>
      </c>
      <c r="C2921">
        <v>196</v>
      </c>
      <c r="D2921">
        <v>218</v>
      </c>
      <c r="E2921">
        <v>87</v>
      </c>
      <c r="F2921">
        <v>72</v>
      </c>
      <c r="G2921">
        <v>2169</v>
      </c>
      <c r="H2921">
        <v>-90</v>
      </c>
      <c r="I2921">
        <v>171</v>
      </c>
      <c r="J2921">
        <v>-20</v>
      </c>
      <c r="K2921">
        <v>150</v>
      </c>
      <c r="L2921">
        <v>607</v>
      </c>
      <c r="M2921">
        <v>10</v>
      </c>
      <c r="N2921" s="2">
        <v>43220</v>
      </c>
      <c r="O2921" t="str">
        <f>VLOOKUP(L2921,Location!$A$1:$D$157,2,FALSE)</f>
        <v>New York</v>
      </c>
      <c r="P2921" t="str">
        <f>VLOOKUP(L2921,Location!$A$1:$D$157,3,FALSE)</f>
        <v>East</v>
      </c>
      <c r="Q2921" t="str">
        <f>VLOOKUP(L2921,Location!$A$1:$D$157,4,FALSE)</f>
        <v>Major Market</v>
      </c>
      <c r="R2921" t="str">
        <f>VLOOKUP(M2921,Product!$A$1:$D$14,2,FALSE)</f>
        <v>Mint</v>
      </c>
      <c r="S2921" t="str">
        <f>VLOOKUP(M2921,Product!$A$1:$D$14,3,FALSE)</f>
        <v>Herbal Tea</v>
      </c>
      <c r="T2921" t="str">
        <f>VLOOKUP(M2921,Product!$A$1:$D$14,4,FALSE)</f>
        <v>Decaf</v>
      </c>
    </row>
    <row r="2922" spans="1:20" x14ac:dyDescent="0.3">
      <c r="A2922">
        <v>155</v>
      </c>
      <c r="B2922">
        <v>152</v>
      </c>
      <c r="C2922">
        <v>254</v>
      </c>
      <c r="D2922">
        <v>101</v>
      </c>
      <c r="E2922">
        <v>37</v>
      </c>
      <c r="F2922">
        <v>29</v>
      </c>
      <c r="G2922">
        <v>871</v>
      </c>
      <c r="H2922">
        <v>120</v>
      </c>
      <c r="I2922">
        <v>104</v>
      </c>
      <c r="J2922">
        <v>160</v>
      </c>
      <c r="K2922">
        <v>270</v>
      </c>
      <c r="L2922">
        <v>516</v>
      </c>
      <c r="M2922">
        <v>11</v>
      </c>
      <c r="N2922" s="2">
        <v>43220</v>
      </c>
      <c r="O2922" t="str">
        <f>VLOOKUP(L2922,Location!$A$1:$D$157,2,FALSE)</f>
        <v>New York</v>
      </c>
      <c r="P2922" t="str">
        <f>VLOOKUP(L2922,Location!$A$1:$D$157,3,FALSE)</f>
        <v>East</v>
      </c>
      <c r="Q2922" t="str">
        <f>VLOOKUP(L2922,Location!$A$1:$D$157,4,FALSE)</f>
        <v>Major Market</v>
      </c>
      <c r="R2922" t="str">
        <f>VLOOKUP(M2922,Product!$A$1:$D$14,2,FALSE)</f>
        <v>Darjeeling</v>
      </c>
      <c r="S2922" t="str">
        <f>VLOOKUP(M2922,Product!$A$1:$D$14,3,FALSE)</f>
        <v>Tea</v>
      </c>
      <c r="T2922" t="str">
        <f>VLOOKUP(M2922,Product!$A$1:$D$14,4,FALSE)</f>
        <v>Regular</v>
      </c>
    </row>
    <row r="2923" spans="1:20" x14ac:dyDescent="0.3">
      <c r="A2923">
        <v>153</v>
      </c>
      <c r="B2923">
        <v>152</v>
      </c>
      <c r="C2923">
        <v>254</v>
      </c>
      <c r="D2923">
        <v>97</v>
      </c>
      <c r="E2923">
        <v>38</v>
      </c>
      <c r="F2923">
        <v>29</v>
      </c>
      <c r="G2923">
        <v>821</v>
      </c>
      <c r="H2923">
        <v>120</v>
      </c>
      <c r="I2923">
        <v>96</v>
      </c>
      <c r="J2923">
        <v>160</v>
      </c>
      <c r="K2923">
        <v>270</v>
      </c>
      <c r="L2923">
        <v>646</v>
      </c>
      <c r="M2923">
        <v>12</v>
      </c>
      <c r="N2923" s="2">
        <v>43220</v>
      </c>
      <c r="O2923" t="str">
        <f>VLOOKUP(L2923,Location!$A$1:$D$157,2,FALSE)</f>
        <v>New York</v>
      </c>
      <c r="P2923" t="str">
        <f>VLOOKUP(L2923,Location!$A$1:$D$157,3,FALSE)</f>
        <v>East</v>
      </c>
      <c r="Q2923" t="str">
        <f>VLOOKUP(L2923,Location!$A$1:$D$157,4,FALSE)</f>
        <v>Major Market</v>
      </c>
      <c r="R2923" t="str">
        <f>VLOOKUP(M2923,Product!$A$1:$D$14,2,FALSE)</f>
        <v>Earl Grey</v>
      </c>
      <c r="S2923" t="str">
        <f>VLOOKUP(M2923,Product!$A$1:$D$14,3,FALSE)</f>
        <v>Tea</v>
      </c>
      <c r="T2923" t="str">
        <f>VLOOKUP(M2923,Product!$A$1:$D$14,4,FALSE)</f>
        <v>Regular</v>
      </c>
    </row>
    <row r="2924" spans="1:20" x14ac:dyDescent="0.3">
      <c r="A2924">
        <v>407</v>
      </c>
      <c r="B2924">
        <v>454</v>
      </c>
      <c r="C2924">
        <v>749</v>
      </c>
      <c r="D2924">
        <v>296</v>
      </c>
      <c r="E2924">
        <v>148</v>
      </c>
      <c r="F2924">
        <v>105</v>
      </c>
      <c r="G2924">
        <v>2250</v>
      </c>
      <c r="H2924">
        <v>300</v>
      </c>
      <c r="I2924">
        <v>200</v>
      </c>
      <c r="J2924">
        <v>430</v>
      </c>
      <c r="K2924">
        <v>710</v>
      </c>
      <c r="L2924">
        <v>646</v>
      </c>
      <c r="M2924">
        <v>2</v>
      </c>
      <c r="N2924" s="2">
        <v>43220</v>
      </c>
      <c r="O2924" t="str">
        <f>VLOOKUP(L2924,Location!$A$1:$D$157,2,FALSE)</f>
        <v>New York</v>
      </c>
      <c r="P2924" t="str">
        <f>VLOOKUP(L2924,Location!$A$1:$D$157,3,FALSE)</f>
        <v>East</v>
      </c>
      <c r="Q2924" t="str">
        <f>VLOOKUP(L2924,Location!$A$1:$D$157,4,FALSE)</f>
        <v>Major Market</v>
      </c>
      <c r="R2924" t="str">
        <f>VLOOKUP(M2924,Product!$A$1:$D$14,2,FALSE)</f>
        <v>Columbian</v>
      </c>
      <c r="S2924" t="str">
        <f>VLOOKUP(M2924,Product!$A$1:$D$14,3,FALSE)</f>
        <v>Coffee</v>
      </c>
      <c r="T2924" t="str">
        <f>VLOOKUP(M2924,Product!$A$1:$D$14,4,FALSE)</f>
        <v>Regular</v>
      </c>
    </row>
    <row r="2925" spans="1:20" x14ac:dyDescent="0.3">
      <c r="A2925">
        <v>-269</v>
      </c>
      <c r="B2925">
        <v>-52</v>
      </c>
      <c r="C2925">
        <v>68</v>
      </c>
      <c r="D2925">
        <v>100</v>
      </c>
      <c r="E2925">
        <v>133</v>
      </c>
      <c r="F2925">
        <v>109</v>
      </c>
      <c r="G2925">
        <v>1673</v>
      </c>
      <c r="H2925">
        <v>-180</v>
      </c>
      <c r="I2925">
        <v>114</v>
      </c>
      <c r="J2925">
        <v>-50</v>
      </c>
      <c r="K2925">
        <v>60</v>
      </c>
      <c r="L2925">
        <v>646</v>
      </c>
      <c r="M2925">
        <v>5</v>
      </c>
      <c r="N2925" s="2">
        <v>43220</v>
      </c>
      <c r="O2925" t="str">
        <f>VLOOKUP(L2925,Location!$A$1:$D$157,2,FALSE)</f>
        <v>New York</v>
      </c>
      <c r="P2925" t="str">
        <f>VLOOKUP(L2925,Location!$A$1:$D$157,3,FALSE)</f>
        <v>East</v>
      </c>
      <c r="Q2925" t="str">
        <f>VLOOKUP(L2925,Location!$A$1:$D$157,4,FALSE)</f>
        <v>Major Market</v>
      </c>
      <c r="R2925" t="str">
        <f>VLOOKUP(M2925,Product!$A$1:$D$14,2,FALSE)</f>
        <v>Caffe Mocha</v>
      </c>
      <c r="S2925" t="str">
        <f>VLOOKUP(M2925,Product!$A$1:$D$14,3,FALSE)</f>
        <v>Espresso</v>
      </c>
      <c r="T2925" t="str">
        <f>VLOOKUP(M2925,Product!$A$1:$D$14,4,FALSE)</f>
        <v>Regular</v>
      </c>
    </row>
    <row r="2926" spans="1:20" x14ac:dyDescent="0.3">
      <c r="A2926">
        <v>258</v>
      </c>
      <c r="B2926">
        <v>283</v>
      </c>
      <c r="C2926">
        <v>538</v>
      </c>
      <c r="D2926">
        <v>229</v>
      </c>
      <c r="E2926">
        <v>89</v>
      </c>
      <c r="F2926">
        <v>72</v>
      </c>
      <c r="G2926">
        <v>1271</v>
      </c>
      <c r="H2926">
        <v>210</v>
      </c>
      <c r="I2926">
        <v>200</v>
      </c>
      <c r="J2926">
        <v>290</v>
      </c>
      <c r="K2926">
        <v>530</v>
      </c>
      <c r="L2926">
        <v>516</v>
      </c>
      <c r="M2926">
        <v>7</v>
      </c>
      <c r="N2926" s="2">
        <v>43220</v>
      </c>
      <c r="O2926" t="str">
        <f>VLOOKUP(L2926,Location!$A$1:$D$157,2,FALSE)</f>
        <v>New York</v>
      </c>
      <c r="P2926" t="str">
        <f>VLOOKUP(L2926,Location!$A$1:$D$157,3,FALSE)</f>
        <v>East</v>
      </c>
      <c r="Q2926" t="str">
        <f>VLOOKUP(L2926,Location!$A$1:$D$157,4,FALSE)</f>
        <v>Major Market</v>
      </c>
      <c r="R2926" t="str">
        <f>VLOOKUP(M2926,Product!$A$1:$D$14,2,FALSE)</f>
        <v>Regular Espresso</v>
      </c>
      <c r="S2926" t="str">
        <f>VLOOKUP(M2926,Product!$A$1:$D$14,3,FALSE)</f>
        <v>Espresso</v>
      </c>
      <c r="T2926" t="str">
        <f>VLOOKUP(M2926,Product!$A$1:$D$14,4,FALSE)</f>
        <v>Regular</v>
      </c>
    </row>
    <row r="2927" spans="1:20" x14ac:dyDescent="0.3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s="2">
        <v>43220</v>
      </c>
      <c r="O2927" t="str">
        <f>VLOOKUP(L2927,Location!$A$1:$D$157,2,FALSE)</f>
        <v>Louisiana</v>
      </c>
      <c r="P2927" t="str">
        <f>VLOOKUP(L2927,Location!$A$1:$D$157,3,FALSE)</f>
        <v>South</v>
      </c>
      <c r="Q2927" t="str">
        <f>VLOOKUP(L2927,Location!$A$1:$D$157,4,FALSE)</f>
        <v>Small Market</v>
      </c>
      <c r="R2927" t="str">
        <f>VLOOKUP(M2927,Product!$A$1:$D$14,2,FALSE)</f>
        <v>Chamomile</v>
      </c>
      <c r="S2927" t="str">
        <f>VLOOKUP(M2927,Product!$A$1:$D$14,3,FALSE)</f>
        <v>Herbal Tea</v>
      </c>
      <c r="T2927" t="str">
        <f>VLOOKUP(M2927,Product!$A$1:$D$14,4,FALSE)</f>
        <v>Decaf</v>
      </c>
    </row>
    <row r="2928" spans="1:20" x14ac:dyDescent="0.3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s="2">
        <v>43220</v>
      </c>
      <c r="O2928" t="str">
        <f>VLOOKUP(L2928,Location!$A$1:$D$157,2,FALSE)</f>
        <v>Louisiana</v>
      </c>
      <c r="P2928" t="str">
        <f>VLOOKUP(L2928,Location!$A$1:$D$157,3,FALSE)</f>
        <v>South</v>
      </c>
      <c r="Q2928" t="str">
        <f>VLOOKUP(L2928,Location!$A$1:$D$157,4,FALSE)</f>
        <v>Small Market</v>
      </c>
      <c r="R2928" t="str">
        <f>VLOOKUP(M2928,Product!$A$1:$D$14,2,FALSE)</f>
        <v>Lemon</v>
      </c>
      <c r="S2928" t="str">
        <f>VLOOKUP(M2928,Product!$A$1:$D$14,3,FALSE)</f>
        <v>Herbal Tea</v>
      </c>
      <c r="T2928" t="str">
        <f>VLOOKUP(M2928,Product!$A$1:$D$14,4,FALSE)</f>
        <v>Decaf</v>
      </c>
    </row>
    <row r="2929" spans="1:20" x14ac:dyDescent="0.3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s="2">
        <v>43220</v>
      </c>
      <c r="O2929" t="str">
        <f>VLOOKUP(L2929,Location!$A$1:$D$157,2,FALSE)</f>
        <v>Louisiana</v>
      </c>
      <c r="P2929" t="str">
        <f>VLOOKUP(L2929,Location!$A$1:$D$157,3,FALSE)</f>
        <v>South</v>
      </c>
      <c r="Q2929" t="str">
        <f>VLOOKUP(L2929,Location!$A$1:$D$157,4,FALSE)</f>
        <v>Small Market</v>
      </c>
      <c r="R2929" t="str">
        <f>VLOOKUP(M2929,Product!$A$1:$D$14,2,FALSE)</f>
        <v>Columbian</v>
      </c>
      <c r="S2929" t="str">
        <f>VLOOKUP(M2929,Product!$A$1:$D$14,3,FALSE)</f>
        <v>Coffee</v>
      </c>
      <c r="T2929" t="str">
        <f>VLOOKUP(M2929,Product!$A$1:$D$14,4,FALSE)</f>
        <v>Regular</v>
      </c>
    </row>
    <row r="2930" spans="1:20" x14ac:dyDescent="0.3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s="2">
        <v>43220</v>
      </c>
      <c r="O2930" t="str">
        <f>VLOOKUP(L2930,Location!$A$1:$D$157,2,FALSE)</f>
        <v>Louisiana</v>
      </c>
      <c r="P2930" t="str">
        <f>VLOOKUP(L2930,Location!$A$1:$D$157,3,FALSE)</f>
        <v>South</v>
      </c>
      <c r="Q2930" t="str">
        <f>VLOOKUP(L2930,Location!$A$1:$D$157,4,FALSE)</f>
        <v>Small Market</v>
      </c>
      <c r="R2930" t="str">
        <f>VLOOKUP(M2930,Product!$A$1:$D$14,2,FALSE)</f>
        <v>Decaf Irish Cream</v>
      </c>
      <c r="S2930" t="str">
        <f>VLOOKUP(M2930,Product!$A$1:$D$14,3,FALSE)</f>
        <v>Coffee</v>
      </c>
      <c r="T2930" t="str">
        <f>VLOOKUP(M2930,Product!$A$1:$D$14,4,FALSE)</f>
        <v>Decaf</v>
      </c>
    </row>
    <row r="2931" spans="1:20" x14ac:dyDescent="0.3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s="2">
        <v>43220</v>
      </c>
      <c r="O2931" t="str">
        <f>VLOOKUP(L2931,Location!$A$1:$D$157,2,FALSE)</f>
        <v>Louisiana</v>
      </c>
      <c r="P2931" t="str">
        <f>VLOOKUP(L2931,Location!$A$1:$D$157,3,FALSE)</f>
        <v>South</v>
      </c>
      <c r="Q2931" t="str">
        <f>VLOOKUP(L2931,Location!$A$1:$D$157,4,FALSE)</f>
        <v>Small Market</v>
      </c>
      <c r="R2931" t="str">
        <f>VLOOKUP(M2931,Product!$A$1:$D$14,2,FALSE)</f>
        <v>Caffe Latte</v>
      </c>
      <c r="S2931" t="str">
        <f>VLOOKUP(M2931,Product!$A$1:$D$14,3,FALSE)</f>
        <v>Espresso</v>
      </c>
      <c r="T2931" t="str">
        <f>VLOOKUP(M2931,Product!$A$1:$D$14,4,FALSE)</f>
        <v>Regular</v>
      </c>
    </row>
    <row r="2932" spans="1:20" x14ac:dyDescent="0.3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s="2">
        <v>43220</v>
      </c>
      <c r="O2932" t="str">
        <f>VLOOKUP(L2932,Location!$A$1:$D$157,2,FALSE)</f>
        <v>Louisiana</v>
      </c>
      <c r="P2932" t="str">
        <f>VLOOKUP(L2932,Location!$A$1:$D$157,3,FALSE)</f>
        <v>South</v>
      </c>
      <c r="Q2932" t="str">
        <f>VLOOKUP(L2932,Location!$A$1:$D$157,4,FALSE)</f>
        <v>Small Market</v>
      </c>
      <c r="R2932" t="str">
        <f>VLOOKUP(M2932,Product!$A$1:$D$14,2,FALSE)</f>
        <v>Caffe Mocha</v>
      </c>
      <c r="S2932" t="str">
        <f>VLOOKUP(M2932,Product!$A$1:$D$14,3,FALSE)</f>
        <v>Espresso</v>
      </c>
      <c r="T2932" t="str">
        <f>VLOOKUP(M2932,Product!$A$1:$D$14,4,FALSE)</f>
        <v>Regular</v>
      </c>
    </row>
    <row r="2933" spans="1:20" x14ac:dyDescent="0.3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s="2">
        <v>43220</v>
      </c>
      <c r="O2933" t="str">
        <f>VLOOKUP(L2933,Location!$A$1:$D$157,2,FALSE)</f>
        <v>Louisiana</v>
      </c>
      <c r="P2933" t="str">
        <f>VLOOKUP(L2933,Location!$A$1:$D$157,3,FALSE)</f>
        <v>South</v>
      </c>
      <c r="Q2933" t="str">
        <f>VLOOKUP(L2933,Location!$A$1:$D$157,4,FALSE)</f>
        <v>Small Market</v>
      </c>
      <c r="R2933" t="str">
        <f>VLOOKUP(M2933,Product!$A$1:$D$14,2,FALSE)</f>
        <v>Decaf Espresso</v>
      </c>
      <c r="S2933" t="str">
        <f>VLOOKUP(M2933,Product!$A$1:$D$14,3,FALSE)</f>
        <v>Espresso</v>
      </c>
      <c r="T2933" t="str">
        <f>VLOOKUP(M2933,Product!$A$1:$D$14,4,FALSE)</f>
        <v>Decaf</v>
      </c>
    </row>
    <row r="2934" spans="1:20" x14ac:dyDescent="0.3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2">
        <v>43220</v>
      </c>
      <c r="O2934" t="str">
        <f>VLOOKUP(L2934,Location!$A$1:$D$157,2,FALSE)</f>
        <v>New Mexico</v>
      </c>
      <c r="P2934" t="str">
        <f>VLOOKUP(L2934,Location!$A$1:$D$157,3,FALSE)</f>
        <v>South</v>
      </c>
      <c r="Q2934" t="str">
        <f>VLOOKUP(L2934,Location!$A$1:$D$157,4,FALSE)</f>
        <v>Small Market</v>
      </c>
      <c r="R2934" t="str">
        <f>VLOOKUP(M2934,Product!$A$1:$D$14,2,FALSE)</f>
        <v>Chamomile</v>
      </c>
      <c r="S2934" t="str">
        <f>VLOOKUP(M2934,Product!$A$1:$D$14,3,FALSE)</f>
        <v>Herbal Tea</v>
      </c>
      <c r="T2934" t="str">
        <f>VLOOKUP(M2934,Product!$A$1:$D$14,4,FALSE)</f>
        <v>Decaf</v>
      </c>
    </row>
    <row r="2935" spans="1:20" x14ac:dyDescent="0.3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2">
        <v>43220</v>
      </c>
      <c r="O2935" t="str">
        <f>VLOOKUP(L2935,Location!$A$1:$D$157,2,FALSE)</f>
        <v>New Mexico</v>
      </c>
      <c r="P2935" t="str">
        <f>VLOOKUP(L2935,Location!$A$1:$D$157,3,FALSE)</f>
        <v>South</v>
      </c>
      <c r="Q2935" t="str">
        <f>VLOOKUP(L2935,Location!$A$1:$D$157,4,FALSE)</f>
        <v>Small Market</v>
      </c>
      <c r="R2935" t="str">
        <f>VLOOKUP(M2935,Product!$A$1:$D$14,2,FALSE)</f>
        <v>Lemon</v>
      </c>
      <c r="S2935" t="str">
        <f>VLOOKUP(M2935,Product!$A$1:$D$14,3,FALSE)</f>
        <v>Herbal Tea</v>
      </c>
      <c r="T2935" t="str">
        <f>VLOOKUP(M2935,Product!$A$1:$D$14,4,FALSE)</f>
        <v>Decaf</v>
      </c>
    </row>
    <row r="2936" spans="1:20" x14ac:dyDescent="0.3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s="2">
        <v>43220</v>
      </c>
      <c r="O2936" t="str">
        <f>VLOOKUP(L2936,Location!$A$1:$D$157,2,FALSE)</f>
        <v>New Mexico</v>
      </c>
      <c r="P2936" t="str">
        <f>VLOOKUP(L2936,Location!$A$1:$D$157,3,FALSE)</f>
        <v>South</v>
      </c>
      <c r="Q2936" t="str">
        <f>VLOOKUP(L2936,Location!$A$1:$D$157,4,FALSE)</f>
        <v>Small Market</v>
      </c>
      <c r="R2936" t="str">
        <f>VLOOKUP(M2936,Product!$A$1:$D$14,2,FALSE)</f>
        <v>Columbian</v>
      </c>
      <c r="S2936" t="str">
        <f>VLOOKUP(M2936,Product!$A$1:$D$14,3,FALSE)</f>
        <v>Coffee</v>
      </c>
      <c r="T2936" t="str">
        <f>VLOOKUP(M2936,Product!$A$1:$D$14,4,FALSE)</f>
        <v>Regular</v>
      </c>
    </row>
    <row r="2937" spans="1:20" x14ac:dyDescent="0.3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150</v>
      </c>
      <c r="J2937">
        <v>50</v>
      </c>
      <c r="K2937">
        <v>170</v>
      </c>
      <c r="L2937">
        <v>505</v>
      </c>
      <c r="M2937">
        <v>3</v>
      </c>
      <c r="N2937" s="2">
        <v>43220</v>
      </c>
      <c r="O2937" t="str">
        <f>VLOOKUP(L2937,Location!$A$1:$D$157,2,FALSE)</f>
        <v>New Mexico</v>
      </c>
      <c r="P2937" t="str">
        <f>VLOOKUP(L2937,Location!$A$1:$D$157,3,FALSE)</f>
        <v>South</v>
      </c>
      <c r="Q2937" t="str">
        <f>VLOOKUP(L2937,Location!$A$1:$D$157,4,FALSE)</f>
        <v>Small Market</v>
      </c>
      <c r="R2937" t="str">
        <f>VLOOKUP(M2937,Product!$A$1:$D$14,2,FALSE)</f>
        <v>Decaf Irish Cream</v>
      </c>
      <c r="S2937" t="str">
        <f>VLOOKUP(M2937,Product!$A$1:$D$14,3,FALSE)</f>
        <v>Coffee</v>
      </c>
      <c r="T2937" t="str">
        <f>VLOOKUP(M2937,Product!$A$1:$D$14,4,FALSE)</f>
        <v>Decaf</v>
      </c>
    </row>
    <row r="2938" spans="1:20" x14ac:dyDescent="0.3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2">
        <v>43220</v>
      </c>
      <c r="O2938" t="str">
        <f>VLOOKUP(L2938,Location!$A$1:$D$157,2,FALSE)</f>
        <v>New Mexico</v>
      </c>
      <c r="P2938" t="str">
        <f>VLOOKUP(L2938,Location!$A$1:$D$157,3,FALSE)</f>
        <v>South</v>
      </c>
      <c r="Q2938" t="str">
        <f>VLOOKUP(L2938,Location!$A$1:$D$157,4,FALSE)</f>
        <v>Small Market</v>
      </c>
      <c r="R2938" t="str">
        <f>VLOOKUP(M2938,Product!$A$1:$D$14,2,FALSE)</f>
        <v>Caffe Latte</v>
      </c>
      <c r="S2938" t="str">
        <f>VLOOKUP(M2938,Product!$A$1:$D$14,3,FALSE)</f>
        <v>Espresso</v>
      </c>
      <c r="T2938" t="str">
        <f>VLOOKUP(M2938,Product!$A$1:$D$14,4,FALSE)</f>
        <v>Regular</v>
      </c>
    </row>
    <row r="2939" spans="1:20" x14ac:dyDescent="0.3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2">
        <v>43220</v>
      </c>
      <c r="O2939" t="str">
        <f>VLOOKUP(L2939,Location!$A$1:$D$157,2,FALSE)</f>
        <v>New Mexico</v>
      </c>
      <c r="P2939" t="str">
        <f>VLOOKUP(L2939,Location!$A$1:$D$157,3,FALSE)</f>
        <v>South</v>
      </c>
      <c r="Q2939" t="str">
        <f>VLOOKUP(L2939,Location!$A$1:$D$157,4,FALSE)</f>
        <v>Small Market</v>
      </c>
      <c r="R2939" t="str">
        <f>VLOOKUP(M2939,Product!$A$1:$D$14,2,FALSE)</f>
        <v>Caffe Mocha</v>
      </c>
      <c r="S2939" t="str">
        <f>VLOOKUP(M2939,Product!$A$1:$D$14,3,FALSE)</f>
        <v>Espresso</v>
      </c>
      <c r="T2939" t="str">
        <f>VLOOKUP(M2939,Product!$A$1:$D$14,4,FALSE)</f>
        <v>Regular</v>
      </c>
    </row>
    <row r="2940" spans="1:20" x14ac:dyDescent="0.3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2">
        <v>43220</v>
      </c>
      <c r="O2940" t="str">
        <f>VLOOKUP(L2940,Location!$A$1:$D$157,2,FALSE)</f>
        <v>New Mexico</v>
      </c>
      <c r="P2940" t="str">
        <f>VLOOKUP(L2940,Location!$A$1:$D$157,3,FALSE)</f>
        <v>South</v>
      </c>
      <c r="Q2940" t="str">
        <f>VLOOKUP(L2940,Location!$A$1:$D$157,4,FALSE)</f>
        <v>Small Market</v>
      </c>
      <c r="R2940" t="str">
        <f>VLOOKUP(M2940,Product!$A$1:$D$14,2,FALSE)</f>
        <v>Decaf Espresso</v>
      </c>
      <c r="S2940" t="str">
        <f>VLOOKUP(M2940,Product!$A$1:$D$14,3,FALSE)</f>
        <v>Espresso</v>
      </c>
      <c r="T2940" t="str">
        <f>VLOOKUP(M2940,Product!$A$1:$D$14,4,FALSE)</f>
        <v>Decaf</v>
      </c>
    </row>
    <row r="2941" spans="1:20" x14ac:dyDescent="0.3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s="2">
        <v>43220</v>
      </c>
      <c r="O2941" t="str">
        <f>VLOOKUP(L2941,Location!$A$1:$D$157,2,FALSE)</f>
        <v>Oklahoma</v>
      </c>
      <c r="P2941" t="str">
        <f>VLOOKUP(L2941,Location!$A$1:$D$157,3,FALSE)</f>
        <v>South</v>
      </c>
      <c r="Q2941" t="str">
        <f>VLOOKUP(L2941,Location!$A$1:$D$157,4,FALSE)</f>
        <v>Small Market</v>
      </c>
      <c r="R2941" t="str">
        <f>VLOOKUP(M2941,Product!$A$1:$D$14,2,FALSE)</f>
        <v>Chamomile</v>
      </c>
      <c r="S2941" t="str">
        <f>VLOOKUP(M2941,Product!$A$1:$D$14,3,FALSE)</f>
        <v>Herbal Tea</v>
      </c>
      <c r="T2941" t="str">
        <f>VLOOKUP(M2941,Product!$A$1:$D$14,4,FALSE)</f>
        <v>Decaf</v>
      </c>
    </row>
    <row r="2942" spans="1:20" x14ac:dyDescent="0.3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2">
        <v>43220</v>
      </c>
      <c r="O2942" t="str">
        <f>VLOOKUP(L2942,Location!$A$1:$D$157,2,FALSE)</f>
        <v>Oklahoma</v>
      </c>
      <c r="P2942" t="str">
        <f>VLOOKUP(L2942,Location!$A$1:$D$157,3,FALSE)</f>
        <v>South</v>
      </c>
      <c r="Q2942" t="str">
        <f>VLOOKUP(L2942,Location!$A$1:$D$157,4,FALSE)</f>
        <v>Small Market</v>
      </c>
      <c r="R2942" t="str">
        <f>VLOOKUP(M2942,Product!$A$1:$D$14,2,FALSE)</f>
        <v>Lemon</v>
      </c>
      <c r="S2942" t="str">
        <f>VLOOKUP(M2942,Product!$A$1:$D$14,3,FALSE)</f>
        <v>Herbal Tea</v>
      </c>
      <c r="T2942" t="str">
        <f>VLOOKUP(M2942,Product!$A$1:$D$14,4,FALSE)</f>
        <v>Decaf</v>
      </c>
    </row>
    <row r="2943" spans="1:20" x14ac:dyDescent="0.3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s="2">
        <v>43220</v>
      </c>
      <c r="O2943" t="str">
        <f>VLOOKUP(L2943,Location!$A$1:$D$157,2,FALSE)</f>
        <v>Oklahoma</v>
      </c>
      <c r="P2943" t="str">
        <f>VLOOKUP(L2943,Location!$A$1:$D$157,3,FALSE)</f>
        <v>South</v>
      </c>
      <c r="Q2943" t="str">
        <f>VLOOKUP(L2943,Location!$A$1:$D$157,4,FALSE)</f>
        <v>Small Market</v>
      </c>
      <c r="R2943" t="str">
        <f>VLOOKUP(M2943,Product!$A$1:$D$14,2,FALSE)</f>
        <v>Columbian</v>
      </c>
      <c r="S2943" t="str">
        <f>VLOOKUP(M2943,Product!$A$1:$D$14,3,FALSE)</f>
        <v>Coffee</v>
      </c>
      <c r="T2943" t="str">
        <f>VLOOKUP(M2943,Product!$A$1:$D$14,4,FALSE)</f>
        <v>Regular</v>
      </c>
    </row>
    <row r="2944" spans="1:20" x14ac:dyDescent="0.3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s="2">
        <v>43220</v>
      </c>
      <c r="O2944" t="str">
        <f>VLOOKUP(L2944,Location!$A$1:$D$157,2,FALSE)</f>
        <v>Oklahoma</v>
      </c>
      <c r="P2944" t="str">
        <f>VLOOKUP(L2944,Location!$A$1:$D$157,3,FALSE)</f>
        <v>South</v>
      </c>
      <c r="Q2944" t="str">
        <f>VLOOKUP(L2944,Location!$A$1:$D$157,4,FALSE)</f>
        <v>Small Market</v>
      </c>
      <c r="R2944" t="str">
        <f>VLOOKUP(M2944,Product!$A$1:$D$14,2,FALSE)</f>
        <v>Decaf Irish Cream</v>
      </c>
      <c r="S2944" t="str">
        <f>VLOOKUP(M2944,Product!$A$1:$D$14,3,FALSE)</f>
        <v>Coffee</v>
      </c>
      <c r="T2944" t="str">
        <f>VLOOKUP(M2944,Product!$A$1:$D$14,4,FALSE)</f>
        <v>Decaf</v>
      </c>
    </row>
    <row r="2945" spans="1:20" x14ac:dyDescent="0.3">
      <c r="A2945">
        <v>139</v>
      </c>
      <c r="B2945">
        <v>159</v>
      </c>
      <c r="C2945">
        <v>271</v>
      </c>
      <c r="D2945">
        <v>129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s="2">
        <v>43220</v>
      </c>
      <c r="O2945" t="str">
        <f>VLOOKUP(L2945,Location!$A$1:$D$157,2,FALSE)</f>
        <v>Oklahoma</v>
      </c>
      <c r="P2945" t="str">
        <f>VLOOKUP(L2945,Location!$A$1:$D$157,3,FALSE)</f>
        <v>South</v>
      </c>
      <c r="Q2945" t="str">
        <f>VLOOKUP(L2945,Location!$A$1:$D$157,4,FALSE)</f>
        <v>Small Market</v>
      </c>
      <c r="R2945" t="str">
        <f>VLOOKUP(M2945,Product!$A$1:$D$14,2,FALSE)</f>
        <v>Caffe Latte</v>
      </c>
      <c r="S2945" t="str">
        <f>VLOOKUP(M2945,Product!$A$1:$D$14,3,FALSE)</f>
        <v>Espresso</v>
      </c>
      <c r="T2945" t="str">
        <f>VLOOKUP(M2945,Product!$A$1:$D$14,4,FALSE)</f>
        <v>Regular</v>
      </c>
    </row>
    <row r="2946" spans="1:20" x14ac:dyDescent="0.3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2">
        <v>43220</v>
      </c>
      <c r="O2946" t="str">
        <f>VLOOKUP(L2946,Location!$A$1:$D$157,2,FALSE)</f>
        <v>Oklahoma</v>
      </c>
      <c r="P2946" t="str">
        <f>VLOOKUP(L2946,Location!$A$1:$D$157,3,FALSE)</f>
        <v>South</v>
      </c>
      <c r="Q2946" t="str">
        <f>VLOOKUP(L2946,Location!$A$1:$D$157,4,FALSE)</f>
        <v>Small Market</v>
      </c>
      <c r="R2946" t="str">
        <f>VLOOKUP(M2946,Product!$A$1:$D$14,2,FALSE)</f>
        <v>Caffe Mocha</v>
      </c>
      <c r="S2946" t="str">
        <f>VLOOKUP(M2946,Product!$A$1:$D$14,3,FALSE)</f>
        <v>Espresso</v>
      </c>
      <c r="T2946" t="str">
        <f>VLOOKUP(M2946,Product!$A$1:$D$14,4,FALSE)</f>
        <v>Regular</v>
      </c>
    </row>
    <row r="2947" spans="1:20" x14ac:dyDescent="0.3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2">
        <v>43220</v>
      </c>
      <c r="O2947" t="str">
        <f>VLOOKUP(L2947,Location!$A$1:$D$157,2,FALSE)</f>
        <v>Oklahoma</v>
      </c>
      <c r="P2947" t="str">
        <f>VLOOKUP(L2947,Location!$A$1:$D$157,3,FALSE)</f>
        <v>South</v>
      </c>
      <c r="Q2947" t="str">
        <f>VLOOKUP(L2947,Location!$A$1:$D$157,4,FALSE)</f>
        <v>Small Market</v>
      </c>
      <c r="R2947" t="str">
        <f>VLOOKUP(M2947,Product!$A$1:$D$14,2,FALSE)</f>
        <v>Decaf Espresso</v>
      </c>
      <c r="S2947" t="str">
        <f>VLOOKUP(M2947,Product!$A$1:$D$14,3,FALSE)</f>
        <v>Espresso</v>
      </c>
      <c r="T2947" t="str">
        <f>VLOOKUP(M2947,Product!$A$1:$D$14,4,FALSE)</f>
        <v>Decaf</v>
      </c>
    </row>
    <row r="2948" spans="1:20" x14ac:dyDescent="0.3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s="2">
        <v>43220</v>
      </c>
      <c r="O2948" t="str">
        <f>VLOOKUP(L2948,Location!$A$1:$D$157,2,FALSE)</f>
        <v>Texas</v>
      </c>
      <c r="P2948" t="str">
        <f>VLOOKUP(L2948,Location!$A$1:$D$157,3,FALSE)</f>
        <v>South</v>
      </c>
      <c r="Q2948" t="str">
        <f>VLOOKUP(L2948,Location!$A$1:$D$157,4,FALSE)</f>
        <v>Major Market</v>
      </c>
      <c r="R2948" t="str">
        <f>VLOOKUP(M2948,Product!$A$1:$D$14,2,FALSE)</f>
        <v>Chamomile</v>
      </c>
      <c r="S2948" t="str">
        <f>VLOOKUP(M2948,Product!$A$1:$D$14,3,FALSE)</f>
        <v>Herbal Tea</v>
      </c>
      <c r="T2948" t="str">
        <f>VLOOKUP(M2948,Product!$A$1:$D$14,4,FALSE)</f>
        <v>Decaf</v>
      </c>
    </row>
    <row r="2949" spans="1:20" x14ac:dyDescent="0.3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s="2">
        <v>43220</v>
      </c>
      <c r="O2949" t="str">
        <f>VLOOKUP(L2949,Location!$A$1:$D$157,2,FALSE)</f>
        <v>Texas</v>
      </c>
      <c r="P2949" t="str">
        <f>VLOOKUP(L2949,Location!$A$1:$D$157,3,FALSE)</f>
        <v>South</v>
      </c>
      <c r="Q2949" t="str">
        <f>VLOOKUP(L2949,Location!$A$1:$D$157,4,FALSE)</f>
        <v>Major Market</v>
      </c>
      <c r="R2949" t="str">
        <f>VLOOKUP(M2949,Product!$A$1:$D$14,2,FALSE)</f>
        <v>Lemon</v>
      </c>
      <c r="S2949" t="str">
        <f>VLOOKUP(M2949,Product!$A$1:$D$14,3,FALSE)</f>
        <v>Herbal Tea</v>
      </c>
      <c r="T2949" t="str">
        <f>VLOOKUP(M2949,Product!$A$1:$D$14,4,FALSE)</f>
        <v>Decaf</v>
      </c>
    </row>
    <row r="2950" spans="1:20" x14ac:dyDescent="0.3">
      <c r="A2950">
        <v>253</v>
      </c>
      <c r="B2950">
        <v>277</v>
      </c>
      <c r="C2950">
        <v>507</v>
      </c>
      <c r="D2950">
        <v>254</v>
      </c>
      <c r="E2950">
        <v>87</v>
      </c>
      <c r="F2950">
        <v>72</v>
      </c>
      <c r="G2950">
        <v>1060</v>
      </c>
      <c r="H2950">
        <v>270</v>
      </c>
      <c r="I2950">
        <v>226</v>
      </c>
      <c r="J2950">
        <v>350</v>
      </c>
      <c r="K2950">
        <v>640</v>
      </c>
      <c r="L2950">
        <v>817</v>
      </c>
      <c r="M2950">
        <v>2</v>
      </c>
      <c r="N2950" s="2">
        <v>43220</v>
      </c>
      <c r="O2950" t="str">
        <f>VLOOKUP(L2950,Location!$A$1:$D$157,2,FALSE)</f>
        <v>Texas</v>
      </c>
      <c r="P2950" t="str">
        <f>VLOOKUP(L2950,Location!$A$1:$D$157,3,FALSE)</f>
        <v>South</v>
      </c>
      <c r="Q2950" t="str">
        <f>VLOOKUP(L2950,Location!$A$1:$D$157,4,FALSE)</f>
        <v>Major Market</v>
      </c>
      <c r="R2950" t="str">
        <f>VLOOKUP(M2950,Product!$A$1:$D$14,2,FALSE)</f>
        <v>Columbian</v>
      </c>
      <c r="S2950" t="str">
        <f>VLOOKUP(M2950,Product!$A$1:$D$14,3,FALSE)</f>
        <v>Coffee</v>
      </c>
      <c r="T2950" t="str">
        <f>VLOOKUP(M2950,Product!$A$1:$D$14,4,FALSE)</f>
        <v>Regular</v>
      </c>
    </row>
    <row r="2951" spans="1:20" x14ac:dyDescent="0.3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87</v>
      </c>
      <c r="J2951">
        <v>130</v>
      </c>
      <c r="K2951">
        <v>230</v>
      </c>
      <c r="L2951">
        <v>281</v>
      </c>
      <c r="M2951">
        <v>3</v>
      </c>
      <c r="N2951" s="2">
        <v>43220</v>
      </c>
      <c r="O2951" t="str">
        <f>VLOOKUP(L2951,Location!$A$1:$D$157,2,FALSE)</f>
        <v>Texas</v>
      </c>
      <c r="P2951" t="str">
        <f>VLOOKUP(L2951,Location!$A$1:$D$157,3,FALSE)</f>
        <v>South</v>
      </c>
      <c r="Q2951" t="str">
        <f>VLOOKUP(L2951,Location!$A$1:$D$157,4,FALSE)</f>
        <v>Major Market</v>
      </c>
      <c r="R2951" t="str">
        <f>VLOOKUP(M2951,Product!$A$1:$D$14,2,FALSE)</f>
        <v>Decaf Irish Cream</v>
      </c>
      <c r="S2951" t="str">
        <f>VLOOKUP(M2951,Product!$A$1:$D$14,3,FALSE)</f>
        <v>Coffee</v>
      </c>
      <c r="T2951" t="str">
        <f>VLOOKUP(M2951,Product!$A$1:$D$14,4,FALSE)</f>
        <v>Decaf</v>
      </c>
    </row>
    <row r="2952" spans="1:20" x14ac:dyDescent="0.3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s="2">
        <v>43220</v>
      </c>
      <c r="O2952" t="str">
        <f>VLOOKUP(L2952,Location!$A$1:$D$157,2,FALSE)</f>
        <v>Texas</v>
      </c>
      <c r="P2952" t="str">
        <f>VLOOKUP(L2952,Location!$A$1:$D$157,3,FALSE)</f>
        <v>South</v>
      </c>
      <c r="Q2952" t="str">
        <f>VLOOKUP(L2952,Location!$A$1:$D$157,4,FALSE)</f>
        <v>Major Market</v>
      </c>
      <c r="R2952" t="str">
        <f>VLOOKUP(M2952,Product!$A$1:$D$14,2,FALSE)</f>
        <v>Caffe Latte</v>
      </c>
      <c r="S2952" t="str">
        <f>VLOOKUP(M2952,Product!$A$1:$D$14,3,FALSE)</f>
        <v>Espresso</v>
      </c>
      <c r="T2952" t="str">
        <f>VLOOKUP(M2952,Product!$A$1:$D$14,4,FALSE)</f>
        <v>Regular</v>
      </c>
    </row>
    <row r="2953" spans="1:20" x14ac:dyDescent="0.3">
      <c r="A2953">
        <v>155</v>
      </c>
      <c r="B2953">
        <v>152</v>
      </c>
      <c r="C2953">
        <v>254</v>
      </c>
      <c r="D2953">
        <v>91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s="2">
        <v>43220</v>
      </c>
      <c r="O2953" t="str">
        <f>VLOOKUP(L2953,Location!$A$1:$D$157,2,FALSE)</f>
        <v>Texas</v>
      </c>
      <c r="P2953" t="str">
        <f>VLOOKUP(L2953,Location!$A$1:$D$157,3,FALSE)</f>
        <v>South</v>
      </c>
      <c r="Q2953" t="str">
        <f>VLOOKUP(L2953,Location!$A$1:$D$157,4,FALSE)</f>
        <v>Major Market</v>
      </c>
      <c r="R2953" t="str">
        <f>VLOOKUP(M2953,Product!$A$1:$D$14,2,FALSE)</f>
        <v>Caffe Mocha</v>
      </c>
      <c r="S2953" t="str">
        <f>VLOOKUP(M2953,Product!$A$1:$D$14,3,FALSE)</f>
        <v>Espresso</v>
      </c>
      <c r="T2953" t="str">
        <f>VLOOKUP(M2953,Product!$A$1:$D$14,4,FALSE)</f>
        <v>Regular</v>
      </c>
    </row>
    <row r="2954" spans="1:20" x14ac:dyDescent="0.3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s="2">
        <v>43220</v>
      </c>
      <c r="O2954" t="str">
        <f>VLOOKUP(L2954,Location!$A$1:$D$157,2,FALSE)</f>
        <v>Texas</v>
      </c>
      <c r="P2954" t="str">
        <f>VLOOKUP(L2954,Location!$A$1:$D$157,3,FALSE)</f>
        <v>South</v>
      </c>
      <c r="Q2954" t="str">
        <f>VLOOKUP(L2954,Location!$A$1:$D$157,4,FALSE)</f>
        <v>Major Market</v>
      </c>
      <c r="R2954" t="str">
        <f>VLOOKUP(M2954,Product!$A$1:$D$14,2,FALSE)</f>
        <v>Decaf Espresso</v>
      </c>
      <c r="S2954" t="str">
        <f>VLOOKUP(M2954,Product!$A$1:$D$14,3,FALSE)</f>
        <v>Espresso</v>
      </c>
      <c r="T2954" t="str">
        <f>VLOOKUP(M2954,Product!$A$1:$D$14,4,FALSE)</f>
        <v>Decaf</v>
      </c>
    </row>
    <row r="2955" spans="1:20" x14ac:dyDescent="0.3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s="2">
        <v>43220</v>
      </c>
      <c r="O2955" t="str">
        <f>VLOOKUP(L2955,Location!$A$1:$D$157,2,FALSE)</f>
        <v>Utah</v>
      </c>
      <c r="P2955" t="str">
        <f>VLOOKUP(L2955,Location!$A$1:$D$157,3,FALSE)</f>
        <v>West</v>
      </c>
      <c r="Q2955" t="str">
        <f>VLOOKUP(L2955,Location!$A$1:$D$157,4,FALSE)</f>
        <v>Small Market</v>
      </c>
      <c r="R2955" t="str">
        <f>VLOOKUP(M2955,Product!$A$1:$D$14,2,FALSE)</f>
        <v>Chamomile</v>
      </c>
      <c r="S2955" t="str">
        <f>VLOOKUP(M2955,Product!$A$1:$D$14,3,FALSE)</f>
        <v>Herbal Tea</v>
      </c>
      <c r="T2955" t="str">
        <f>VLOOKUP(M2955,Product!$A$1:$D$14,4,FALSE)</f>
        <v>Decaf</v>
      </c>
    </row>
    <row r="2956" spans="1:20" x14ac:dyDescent="0.3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s="2">
        <v>43220</v>
      </c>
      <c r="O2956" t="str">
        <f>VLOOKUP(L2956,Location!$A$1:$D$157,2,FALSE)</f>
        <v>Utah</v>
      </c>
      <c r="P2956" t="str">
        <f>VLOOKUP(L2956,Location!$A$1:$D$157,3,FALSE)</f>
        <v>West</v>
      </c>
      <c r="Q2956" t="str">
        <f>VLOOKUP(L2956,Location!$A$1:$D$157,4,FALSE)</f>
        <v>Small Market</v>
      </c>
      <c r="R2956" t="str">
        <f>VLOOKUP(M2956,Product!$A$1:$D$14,2,FALSE)</f>
        <v>Lemon</v>
      </c>
      <c r="S2956" t="str">
        <f>VLOOKUP(M2956,Product!$A$1:$D$14,3,FALSE)</f>
        <v>Herbal Tea</v>
      </c>
      <c r="T2956" t="str">
        <f>VLOOKUP(M2956,Product!$A$1:$D$14,4,FALSE)</f>
        <v>Decaf</v>
      </c>
    </row>
    <row r="2957" spans="1:20" x14ac:dyDescent="0.3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s="2">
        <v>43220</v>
      </c>
      <c r="O2957" t="str">
        <f>VLOOKUP(L2957,Location!$A$1:$D$157,2,FALSE)</f>
        <v>Utah</v>
      </c>
      <c r="P2957" t="str">
        <f>VLOOKUP(L2957,Location!$A$1:$D$157,3,FALSE)</f>
        <v>West</v>
      </c>
      <c r="Q2957" t="str">
        <f>VLOOKUP(L2957,Location!$A$1:$D$157,4,FALSE)</f>
        <v>Small Market</v>
      </c>
      <c r="R2957" t="str">
        <f>VLOOKUP(M2957,Product!$A$1:$D$14,2,FALSE)</f>
        <v>Mint</v>
      </c>
      <c r="S2957" t="str">
        <f>VLOOKUP(M2957,Product!$A$1:$D$14,3,FALSE)</f>
        <v>Herbal Tea</v>
      </c>
      <c r="T2957" t="str">
        <f>VLOOKUP(M2957,Product!$A$1:$D$14,4,FALSE)</f>
        <v>Decaf</v>
      </c>
    </row>
    <row r="2958" spans="1:20" x14ac:dyDescent="0.3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s="2">
        <v>43220</v>
      </c>
      <c r="O2958" t="str">
        <f>VLOOKUP(L2958,Location!$A$1:$D$157,2,FALSE)</f>
        <v>Utah</v>
      </c>
      <c r="P2958" t="str">
        <f>VLOOKUP(L2958,Location!$A$1:$D$157,3,FALSE)</f>
        <v>West</v>
      </c>
      <c r="Q2958" t="str">
        <f>VLOOKUP(L2958,Location!$A$1:$D$157,4,FALSE)</f>
        <v>Small Market</v>
      </c>
      <c r="R2958" t="str">
        <f>VLOOKUP(M2958,Product!$A$1:$D$14,2,FALSE)</f>
        <v>Darjeeling</v>
      </c>
      <c r="S2958" t="str">
        <f>VLOOKUP(M2958,Product!$A$1:$D$14,3,FALSE)</f>
        <v>Tea</v>
      </c>
      <c r="T2958" t="str">
        <f>VLOOKUP(M2958,Product!$A$1:$D$14,4,FALSE)</f>
        <v>Regular</v>
      </c>
    </row>
    <row r="2959" spans="1:20" x14ac:dyDescent="0.3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s="2">
        <v>43220</v>
      </c>
      <c r="O2959" t="str">
        <f>VLOOKUP(L2959,Location!$A$1:$D$157,2,FALSE)</f>
        <v>Utah</v>
      </c>
      <c r="P2959" t="str">
        <f>VLOOKUP(L2959,Location!$A$1:$D$157,3,FALSE)</f>
        <v>West</v>
      </c>
      <c r="Q2959" t="str">
        <f>VLOOKUP(L2959,Location!$A$1:$D$157,4,FALSE)</f>
        <v>Small Market</v>
      </c>
      <c r="R2959" t="str">
        <f>VLOOKUP(M2959,Product!$A$1:$D$14,2,FALSE)</f>
        <v>Earl Grey</v>
      </c>
      <c r="S2959" t="str">
        <f>VLOOKUP(M2959,Product!$A$1:$D$14,3,FALSE)</f>
        <v>Tea</v>
      </c>
      <c r="T2959" t="str">
        <f>VLOOKUP(M2959,Product!$A$1:$D$14,4,FALSE)</f>
        <v>Regular</v>
      </c>
    </row>
    <row r="2960" spans="1:20" x14ac:dyDescent="0.3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2">
        <v>43220</v>
      </c>
      <c r="O2960" t="str">
        <f>VLOOKUP(L2960,Location!$A$1:$D$157,2,FALSE)</f>
        <v>Utah</v>
      </c>
      <c r="P2960" t="str">
        <f>VLOOKUP(L2960,Location!$A$1:$D$157,3,FALSE)</f>
        <v>West</v>
      </c>
      <c r="Q2960" t="str">
        <f>VLOOKUP(L2960,Location!$A$1:$D$157,4,FALSE)</f>
        <v>Small Market</v>
      </c>
      <c r="R2960" t="str">
        <f>VLOOKUP(M2960,Product!$A$1:$D$14,2,FALSE)</f>
        <v>Green Tea</v>
      </c>
      <c r="S2960" t="str">
        <f>VLOOKUP(M2960,Product!$A$1:$D$14,3,FALSE)</f>
        <v>Tea</v>
      </c>
      <c r="T2960" t="str">
        <f>VLOOKUP(M2960,Product!$A$1:$D$14,4,FALSE)</f>
        <v>Regular</v>
      </c>
    </row>
    <row r="2961" spans="1:20" x14ac:dyDescent="0.3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s="2">
        <v>43220</v>
      </c>
      <c r="O2961" t="str">
        <f>VLOOKUP(L2961,Location!$A$1:$D$157,2,FALSE)</f>
        <v>Utah</v>
      </c>
      <c r="P2961" t="str">
        <f>VLOOKUP(L2961,Location!$A$1:$D$157,3,FALSE)</f>
        <v>West</v>
      </c>
      <c r="Q2961" t="str">
        <f>VLOOKUP(L2961,Location!$A$1:$D$157,4,FALSE)</f>
        <v>Small Market</v>
      </c>
      <c r="R2961" t="str">
        <f>VLOOKUP(M2961,Product!$A$1:$D$14,2,FALSE)</f>
        <v>Caffe Latte</v>
      </c>
      <c r="S2961" t="str">
        <f>VLOOKUP(M2961,Product!$A$1:$D$14,3,FALSE)</f>
        <v>Espresso</v>
      </c>
      <c r="T2961" t="str">
        <f>VLOOKUP(M2961,Product!$A$1:$D$14,4,FALSE)</f>
        <v>Regular</v>
      </c>
    </row>
    <row r="2962" spans="1:20" x14ac:dyDescent="0.3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s="2">
        <v>43220</v>
      </c>
      <c r="O2962" t="str">
        <f>VLOOKUP(L2962,Location!$A$1:$D$157,2,FALSE)</f>
        <v>Utah</v>
      </c>
      <c r="P2962" t="str">
        <f>VLOOKUP(L2962,Location!$A$1:$D$157,3,FALSE)</f>
        <v>West</v>
      </c>
      <c r="Q2962" t="str">
        <f>VLOOKUP(L2962,Location!$A$1:$D$157,4,FALSE)</f>
        <v>Small Market</v>
      </c>
      <c r="R2962" t="str">
        <f>VLOOKUP(M2962,Product!$A$1:$D$14,2,FALSE)</f>
        <v>Caffe Mocha</v>
      </c>
      <c r="S2962" t="str">
        <f>VLOOKUP(M2962,Product!$A$1:$D$14,3,FALSE)</f>
        <v>Espresso</v>
      </c>
      <c r="T2962" t="str">
        <f>VLOOKUP(M2962,Product!$A$1:$D$14,4,FALSE)</f>
        <v>Regular</v>
      </c>
    </row>
    <row r="2963" spans="1:20" x14ac:dyDescent="0.3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s="2">
        <v>43220</v>
      </c>
      <c r="O2963" t="str">
        <f>VLOOKUP(L2963,Location!$A$1:$D$157,2,FALSE)</f>
        <v>Utah</v>
      </c>
      <c r="P2963" t="str">
        <f>VLOOKUP(L2963,Location!$A$1:$D$157,3,FALSE)</f>
        <v>West</v>
      </c>
      <c r="Q2963" t="str">
        <f>VLOOKUP(L2963,Location!$A$1:$D$157,4,FALSE)</f>
        <v>Small Market</v>
      </c>
      <c r="R2963" t="str">
        <f>VLOOKUP(M2963,Product!$A$1:$D$14,2,FALSE)</f>
        <v>Decaf Espresso</v>
      </c>
      <c r="S2963" t="str">
        <f>VLOOKUP(M2963,Product!$A$1:$D$14,3,FALSE)</f>
        <v>Espresso</v>
      </c>
      <c r="T2963" t="str">
        <f>VLOOKUP(M2963,Product!$A$1:$D$14,4,FALSE)</f>
        <v>Decaf</v>
      </c>
    </row>
    <row r="2964" spans="1:20" x14ac:dyDescent="0.3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2">
        <v>43220</v>
      </c>
      <c r="O2964" t="str">
        <f>VLOOKUP(L2964,Location!$A$1:$D$157,2,FALSE)</f>
        <v>Utah</v>
      </c>
      <c r="P2964" t="str">
        <f>VLOOKUP(L2964,Location!$A$1:$D$157,3,FALSE)</f>
        <v>West</v>
      </c>
      <c r="Q2964" t="str">
        <f>VLOOKUP(L2964,Location!$A$1:$D$157,4,FALSE)</f>
        <v>Small Market</v>
      </c>
      <c r="R2964" t="str">
        <f>VLOOKUP(M2964,Product!$A$1:$D$14,2,FALSE)</f>
        <v>Amaretto</v>
      </c>
      <c r="S2964" t="str">
        <f>VLOOKUP(M2964,Product!$A$1:$D$14,3,FALSE)</f>
        <v>Coffee</v>
      </c>
      <c r="T2964" t="str">
        <f>VLOOKUP(M2964,Product!$A$1:$D$14,4,FALSE)</f>
        <v>Regular</v>
      </c>
    </row>
    <row r="2965" spans="1:20" x14ac:dyDescent="0.3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s="2">
        <v>43220</v>
      </c>
      <c r="O2965" t="str">
        <f>VLOOKUP(L2965,Location!$A$1:$D$157,2,FALSE)</f>
        <v>Utah</v>
      </c>
      <c r="P2965" t="str">
        <f>VLOOKUP(L2965,Location!$A$1:$D$157,3,FALSE)</f>
        <v>West</v>
      </c>
      <c r="Q2965" t="str">
        <f>VLOOKUP(L2965,Location!$A$1:$D$157,4,FALSE)</f>
        <v>Small Market</v>
      </c>
      <c r="R2965" t="str">
        <f>VLOOKUP(M2965,Product!$A$1:$D$14,2,FALSE)</f>
        <v>Columbian</v>
      </c>
      <c r="S2965" t="str">
        <f>VLOOKUP(M2965,Product!$A$1:$D$14,3,FALSE)</f>
        <v>Coffee</v>
      </c>
      <c r="T2965" t="str">
        <f>VLOOKUP(M2965,Product!$A$1:$D$14,4,FALSE)</f>
        <v>Regular</v>
      </c>
    </row>
    <row r="2966" spans="1:20" x14ac:dyDescent="0.3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s="2">
        <v>43220</v>
      </c>
      <c r="O2966" t="str">
        <f>VLOOKUP(L2966,Location!$A$1:$D$157,2,FALSE)</f>
        <v>Utah</v>
      </c>
      <c r="P2966" t="str">
        <f>VLOOKUP(L2966,Location!$A$1:$D$157,3,FALSE)</f>
        <v>West</v>
      </c>
      <c r="Q2966" t="str">
        <f>VLOOKUP(L2966,Location!$A$1:$D$157,4,FALSE)</f>
        <v>Small Market</v>
      </c>
      <c r="R2966" t="str">
        <f>VLOOKUP(M2966,Product!$A$1:$D$14,2,FALSE)</f>
        <v>Decaf Irish Cream</v>
      </c>
      <c r="S2966" t="str">
        <f>VLOOKUP(M2966,Product!$A$1:$D$14,3,FALSE)</f>
        <v>Coffee</v>
      </c>
      <c r="T2966" t="str">
        <f>VLOOKUP(M2966,Product!$A$1:$D$14,4,FALSE)</f>
        <v>Decaf</v>
      </c>
    </row>
    <row r="2967" spans="1:20" x14ac:dyDescent="0.3">
      <c r="A2967">
        <v>153</v>
      </c>
      <c r="B2967">
        <v>152</v>
      </c>
      <c r="C2967">
        <v>254</v>
      </c>
      <c r="D2967">
        <v>120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2">
        <v>43220</v>
      </c>
      <c r="O2967" t="str">
        <f>VLOOKUP(L2967,Location!$A$1:$D$157,2,FALSE)</f>
        <v>California</v>
      </c>
      <c r="P2967" t="str">
        <f>VLOOKUP(L2967,Location!$A$1:$D$157,3,FALSE)</f>
        <v>West</v>
      </c>
      <c r="Q2967" t="str">
        <f>VLOOKUP(L2967,Location!$A$1:$D$157,4,FALSE)</f>
        <v>Major Market</v>
      </c>
      <c r="R2967" t="str">
        <f>VLOOKUP(M2967,Product!$A$1:$D$14,2,FALSE)</f>
        <v>Chamomile</v>
      </c>
      <c r="S2967" t="str">
        <f>VLOOKUP(M2967,Product!$A$1:$D$14,3,FALSE)</f>
        <v>Herbal Tea</v>
      </c>
      <c r="T2967" t="str">
        <f>VLOOKUP(M2967,Product!$A$1:$D$14,4,FALSE)</f>
        <v>Decaf</v>
      </c>
    </row>
    <row r="2968" spans="1:20" x14ac:dyDescent="0.3">
      <c r="A2968">
        <v>253</v>
      </c>
      <c r="B2968">
        <v>277</v>
      </c>
      <c r="C2968">
        <v>507</v>
      </c>
      <c r="D2968">
        <v>272</v>
      </c>
      <c r="E2968">
        <v>87</v>
      </c>
      <c r="F2968">
        <v>72</v>
      </c>
      <c r="G2968">
        <v>1060</v>
      </c>
      <c r="H2968">
        <v>180</v>
      </c>
      <c r="I2968">
        <v>158</v>
      </c>
      <c r="J2968">
        <v>250</v>
      </c>
      <c r="K2968">
        <v>450</v>
      </c>
      <c r="L2968">
        <v>559</v>
      </c>
      <c r="M2968">
        <v>9</v>
      </c>
      <c r="N2968" s="2">
        <v>43220</v>
      </c>
      <c r="O2968" t="str">
        <f>VLOOKUP(L2968,Location!$A$1:$D$157,2,FALSE)</f>
        <v>California</v>
      </c>
      <c r="P2968" t="str">
        <f>VLOOKUP(L2968,Location!$A$1:$D$157,3,FALSE)</f>
        <v>West</v>
      </c>
      <c r="Q2968" t="str">
        <f>VLOOKUP(L2968,Location!$A$1:$D$157,4,FALSE)</f>
        <v>Major Market</v>
      </c>
      <c r="R2968" t="str">
        <f>VLOOKUP(M2968,Product!$A$1:$D$14,2,FALSE)</f>
        <v>Lemon</v>
      </c>
      <c r="S2968" t="str">
        <f>VLOOKUP(M2968,Product!$A$1:$D$14,3,FALSE)</f>
        <v>Herbal Tea</v>
      </c>
      <c r="T2968" t="str">
        <f>VLOOKUP(M2968,Product!$A$1:$D$14,4,FALSE)</f>
        <v>Decaf</v>
      </c>
    </row>
    <row r="2969" spans="1:20" x14ac:dyDescent="0.3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s="2">
        <v>43220</v>
      </c>
      <c r="O2969" t="str">
        <f>VLOOKUP(L2969,Location!$A$1:$D$157,2,FALSE)</f>
        <v>California</v>
      </c>
      <c r="P2969" t="str">
        <f>VLOOKUP(L2969,Location!$A$1:$D$157,3,FALSE)</f>
        <v>West</v>
      </c>
      <c r="Q2969" t="str">
        <f>VLOOKUP(L2969,Location!$A$1:$D$157,4,FALSE)</f>
        <v>Major Market</v>
      </c>
      <c r="R2969" t="str">
        <f>VLOOKUP(M2969,Product!$A$1:$D$14,2,FALSE)</f>
        <v>Mint</v>
      </c>
      <c r="S2969" t="str">
        <f>VLOOKUP(M2969,Product!$A$1:$D$14,3,FALSE)</f>
        <v>Herbal Tea</v>
      </c>
      <c r="T2969" t="str">
        <f>VLOOKUP(M2969,Product!$A$1:$D$14,4,FALSE)</f>
        <v>Decaf</v>
      </c>
    </row>
    <row r="2970" spans="1:20" x14ac:dyDescent="0.3">
      <c r="A2970">
        <v>153</v>
      </c>
      <c r="B2970">
        <v>152</v>
      </c>
      <c r="C2970">
        <v>254</v>
      </c>
      <c r="D2970">
        <v>110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s="2">
        <v>43220</v>
      </c>
      <c r="O2970" t="str">
        <f>VLOOKUP(L2970,Location!$A$1:$D$157,2,FALSE)</f>
        <v>California</v>
      </c>
      <c r="P2970" t="str">
        <f>VLOOKUP(L2970,Location!$A$1:$D$157,3,FALSE)</f>
        <v>West</v>
      </c>
      <c r="Q2970" t="str">
        <f>VLOOKUP(L2970,Location!$A$1:$D$157,4,FALSE)</f>
        <v>Major Market</v>
      </c>
      <c r="R2970" t="str">
        <f>VLOOKUP(M2970,Product!$A$1:$D$14,2,FALSE)</f>
        <v>Darjeeling</v>
      </c>
      <c r="S2970" t="str">
        <f>VLOOKUP(M2970,Product!$A$1:$D$14,3,FALSE)</f>
        <v>Tea</v>
      </c>
      <c r="T2970" t="str">
        <f>VLOOKUP(M2970,Product!$A$1:$D$14,4,FALSE)</f>
        <v>Regular</v>
      </c>
    </row>
    <row r="2971" spans="1:20" x14ac:dyDescent="0.3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s="2">
        <v>43220</v>
      </c>
      <c r="O2971" t="str">
        <f>VLOOKUP(L2971,Location!$A$1:$D$157,2,FALSE)</f>
        <v>California</v>
      </c>
      <c r="P2971" t="str">
        <f>VLOOKUP(L2971,Location!$A$1:$D$157,3,FALSE)</f>
        <v>West</v>
      </c>
      <c r="Q2971" t="str">
        <f>VLOOKUP(L2971,Location!$A$1:$D$157,4,FALSE)</f>
        <v>Major Market</v>
      </c>
      <c r="R2971" t="str">
        <f>VLOOKUP(M2971,Product!$A$1:$D$14,2,FALSE)</f>
        <v>Earl Grey</v>
      </c>
      <c r="S2971" t="str">
        <f>VLOOKUP(M2971,Product!$A$1:$D$14,3,FALSE)</f>
        <v>Tea</v>
      </c>
      <c r="T2971" t="str">
        <f>VLOOKUP(M2971,Product!$A$1:$D$14,4,FALSE)</f>
        <v>Regular</v>
      </c>
    </row>
    <row r="2972" spans="1:20" x14ac:dyDescent="0.3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s="2">
        <v>43220</v>
      </c>
      <c r="O2972" t="str">
        <f>VLOOKUP(L2972,Location!$A$1:$D$157,2,FALSE)</f>
        <v>California</v>
      </c>
      <c r="P2972" t="str">
        <f>VLOOKUP(L2972,Location!$A$1:$D$157,3,FALSE)</f>
        <v>West</v>
      </c>
      <c r="Q2972" t="str">
        <f>VLOOKUP(L2972,Location!$A$1:$D$157,4,FALSE)</f>
        <v>Major Market</v>
      </c>
      <c r="R2972" t="str">
        <f>VLOOKUP(M2972,Product!$A$1:$D$14,2,FALSE)</f>
        <v>Green Tea</v>
      </c>
      <c r="S2972" t="str">
        <f>VLOOKUP(M2972,Product!$A$1:$D$14,3,FALSE)</f>
        <v>Tea</v>
      </c>
      <c r="T2972" t="str">
        <f>VLOOKUP(M2972,Product!$A$1:$D$14,4,FALSE)</f>
        <v>Regular</v>
      </c>
    </row>
    <row r="2973" spans="1:20" x14ac:dyDescent="0.3">
      <c r="A2973">
        <v>228</v>
      </c>
      <c r="B2973">
        <v>261</v>
      </c>
      <c r="C2973">
        <v>516</v>
      </c>
      <c r="D2973">
        <v>234</v>
      </c>
      <c r="E2973">
        <v>89</v>
      </c>
      <c r="F2973">
        <v>72</v>
      </c>
      <c r="G2973">
        <v>1559</v>
      </c>
      <c r="H2973">
        <v>180</v>
      </c>
      <c r="I2973">
        <v>161</v>
      </c>
      <c r="J2973">
        <v>260</v>
      </c>
      <c r="K2973">
        <v>500</v>
      </c>
      <c r="L2973">
        <v>650</v>
      </c>
      <c r="M2973">
        <v>4</v>
      </c>
      <c r="N2973" s="2">
        <v>43220</v>
      </c>
      <c r="O2973" t="str">
        <f>VLOOKUP(L2973,Location!$A$1:$D$157,2,FALSE)</f>
        <v>California</v>
      </c>
      <c r="P2973" t="str">
        <f>VLOOKUP(L2973,Location!$A$1:$D$157,3,FALSE)</f>
        <v>West</v>
      </c>
      <c r="Q2973" t="str">
        <f>VLOOKUP(L2973,Location!$A$1:$D$157,4,FALSE)</f>
        <v>Major Market</v>
      </c>
      <c r="R2973" t="str">
        <f>VLOOKUP(M2973,Product!$A$1:$D$14,2,FALSE)</f>
        <v>Caffe Latte</v>
      </c>
      <c r="S2973" t="str">
        <f>VLOOKUP(M2973,Product!$A$1:$D$14,3,FALSE)</f>
        <v>Espresso</v>
      </c>
      <c r="T2973" t="str">
        <f>VLOOKUP(M2973,Product!$A$1:$D$14,4,FALSE)</f>
        <v>Regular</v>
      </c>
    </row>
    <row r="2974" spans="1:20" x14ac:dyDescent="0.3">
      <c r="A2974">
        <v>35</v>
      </c>
      <c r="B2974">
        <v>168</v>
      </c>
      <c r="C2974">
        <v>286</v>
      </c>
      <c r="D2974">
        <v>83</v>
      </c>
      <c r="E2974">
        <v>133</v>
      </c>
      <c r="F2974">
        <v>109</v>
      </c>
      <c r="G2974">
        <v>788</v>
      </c>
      <c r="H2974">
        <v>30</v>
      </c>
      <c r="I2974">
        <v>138</v>
      </c>
      <c r="J2974">
        <v>160</v>
      </c>
      <c r="K2974">
        <v>270</v>
      </c>
      <c r="L2974">
        <v>707</v>
      </c>
      <c r="M2974">
        <v>5</v>
      </c>
      <c r="N2974" s="2">
        <v>43220</v>
      </c>
      <c r="O2974" t="str">
        <f>VLOOKUP(L2974,Location!$A$1:$D$157,2,FALSE)</f>
        <v>California</v>
      </c>
      <c r="P2974" t="str">
        <f>VLOOKUP(L2974,Location!$A$1:$D$157,3,FALSE)</f>
        <v>West</v>
      </c>
      <c r="Q2974" t="str">
        <f>VLOOKUP(L2974,Location!$A$1:$D$157,4,FALSE)</f>
        <v>Major Market</v>
      </c>
      <c r="R2974" t="str">
        <f>VLOOKUP(M2974,Product!$A$1:$D$14,2,FALSE)</f>
        <v>Caffe Mocha</v>
      </c>
      <c r="S2974" t="str">
        <f>VLOOKUP(M2974,Product!$A$1:$D$14,3,FALSE)</f>
        <v>Espresso</v>
      </c>
      <c r="T2974" t="str">
        <f>VLOOKUP(M2974,Product!$A$1:$D$14,4,FALSE)</f>
        <v>Regular</v>
      </c>
    </row>
    <row r="2975" spans="1:20" x14ac:dyDescent="0.3">
      <c r="A2975">
        <v>317</v>
      </c>
      <c r="B2975">
        <v>349</v>
      </c>
      <c r="C2975">
        <v>607</v>
      </c>
      <c r="D2975">
        <v>209</v>
      </c>
      <c r="E2975">
        <v>111</v>
      </c>
      <c r="F2975">
        <v>86</v>
      </c>
      <c r="G2975">
        <v>1433</v>
      </c>
      <c r="H2975">
        <v>220</v>
      </c>
      <c r="I2975">
        <v>177</v>
      </c>
      <c r="J2975">
        <v>330</v>
      </c>
      <c r="K2975">
        <v>580</v>
      </c>
      <c r="L2975">
        <v>310</v>
      </c>
      <c r="M2975">
        <v>6</v>
      </c>
      <c r="N2975" s="2">
        <v>43220</v>
      </c>
      <c r="O2975" t="str">
        <f>VLOOKUP(L2975,Location!$A$1:$D$157,2,FALSE)</f>
        <v>California</v>
      </c>
      <c r="P2975" t="str">
        <f>VLOOKUP(L2975,Location!$A$1:$D$157,3,FALSE)</f>
        <v>West</v>
      </c>
      <c r="Q2975" t="str">
        <f>VLOOKUP(L2975,Location!$A$1:$D$157,4,FALSE)</f>
        <v>Major Market</v>
      </c>
      <c r="R2975" t="str">
        <f>VLOOKUP(M2975,Product!$A$1:$D$14,2,FALSE)</f>
        <v>Decaf Espresso</v>
      </c>
      <c r="S2975" t="str">
        <f>VLOOKUP(M2975,Product!$A$1:$D$14,3,FALSE)</f>
        <v>Espresso</v>
      </c>
      <c r="T2975" t="str">
        <f>VLOOKUP(M2975,Product!$A$1:$D$14,4,FALSE)</f>
        <v>Decaf</v>
      </c>
    </row>
    <row r="2976" spans="1:20" x14ac:dyDescent="0.3">
      <c r="A2976">
        <v>-116</v>
      </c>
      <c r="B2976">
        <v>-21</v>
      </c>
      <c r="C2976">
        <v>105</v>
      </c>
      <c r="D2976">
        <v>94</v>
      </c>
      <c r="E2976">
        <v>59</v>
      </c>
      <c r="F2976">
        <v>40</v>
      </c>
      <c r="G2976">
        <v>1215</v>
      </c>
      <c r="H2976">
        <v>-80</v>
      </c>
      <c r="I2976">
        <v>191</v>
      </c>
      <c r="J2976">
        <v>-30</v>
      </c>
      <c r="K2976">
        <v>130</v>
      </c>
      <c r="L2976">
        <v>805</v>
      </c>
      <c r="M2976">
        <v>1</v>
      </c>
      <c r="N2976" s="2">
        <v>43220</v>
      </c>
      <c r="O2976" t="str">
        <f>VLOOKUP(L2976,Location!$A$1:$D$157,2,FALSE)</f>
        <v>California</v>
      </c>
      <c r="P2976" t="str">
        <f>VLOOKUP(L2976,Location!$A$1:$D$157,3,FALSE)</f>
        <v>West</v>
      </c>
      <c r="Q2976" t="str">
        <f>VLOOKUP(L2976,Location!$A$1:$D$157,4,FALSE)</f>
        <v>Major Market</v>
      </c>
      <c r="R2976" t="str">
        <f>VLOOKUP(M2976,Product!$A$1:$D$14,2,FALSE)</f>
        <v>Amaretto</v>
      </c>
      <c r="S2976" t="str">
        <f>VLOOKUP(M2976,Product!$A$1:$D$14,3,FALSE)</f>
        <v>Coffee</v>
      </c>
      <c r="T2976" t="str">
        <f>VLOOKUP(M2976,Product!$A$1:$D$14,4,FALSE)</f>
        <v>Regular</v>
      </c>
    </row>
    <row r="2977" spans="1:20" x14ac:dyDescent="0.3">
      <c r="A2977">
        <v>407</v>
      </c>
      <c r="B2977">
        <v>454</v>
      </c>
      <c r="C2977">
        <v>749</v>
      </c>
      <c r="D2977">
        <v>259</v>
      </c>
      <c r="E2977">
        <v>148</v>
      </c>
      <c r="F2977">
        <v>105</v>
      </c>
      <c r="G2977">
        <v>2250</v>
      </c>
      <c r="H2977">
        <v>410</v>
      </c>
      <c r="I2977">
        <v>357</v>
      </c>
      <c r="J2977">
        <v>560</v>
      </c>
      <c r="K2977">
        <v>940</v>
      </c>
      <c r="L2977">
        <v>707</v>
      </c>
      <c r="M2977">
        <v>2</v>
      </c>
      <c r="N2977" s="2">
        <v>43220</v>
      </c>
      <c r="O2977" t="str">
        <f>VLOOKUP(L2977,Location!$A$1:$D$157,2,FALSE)</f>
        <v>California</v>
      </c>
      <c r="P2977" t="str">
        <f>VLOOKUP(L2977,Location!$A$1:$D$157,3,FALSE)</f>
        <v>West</v>
      </c>
      <c r="Q2977" t="str">
        <f>VLOOKUP(L2977,Location!$A$1:$D$157,4,FALSE)</f>
        <v>Major Market</v>
      </c>
      <c r="R2977" t="str">
        <f>VLOOKUP(M2977,Product!$A$1:$D$14,2,FALSE)</f>
        <v>Columbian</v>
      </c>
      <c r="S2977" t="str">
        <f>VLOOKUP(M2977,Product!$A$1:$D$14,3,FALSE)</f>
        <v>Coffee</v>
      </c>
      <c r="T2977" t="str">
        <f>VLOOKUP(M2977,Product!$A$1:$D$14,4,FALSE)</f>
        <v>Regular</v>
      </c>
    </row>
    <row r="2978" spans="1:20" x14ac:dyDescent="0.3">
      <c r="A2978">
        <v>-196</v>
      </c>
      <c r="B2978">
        <v>-32</v>
      </c>
      <c r="C2978">
        <v>162</v>
      </c>
      <c r="D2978">
        <v>174</v>
      </c>
      <c r="E2978">
        <v>102</v>
      </c>
      <c r="F2978">
        <v>64</v>
      </c>
      <c r="G2978">
        <v>1952</v>
      </c>
      <c r="H2978">
        <v>-140</v>
      </c>
      <c r="I2978">
        <v>165</v>
      </c>
      <c r="J2978">
        <v>-40</v>
      </c>
      <c r="K2978">
        <v>200</v>
      </c>
      <c r="L2978">
        <v>925</v>
      </c>
      <c r="M2978">
        <v>3</v>
      </c>
      <c r="N2978" s="2">
        <v>43220</v>
      </c>
      <c r="O2978" t="str">
        <f>VLOOKUP(L2978,Location!$A$1:$D$157,2,FALSE)</f>
        <v>California</v>
      </c>
      <c r="P2978" t="str">
        <f>VLOOKUP(L2978,Location!$A$1:$D$157,3,FALSE)</f>
        <v>West</v>
      </c>
      <c r="Q2978" t="str">
        <f>VLOOKUP(L2978,Location!$A$1:$D$157,4,FALSE)</f>
        <v>Major Market</v>
      </c>
      <c r="R2978" t="str">
        <f>VLOOKUP(M2978,Product!$A$1:$D$14,2,FALSE)</f>
        <v>Decaf Irish Cream</v>
      </c>
      <c r="S2978" t="str">
        <f>VLOOKUP(M2978,Product!$A$1:$D$14,3,FALSE)</f>
        <v>Coffee</v>
      </c>
      <c r="T2978" t="str">
        <f>VLOOKUP(M2978,Product!$A$1:$D$14,4,FALSE)</f>
        <v>Decaf</v>
      </c>
    </row>
    <row r="2979" spans="1:20" x14ac:dyDescent="0.3">
      <c r="A2979">
        <v>35</v>
      </c>
      <c r="B2979">
        <v>168</v>
      </c>
      <c r="C2979">
        <v>286</v>
      </c>
      <c r="D2979">
        <v>131</v>
      </c>
      <c r="E2979">
        <v>133</v>
      </c>
      <c r="F2979">
        <v>109</v>
      </c>
      <c r="G2979">
        <v>788</v>
      </c>
      <c r="H2979">
        <v>40</v>
      </c>
      <c r="I2979">
        <v>95</v>
      </c>
      <c r="J2979">
        <v>150</v>
      </c>
      <c r="K2979">
        <v>250</v>
      </c>
      <c r="L2979">
        <v>775</v>
      </c>
      <c r="M2979">
        <v>8</v>
      </c>
      <c r="N2979" s="2">
        <v>43220</v>
      </c>
      <c r="O2979" t="str">
        <f>VLOOKUP(L2979,Location!$A$1:$D$157,2,FALSE)</f>
        <v>Nevada</v>
      </c>
      <c r="P2979" t="str">
        <f>VLOOKUP(L2979,Location!$A$1:$D$157,3,FALSE)</f>
        <v>West</v>
      </c>
      <c r="Q2979" t="str">
        <f>VLOOKUP(L2979,Location!$A$1:$D$157,4,FALSE)</f>
        <v>Small Market</v>
      </c>
      <c r="R2979" t="str">
        <f>VLOOKUP(M2979,Product!$A$1:$D$14,2,FALSE)</f>
        <v>Chamomile</v>
      </c>
      <c r="S2979" t="str">
        <f>VLOOKUP(M2979,Product!$A$1:$D$14,3,FALSE)</f>
        <v>Herbal Tea</v>
      </c>
      <c r="T2979" t="str">
        <f>VLOOKUP(M2979,Product!$A$1:$D$14,4,FALSE)</f>
        <v>Decaf</v>
      </c>
    </row>
    <row r="2980" spans="1:20" x14ac:dyDescent="0.3">
      <c r="A2980">
        <v>221</v>
      </c>
      <c r="B2980">
        <v>270</v>
      </c>
      <c r="C2980">
        <v>461</v>
      </c>
      <c r="D2980">
        <v>152</v>
      </c>
      <c r="E2980">
        <v>102</v>
      </c>
      <c r="F2980">
        <v>64</v>
      </c>
      <c r="G2980">
        <v>956</v>
      </c>
      <c r="H2980">
        <v>160</v>
      </c>
      <c r="I2980">
        <v>188</v>
      </c>
      <c r="J2980">
        <v>240</v>
      </c>
      <c r="K2980">
        <v>400</v>
      </c>
      <c r="L2980">
        <v>702</v>
      </c>
      <c r="M2980">
        <v>9</v>
      </c>
      <c r="N2980" s="2">
        <v>43220</v>
      </c>
      <c r="O2980" t="str">
        <f>VLOOKUP(L2980,Location!$A$1:$D$157,2,FALSE)</f>
        <v>Nevada</v>
      </c>
      <c r="P2980" t="str">
        <f>VLOOKUP(L2980,Location!$A$1:$D$157,3,FALSE)</f>
        <v>West</v>
      </c>
      <c r="Q2980" t="str">
        <f>VLOOKUP(L2980,Location!$A$1:$D$157,4,FALSE)</f>
        <v>Small Market</v>
      </c>
      <c r="R2980" t="str">
        <f>VLOOKUP(M2980,Product!$A$1:$D$14,2,FALSE)</f>
        <v>Lemon</v>
      </c>
      <c r="S2980" t="str">
        <f>VLOOKUP(M2980,Product!$A$1:$D$14,3,FALSE)</f>
        <v>Herbal Tea</v>
      </c>
      <c r="T2980" t="str">
        <f>VLOOKUP(M2980,Product!$A$1:$D$14,4,FALSE)</f>
        <v>Decaf</v>
      </c>
    </row>
    <row r="2981" spans="1:20" x14ac:dyDescent="0.3">
      <c r="A2981">
        <v>167</v>
      </c>
      <c r="B2981">
        <v>185</v>
      </c>
      <c r="C2981">
        <v>309</v>
      </c>
      <c r="D2981">
        <v>135</v>
      </c>
      <c r="E2981">
        <v>60</v>
      </c>
      <c r="F2981">
        <v>40</v>
      </c>
      <c r="G2981">
        <v>671</v>
      </c>
      <c r="H2981">
        <v>120</v>
      </c>
      <c r="I2981">
        <v>60</v>
      </c>
      <c r="J2981">
        <v>170</v>
      </c>
      <c r="K2981">
        <v>270</v>
      </c>
      <c r="L2981">
        <v>702</v>
      </c>
      <c r="M2981">
        <v>10</v>
      </c>
      <c r="N2981" s="2">
        <v>43220</v>
      </c>
      <c r="O2981" t="str">
        <f>VLOOKUP(L2981,Location!$A$1:$D$157,2,FALSE)</f>
        <v>Nevada</v>
      </c>
      <c r="P2981" t="str">
        <f>VLOOKUP(L2981,Location!$A$1:$D$157,3,FALSE)</f>
        <v>West</v>
      </c>
      <c r="Q2981" t="str">
        <f>VLOOKUP(L2981,Location!$A$1:$D$157,4,FALSE)</f>
        <v>Small Market</v>
      </c>
      <c r="R2981" t="str">
        <f>VLOOKUP(M2981,Product!$A$1:$D$14,2,FALSE)</f>
        <v>Mint</v>
      </c>
      <c r="S2981" t="str">
        <f>VLOOKUP(M2981,Product!$A$1:$D$14,3,FALSE)</f>
        <v>Herbal Tea</v>
      </c>
      <c r="T2981" t="str">
        <f>VLOOKUP(M2981,Product!$A$1:$D$14,4,FALSE)</f>
        <v>Decaf</v>
      </c>
    </row>
    <row r="2982" spans="1:20" x14ac:dyDescent="0.3">
      <c r="A2982">
        <v>319</v>
      </c>
      <c r="B2982">
        <v>349</v>
      </c>
      <c r="C2982">
        <v>607</v>
      </c>
      <c r="D2982">
        <v>275</v>
      </c>
      <c r="E2982">
        <v>110</v>
      </c>
      <c r="F2982">
        <v>86</v>
      </c>
      <c r="G2982">
        <v>1433</v>
      </c>
      <c r="H2982">
        <v>170</v>
      </c>
      <c r="I2982">
        <v>199</v>
      </c>
      <c r="J2982">
        <v>240</v>
      </c>
      <c r="K2982">
        <v>410</v>
      </c>
      <c r="L2982">
        <v>775</v>
      </c>
      <c r="M2982">
        <v>11</v>
      </c>
      <c r="N2982" s="2">
        <v>43220</v>
      </c>
      <c r="O2982" t="str">
        <f>VLOOKUP(L2982,Location!$A$1:$D$157,2,FALSE)</f>
        <v>Nevada</v>
      </c>
      <c r="P2982" t="str">
        <f>VLOOKUP(L2982,Location!$A$1:$D$157,3,FALSE)</f>
        <v>West</v>
      </c>
      <c r="Q2982" t="str">
        <f>VLOOKUP(L2982,Location!$A$1:$D$157,4,FALSE)</f>
        <v>Small Market</v>
      </c>
      <c r="R2982" t="str">
        <f>VLOOKUP(M2982,Product!$A$1:$D$14,2,FALSE)</f>
        <v>Darjeeling</v>
      </c>
      <c r="S2982" t="str">
        <f>VLOOKUP(M2982,Product!$A$1:$D$14,3,FALSE)</f>
        <v>Tea</v>
      </c>
      <c r="T2982" t="str">
        <f>VLOOKUP(M2982,Product!$A$1:$D$14,4,FALSE)</f>
        <v>Regular</v>
      </c>
    </row>
    <row r="2983" spans="1:20" x14ac:dyDescent="0.3">
      <c r="A2983">
        <v>226</v>
      </c>
      <c r="B2983">
        <v>261</v>
      </c>
      <c r="C2983">
        <v>516</v>
      </c>
      <c r="D2983">
        <v>324</v>
      </c>
      <c r="E2983">
        <v>90</v>
      </c>
      <c r="F2983">
        <v>72</v>
      </c>
      <c r="G2983">
        <v>1559</v>
      </c>
      <c r="H2983">
        <v>120</v>
      </c>
      <c r="I2983">
        <v>151</v>
      </c>
      <c r="J2983">
        <v>180</v>
      </c>
      <c r="K2983">
        <v>350</v>
      </c>
      <c r="L2983">
        <v>775</v>
      </c>
      <c r="M2983">
        <v>12</v>
      </c>
      <c r="N2983" s="2">
        <v>43220</v>
      </c>
      <c r="O2983" t="str">
        <f>VLOOKUP(L2983,Location!$A$1:$D$157,2,FALSE)</f>
        <v>Nevada</v>
      </c>
      <c r="P2983" t="str">
        <f>VLOOKUP(L2983,Location!$A$1:$D$157,3,FALSE)</f>
        <v>West</v>
      </c>
      <c r="Q2983" t="str">
        <f>VLOOKUP(L2983,Location!$A$1:$D$157,4,FALSE)</f>
        <v>Small Market</v>
      </c>
      <c r="R2983" t="str">
        <f>VLOOKUP(M2983,Product!$A$1:$D$14,2,FALSE)</f>
        <v>Earl Grey</v>
      </c>
      <c r="S2983" t="str">
        <f>VLOOKUP(M2983,Product!$A$1:$D$14,3,FALSE)</f>
        <v>Tea</v>
      </c>
      <c r="T2983" t="str">
        <f>VLOOKUP(M2983,Product!$A$1:$D$14,4,FALSE)</f>
        <v>Regular</v>
      </c>
    </row>
    <row r="2984" spans="1:20" x14ac:dyDescent="0.3">
      <c r="A2984">
        <v>-524</v>
      </c>
      <c r="B2984">
        <v>-265</v>
      </c>
      <c r="C2984">
        <v>18</v>
      </c>
      <c r="D2984">
        <v>291</v>
      </c>
      <c r="E2984">
        <v>124</v>
      </c>
      <c r="F2984">
        <v>100</v>
      </c>
      <c r="G2984">
        <v>3742</v>
      </c>
      <c r="H2984">
        <v>-250</v>
      </c>
      <c r="I2984">
        <v>192</v>
      </c>
      <c r="J2984">
        <v>-170</v>
      </c>
      <c r="K2984">
        <v>0</v>
      </c>
      <c r="L2984">
        <v>702</v>
      </c>
      <c r="M2984">
        <v>13</v>
      </c>
      <c r="N2984" s="2">
        <v>43220</v>
      </c>
      <c r="O2984" t="str">
        <f>VLOOKUP(L2984,Location!$A$1:$D$157,2,FALSE)</f>
        <v>Nevada</v>
      </c>
      <c r="P2984" t="str">
        <f>VLOOKUP(L2984,Location!$A$1:$D$157,3,FALSE)</f>
        <v>West</v>
      </c>
      <c r="Q2984" t="str">
        <f>VLOOKUP(L2984,Location!$A$1:$D$157,4,FALSE)</f>
        <v>Small Market</v>
      </c>
      <c r="R2984" t="str">
        <f>VLOOKUP(M2984,Product!$A$1:$D$14,2,FALSE)</f>
        <v>Green Tea</v>
      </c>
      <c r="S2984" t="str">
        <f>VLOOKUP(M2984,Product!$A$1:$D$14,3,FALSE)</f>
        <v>Tea</v>
      </c>
      <c r="T2984" t="str">
        <f>VLOOKUP(M2984,Product!$A$1:$D$14,4,FALSE)</f>
        <v>Regular</v>
      </c>
    </row>
    <row r="2985" spans="1:20" x14ac:dyDescent="0.3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s="2">
        <v>43220</v>
      </c>
      <c r="O2985" t="str">
        <f>VLOOKUP(L2985,Location!$A$1:$D$157,2,FALSE)</f>
        <v>Nevada</v>
      </c>
      <c r="P2985" t="str">
        <f>VLOOKUP(L2985,Location!$A$1:$D$157,3,FALSE)</f>
        <v>West</v>
      </c>
      <c r="Q2985" t="str">
        <f>VLOOKUP(L2985,Location!$A$1:$D$157,4,FALSE)</f>
        <v>Small Market</v>
      </c>
      <c r="R2985" t="str">
        <f>VLOOKUP(M2985,Product!$A$1:$D$14,2,FALSE)</f>
        <v>Caffe Latte</v>
      </c>
      <c r="S2985" t="str">
        <f>VLOOKUP(M2985,Product!$A$1:$D$14,3,FALSE)</f>
        <v>Espresso</v>
      </c>
      <c r="T2985" t="str">
        <f>VLOOKUP(M2985,Product!$A$1:$D$14,4,FALSE)</f>
        <v>Regular</v>
      </c>
    </row>
    <row r="2986" spans="1:20" x14ac:dyDescent="0.3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2">
        <v>43220</v>
      </c>
      <c r="O2986" t="str">
        <f>VLOOKUP(L2986,Location!$A$1:$D$157,2,FALSE)</f>
        <v>Nevada</v>
      </c>
      <c r="P2986" t="str">
        <f>VLOOKUP(L2986,Location!$A$1:$D$157,3,FALSE)</f>
        <v>West</v>
      </c>
      <c r="Q2986" t="str">
        <f>VLOOKUP(L2986,Location!$A$1:$D$157,4,FALSE)</f>
        <v>Small Market</v>
      </c>
      <c r="R2986" t="str">
        <f>VLOOKUP(M2986,Product!$A$1:$D$14,2,FALSE)</f>
        <v>Caffe Mocha</v>
      </c>
      <c r="S2986" t="str">
        <f>VLOOKUP(M2986,Product!$A$1:$D$14,3,FALSE)</f>
        <v>Espresso</v>
      </c>
      <c r="T2986" t="str">
        <f>VLOOKUP(M2986,Product!$A$1:$D$14,4,FALSE)</f>
        <v>Regular</v>
      </c>
    </row>
    <row r="2987" spans="1:20" x14ac:dyDescent="0.3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s="2">
        <v>43220</v>
      </c>
      <c r="O2987" t="str">
        <f>VLOOKUP(L2987,Location!$A$1:$D$157,2,FALSE)</f>
        <v>Nevada</v>
      </c>
      <c r="P2987" t="str">
        <f>VLOOKUP(L2987,Location!$A$1:$D$157,3,FALSE)</f>
        <v>West</v>
      </c>
      <c r="Q2987" t="str">
        <f>VLOOKUP(L2987,Location!$A$1:$D$157,4,FALSE)</f>
        <v>Small Market</v>
      </c>
      <c r="R2987" t="str">
        <f>VLOOKUP(M2987,Product!$A$1:$D$14,2,FALSE)</f>
        <v>Decaf Espresso</v>
      </c>
      <c r="S2987" t="str">
        <f>VLOOKUP(M2987,Product!$A$1:$D$14,3,FALSE)</f>
        <v>Espresso</v>
      </c>
      <c r="T2987" t="str">
        <f>VLOOKUP(M2987,Product!$A$1:$D$14,4,FALSE)</f>
        <v>Decaf</v>
      </c>
    </row>
    <row r="2988" spans="1:20" x14ac:dyDescent="0.3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s="2">
        <v>43220</v>
      </c>
      <c r="O2988" t="str">
        <f>VLOOKUP(L2988,Location!$A$1:$D$157,2,FALSE)</f>
        <v>Nevada</v>
      </c>
      <c r="P2988" t="str">
        <f>VLOOKUP(L2988,Location!$A$1:$D$157,3,FALSE)</f>
        <v>West</v>
      </c>
      <c r="Q2988" t="str">
        <f>VLOOKUP(L2988,Location!$A$1:$D$157,4,FALSE)</f>
        <v>Small Market</v>
      </c>
      <c r="R2988" t="str">
        <f>VLOOKUP(M2988,Product!$A$1:$D$14,2,FALSE)</f>
        <v>Columbian</v>
      </c>
      <c r="S2988" t="str">
        <f>VLOOKUP(M2988,Product!$A$1:$D$14,3,FALSE)</f>
        <v>Coffee</v>
      </c>
      <c r="T2988" t="str">
        <f>VLOOKUP(M2988,Product!$A$1:$D$14,4,FALSE)</f>
        <v>Regular</v>
      </c>
    </row>
    <row r="2989" spans="1:20" x14ac:dyDescent="0.3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s="2">
        <v>43220</v>
      </c>
      <c r="O2989" t="str">
        <f>VLOOKUP(L2989,Location!$A$1:$D$157,2,FALSE)</f>
        <v>Nevada</v>
      </c>
      <c r="P2989" t="str">
        <f>VLOOKUP(L2989,Location!$A$1:$D$157,3,FALSE)</f>
        <v>West</v>
      </c>
      <c r="Q2989" t="str">
        <f>VLOOKUP(L2989,Location!$A$1:$D$157,4,FALSE)</f>
        <v>Small Market</v>
      </c>
      <c r="R2989" t="str">
        <f>VLOOKUP(M2989,Product!$A$1:$D$14,2,FALSE)</f>
        <v>Decaf Irish Cream</v>
      </c>
      <c r="S2989" t="str">
        <f>VLOOKUP(M2989,Product!$A$1:$D$14,3,FALSE)</f>
        <v>Coffee</v>
      </c>
      <c r="T2989" t="str">
        <f>VLOOKUP(M2989,Product!$A$1:$D$14,4,FALSE)</f>
        <v>Decaf</v>
      </c>
    </row>
    <row r="2990" spans="1:20" x14ac:dyDescent="0.3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s="2">
        <v>43220</v>
      </c>
      <c r="O2990" t="str">
        <f>VLOOKUP(L2990,Location!$A$1:$D$157,2,FALSE)</f>
        <v>Oregon</v>
      </c>
      <c r="P2990" t="str">
        <f>VLOOKUP(L2990,Location!$A$1:$D$157,3,FALSE)</f>
        <v>West</v>
      </c>
      <c r="Q2990" t="str">
        <f>VLOOKUP(L2990,Location!$A$1:$D$157,4,FALSE)</f>
        <v>Small Market</v>
      </c>
      <c r="R2990" t="str">
        <f>VLOOKUP(M2990,Product!$A$1:$D$14,2,FALSE)</f>
        <v>Chamomile</v>
      </c>
      <c r="S2990" t="str">
        <f>VLOOKUP(M2990,Product!$A$1:$D$14,3,FALSE)</f>
        <v>Herbal Tea</v>
      </c>
      <c r="T2990" t="str">
        <f>VLOOKUP(M2990,Product!$A$1:$D$14,4,FALSE)</f>
        <v>Decaf</v>
      </c>
    </row>
    <row r="2991" spans="1:20" x14ac:dyDescent="0.3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s="2">
        <v>43220</v>
      </c>
      <c r="O2991" t="str">
        <f>VLOOKUP(L2991,Location!$A$1:$D$157,2,FALSE)</f>
        <v>Oregon</v>
      </c>
      <c r="P2991" t="str">
        <f>VLOOKUP(L2991,Location!$A$1:$D$157,3,FALSE)</f>
        <v>West</v>
      </c>
      <c r="Q2991" t="str">
        <f>VLOOKUP(L2991,Location!$A$1:$D$157,4,FALSE)</f>
        <v>Small Market</v>
      </c>
      <c r="R2991" t="str">
        <f>VLOOKUP(M2991,Product!$A$1:$D$14,2,FALSE)</f>
        <v>Lemon</v>
      </c>
      <c r="S2991" t="str">
        <f>VLOOKUP(M2991,Product!$A$1:$D$14,3,FALSE)</f>
        <v>Herbal Tea</v>
      </c>
      <c r="T2991" t="str">
        <f>VLOOKUP(M2991,Product!$A$1:$D$14,4,FALSE)</f>
        <v>Decaf</v>
      </c>
    </row>
    <row r="2992" spans="1:20" x14ac:dyDescent="0.3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s="2">
        <v>43220</v>
      </c>
      <c r="O2992" t="str">
        <f>VLOOKUP(L2992,Location!$A$1:$D$157,2,FALSE)</f>
        <v>Oregon</v>
      </c>
      <c r="P2992" t="str">
        <f>VLOOKUP(L2992,Location!$A$1:$D$157,3,FALSE)</f>
        <v>West</v>
      </c>
      <c r="Q2992" t="str">
        <f>VLOOKUP(L2992,Location!$A$1:$D$157,4,FALSE)</f>
        <v>Small Market</v>
      </c>
      <c r="R2992" t="str">
        <f>VLOOKUP(M2992,Product!$A$1:$D$14,2,FALSE)</f>
        <v>Darjeeling</v>
      </c>
      <c r="S2992" t="str">
        <f>VLOOKUP(M2992,Product!$A$1:$D$14,3,FALSE)</f>
        <v>Tea</v>
      </c>
      <c r="T2992" t="str">
        <f>VLOOKUP(M2992,Product!$A$1:$D$14,4,FALSE)</f>
        <v>Regular</v>
      </c>
    </row>
    <row r="2993" spans="1:20" x14ac:dyDescent="0.3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s="2">
        <v>43220</v>
      </c>
      <c r="O2993" t="str">
        <f>VLOOKUP(L2993,Location!$A$1:$D$157,2,FALSE)</f>
        <v>Oregon</v>
      </c>
      <c r="P2993" t="str">
        <f>VLOOKUP(L2993,Location!$A$1:$D$157,3,FALSE)</f>
        <v>West</v>
      </c>
      <c r="Q2993" t="str">
        <f>VLOOKUP(L2993,Location!$A$1:$D$157,4,FALSE)</f>
        <v>Small Market</v>
      </c>
      <c r="R2993" t="str">
        <f>VLOOKUP(M2993,Product!$A$1:$D$14,2,FALSE)</f>
        <v>Earl Grey</v>
      </c>
      <c r="S2993" t="str">
        <f>VLOOKUP(M2993,Product!$A$1:$D$14,3,FALSE)</f>
        <v>Tea</v>
      </c>
      <c r="T2993" t="str">
        <f>VLOOKUP(M2993,Product!$A$1:$D$14,4,FALSE)</f>
        <v>Regular</v>
      </c>
    </row>
    <row r="2994" spans="1:20" x14ac:dyDescent="0.3">
      <c r="A2994">
        <v>139</v>
      </c>
      <c r="B2994">
        <v>159</v>
      </c>
      <c r="C2994">
        <v>271</v>
      </c>
      <c r="D2994">
        <v>106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s="2">
        <v>43220</v>
      </c>
      <c r="O2994" t="str">
        <f>VLOOKUP(L2994,Location!$A$1:$D$157,2,FALSE)</f>
        <v>Oregon</v>
      </c>
      <c r="P2994" t="str">
        <f>VLOOKUP(L2994,Location!$A$1:$D$157,3,FALSE)</f>
        <v>West</v>
      </c>
      <c r="Q2994" t="str">
        <f>VLOOKUP(L2994,Location!$A$1:$D$157,4,FALSE)</f>
        <v>Small Market</v>
      </c>
      <c r="R2994" t="str">
        <f>VLOOKUP(M2994,Product!$A$1:$D$14,2,FALSE)</f>
        <v>Green Tea</v>
      </c>
      <c r="S2994" t="str">
        <f>VLOOKUP(M2994,Product!$A$1:$D$14,3,FALSE)</f>
        <v>Tea</v>
      </c>
      <c r="T2994" t="str">
        <f>VLOOKUP(M2994,Product!$A$1:$D$14,4,FALSE)</f>
        <v>Regular</v>
      </c>
    </row>
    <row r="2995" spans="1:20" x14ac:dyDescent="0.3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s="2">
        <v>43220</v>
      </c>
      <c r="O2995" t="str">
        <f>VLOOKUP(L2995,Location!$A$1:$D$157,2,FALSE)</f>
        <v>Oregon</v>
      </c>
      <c r="P2995" t="str">
        <f>VLOOKUP(L2995,Location!$A$1:$D$157,3,FALSE)</f>
        <v>West</v>
      </c>
      <c r="Q2995" t="str">
        <f>VLOOKUP(L2995,Location!$A$1:$D$157,4,FALSE)</f>
        <v>Small Market</v>
      </c>
      <c r="R2995" t="str">
        <f>VLOOKUP(M2995,Product!$A$1:$D$14,2,FALSE)</f>
        <v>Caffe Latte</v>
      </c>
      <c r="S2995" t="str">
        <f>VLOOKUP(M2995,Product!$A$1:$D$14,3,FALSE)</f>
        <v>Espresso</v>
      </c>
      <c r="T2995" t="str">
        <f>VLOOKUP(M2995,Product!$A$1:$D$14,4,FALSE)</f>
        <v>Regular</v>
      </c>
    </row>
    <row r="2996" spans="1:20" x14ac:dyDescent="0.3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2">
        <v>43220</v>
      </c>
      <c r="O2996" t="str">
        <f>VLOOKUP(L2996,Location!$A$1:$D$157,2,FALSE)</f>
        <v>Oregon</v>
      </c>
      <c r="P2996" t="str">
        <f>VLOOKUP(L2996,Location!$A$1:$D$157,3,FALSE)</f>
        <v>West</v>
      </c>
      <c r="Q2996" t="str">
        <f>VLOOKUP(L2996,Location!$A$1:$D$157,4,FALSE)</f>
        <v>Small Market</v>
      </c>
      <c r="R2996" t="str">
        <f>VLOOKUP(M2996,Product!$A$1:$D$14,2,FALSE)</f>
        <v>Caffe Mocha</v>
      </c>
      <c r="S2996" t="str">
        <f>VLOOKUP(M2996,Product!$A$1:$D$14,3,FALSE)</f>
        <v>Espresso</v>
      </c>
      <c r="T2996" t="str">
        <f>VLOOKUP(M2996,Product!$A$1:$D$14,4,FALSE)</f>
        <v>Regular</v>
      </c>
    </row>
    <row r="2997" spans="1:20" x14ac:dyDescent="0.3">
      <c r="A2997">
        <v>115</v>
      </c>
      <c r="B2997">
        <v>149</v>
      </c>
      <c r="C2997">
        <v>295</v>
      </c>
      <c r="D2997">
        <v>165</v>
      </c>
      <c r="E2997">
        <v>61</v>
      </c>
      <c r="F2997">
        <v>41</v>
      </c>
      <c r="G2997">
        <v>1156</v>
      </c>
      <c r="H2997">
        <v>90</v>
      </c>
      <c r="I2997">
        <v>143</v>
      </c>
      <c r="J2997">
        <v>140</v>
      </c>
      <c r="K2997">
        <v>280</v>
      </c>
      <c r="L2997">
        <v>541</v>
      </c>
      <c r="M2997">
        <v>6</v>
      </c>
      <c r="N2997" s="2">
        <v>43220</v>
      </c>
      <c r="O2997" t="str">
        <f>VLOOKUP(L2997,Location!$A$1:$D$157,2,FALSE)</f>
        <v>Oregon</v>
      </c>
      <c r="P2997" t="str">
        <f>VLOOKUP(L2997,Location!$A$1:$D$157,3,FALSE)</f>
        <v>West</v>
      </c>
      <c r="Q2997" t="str">
        <f>VLOOKUP(L2997,Location!$A$1:$D$157,4,FALSE)</f>
        <v>Small Market</v>
      </c>
      <c r="R2997" t="str">
        <f>VLOOKUP(M2997,Product!$A$1:$D$14,2,FALSE)</f>
        <v>Decaf Espresso</v>
      </c>
      <c r="S2997" t="str">
        <f>VLOOKUP(M2997,Product!$A$1:$D$14,3,FALSE)</f>
        <v>Espresso</v>
      </c>
      <c r="T2997" t="str">
        <f>VLOOKUP(M2997,Product!$A$1:$D$14,4,FALSE)</f>
        <v>Decaf</v>
      </c>
    </row>
    <row r="2998" spans="1:20" x14ac:dyDescent="0.3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s="2">
        <v>43220</v>
      </c>
      <c r="O2998" t="str">
        <f>VLOOKUP(L2998,Location!$A$1:$D$157,2,FALSE)</f>
        <v>Oregon</v>
      </c>
      <c r="P2998" t="str">
        <f>VLOOKUP(L2998,Location!$A$1:$D$157,3,FALSE)</f>
        <v>West</v>
      </c>
      <c r="Q2998" t="str">
        <f>VLOOKUP(L2998,Location!$A$1:$D$157,4,FALSE)</f>
        <v>Small Market</v>
      </c>
      <c r="R2998" t="str">
        <f>VLOOKUP(M2998,Product!$A$1:$D$14,2,FALSE)</f>
        <v>Amaretto</v>
      </c>
      <c r="S2998" t="str">
        <f>VLOOKUP(M2998,Product!$A$1:$D$14,3,FALSE)</f>
        <v>Coffee</v>
      </c>
      <c r="T2998" t="str">
        <f>VLOOKUP(M2998,Product!$A$1:$D$14,4,FALSE)</f>
        <v>Regular</v>
      </c>
    </row>
    <row r="2999" spans="1:20" x14ac:dyDescent="0.3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s="2">
        <v>43220</v>
      </c>
      <c r="O2999" t="str">
        <f>VLOOKUP(L2999,Location!$A$1:$D$157,2,FALSE)</f>
        <v>Oregon</v>
      </c>
      <c r="P2999" t="str">
        <f>VLOOKUP(L2999,Location!$A$1:$D$157,3,FALSE)</f>
        <v>West</v>
      </c>
      <c r="Q2999" t="str">
        <f>VLOOKUP(L2999,Location!$A$1:$D$157,4,FALSE)</f>
        <v>Small Market</v>
      </c>
      <c r="R2999" t="str">
        <f>VLOOKUP(M2999,Product!$A$1:$D$14,2,FALSE)</f>
        <v>Columbian</v>
      </c>
      <c r="S2999" t="str">
        <f>VLOOKUP(M2999,Product!$A$1:$D$14,3,FALSE)</f>
        <v>Coffee</v>
      </c>
      <c r="T2999" t="str">
        <f>VLOOKUP(M2999,Product!$A$1:$D$14,4,FALSE)</f>
        <v>Regular</v>
      </c>
    </row>
    <row r="3000" spans="1:20" x14ac:dyDescent="0.3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s="2">
        <v>43220</v>
      </c>
      <c r="O3000" t="str">
        <f>VLOOKUP(L3000,Location!$A$1:$D$157,2,FALSE)</f>
        <v>Oregon</v>
      </c>
      <c r="P3000" t="str">
        <f>VLOOKUP(L3000,Location!$A$1:$D$157,3,FALSE)</f>
        <v>West</v>
      </c>
      <c r="Q3000" t="str">
        <f>VLOOKUP(L3000,Location!$A$1:$D$157,4,FALSE)</f>
        <v>Small Market</v>
      </c>
      <c r="R3000" t="str">
        <f>VLOOKUP(M3000,Product!$A$1:$D$14,2,FALSE)</f>
        <v>Decaf Irish Cream</v>
      </c>
      <c r="S3000" t="str">
        <f>VLOOKUP(M3000,Product!$A$1:$D$14,3,FALSE)</f>
        <v>Coffee</v>
      </c>
      <c r="T3000" t="str">
        <f>VLOOKUP(M3000,Product!$A$1:$D$14,4,FALSE)</f>
        <v>Decaf</v>
      </c>
    </row>
    <row r="3001" spans="1:20" x14ac:dyDescent="0.3">
      <c r="A3001">
        <v>135</v>
      </c>
      <c r="B3001">
        <v>165</v>
      </c>
      <c r="C3001">
        <v>273</v>
      </c>
      <c r="D3001">
        <v>128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s="2">
        <v>43220</v>
      </c>
      <c r="O3001" t="str">
        <f>VLOOKUP(L3001,Location!$A$1:$D$157,2,FALSE)</f>
        <v>Washington</v>
      </c>
      <c r="P3001" t="str">
        <f>VLOOKUP(L3001,Location!$A$1:$D$157,3,FALSE)</f>
        <v>West</v>
      </c>
      <c r="Q3001" t="str">
        <f>VLOOKUP(L3001,Location!$A$1:$D$157,4,FALSE)</f>
        <v>Small Market</v>
      </c>
      <c r="R3001" t="str">
        <f>VLOOKUP(M3001,Product!$A$1:$D$14,2,FALSE)</f>
        <v>Chamomile</v>
      </c>
      <c r="S3001" t="str">
        <f>VLOOKUP(M3001,Product!$A$1:$D$14,3,FALSE)</f>
        <v>Herbal Tea</v>
      </c>
      <c r="T3001" t="str">
        <f>VLOOKUP(M3001,Product!$A$1:$D$14,4,FALSE)</f>
        <v>Decaf</v>
      </c>
    </row>
    <row r="3002" spans="1:20" x14ac:dyDescent="0.3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s="2">
        <v>43220</v>
      </c>
      <c r="O3002" t="str">
        <f>VLOOKUP(L3002,Location!$A$1:$D$157,2,FALSE)</f>
        <v>Washington</v>
      </c>
      <c r="P3002" t="str">
        <f>VLOOKUP(L3002,Location!$A$1:$D$157,3,FALSE)</f>
        <v>West</v>
      </c>
      <c r="Q3002" t="str">
        <f>VLOOKUP(L3002,Location!$A$1:$D$157,4,FALSE)</f>
        <v>Small Market</v>
      </c>
      <c r="R3002" t="str">
        <f>VLOOKUP(M3002,Product!$A$1:$D$14,2,FALSE)</f>
        <v>Lemon</v>
      </c>
      <c r="S3002" t="str">
        <f>VLOOKUP(M3002,Product!$A$1:$D$14,3,FALSE)</f>
        <v>Herbal Tea</v>
      </c>
      <c r="T3002" t="str">
        <f>VLOOKUP(M3002,Product!$A$1:$D$14,4,FALSE)</f>
        <v>Decaf</v>
      </c>
    </row>
    <row r="3003" spans="1:20" x14ac:dyDescent="0.3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s="2">
        <v>43220</v>
      </c>
      <c r="O3003" t="str">
        <f>VLOOKUP(L3003,Location!$A$1:$D$157,2,FALSE)</f>
        <v>Washington</v>
      </c>
      <c r="P3003" t="str">
        <f>VLOOKUP(L3003,Location!$A$1:$D$157,3,FALSE)</f>
        <v>West</v>
      </c>
      <c r="Q3003" t="str">
        <f>VLOOKUP(L3003,Location!$A$1:$D$157,4,FALSE)</f>
        <v>Small Market</v>
      </c>
      <c r="R3003" t="str">
        <f>VLOOKUP(M3003,Product!$A$1:$D$14,2,FALSE)</f>
        <v>Darjeeling</v>
      </c>
      <c r="S3003" t="str">
        <f>VLOOKUP(M3003,Product!$A$1:$D$14,3,FALSE)</f>
        <v>Tea</v>
      </c>
      <c r="T3003" t="str">
        <f>VLOOKUP(M3003,Product!$A$1:$D$14,4,FALSE)</f>
        <v>Regular</v>
      </c>
    </row>
    <row r="3004" spans="1:20" x14ac:dyDescent="0.3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s="2">
        <v>43220</v>
      </c>
      <c r="O3004" t="str">
        <f>VLOOKUP(L3004,Location!$A$1:$D$157,2,FALSE)</f>
        <v>Washington</v>
      </c>
      <c r="P3004" t="str">
        <f>VLOOKUP(L3004,Location!$A$1:$D$157,3,FALSE)</f>
        <v>West</v>
      </c>
      <c r="Q3004" t="str">
        <f>VLOOKUP(L3004,Location!$A$1:$D$157,4,FALSE)</f>
        <v>Small Market</v>
      </c>
      <c r="R3004" t="str">
        <f>VLOOKUP(M3004,Product!$A$1:$D$14,2,FALSE)</f>
        <v>Earl Grey</v>
      </c>
      <c r="S3004" t="str">
        <f>VLOOKUP(M3004,Product!$A$1:$D$14,3,FALSE)</f>
        <v>Tea</v>
      </c>
      <c r="T3004" t="str">
        <f>VLOOKUP(M3004,Product!$A$1:$D$14,4,FALSE)</f>
        <v>Regular</v>
      </c>
    </row>
    <row r="3005" spans="1:20" x14ac:dyDescent="0.3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s="2">
        <v>43220</v>
      </c>
      <c r="O3005" t="str">
        <f>VLOOKUP(L3005,Location!$A$1:$D$157,2,FALSE)</f>
        <v>Washington</v>
      </c>
      <c r="P3005" t="str">
        <f>VLOOKUP(L3005,Location!$A$1:$D$157,3,FALSE)</f>
        <v>West</v>
      </c>
      <c r="Q3005" t="str">
        <f>VLOOKUP(L3005,Location!$A$1:$D$157,4,FALSE)</f>
        <v>Small Market</v>
      </c>
      <c r="R3005" t="str">
        <f>VLOOKUP(M3005,Product!$A$1:$D$14,2,FALSE)</f>
        <v>Green Tea</v>
      </c>
      <c r="S3005" t="str">
        <f>VLOOKUP(M3005,Product!$A$1:$D$14,3,FALSE)</f>
        <v>Tea</v>
      </c>
      <c r="T3005" t="str">
        <f>VLOOKUP(M3005,Product!$A$1:$D$14,4,FALSE)</f>
        <v>Regular</v>
      </c>
    </row>
    <row r="3006" spans="1:20" x14ac:dyDescent="0.3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s="2">
        <v>43220</v>
      </c>
      <c r="O3006" t="str">
        <f>VLOOKUP(L3006,Location!$A$1:$D$157,2,FALSE)</f>
        <v>Washington</v>
      </c>
      <c r="P3006" t="str">
        <f>VLOOKUP(L3006,Location!$A$1:$D$157,3,FALSE)</f>
        <v>West</v>
      </c>
      <c r="Q3006" t="str">
        <f>VLOOKUP(L3006,Location!$A$1:$D$157,4,FALSE)</f>
        <v>Small Market</v>
      </c>
      <c r="R3006" t="str">
        <f>VLOOKUP(M3006,Product!$A$1:$D$14,2,FALSE)</f>
        <v>Caffe Latte</v>
      </c>
      <c r="S3006" t="str">
        <f>VLOOKUP(M3006,Product!$A$1:$D$14,3,FALSE)</f>
        <v>Espresso</v>
      </c>
      <c r="T3006" t="str">
        <f>VLOOKUP(M3006,Product!$A$1:$D$14,4,FALSE)</f>
        <v>Regular</v>
      </c>
    </row>
    <row r="3007" spans="1:20" x14ac:dyDescent="0.3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s="2">
        <v>43220</v>
      </c>
      <c r="O3007" t="str">
        <f>VLOOKUP(L3007,Location!$A$1:$D$157,2,FALSE)</f>
        <v>Washington</v>
      </c>
      <c r="P3007" t="str">
        <f>VLOOKUP(L3007,Location!$A$1:$D$157,3,FALSE)</f>
        <v>West</v>
      </c>
      <c r="Q3007" t="str">
        <f>VLOOKUP(L3007,Location!$A$1:$D$157,4,FALSE)</f>
        <v>Small Market</v>
      </c>
      <c r="R3007" t="str">
        <f>VLOOKUP(M3007,Product!$A$1:$D$14,2,FALSE)</f>
        <v>Caffe Mocha</v>
      </c>
      <c r="S3007" t="str">
        <f>VLOOKUP(M3007,Product!$A$1:$D$14,3,FALSE)</f>
        <v>Espresso</v>
      </c>
      <c r="T3007" t="str">
        <f>VLOOKUP(M3007,Product!$A$1:$D$14,4,FALSE)</f>
        <v>Regular</v>
      </c>
    </row>
    <row r="3008" spans="1:20" x14ac:dyDescent="0.3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2">
        <v>43220</v>
      </c>
      <c r="O3008" t="str">
        <f>VLOOKUP(L3008,Location!$A$1:$D$157,2,FALSE)</f>
        <v>Washington</v>
      </c>
      <c r="P3008" t="str">
        <f>VLOOKUP(L3008,Location!$A$1:$D$157,3,FALSE)</f>
        <v>West</v>
      </c>
      <c r="Q3008" t="str">
        <f>VLOOKUP(L3008,Location!$A$1:$D$157,4,FALSE)</f>
        <v>Small Market</v>
      </c>
      <c r="R3008" t="str">
        <f>VLOOKUP(M3008,Product!$A$1:$D$14,2,FALSE)</f>
        <v>Decaf Espresso</v>
      </c>
      <c r="S3008" t="str">
        <f>VLOOKUP(M3008,Product!$A$1:$D$14,3,FALSE)</f>
        <v>Espresso</v>
      </c>
      <c r="T3008" t="str">
        <f>VLOOKUP(M3008,Product!$A$1:$D$14,4,FALSE)</f>
        <v>Decaf</v>
      </c>
    </row>
    <row r="3009" spans="1:20" x14ac:dyDescent="0.3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s="2">
        <v>43220</v>
      </c>
      <c r="O3009" t="str">
        <f>VLOOKUP(L3009,Location!$A$1:$D$157,2,FALSE)</f>
        <v>Washington</v>
      </c>
      <c r="P3009" t="str">
        <f>VLOOKUP(L3009,Location!$A$1:$D$157,3,FALSE)</f>
        <v>West</v>
      </c>
      <c r="Q3009" t="str">
        <f>VLOOKUP(L3009,Location!$A$1:$D$157,4,FALSE)</f>
        <v>Small Market</v>
      </c>
      <c r="R3009" t="str">
        <f>VLOOKUP(M3009,Product!$A$1:$D$14,2,FALSE)</f>
        <v>Columbian</v>
      </c>
      <c r="S3009" t="str">
        <f>VLOOKUP(M3009,Product!$A$1:$D$14,3,FALSE)</f>
        <v>Coffee</v>
      </c>
      <c r="T3009" t="str">
        <f>VLOOKUP(M3009,Product!$A$1:$D$14,4,FALSE)</f>
        <v>Regular</v>
      </c>
    </row>
    <row r="3010" spans="1:20" x14ac:dyDescent="0.3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139</v>
      </c>
      <c r="J3010">
        <v>160</v>
      </c>
      <c r="K3010">
        <v>270</v>
      </c>
      <c r="L3010">
        <v>253</v>
      </c>
      <c r="M3010">
        <v>3</v>
      </c>
      <c r="N3010" s="2">
        <v>43220</v>
      </c>
      <c r="O3010" t="str">
        <f>VLOOKUP(L3010,Location!$A$1:$D$157,2,FALSE)</f>
        <v>Washington</v>
      </c>
      <c r="P3010" t="str">
        <f>VLOOKUP(L3010,Location!$A$1:$D$157,3,FALSE)</f>
        <v>West</v>
      </c>
      <c r="Q3010" t="str">
        <f>VLOOKUP(L3010,Location!$A$1:$D$157,4,FALSE)</f>
        <v>Small Market</v>
      </c>
      <c r="R3010" t="str">
        <f>VLOOKUP(M3010,Product!$A$1:$D$14,2,FALSE)</f>
        <v>Decaf Irish Cream</v>
      </c>
      <c r="S3010" t="str">
        <f>VLOOKUP(M3010,Product!$A$1:$D$14,3,FALSE)</f>
        <v>Coffee</v>
      </c>
      <c r="T3010" t="str">
        <f>VLOOKUP(M3010,Product!$A$1:$D$14,4,FALSE)</f>
        <v>Decaf</v>
      </c>
    </row>
    <row r="3011" spans="1:20" x14ac:dyDescent="0.3">
      <c r="A3011">
        <v>115</v>
      </c>
      <c r="B3011">
        <v>149</v>
      </c>
      <c r="C3011">
        <v>295</v>
      </c>
      <c r="D3011">
        <v>116</v>
      </c>
      <c r="E3011">
        <v>61</v>
      </c>
      <c r="F3011">
        <v>41</v>
      </c>
      <c r="G3011">
        <v>1245</v>
      </c>
      <c r="H3011">
        <v>90</v>
      </c>
      <c r="I3011">
        <v>114</v>
      </c>
      <c r="J3011">
        <v>140</v>
      </c>
      <c r="K3011">
        <v>260</v>
      </c>
      <c r="L3011">
        <v>720</v>
      </c>
      <c r="M3011">
        <v>8</v>
      </c>
      <c r="N3011" s="2">
        <v>43251</v>
      </c>
      <c r="O3011" t="str">
        <f>VLOOKUP(L3011,Location!$A$1:$D$157,2,FALSE)</f>
        <v>Colorado</v>
      </c>
      <c r="P3011" t="str">
        <f>VLOOKUP(L3011,Location!$A$1:$D$157,3,FALSE)</f>
        <v>Central</v>
      </c>
      <c r="Q3011" t="str">
        <f>VLOOKUP(L3011,Location!$A$1:$D$157,4,FALSE)</f>
        <v>Major Market</v>
      </c>
      <c r="R3011" t="str">
        <f>VLOOKUP(M3011,Product!$A$1:$D$14,2,FALSE)</f>
        <v>Chamomile</v>
      </c>
      <c r="S3011" t="str">
        <f>VLOOKUP(M3011,Product!$A$1:$D$14,3,FALSE)</f>
        <v>Herbal Tea</v>
      </c>
      <c r="T3011" t="str">
        <f>VLOOKUP(M3011,Product!$A$1:$D$14,4,FALSE)</f>
        <v>Decaf</v>
      </c>
    </row>
    <row r="3012" spans="1:20" x14ac:dyDescent="0.3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s="2">
        <v>43251</v>
      </c>
      <c r="O3012" t="str">
        <f>VLOOKUP(L3012,Location!$A$1:$D$157,2,FALSE)</f>
        <v>Colorado</v>
      </c>
      <c r="P3012" t="str">
        <f>VLOOKUP(L3012,Location!$A$1:$D$157,3,FALSE)</f>
        <v>Central</v>
      </c>
      <c r="Q3012" t="str">
        <f>VLOOKUP(L3012,Location!$A$1:$D$157,4,FALSE)</f>
        <v>Major Market</v>
      </c>
      <c r="R3012" t="str">
        <f>VLOOKUP(M3012,Product!$A$1:$D$14,2,FALSE)</f>
        <v>Lemon</v>
      </c>
      <c r="S3012" t="str">
        <f>VLOOKUP(M3012,Product!$A$1:$D$14,3,FALSE)</f>
        <v>Herbal Tea</v>
      </c>
      <c r="T3012" t="str">
        <f>VLOOKUP(M3012,Product!$A$1:$D$14,4,FALSE)</f>
        <v>Decaf</v>
      </c>
    </row>
    <row r="3013" spans="1:20" x14ac:dyDescent="0.3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2">
        <v>43251</v>
      </c>
      <c r="O3013" t="str">
        <f>VLOOKUP(L3013,Location!$A$1:$D$157,2,FALSE)</f>
        <v>Colorado</v>
      </c>
      <c r="P3013" t="str">
        <f>VLOOKUP(L3013,Location!$A$1:$D$157,3,FALSE)</f>
        <v>Central</v>
      </c>
      <c r="Q3013" t="str">
        <f>VLOOKUP(L3013,Location!$A$1:$D$157,4,FALSE)</f>
        <v>Major Market</v>
      </c>
      <c r="R3013" t="str">
        <f>VLOOKUP(M3013,Product!$A$1:$D$14,2,FALSE)</f>
        <v>Mint</v>
      </c>
      <c r="S3013" t="str">
        <f>VLOOKUP(M3013,Product!$A$1:$D$14,3,FALSE)</f>
        <v>Herbal Tea</v>
      </c>
      <c r="T3013" t="str">
        <f>VLOOKUP(M3013,Product!$A$1:$D$14,4,FALSE)</f>
        <v>Decaf</v>
      </c>
    </row>
    <row r="3014" spans="1:20" x14ac:dyDescent="0.3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s="2">
        <v>43251</v>
      </c>
      <c r="O3014" t="str">
        <f>VLOOKUP(L3014,Location!$A$1:$D$157,2,FALSE)</f>
        <v>Colorado</v>
      </c>
      <c r="P3014" t="str">
        <f>VLOOKUP(L3014,Location!$A$1:$D$157,3,FALSE)</f>
        <v>Central</v>
      </c>
      <c r="Q3014" t="str">
        <f>VLOOKUP(L3014,Location!$A$1:$D$157,4,FALSE)</f>
        <v>Major Market</v>
      </c>
      <c r="R3014" t="str">
        <f>VLOOKUP(M3014,Product!$A$1:$D$14,2,FALSE)</f>
        <v>Darjeeling</v>
      </c>
      <c r="S3014" t="str">
        <f>VLOOKUP(M3014,Product!$A$1:$D$14,3,FALSE)</f>
        <v>Tea</v>
      </c>
      <c r="T3014" t="str">
        <f>VLOOKUP(M3014,Product!$A$1:$D$14,4,FALSE)</f>
        <v>Regular</v>
      </c>
    </row>
    <row r="3015" spans="1:20" x14ac:dyDescent="0.3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s="2">
        <v>43251</v>
      </c>
      <c r="O3015" t="str">
        <f>VLOOKUP(L3015,Location!$A$1:$D$157,2,FALSE)</f>
        <v>Colorado</v>
      </c>
      <c r="P3015" t="str">
        <f>VLOOKUP(L3015,Location!$A$1:$D$157,3,FALSE)</f>
        <v>Central</v>
      </c>
      <c r="Q3015" t="str">
        <f>VLOOKUP(L3015,Location!$A$1:$D$157,4,FALSE)</f>
        <v>Major Market</v>
      </c>
      <c r="R3015" t="str">
        <f>VLOOKUP(M3015,Product!$A$1:$D$14,2,FALSE)</f>
        <v>Earl Grey</v>
      </c>
      <c r="S3015" t="str">
        <f>VLOOKUP(M3015,Product!$A$1:$D$14,3,FALSE)</f>
        <v>Tea</v>
      </c>
      <c r="T3015" t="str">
        <f>VLOOKUP(M3015,Product!$A$1:$D$14,4,FALSE)</f>
        <v>Regular</v>
      </c>
    </row>
    <row r="3016" spans="1:20" x14ac:dyDescent="0.3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s="2">
        <v>43251</v>
      </c>
      <c r="O3016" t="str">
        <f>VLOOKUP(L3016,Location!$A$1:$D$157,2,FALSE)</f>
        <v>Colorado</v>
      </c>
      <c r="P3016" t="str">
        <f>VLOOKUP(L3016,Location!$A$1:$D$157,3,FALSE)</f>
        <v>Central</v>
      </c>
      <c r="Q3016" t="str">
        <f>VLOOKUP(L3016,Location!$A$1:$D$157,4,FALSE)</f>
        <v>Major Market</v>
      </c>
      <c r="R3016" t="str">
        <f>VLOOKUP(M3016,Product!$A$1:$D$14,2,FALSE)</f>
        <v>Green Tea</v>
      </c>
      <c r="S3016" t="str">
        <f>VLOOKUP(M3016,Product!$A$1:$D$14,3,FALSE)</f>
        <v>Tea</v>
      </c>
      <c r="T3016" t="str">
        <f>VLOOKUP(M3016,Product!$A$1:$D$14,4,FALSE)</f>
        <v>Regular</v>
      </c>
    </row>
    <row r="3017" spans="1:20" x14ac:dyDescent="0.3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97</v>
      </c>
      <c r="J3017">
        <v>170</v>
      </c>
      <c r="K3017">
        <v>270</v>
      </c>
      <c r="L3017">
        <v>303</v>
      </c>
      <c r="M3017">
        <v>5</v>
      </c>
      <c r="N3017" s="2">
        <v>43251</v>
      </c>
      <c r="O3017" t="str">
        <f>VLOOKUP(L3017,Location!$A$1:$D$157,2,FALSE)</f>
        <v>Colorado</v>
      </c>
      <c r="P3017" t="str">
        <f>VLOOKUP(L3017,Location!$A$1:$D$157,3,FALSE)</f>
        <v>Central</v>
      </c>
      <c r="Q3017" t="str">
        <f>VLOOKUP(L3017,Location!$A$1:$D$157,4,FALSE)</f>
        <v>Major Market</v>
      </c>
      <c r="R3017" t="str">
        <f>VLOOKUP(M3017,Product!$A$1:$D$14,2,FALSE)</f>
        <v>Caffe Mocha</v>
      </c>
      <c r="S3017" t="str">
        <f>VLOOKUP(M3017,Product!$A$1:$D$14,3,FALSE)</f>
        <v>Espresso</v>
      </c>
      <c r="T3017" t="str">
        <f>VLOOKUP(M3017,Product!$A$1:$D$14,4,FALSE)</f>
        <v>Regular</v>
      </c>
    </row>
    <row r="3018" spans="1:20" x14ac:dyDescent="0.3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s="2">
        <v>43251</v>
      </c>
      <c r="O3018" t="str">
        <f>VLOOKUP(L3018,Location!$A$1:$D$157,2,FALSE)</f>
        <v>Colorado</v>
      </c>
      <c r="P3018" t="str">
        <f>VLOOKUP(L3018,Location!$A$1:$D$157,3,FALSE)</f>
        <v>Central</v>
      </c>
      <c r="Q3018" t="str">
        <f>VLOOKUP(L3018,Location!$A$1:$D$157,4,FALSE)</f>
        <v>Major Market</v>
      </c>
      <c r="R3018" t="str">
        <f>VLOOKUP(M3018,Product!$A$1:$D$14,2,FALSE)</f>
        <v>Decaf Espresso</v>
      </c>
      <c r="S3018" t="str">
        <f>VLOOKUP(M3018,Product!$A$1:$D$14,3,FALSE)</f>
        <v>Espresso</v>
      </c>
      <c r="T3018" t="str">
        <f>VLOOKUP(M3018,Product!$A$1:$D$14,4,FALSE)</f>
        <v>Decaf</v>
      </c>
    </row>
    <row r="3019" spans="1:20" x14ac:dyDescent="0.3">
      <c r="A3019">
        <v>167</v>
      </c>
      <c r="B3019">
        <v>163</v>
      </c>
      <c r="C3019">
        <v>274</v>
      </c>
      <c r="D3019">
        <v>143</v>
      </c>
      <c r="E3019">
        <v>39</v>
      </c>
      <c r="F3019">
        <v>31</v>
      </c>
      <c r="G3019">
        <v>897</v>
      </c>
      <c r="H3019">
        <v>130</v>
      </c>
      <c r="I3019">
        <v>103</v>
      </c>
      <c r="J3019">
        <v>170</v>
      </c>
      <c r="K3019">
        <v>280</v>
      </c>
      <c r="L3019">
        <v>719</v>
      </c>
      <c r="M3019">
        <v>1</v>
      </c>
      <c r="N3019" s="2">
        <v>43251</v>
      </c>
      <c r="O3019" t="str">
        <f>VLOOKUP(L3019,Location!$A$1:$D$157,2,FALSE)</f>
        <v>Colorado</v>
      </c>
      <c r="P3019" t="str">
        <f>VLOOKUP(L3019,Location!$A$1:$D$157,3,FALSE)</f>
        <v>Central</v>
      </c>
      <c r="Q3019" t="str">
        <f>VLOOKUP(L3019,Location!$A$1:$D$157,4,FALSE)</f>
        <v>Major Market</v>
      </c>
      <c r="R3019" t="str">
        <f>VLOOKUP(M3019,Product!$A$1:$D$14,2,FALSE)</f>
        <v>Amaretto</v>
      </c>
      <c r="S3019" t="str">
        <f>VLOOKUP(M3019,Product!$A$1:$D$14,3,FALSE)</f>
        <v>Coffee</v>
      </c>
      <c r="T3019" t="str">
        <f>VLOOKUP(M3019,Product!$A$1:$D$14,4,FALSE)</f>
        <v>Regular</v>
      </c>
    </row>
    <row r="3020" spans="1:20" x14ac:dyDescent="0.3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s="2">
        <v>43251</v>
      </c>
      <c r="O3020" t="str">
        <f>VLOOKUP(L3020,Location!$A$1:$D$157,2,FALSE)</f>
        <v>Colorado</v>
      </c>
      <c r="P3020" t="str">
        <f>VLOOKUP(L3020,Location!$A$1:$D$157,3,FALSE)</f>
        <v>Central</v>
      </c>
      <c r="Q3020" t="str">
        <f>VLOOKUP(L3020,Location!$A$1:$D$157,4,FALSE)</f>
        <v>Major Market</v>
      </c>
      <c r="R3020" t="str">
        <f>VLOOKUP(M3020,Product!$A$1:$D$14,2,FALSE)</f>
        <v>Columbian</v>
      </c>
      <c r="S3020" t="str">
        <f>VLOOKUP(M3020,Product!$A$1:$D$14,3,FALSE)</f>
        <v>Coffee</v>
      </c>
      <c r="T3020" t="str">
        <f>VLOOKUP(M3020,Product!$A$1:$D$14,4,FALSE)</f>
        <v>Regular</v>
      </c>
    </row>
    <row r="3021" spans="1:20" x14ac:dyDescent="0.3">
      <c r="A3021">
        <v>182</v>
      </c>
      <c r="B3021">
        <v>178</v>
      </c>
      <c r="C3021">
        <v>298</v>
      </c>
      <c r="D3021">
        <v>180</v>
      </c>
      <c r="E3021">
        <v>43</v>
      </c>
      <c r="F3021">
        <v>34</v>
      </c>
      <c r="G3021">
        <v>947</v>
      </c>
      <c r="H3021">
        <v>140</v>
      </c>
      <c r="I3021">
        <v>159</v>
      </c>
      <c r="J3021">
        <v>180</v>
      </c>
      <c r="K3021">
        <v>310</v>
      </c>
      <c r="L3021">
        <v>720</v>
      </c>
      <c r="M3021">
        <v>3</v>
      </c>
      <c r="N3021" s="2">
        <v>43251</v>
      </c>
      <c r="O3021" t="str">
        <f>VLOOKUP(L3021,Location!$A$1:$D$157,2,FALSE)</f>
        <v>Colorado</v>
      </c>
      <c r="P3021" t="str">
        <f>VLOOKUP(L3021,Location!$A$1:$D$157,3,FALSE)</f>
        <v>Central</v>
      </c>
      <c r="Q3021" t="str">
        <f>VLOOKUP(L3021,Location!$A$1:$D$157,4,FALSE)</f>
        <v>Major Market</v>
      </c>
      <c r="R3021" t="str">
        <f>VLOOKUP(M3021,Product!$A$1:$D$14,2,FALSE)</f>
        <v>Decaf Irish Cream</v>
      </c>
      <c r="S3021" t="str">
        <f>VLOOKUP(M3021,Product!$A$1:$D$14,3,FALSE)</f>
        <v>Coffee</v>
      </c>
      <c r="T3021" t="str">
        <f>VLOOKUP(M3021,Product!$A$1:$D$14,4,FALSE)</f>
        <v>Decaf</v>
      </c>
    </row>
    <row r="3022" spans="1:20" x14ac:dyDescent="0.3">
      <c r="A3022">
        <v>167</v>
      </c>
      <c r="B3022">
        <v>163</v>
      </c>
      <c r="C3022">
        <v>274</v>
      </c>
      <c r="D3022">
        <v>89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s="2">
        <v>43251</v>
      </c>
      <c r="O3022" t="str">
        <f>VLOOKUP(L3022,Location!$A$1:$D$157,2,FALSE)</f>
        <v>Illinois</v>
      </c>
      <c r="P3022" t="str">
        <f>VLOOKUP(L3022,Location!$A$1:$D$157,3,FALSE)</f>
        <v>Central</v>
      </c>
      <c r="Q3022" t="str">
        <f>VLOOKUP(L3022,Location!$A$1:$D$157,4,FALSE)</f>
        <v>Major Market</v>
      </c>
      <c r="R3022" t="str">
        <f>VLOOKUP(M3022,Product!$A$1:$D$14,2,FALSE)</f>
        <v>Chamomile</v>
      </c>
      <c r="S3022" t="str">
        <f>VLOOKUP(M3022,Product!$A$1:$D$14,3,FALSE)</f>
        <v>Herbal Tea</v>
      </c>
      <c r="T3022" t="str">
        <f>VLOOKUP(M3022,Product!$A$1:$D$14,4,FALSE)</f>
        <v>Decaf</v>
      </c>
    </row>
    <row r="3023" spans="1:20" x14ac:dyDescent="0.3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s="2">
        <v>43251</v>
      </c>
      <c r="O3023" t="str">
        <f>VLOOKUP(L3023,Location!$A$1:$D$157,2,FALSE)</f>
        <v>Illinois</v>
      </c>
      <c r="P3023" t="str">
        <f>VLOOKUP(L3023,Location!$A$1:$D$157,3,FALSE)</f>
        <v>Central</v>
      </c>
      <c r="Q3023" t="str">
        <f>VLOOKUP(L3023,Location!$A$1:$D$157,4,FALSE)</f>
        <v>Major Market</v>
      </c>
      <c r="R3023" t="str">
        <f>VLOOKUP(M3023,Product!$A$1:$D$14,2,FALSE)</f>
        <v>Lemon</v>
      </c>
      <c r="S3023" t="str">
        <f>VLOOKUP(M3023,Product!$A$1:$D$14,3,FALSE)</f>
        <v>Herbal Tea</v>
      </c>
      <c r="T3023" t="str">
        <f>VLOOKUP(M3023,Product!$A$1:$D$14,4,FALSE)</f>
        <v>Decaf</v>
      </c>
    </row>
    <row r="3024" spans="1:20" x14ac:dyDescent="0.3">
      <c r="A3024">
        <v>184</v>
      </c>
      <c r="B3024">
        <v>178</v>
      </c>
      <c r="C3024">
        <v>298</v>
      </c>
      <c r="D3024">
        <v>81</v>
      </c>
      <c r="E3024">
        <v>42</v>
      </c>
      <c r="F3024">
        <v>34</v>
      </c>
      <c r="G3024">
        <v>947</v>
      </c>
      <c r="H3024">
        <v>140</v>
      </c>
      <c r="I3024">
        <v>93</v>
      </c>
      <c r="J3024">
        <v>160</v>
      </c>
      <c r="K3024">
        <v>260</v>
      </c>
      <c r="L3024">
        <v>630</v>
      </c>
      <c r="M3024">
        <v>10</v>
      </c>
      <c r="N3024" s="2">
        <v>43251</v>
      </c>
      <c r="O3024" t="str">
        <f>VLOOKUP(L3024,Location!$A$1:$D$157,2,FALSE)</f>
        <v>Illinois</v>
      </c>
      <c r="P3024" t="str">
        <f>VLOOKUP(L3024,Location!$A$1:$D$157,3,FALSE)</f>
        <v>Central</v>
      </c>
      <c r="Q3024" t="str">
        <f>VLOOKUP(L3024,Location!$A$1:$D$157,4,FALSE)</f>
        <v>Major Market</v>
      </c>
      <c r="R3024" t="str">
        <f>VLOOKUP(M3024,Product!$A$1:$D$14,2,FALSE)</f>
        <v>Mint</v>
      </c>
      <c r="S3024" t="str">
        <f>VLOOKUP(M3024,Product!$A$1:$D$14,3,FALSE)</f>
        <v>Herbal Tea</v>
      </c>
      <c r="T3024" t="str">
        <f>VLOOKUP(M3024,Product!$A$1:$D$14,4,FALSE)</f>
        <v>Decaf</v>
      </c>
    </row>
    <row r="3025" spans="1:20" x14ac:dyDescent="0.3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s="2">
        <v>43251</v>
      </c>
      <c r="O3025" t="str">
        <f>VLOOKUP(L3025,Location!$A$1:$D$157,2,FALSE)</f>
        <v>Illinois</v>
      </c>
      <c r="P3025" t="str">
        <f>VLOOKUP(L3025,Location!$A$1:$D$157,3,FALSE)</f>
        <v>Central</v>
      </c>
      <c r="Q3025" t="str">
        <f>VLOOKUP(L3025,Location!$A$1:$D$157,4,FALSE)</f>
        <v>Major Market</v>
      </c>
      <c r="R3025" t="str">
        <f>VLOOKUP(M3025,Product!$A$1:$D$14,2,FALSE)</f>
        <v>Darjeeling</v>
      </c>
      <c r="S3025" t="str">
        <f>VLOOKUP(M3025,Product!$A$1:$D$14,3,FALSE)</f>
        <v>Tea</v>
      </c>
      <c r="T3025" t="str">
        <f>VLOOKUP(M3025,Product!$A$1:$D$14,4,FALSE)</f>
        <v>Regular</v>
      </c>
    </row>
    <row r="3026" spans="1:20" x14ac:dyDescent="0.3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s="2">
        <v>43251</v>
      </c>
      <c r="O3026" t="str">
        <f>VLOOKUP(L3026,Location!$A$1:$D$157,2,FALSE)</f>
        <v>Illinois</v>
      </c>
      <c r="P3026" t="str">
        <f>VLOOKUP(L3026,Location!$A$1:$D$157,3,FALSE)</f>
        <v>Central</v>
      </c>
      <c r="Q3026" t="str">
        <f>VLOOKUP(L3026,Location!$A$1:$D$157,4,FALSE)</f>
        <v>Major Market</v>
      </c>
      <c r="R3026" t="str">
        <f>VLOOKUP(M3026,Product!$A$1:$D$14,2,FALSE)</f>
        <v>Earl Grey</v>
      </c>
      <c r="S3026" t="str">
        <f>VLOOKUP(M3026,Product!$A$1:$D$14,3,FALSE)</f>
        <v>Tea</v>
      </c>
      <c r="T3026" t="str">
        <f>VLOOKUP(M3026,Product!$A$1:$D$14,4,FALSE)</f>
        <v>Regular</v>
      </c>
    </row>
    <row r="3027" spans="1:20" x14ac:dyDescent="0.3">
      <c r="A3027">
        <v>333</v>
      </c>
      <c r="B3027">
        <v>362</v>
      </c>
      <c r="C3027">
        <v>628</v>
      </c>
      <c r="D3027">
        <v>291</v>
      </c>
      <c r="E3027">
        <v>113</v>
      </c>
      <c r="F3027">
        <v>89</v>
      </c>
      <c r="G3027">
        <v>1616</v>
      </c>
      <c r="H3027">
        <v>300</v>
      </c>
      <c r="I3027">
        <v>259</v>
      </c>
      <c r="J3027">
        <v>430</v>
      </c>
      <c r="K3027">
        <v>740</v>
      </c>
      <c r="L3027">
        <v>773</v>
      </c>
      <c r="M3027">
        <v>5</v>
      </c>
      <c r="N3027" s="2">
        <v>43251</v>
      </c>
      <c r="O3027" t="str">
        <f>VLOOKUP(L3027,Location!$A$1:$D$157,2,FALSE)</f>
        <v>Illinois</v>
      </c>
      <c r="P3027" t="str">
        <f>VLOOKUP(L3027,Location!$A$1:$D$157,3,FALSE)</f>
        <v>Central</v>
      </c>
      <c r="Q3027" t="str">
        <f>VLOOKUP(L3027,Location!$A$1:$D$157,4,FALSE)</f>
        <v>Major Market</v>
      </c>
      <c r="R3027" t="str">
        <f>VLOOKUP(M3027,Product!$A$1:$D$14,2,FALSE)</f>
        <v>Caffe Mocha</v>
      </c>
      <c r="S3027" t="str">
        <f>VLOOKUP(M3027,Product!$A$1:$D$14,3,FALSE)</f>
        <v>Espresso</v>
      </c>
      <c r="T3027" t="str">
        <f>VLOOKUP(M3027,Product!$A$1:$D$14,4,FALSE)</f>
        <v>Regular</v>
      </c>
    </row>
    <row r="3028" spans="1:20" x14ac:dyDescent="0.3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282</v>
      </c>
      <c r="J3028">
        <v>310</v>
      </c>
      <c r="K3028">
        <v>610</v>
      </c>
      <c r="L3028">
        <v>309</v>
      </c>
      <c r="M3028">
        <v>6</v>
      </c>
      <c r="N3028" s="2">
        <v>43251</v>
      </c>
      <c r="O3028" t="str">
        <f>VLOOKUP(L3028,Location!$A$1:$D$157,2,FALSE)</f>
        <v>Illinois</v>
      </c>
      <c r="P3028" t="str">
        <f>VLOOKUP(L3028,Location!$A$1:$D$157,3,FALSE)</f>
        <v>Central</v>
      </c>
      <c r="Q3028" t="str">
        <f>VLOOKUP(L3028,Location!$A$1:$D$157,4,FALSE)</f>
        <v>Major Market</v>
      </c>
      <c r="R3028" t="str">
        <f>VLOOKUP(M3028,Product!$A$1:$D$14,2,FALSE)</f>
        <v>Decaf Espresso</v>
      </c>
      <c r="S3028" t="str">
        <f>VLOOKUP(M3028,Product!$A$1:$D$14,3,FALSE)</f>
        <v>Espresso</v>
      </c>
      <c r="T3028" t="str">
        <f>VLOOKUP(M3028,Product!$A$1:$D$14,4,FALSE)</f>
        <v>Decaf</v>
      </c>
    </row>
    <row r="3029" spans="1:20" x14ac:dyDescent="0.3">
      <c r="A3029">
        <v>230</v>
      </c>
      <c r="B3029">
        <v>278</v>
      </c>
      <c r="C3029">
        <v>474</v>
      </c>
      <c r="D3029">
        <v>229</v>
      </c>
      <c r="E3029">
        <v>103</v>
      </c>
      <c r="F3029">
        <v>66</v>
      </c>
      <c r="G3029">
        <v>1095</v>
      </c>
      <c r="H3029">
        <v>190</v>
      </c>
      <c r="I3029">
        <v>185</v>
      </c>
      <c r="J3029">
        <v>290</v>
      </c>
      <c r="K3029">
        <v>500</v>
      </c>
      <c r="L3029">
        <v>312</v>
      </c>
      <c r="M3029">
        <v>2</v>
      </c>
      <c r="N3029" s="2">
        <v>43251</v>
      </c>
      <c r="O3029" t="str">
        <f>VLOOKUP(L3029,Location!$A$1:$D$157,2,FALSE)</f>
        <v>Illinois</v>
      </c>
      <c r="P3029" t="str">
        <f>VLOOKUP(L3029,Location!$A$1:$D$157,3,FALSE)</f>
        <v>Central</v>
      </c>
      <c r="Q3029" t="str">
        <f>VLOOKUP(L3029,Location!$A$1:$D$157,4,FALSE)</f>
        <v>Major Market</v>
      </c>
      <c r="R3029" t="str">
        <f>VLOOKUP(M3029,Product!$A$1:$D$14,2,FALSE)</f>
        <v>Columbian</v>
      </c>
      <c r="S3029" t="str">
        <f>VLOOKUP(M3029,Product!$A$1:$D$14,3,FALSE)</f>
        <v>Coffee</v>
      </c>
      <c r="T3029" t="str">
        <f>VLOOKUP(M3029,Product!$A$1:$D$14,4,FALSE)</f>
        <v>Regular</v>
      </c>
    </row>
    <row r="3030" spans="1:20" x14ac:dyDescent="0.3">
      <c r="A3030">
        <v>186</v>
      </c>
      <c r="B3030">
        <v>204</v>
      </c>
      <c r="C3030">
        <v>342</v>
      </c>
      <c r="D3030">
        <v>154</v>
      </c>
      <c r="E3030">
        <v>64</v>
      </c>
      <c r="F3030">
        <v>45</v>
      </c>
      <c r="G3030">
        <v>764</v>
      </c>
      <c r="H3030">
        <v>160</v>
      </c>
      <c r="I3030">
        <v>126</v>
      </c>
      <c r="J3030">
        <v>220</v>
      </c>
      <c r="K3030">
        <v>360</v>
      </c>
      <c r="L3030">
        <v>815</v>
      </c>
      <c r="M3030">
        <v>3</v>
      </c>
      <c r="N3030" s="2">
        <v>43251</v>
      </c>
      <c r="O3030" t="str">
        <f>VLOOKUP(L3030,Location!$A$1:$D$157,2,FALSE)</f>
        <v>Illinois</v>
      </c>
      <c r="P3030" t="str">
        <f>VLOOKUP(L3030,Location!$A$1:$D$157,3,FALSE)</f>
        <v>Central</v>
      </c>
      <c r="Q3030" t="str">
        <f>VLOOKUP(L3030,Location!$A$1:$D$157,4,FALSE)</f>
        <v>Major Market</v>
      </c>
      <c r="R3030" t="str">
        <f>VLOOKUP(M3030,Product!$A$1:$D$14,2,FALSE)</f>
        <v>Decaf Irish Cream</v>
      </c>
      <c r="S3030" t="str">
        <f>VLOOKUP(M3030,Product!$A$1:$D$14,3,FALSE)</f>
        <v>Coffee</v>
      </c>
      <c r="T3030" t="str">
        <f>VLOOKUP(M3030,Product!$A$1:$D$14,4,FALSE)</f>
        <v>Decaf</v>
      </c>
    </row>
    <row r="3031" spans="1:20" x14ac:dyDescent="0.3">
      <c r="A3031">
        <v>333</v>
      </c>
      <c r="B3031">
        <v>362</v>
      </c>
      <c r="C3031">
        <v>628</v>
      </c>
      <c r="D3031">
        <v>218</v>
      </c>
      <c r="E3031">
        <v>113</v>
      </c>
      <c r="F3031">
        <v>89</v>
      </c>
      <c r="G3031">
        <v>1616</v>
      </c>
      <c r="H3031">
        <v>230</v>
      </c>
      <c r="I3031">
        <v>207</v>
      </c>
      <c r="J3031">
        <v>320</v>
      </c>
      <c r="K3031">
        <v>550</v>
      </c>
      <c r="L3031">
        <v>563</v>
      </c>
      <c r="M3031">
        <v>8</v>
      </c>
      <c r="N3031" s="2">
        <v>43251</v>
      </c>
      <c r="O3031" t="str">
        <f>VLOOKUP(L3031,Location!$A$1:$D$157,2,FALSE)</f>
        <v>Iowa</v>
      </c>
      <c r="P3031" t="str">
        <f>VLOOKUP(L3031,Location!$A$1:$D$157,3,FALSE)</f>
        <v>Central</v>
      </c>
      <c r="Q3031" t="str">
        <f>VLOOKUP(L3031,Location!$A$1:$D$157,4,FALSE)</f>
        <v>Small Market</v>
      </c>
      <c r="R3031" t="str">
        <f>VLOOKUP(M3031,Product!$A$1:$D$14,2,FALSE)</f>
        <v>Chamomile</v>
      </c>
      <c r="S3031" t="str">
        <f>VLOOKUP(M3031,Product!$A$1:$D$14,3,FALSE)</f>
        <v>Herbal Tea</v>
      </c>
      <c r="T3031" t="str">
        <f>VLOOKUP(M3031,Product!$A$1:$D$14,4,FALSE)</f>
        <v>Decaf</v>
      </c>
    </row>
    <row r="3032" spans="1:20" x14ac:dyDescent="0.3">
      <c r="A3032">
        <v>188</v>
      </c>
      <c r="B3032">
        <v>204</v>
      </c>
      <c r="C3032">
        <v>342</v>
      </c>
      <c r="D3032">
        <v>140</v>
      </c>
      <c r="E3032">
        <v>63</v>
      </c>
      <c r="F3032">
        <v>45</v>
      </c>
      <c r="G3032">
        <v>764</v>
      </c>
      <c r="H3032">
        <v>140</v>
      </c>
      <c r="I3032">
        <v>145</v>
      </c>
      <c r="J3032">
        <v>180</v>
      </c>
      <c r="K3032">
        <v>300</v>
      </c>
      <c r="L3032">
        <v>712</v>
      </c>
      <c r="M3032">
        <v>9</v>
      </c>
      <c r="N3032" s="2">
        <v>43251</v>
      </c>
      <c r="O3032" t="str">
        <f>VLOOKUP(L3032,Location!$A$1:$D$157,2,FALSE)</f>
        <v>Iowa</v>
      </c>
      <c r="P3032" t="str">
        <f>VLOOKUP(L3032,Location!$A$1:$D$157,3,FALSE)</f>
        <v>Central</v>
      </c>
      <c r="Q3032" t="str">
        <f>VLOOKUP(L3032,Location!$A$1:$D$157,4,FALSE)</f>
        <v>Small Market</v>
      </c>
      <c r="R3032" t="str">
        <f>VLOOKUP(M3032,Product!$A$1:$D$14,2,FALSE)</f>
        <v>Lemon</v>
      </c>
      <c r="S3032" t="str">
        <f>VLOOKUP(M3032,Product!$A$1:$D$14,3,FALSE)</f>
        <v>Herbal Tea</v>
      </c>
      <c r="T3032" t="str">
        <f>VLOOKUP(M3032,Product!$A$1:$D$14,4,FALSE)</f>
        <v>Decaf</v>
      </c>
    </row>
    <row r="3033" spans="1:20" x14ac:dyDescent="0.3">
      <c r="A3033">
        <v>226</v>
      </c>
      <c r="B3033">
        <v>261</v>
      </c>
      <c r="C3033">
        <v>516</v>
      </c>
      <c r="D3033">
        <v>238</v>
      </c>
      <c r="E3033">
        <v>90</v>
      </c>
      <c r="F3033">
        <v>72</v>
      </c>
      <c r="G3033">
        <v>1715</v>
      </c>
      <c r="H3033">
        <v>150</v>
      </c>
      <c r="I3033">
        <v>183</v>
      </c>
      <c r="J3033">
        <v>230</v>
      </c>
      <c r="K3033">
        <v>450</v>
      </c>
      <c r="L3033">
        <v>563</v>
      </c>
      <c r="M3033">
        <v>11</v>
      </c>
      <c r="N3033" s="2">
        <v>43251</v>
      </c>
      <c r="O3033" t="str">
        <f>VLOOKUP(L3033,Location!$A$1:$D$157,2,FALSE)</f>
        <v>Iowa</v>
      </c>
      <c r="P3033" t="str">
        <f>VLOOKUP(L3033,Location!$A$1:$D$157,3,FALSE)</f>
        <v>Central</v>
      </c>
      <c r="Q3033" t="str">
        <f>VLOOKUP(L3033,Location!$A$1:$D$157,4,FALSE)</f>
        <v>Small Market</v>
      </c>
      <c r="R3033" t="str">
        <f>VLOOKUP(M3033,Product!$A$1:$D$14,2,FALSE)</f>
        <v>Darjeeling</v>
      </c>
      <c r="S3033" t="str">
        <f>VLOOKUP(M3033,Product!$A$1:$D$14,3,FALSE)</f>
        <v>Tea</v>
      </c>
      <c r="T3033" t="str">
        <f>VLOOKUP(M3033,Product!$A$1:$D$14,4,FALSE)</f>
        <v>Regular</v>
      </c>
    </row>
    <row r="3034" spans="1:20" x14ac:dyDescent="0.3">
      <c r="A3034">
        <v>272</v>
      </c>
      <c r="B3034">
        <v>332</v>
      </c>
      <c r="C3034">
        <v>598</v>
      </c>
      <c r="D3034">
        <v>221</v>
      </c>
      <c r="E3034">
        <v>126</v>
      </c>
      <c r="F3034">
        <v>102</v>
      </c>
      <c r="G3034">
        <v>1714</v>
      </c>
      <c r="H3034">
        <v>180</v>
      </c>
      <c r="I3034">
        <v>234</v>
      </c>
      <c r="J3034">
        <v>300</v>
      </c>
      <c r="K3034">
        <v>530</v>
      </c>
      <c r="L3034">
        <v>515</v>
      </c>
      <c r="M3034">
        <v>12</v>
      </c>
      <c r="N3034" s="2">
        <v>43251</v>
      </c>
      <c r="O3034" t="str">
        <f>VLOOKUP(L3034,Location!$A$1:$D$157,2,FALSE)</f>
        <v>Iowa</v>
      </c>
      <c r="P3034" t="str">
        <f>VLOOKUP(L3034,Location!$A$1:$D$157,3,FALSE)</f>
        <v>Central</v>
      </c>
      <c r="Q3034" t="str">
        <f>VLOOKUP(L3034,Location!$A$1:$D$157,4,FALSE)</f>
        <v>Small Market</v>
      </c>
      <c r="R3034" t="str">
        <f>VLOOKUP(M3034,Product!$A$1:$D$14,2,FALSE)</f>
        <v>Earl Grey</v>
      </c>
      <c r="S3034" t="str">
        <f>VLOOKUP(M3034,Product!$A$1:$D$14,3,FALSE)</f>
        <v>Tea</v>
      </c>
      <c r="T3034" t="str">
        <f>VLOOKUP(M3034,Product!$A$1:$D$14,4,FALSE)</f>
        <v>Regular</v>
      </c>
    </row>
    <row r="3035" spans="1:20" x14ac:dyDescent="0.3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s="2">
        <v>43251</v>
      </c>
      <c r="O3035" t="str">
        <f>VLOOKUP(L3035,Location!$A$1:$D$157,2,FALSE)</f>
        <v>Iowa</v>
      </c>
      <c r="P3035" t="str">
        <f>VLOOKUP(L3035,Location!$A$1:$D$157,3,FALSE)</f>
        <v>Central</v>
      </c>
      <c r="Q3035" t="str">
        <f>VLOOKUP(L3035,Location!$A$1:$D$157,4,FALSE)</f>
        <v>Small Market</v>
      </c>
      <c r="R3035" t="str">
        <f>VLOOKUP(M3035,Product!$A$1:$D$14,2,FALSE)</f>
        <v>Caffe Mocha</v>
      </c>
      <c r="S3035" t="str">
        <f>VLOOKUP(M3035,Product!$A$1:$D$14,3,FALSE)</f>
        <v>Espresso</v>
      </c>
      <c r="T3035" t="str">
        <f>VLOOKUP(M3035,Product!$A$1:$D$14,4,FALSE)</f>
        <v>Regular</v>
      </c>
    </row>
    <row r="3036" spans="1:20" x14ac:dyDescent="0.3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s="2">
        <v>43251</v>
      </c>
      <c r="O3036" t="str">
        <f>VLOOKUP(L3036,Location!$A$1:$D$157,2,FALSE)</f>
        <v>Iowa</v>
      </c>
      <c r="P3036" t="str">
        <f>VLOOKUP(L3036,Location!$A$1:$D$157,3,FALSE)</f>
        <v>Central</v>
      </c>
      <c r="Q3036" t="str">
        <f>VLOOKUP(L3036,Location!$A$1:$D$157,4,FALSE)</f>
        <v>Small Market</v>
      </c>
      <c r="R3036" t="str">
        <f>VLOOKUP(M3036,Product!$A$1:$D$14,2,FALSE)</f>
        <v>Decaf Espresso</v>
      </c>
      <c r="S3036" t="str">
        <f>VLOOKUP(M3036,Product!$A$1:$D$14,3,FALSE)</f>
        <v>Espresso</v>
      </c>
      <c r="T3036" t="str">
        <f>VLOOKUP(M3036,Product!$A$1:$D$14,4,FALSE)</f>
        <v>Decaf</v>
      </c>
    </row>
    <row r="3037" spans="1:20" x14ac:dyDescent="0.3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s="2">
        <v>43251</v>
      </c>
      <c r="O3037" t="str">
        <f>VLOOKUP(L3037,Location!$A$1:$D$157,2,FALSE)</f>
        <v>Iowa</v>
      </c>
      <c r="P3037" t="str">
        <f>VLOOKUP(L3037,Location!$A$1:$D$157,3,FALSE)</f>
        <v>Central</v>
      </c>
      <c r="Q3037" t="str">
        <f>VLOOKUP(L3037,Location!$A$1:$D$157,4,FALSE)</f>
        <v>Small Market</v>
      </c>
      <c r="R3037" t="str">
        <f>VLOOKUP(M3037,Product!$A$1:$D$14,2,FALSE)</f>
        <v>Amaretto</v>
      </c>
      <c r="S3037" t="str">
        <f>VLOOKUP(M3037,Product!$A$1:$D$14,3,FALSE)</f>
        <v>Coffee</v>
      </c>
      <c r="T3037" t="str">
        <f>VLOOKUP(M3037,Product!$A$1:$D$14,4,FALSE)</f>
        <v>Regular</v>
      </c>
    </row>
    <row r="3038" spans="1:20" x14ac:dyDescent="0.3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s="2">
        <v>43251</v>
      </c>
      <c r="O3038" t="str">
        <f>VLOOKUP(L3038,Location!$A$1:$D$157,2,FALSE)</f>
        <v>Iowa</v>
      </c>
      <c r="P3038" t="str">
        <f>VLOOKUP(L3038,Location!$A$1:$D$157,3,FALSE)</f>
        <v>Central</v>
      </c>
      <c r="Q3038" t="str">
        <f>VLOOKUP(L3038,Location!$A$1:$D$157,4,FALSE)</f>
        <v>Small Market</v>
      </c>
      <c r="R3038" t="str">
        <f>VLOOKUP(M3038,Product!$A$1:$D$14,2,FALSE)</f>
        <v>Columbian</v>
      </c>
      <c r="S3038" t="str">
        <f>VLOOKUP(M3038,Product!$A$1:$D$14,3,FALSE)</f>
        <v>Coffee</v>
      </c>
      <c r="T3038" t="str">
        <f>VLOOKUP(M3038,Product!$A$1:$D$14,4,FALSE)</f>
        <v>Regular</v>
      </c>
    </row>
    <row r="3039" spans="1:20" x14ac:dyDescent="0.3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s="2">
        <v>43251</v>
      </c>
      <c r="O3039" t="str">
        <f>VLOOKUP(L3039,Location!$A$1:$D$157,2,FALSE)</f>
        <v>Iowa</v>
      </c>
      <c r="P3039" t="str">
        <f>VLOOKUP(L3039,Location!$A$1:$D$157,3,FALSE)</f>
        <v>Central</v>
      </c>
      <c r="Q3039" t="str">
        <f>VLOOKUP(L3039,Location!$A$1:$D$157,4,FALSE)</f>
        <v>Small Market</v>
      </c>
      <c r="R3039" t="str">
        <f>VLOOKUP(M3039,Product!$A$1:$D$14,2,FALSE)</f>
        <v>Decaf Irish Cream</v>
      </c>
      <c r="S3039" t="str">
        <f>VLOOKUP(M3039,Product!$A$1:$D$14,3,FALSE)</f>
        <v>Coffee</v>
      </c>
      <c r="T3039" t="str">
        <f>VLOOKUP(M3039,Product!$A$1:$D$14,4,FALSE)</f>
        <v>Decaf</v>
      </c>
    </row>
    <row r="3040" spans="1:20" x14ac:dyDescent="0.3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s="2">
        <v>43251</v>
      </c>
      <c r="O3040" t="str">
        <f>VLOOKUP(L3040,Location!$A$1:$D$157,2,FALSE)</f>
        <v>Missouri</v>
      </c>
      <c r="P3040" t="str">
        <f>VLOOKUP(L3040,Location!$A$1:$D$157,3,FALSE)</f>
        <v>Central</v>
      </c>
      <c r="Q3040" t="str">
        <f>VLOOKUP(L3040,Location!$A$1:$D$157,4,FALSE)</f>
        <v>Small Market</v>
      </c>
      <c r="R3040" t="str">
        <f>VLOOKUP(M3040,Product!$A$1:$D$14,2,FALSE)</f>
        <v>Chamomile</v>
      </c>
      <c r="S3040" t="str">
        <f>VLOOKUP(M3040,Product!$A$1:$D$14,3,FALSE)</f>
        <v>Herbal Tea</v>
      </c>
      <c r="T3040" t="str">
        <f>VLOOKUP(M3040,Product!$A$1:$D$14,4,FALSE)</f>
        <v>Decaf</v>
      </c>
    </row>
    <row r="3041" spans="1:20" x14ac:dyDescent="0.3">
      <c r="A3041">
        <v>-46</v>
      </c>
      <c r="B3041">
        <v>25</v>
      </c>
      <c r="C3041">
        <v>140</v>
      </c>
      <c r="D3041">
        <v>56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s="2">
        <v>43251</v>
      </c>
      <c r="O3041" t="str">
        <f>VLOOKUP(L3041,Location!$A$1:$D$157,2,FALSE)</f>
        <v>Missouri</v>
      </c>
      <c r="P3041" t="str">
        <f>VLOOKUP(L3041,Location!$A$1:$D$157,3,FALSE)</f>
        <v>Central</v>
      </c>
      <c r="Q3041" t="str">
        <f>VLOOKUP(L3041,Location!$A$1:$D$157,4,FALSE)</f>
        <v>Small Market</v>
      </c>
      <c r="R3041" t="str">
        <f>VLOOKUP(M3041,Product!$A$1:$D$14,2,FALSE)</f>
        <v>Lemon</v>
      </c>
      <c r="S3041" t="str">
        <f>VLOOKUP(M3041,Product!$A$1:$D$14,3,FALSE)</f>
        <v>Herbal Tea</v>
      </c>
      <c r="T3041" t="str">
        <f>VLOOKUP(M3041,Product!$A$1:$D$14,4,FALSE)</f>
        <v>Decaf</v>
      </c>
    </row>
    <row r="3042" spans="1:20" x14ac:dyDescent="0.3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s="2">
        <v>43251</v>
      </c>
      <c r="O3042" t="str">
        <f>VLOOKUP(L3042,Location!$A$1:$D$157,2,FALSE)</f>
        <v>Missouri</v>
      </c>
      <c r="P3042" t="str">
        <f>VLOOKUP(L3042,Location!$A$1:$D$157,3,FALSE)</f>
        <v>Central</v>
      </c>
      <c r="Q3042" t="str">
        <f>VLOOKUP(L3042,Location!$A$1:$D$157,4,FALSE)</f>
        <v>Small Market</v>
      </c>
      <c r="R3042" t="str">
        <f>VLOOKUP(M3042,Product!$A$1:$D$14,2,FALSE)</f>
        <v>Darjeeling</v>
      </c>
      <c r="S3042" t="str">
        <f>VLOOKUP(M3042,Product!$A$1:$D$14,3,FALSE)</f>
        <v>Tea</v>
      </c>
      <c r="T3042" t="str">
        <f>VLOOKUP(M3042,Product!$A$1:$D$14,4,FALSE)</f>
        <v>Regular</v>
      </c>
    </row>
    <row r="3043" spans="1:20" x14ac:dyDescent="0.3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2">
        <v>43251</v>
      </c>
      <c r="O3043" t="str">
        <f>VLOOKUP(L3043,Location!$A$1:$D$157,2,FALSE)</f>
        <v>Missouri</v>
      </c>
      <c r="P3043" t="str">
        <f>VLOOKUP(L3043,Location!$A$1:$D$157,3,FALSE)</f>
        <v>Central</v>
      </c>
      <c r="Q3043" t="str">
        <f>VLOOKUP(L3043,Location!$A$1:$D$157,4,FALSE)</f>
        <v>Small Market</v>
      </c>
      <c r="R3043" t="str">
        <f>VLOOKUP(M3043,Product!$A$1:$D$14,2,FALSE)</f>
        <v>Earl Grey</v>
      </c>
      <c r="S3043" t="str">
        <f>VLOOKUP(M3043,Product!$A$1:$D$14,3,FALSE)</f>
        <v>Tea</v>
      </c>
      <c r="T3043" t="str">
        <f>VLOOKUP(M3043,Product!$A$1:$D$14,4,FALSE)</f>
        <v>Regular</v>
      </c>
    </row>
    <row r="3044" spans="1:20" x14ac:dyDescent="0.3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s="2">
        <v>43251</v>
      </c>
      <c r="O3044" t="str">
        <f>VLOOKUP(L3044,Location!$A$1:$D$157,2,FALSE)</f>
        <v>Missouri</v>
      </c>
      <c r="P3044" t="str">
        <f>VLOOKUP(L3044,Location!$A$1:$D$157,3,FALSE)</f>
        <v>Central</v>
      </c>
      <c r="Q3044" t="str">
        <f>VLOOKUP(L3044,Location!$A$1:$D$157,4,FALSE)</f>
        <v>Small Market</v>
      </c>
      <c r="R3044" t="str">
        <f>VLOOKUP(M3044,Product!$A$1:$D$14,2,FALSE)</f>
        <v>Green Tea</v>
      </c>
      <c r="S3044" t="str">
        <f>VLOOKUP(M3044,Product!$A$1:$D$14,3,FALSE)</f>
        <v>Tea</v>
      </c>
      <c r="T3044" t="str">
        <f>VLOOKUP(M3044,Product!$A$1:$D$14,4,FALSE)</f>
        <v>Regular</v>
      </c>
    </row>
    <row r="3045" spans="1:20" x14ac:dyDescent="0.3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s="2">
        <v>43251</v>
      </c>
      <c r="O3045" t="str">
        <f>VLOOKUP(L3045,Location!$A$1:$D$157,2,FALSE)</f>
        <v>Missouri</v>
      </c>
      <c r="P3045" t="str">
        <f>VLOOKUP(L3045,Location!$A$1:$D$157,3,FALSE)</f>
        <v>Central</v>
      </c>
      <c r="Q3045" t="str">
        <f>VLOOKUP(L3045,Location!$A$1:$D$157,4,FALSE)</f>
        <v>Small Market</v>
      </c>
      <c r="R3045" t="str">
        <f>VLOOKUP(M3045,Product!$A$1:$D$14,2,FALSE)</f>
        <v>Caffe Mocha</v>
      </c>
      <c r="S3045" t="str">
        <f>VLOOKUP(M3045,Product!$A$1:$D$14,3,FALSE)</f>
        <v>Espresso</v>
      </c>
      <c r="T3045" t="str">
        <f>VLOOKUP(M3045,Product!$A$1:$D$14,4,FALSE)</f>
        <v>Regular</v>
      </c>
    </row>
    <row r="3046" spans="1:20" x14ac:dyDescent="0.3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s="2">
        <v>43251</v>
      </c>
      <c r="O3046" t="str">
        <f>VLOOKUP(L3046,Location!$A$1:$D$157,2,FALSE)</f>
        <v>Missouri</v>
      </c>
      <c r="P3046" t="str">
        <f>VLOOKUP(L3046,Location!$A$1:$D$157,3,FALSE)</f>
        <v>Central</v>
      </c>
      <c r="Q3046" t="str">
        <f>VLOOKUP(L3046,Location!$A$1:$D$157,4,FALSE)</f>
        <v>Small Market</v>
      </c>
      <c r="R3046" t="str">
        <f>VLOOKUP(M3046,Product!$A$1:$D$14,2,FALSE)</f>
        <v>Decaf Espresso</v>
      </c>
      <c r="S3046" t="str">
        <f>VLOOKUP(M3046,Product!$A$1:$D$14,3,FALSE)</f>
        <v>Espresso</v>
      </c>
      <c r="T3046" t="str">
        <f>VLOOKUP(M3046,Product!$A$1:$D$14,4,FALSE)</f>
        <v>Decaf</v>
      </c>
    </row>
    <row r="3047" spans="1:20" x14ac:dyDescent="0.3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2">
        <v>43251</v>
      </c>
      <c r="O3047" t="str">
        <f>VLOOKUP(L3047,Location!$A$1:$D$157,2,FALSE)</f>
        <v>Missouri</v>
      </c>
      <c r="P3047" t="str">
        <f>VLOOKUP(L3047,Location!$A$1:$D$157,3,FALSE)</f>
        <v>Central</v>
      </c>
      <c r="Q3047" t="str">
        <f>VLOOKUP(L3047,Location!$A$1:$D$157,4,FALSE)</f>
        <v>Small Market</v>
      </c>
      <c r="R3047" t="str">
        <f>VLOOKUP(M3047,Product!$A$1:$D$14,2,FALSE)</f>
        <v>Columbian</v>
      </c>
      <c r="S3047" t="str">
        <f>VLOOKUP(M3047,Product!$A$1:$D$14,3,FALSE)</f>
        <v>Coffee</v>
      </c>
      <c r="T3047" t="str">
        <f>VLOOKUP(M3047,Product!$A$1:$D$14,4,FALSE)</f>
        <v>Regular</v>
      </c>
    </row>
    <row r="3048" spans="1:20" x14ac:dyDescent="0.3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s="2">
        <v>43251</v>
      </c>
      <c r="O3048" t="str">
        <f>VLOOKUP(L3048,Location!$A$1:$D$157,2,FALSE)</f>
        <v>Missouri</v>
      </c>
      <c r="P3048" t="str">
        <f>VLOOKUP(L3048,Location!$A$1:$D$157,3,FALSE)</f>
        <v>Central</v>
      </c>
      <c r="Q3048" t="str">
        <f>VLOOKUP(L3048,Location!$A$1:$D$157,4,FALSE)</f>
        <v>Small Market</v>
      </c>
      <c r="R3048" t="str">
        <f>VLOOKUP(M3048,Product!$A$1:$D$14,2,FALSE)</f>
        <v>Decaf Irish Cream</v>
      </c>
      <c r="S3048" t="str">
        <f>VLOOKUP(M3048,Product!$A$1:$D$14,3,FALSE)</f>
        <v>Coffee</v>
      </c>
      <c r="T3048" t="str">
        <f>VLOOKUP(M3048,Product!$A$1:$D$14,4,FALSE)</f>
        <v>Decaf</v>
      </c>
    </row>
    <row r="3049" spans="1:20" x14ac:dyDescent="0.3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s="2">
        <v>43251</v>
      </c>
      <c r="O3049" t="str">
        <f>VLOOKUP(L3049,Location!$A$1:$D$157,2,FALSE)</f>
        <v>Ohio</v>
      </c>
      <c r="P3049" t="str">
        <f>VLOOKUP(L3049,Location!$A$1:$D$157,3,FALSE)</f>
        <v>Central</v>
      </c>
      <c r="Q3049" t="str">
        <f>VLOOKUP(L3049,Location!$A$1:$D$157,4,FALSE)</f>
        <v>Major Market</v>
      </c>
      <c r="R3049" t="str">
        <f>VLOOKUP(M3049,Product!$A$1:$D$14,2,FALSE)</f>
        <v>Chamomile</v>
      </c>
      <c r="S3049" t="str">
        <f>VLOOKUP(M3049,Product!$A$1:$D$14,3,FALSE)</f>
        <v>Herbal Tea</v>
      </c>
      <c r="T3049" t="str">
        <f>VLOOKUP(M3049,Product!$A$1:$D$14,4,FALSE)</f>
        <v>Decaf</v>
      </c>
    </row>
    <row r="3050" spans="1:20" x14ac:dyDescent="0.3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s="2">
        <v>43251</v>
      </c>
      <c r="O3050" t="str">
        <f>VLOOKUP(L3050,Location!$A$1:$D$157,2,FALSE)</f>
        <v>Ohio</v>
      </c>
      <c r="P3050" t="str">
        <f>VLOOKUP(L3050,Location!$A$1:$D$157,3,FALSE)</f>
        <v>Central</v>
      </c>
      <c r="Q3050" t="str">
        <f>VLOOKUP(L3050,Location!$A$1:$D$157,4,FALSE)</f>
        <v>Major Market</v>
      </c>
      <c r="R3050" t="str">
        <f>VLOOKUP(M3050,Product!$A$1:$D$14,2,FALSE)</f>
        <v>Lemon</v>
      </c>
      <c r="S3050" t="str">
        <f>VLOOKUP(M3050,Product!$A$1:$D$14,3,FALSE)</f>
        <v>Herbal Tea</v>
      </c>
      <c r="T3050" t="str">
        <f>VLOOKUP(M3050,Product!$A$1:$D$14,4,FALSE)</f>
        <v>Decaf</v>
      </c>
    </row>
    <row r="3051" spans="1:20" x14ac:dyDescent="0.3">
      <c r="A3051">
        <v>137</v>
      </c>
      <c r="B3051">
        <v>167</v>
      </c>
      <c r="C3051">
        <v>276</v>
      </c>
      <c r="D3051">
        <v>92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2">
        <v>43251</v>
      </c>
      <c r="O3051" t="str">
        <f>VLOOKUP(L3051,Location!$A$1:$D$157,2,FALSE)</f>
        <v>Ohio</v>
      </c>
      <c r="P3051" t="str">
        <f>VLOOKUP(L3051,Location!$A$1:$D$157,3,FALSE)</f>
        <v>Central</v>
      </c>
      <c r="Q3051" t="str">
        <f>VLOOKUP(L3051,Location!$A$1:$D$157,4,FALSE)</f>
        <v>Major Market</v>
      </c>
      <c r="R3051" t="str">
        <f>VLOOKUP(M3051,Product!$A$1:$D$14,2,FALSE)</f>
        <v>Darjeeling</v>
      </c>
      <c r="S3051" t="str">
        <f>VLOOKUP(M3051,Product!$A$1:$D$14,3,FALSE)</f>
        <v>Tea</v>
      </c>
      <c r="T3051" t="str">
        <f>VLOOKUP(M3051,Product!$A$1:$D$14,4,FALSE)</f>
        <v>Regular</v>
      </c>
    </row>
    <row r="3052" spans="1:20" x14ac:dyDescent="0.3">
      <c r="A3052">
        <v>145</v>
      </c>
      <c r="B3052">
        <v>164</v>
      </c>
      <c r="C3052">
        <v>279</v>
      </c>
      <c r="D3052">
        <v>124</v>
      </c>
      <c r="E3052">
        <v>55</v>
      </c>
      <c r="F3052">
        <v>36</v>
      </c>
      <c r="G3052">
        <v>636</v>
      </c>
      <c r="H3052">
        <v>90</v>
      </c>
      <c r="I3052">
        <v>87</v>
      </c>
      <c r="J3052">
        <v>140</v>
      </c>
      <c r="K3052">
        <v>240</v>
      </c>
      <c r="L3052">
        <v>567</v>
      </c>
      <c r="M3052">
        <v>12</v>
      </c>
      <c r="N3052" s="2">
        <v>43251</v>
      </c>
      <c r="O3052" t="str">
        <f>VLOOKUP(L3052,Location!$A$1:$D$157,2,FALSE)</f>
        <v>Ohio</v>
      </c>
      <c r="P3052" t="str">
        <f>VLOOKUP(L3052,Location!$A$1:$D$157,3,FALSE)</f>
        <v>Central</v>
      </c>
      <c r="Q3052" t="str">
        <f>VLOOKUP(L3052,Location!$A$1:$D$157,4,FALSE)</f>
        <v>Major Market</v>
      </c>
      <c r="R3052" t="str">
        <f>VLOOKUP(M3052,Product!$A$1:$D$14,2,FALSE)</f>
        <v>Earl Grey</v>
      </c>
      <c r="S3052" t="str">
        <f>VLOOKUP(M3052,Product!$A$1:$D$14,3,FALSE)</f>
        <v>Tea</v>
      </c>
      <c r="T3052" t="str">
        <f>VLOOKUP(M3052,Product!$A$1:$D$14,4,FALSE)</f>
        <v>Regular</v>
      </c>
    </row>
    <row r="3053" spans="1:20" x14ac:dyDescent="0.3">
      <c r="A3053">
        <v>115</v>
      </c>
      <c r="B3053">
        <v>149</v>
      </c>
      <c r="C3053">
        <v>295</v>
      </c>
      <c r="D3053">
        <v>130</v>
      </c>
      <c r="E3053">
        <v>61</v>
      </c>
      <c r="F3053">
        <v>41</v>
      </c>
      <c r="G3053">
        <v>1245</v>
      </c>
      <c r="H3053">
        <v>120</v>
      </c>
      <c r="I3053">
        <v>172</v>
      </c>
      <c r="J3053">
        <v>180</v>
      </c>
      <c r="K3053">
        <v>350</v>
      </c>
      <c r="L3053">
        <v>440</v>
      </c>
      <c r="M3053">
        <v>5</v>
      </c>
      <c r="N3053" s="2">
        <v>43251</v>
      </c>
      <c r="O3053" t="str">
        <f>VLOOKUP(L3053,Location!$A$1:$D$157,2,FALSE)</f>
        <v>Ohio</v>
      </c>
      <c r="P3053" t="str">
        <f>VLOOKUP(L3053,Location!$A$1:$D$157,3,FALSE)</f>
        <v>Central</v>
      </c>
      <c r="Q3053" t="str">
        <f>VLOOKUP(L3053,Location!$A$1:$D$157,4,FALSE)</f>
        <v>Major Market</v>
      </c>
      <c r="R3053" t="str">
        <f>VLOOKUP(M3053,Product!$A$1:$D$14,2,FALSE)</f>
        <v>Caffe Mocha</v>
      </c>
      <c r="S3053" t="str">
        <f>VLOOKUP(M3053,Product!$A$1:$D$14,3,FALSE)</f>
        <v>Espresso</v>
      </c>
      <c r="T3053" t="str">
        <f>VLOOKUP(M3053,Product!$A$1:$D$14,4,FALSE)</f>
        <v>Regular</v>
      </c>
    </row>
    <row r="3054" spans="1:20" x14ac:dyDescent="0.3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2">
        <v>43251</v>
      </c>
      <c r="O3054" t="str">
        <f>VLOOKUP(L3054,Location!$A$1:$D$157,2,FALSE)</f>
        <v>Ohio</v>
      </c>
      <c r="P3054" t="str">
        <f>VLOOKUP(L3054,Location!$A$1:$D$157,3,FALSE)</f>
        <v>Central</v>
      </c>
      <c r="Q3054" t="str">
        <f>VLOOKUP(L3054,Location!$A$1:$D$157,4,FALSE)</f>
        <v>Major Market</v>
      </c>
      <c r="R3054" t="str">
        <f>VLOOKUP(M3054,Product!$A$1:$D$14,2,FALSE)</f>
        <v>Decaf Espresso</v>
      </c>
      <c r="S3054" t="str">
        <f>VLOOKUP(M3054,Product!$A$1:$D$14,3,FALSE)</f>
        <v>Espresso</v>
      </c>
      <c r="T3054" t="str">
        <f>VLOOKUP(M3054,Product!$A$1:$D$14,4,FALSE)</f>
        <v>Decaf</v>
      </c>
    </row>
    <row r="3055" spans="1:20" x14ac:dyDescent="0.3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2">
        <v>43251</v>
      </c>
      <c r="O3055" t="str">
        <f>VLOOKUP(L3055,Location!$A$1:$D$157,2,FALSE)</f>
        <v>Ohio</v>
      </c>
      <c r="P3055" t="str">
        <f>VLOOKUP(L3055,Location!$A$1:$D$157,3,FALSE)</f>
        <v>Central</v>
      </c>
      <c r="Q3055" t="str">
        <f>VLOOKUP(L3055,Location!$A$1:$D$157,4,FALSE)</f>
        <v>Major Market</v>
      </c>
      <c r="R3055" t="str">
        <f>VLOOKUP(M3055,Product!$A$1:$D$14,2,FALSE)</f>
        <v>Amaretto</v>
      </c>
      <c r="S3055" t="str">
        <f>VLOOKUP(M3055,Product!$A$1:$D$14,3,FALSE)</f>
        <v>Coffee</v>
      </c>
      <c r="T3055" t="str">
        <f>VLOOKUP(M3055,Product!$A$1:$D$14,4,FALSE)</f>
        <v>Regular</v>
      </c>
    </row>
    <row r="3056" spans="1:20" x14ac:dyDescent="0.3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s="2">
        <v>43251</v>
      </c>
      <c r="O3056" t="str">
        <f>VLOOKUP(L3056,Location!$A$1:$D$157,2,FALSE)</f>
        <v>Ohio</v>
      </c>
      <c r="P3056" t="str">
        <f>VLOOKUP(L3056,Location!$A$1:$D$157,3,FALSE)</f>
        <v>Central</v>
      </c>
      <c r="Q3056" t="str">
        <f>VLOOKUP(L3056,Location!$A$1:$D$157,4,FALSE)</f>
        <v>Major Market</v>
      </c>
      <c r="R3056" t="str">
        <f>VLOOKUP(M3056,Product!$A$1:$D$14,2,FALSE)</f>
        <v>Columbian</v>
      </c>
      <c r="S3056" t="str">
        <f>VLOOKUP(M3056,Product!$A$1:$D$14,3,FALSE)</f>
        <v>Coffee</v>
      </c>
      <c r="T3056" t="str">
        <f>VLOOKUP(M3056,Product!$A$1:$D$14,4,FALSE)</f>
        <v>Regular</v>
      </c>
    </row>
    <row r="3057" spans="1:20" x14ac:dyDescent="0.3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2">
        <v>43251</v>
      </c>
      <c r="O3057" t="str">
        <f>VLOOKUP(L3057,Location!$A$1:$D$157,2,FALSE)</f>
        <v>Ohio</v>
      </c>
      <c r="P3057" t="str">
        <f>VLOOKUP(L3057,Location!$A$1:$D$157,3,FALSE)</f>
        <v>Central</v>
      </c>
      <c r="Q3057" t="str">
        <f>VLOOKUP(L3057,Location!$A$1:$D$157,4,FALSE)</f>
        <v>Major Market</v>
      </c>
      <c r="R3057" t="str">
        <f>VLOOKUP(M3057,Product!$A$1:$D$14,2,FALSE)</f>
        <v>Decaf Irish Cream</v>
      </c>
      <c r="S3057" t="str">
        <f>VLOOKUP(M3057,Product!$A$1:$D$14,3,FALSE)</f>
        <v>Coffee</v>
      </c>
      <c r="T3057" t="str">
        <f>VLOOKUP(M3057,Product!$A$1:$D$14,4,FALSE)</f>
        <v>Decaf</v>
      </c>
    </row>
    <row r="3058" spans="1:20" x14ac:dyDescent="0.3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s="2">
        <v>43251</v>
      </c>
      <c r="O3058" t="str">
        <f>VLOOKUP(L3058,Location!$A$1:$D$157,2,FALSE)</f>
        <v>Wisconsin</v>
      </c>
      <c r="P3058" t="str">
        <f>VLOOKUP(L3058,Location!$A$1:$D$157,3,FALSE)</f>
        <v>Central</v>
      </c>
      <c r="Q3058" t="str">
        <f>VLOOKUP(L3058,Location!$A$1:$D$157,4,FALSE)</f>
        <v>Small Market</v>
      </c>
      <c r="R3058" t="str">
        <f>VLOOKUP(M3058,Product!$A$1:$D$14,2,FALSE)</f>
        <v>Chamomile</v>
      </c>
      <c r="S3058" t="str">
        <f>VLOOKUP(M3058,Product!$A$1:$D$14,3,FALSE)</f>
        <v>Herbal Tea</v>
      </c>
      <c r="T3058" t="str">
        <f>VLOOKUP(M3058,Product!$A$1:$D$14,4,FALSE)</f>
        <v>Decaf</v>
      </c>
    </row>
    <row r="3059" spans="1:20" x14ac:dyDescent="0.3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s="2">
        <v>43251</v>
      </c>
      <c r="O3059" t="str">
        <f>VLOOKUP(L3059,Location!$A$1:$D$157,2,FALSE)</f>
        <v>Wisconsin</v>
      </c>
      <c r="P3059" t="str">
        <f>VLOOKUP(L3059,Location!$A$1:$D$157,3,FALSE)</f>
        <v>Central</v>
      </c>
      <c r="Q3059" t="str">
        <f>VLOOKUP(L3059,Location!$A$1:$D$157,4,FALSE)</f>
        <v>Small Market</v>
      </c>
      <c r="R3059" t="str">
        <f>VLOOKUP(M3059,Product!$A$1:$D$14,2,FALSE)</f>
        <v>Lemon</v>
      </c>
      <c r="S3059" t="str">
        <f>VLOOKUP(M3059,Product!$A$1:$D$14,3,FALSE)</f>
        <v>Herbal Tea</v>
      </c>
      <c r="T3059" t="str">
        <f>VLOOKUP(M3059,Product!$A$1:$D$14,4,FALSE)</f>
        <v>Decaf</v>
      </c>
    </row>
    <row r="3060" spans="1:20" x14ac:dyDescent="0.3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s="2">
        <v>43251</v>
      </c>
      <c r="O3060" t="str">
        <f>VLOOKUP(L3060,Location!$A$1:$D$157,2,FALSE)</f>
        <v>Wisconsin</v>
      </c>
      <c r="P3060" t="str">
        <f>VLOOKUP(L3060,Location!$A$1:$D$157,3,FALSE)</f>
        <v>Central</v>
      </c>
      <c r="Q3060" t="str">
        <f>VLOOKUP(L3060,Location!$A$1:$D$157,4,FALSE)</f>
        <v>Small Market</v>
      </c>
      <c r="R3060" t="str">
        <f>VLOOKUP(M3060,Product!$A$1:$D$14,2,FALSE)</f>
        <v>Darjeeling</v>
      </c>
      <c r="S3060" t="str">
        <f>VLOOKUP(M3060,Product!$A$1:$D$14,3,FALSE)</f>
        <v>Tea</v>
      </c>
      <c r="T3060" t="str">
        <f>VLOOKUP(M3060,Product!$A$1:$D$14,4,FALSE)</f>
        <v>Regular</v>
      </c>
    </row>
    <row r="3061" spans="1:20" x14ac:dyDescent="0.3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2">
        <v>43251</v>
      </c>
      <c r="O3061" t="str">
        <f>VLOOKUP(L3061,Location!$A$1:$D$157,2,FALSE)</f>
        <v>Wisconsin</v>
      </c>
      <c r="P3061" t="str">
        <f>VLOOKUP(L3061,Location!$A$1:$D$157,3,FALSE)</f>
        <v>Central</v>
      </c>
      <c r="Q3061" t="str">
        <f>VLOOKUP(L3061,Location!$A$1:$D$157,4,FALSE)</f>
        <v>Small Market</v>
      </c>
      <c r="R3061" t="str">
        <f>VLOOKUP(M3061,Product!$A$1:$D$14,2,FALSE)</f>
        <v>Earl Grey</v>
      </c>
      <c r="S3061" t="str">
        <f>VLOOKUP(M3061,Product!$A$1:$D$14,3,FALSE)</f>
        <v>Tea</v>
      </c>
      <c r="T3061" t="str">
        <f>VLOOKUP(M3061,Product!$A$1:$D$14,4,FALSE)</f>
        <v>Regular</v>
      </c>
    </row>
    <row r="3062" spans="1:20" x14ac:dyDescent="0.3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s="2">
        <v>43251</v>
      </c>
      <c r="O3062" t="str">
        <f>VLOOKUP(L3062,Location!$A$1:$D$157,2,FALSE)</f>
        <v>Wisconsin</v>
      </c>
      <c r="P3062" t="str">
        <f>VLOOKUP(L3062,Location!$A$1:$D$157,3,FALSE)</f>
        <v>Central</v>
      </c>
      <c r="Q3062" t="str">
        <f>VLOOKUP(L3062,Location!$A$1:$D$157,4,FALSE)</f>
        <v>Small Market</v>
      </c>
      <c r="R3062" t="str">
        <f>VLOOKUP(M3062,Product!$A$1:$D$14,2,FALSE)</f>
        <v>Caffe Mocha</v>
      </c>
      <c r="S3062" t="str">
        <f>VLOOKUP(M3062,Product!$A$1:$D$14,3,FALSE)</f>
        <v>Espresso</v>
      </c>
      <c r="T3062" t="str">
        <f>VLOOKUP(M3062,Product!$A$1:$D$14,4,FALSE)</f>
        <v>Regular</v>
      </c>
    </row>
    <row r="3063" spans="1:20" x14ac:dyDescent="0.3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s="2">
        <v>43251</v>
      </c>
      <c r="O3063" t="str">
        <f>VLOOKUP(L3063,Location!$A$1:$D$157,2,FALSE)</f>
        <v>Wisconsin</v>
      </c>
      <c r="P3063" t="str">
        <f>VLOOKUP(L3063,Location!$A$1:$D$157,3,FALSE)</f>
        <v>Central</v>
      </c>
      <c r="Q3063" t="str">
        <f>VLOOKUP(L3063,Location!$A$1:$D$157,4,FALSE)</f>
        <v>Small Market</v>
      </c>
      <c r="R3063" t="str">
        <f>VLOOKUP(M3063,Product!$A$1:$D$14,2,FALSE)</f>
        <v>Decaf Espresso</v>
      </c>
      <c r="S3063" t="str">
        <f>VLOOKUP(M3063,Product!$A$1:$D$14,3,FALSE)</f>
        <v>Espresso</v>
      </c>
      <c r="T3063" t="str">
        <f>VLOOKUP(M3063,Product!$A$1:$D$14,4,FALSE)</f>
        <v>Decaf</v>
      </c>
    </row>
    <row r="3064" spans="1:20" x14ac:dyDescent="0.3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2">
        <v>43251</v>
      </c>
      <c r="O3064" t="str">
        <f>VLOOKUP(L3064,Location!$A$1:$D$157,2,FALSE)</f>
        <v>Wisconsin</v>
      </c>
      <c r="P3064" t="str">
        <f>VLOOKUP(L3064,Location!$A$1:$D$157,3,FALSE)</f>
        <v>Central</v>
      </c>
      <c r="Q3064" t="str">
        <f>VLOOKUP(L3064,Location!$A$1:$D$157,4,FALSE)</f>
        <v>Small Market</v>
      </c>
      <c r="R3064" t="str">
        <f>VLOOKUP(M3064,Product!$A$1:$D$14,2,FALSE)</f>
        <v>Amaretto</v>
      </c>
      <c r="S3064" t="str">
        <f>VLOOKUP(M3064,Product!$A$1:$D$14,3,FALSE)</f>
        <v>Coffee</v>
      </c>
      <c r="T3064" t="str">
        <f>VLOOKUP(M3064,Product!$A$1:$D$14,4,FALSE)</f>
        <v>Regular</v>
      </c>
    </row>
    <row r="3065" spans="1:20" x14ac:dyDescent="0.3">
      <c r="A3065">
        <v>33</v>
      </c>
      <c r="B3065">
        <v>154</v>
      </c>
      <c r="C3065">
        <v>262</v>
      </c>
      <c r="D3065">
        <v>92</v>
      </c>
      <c r="E3065">
        <v>121</v>
      </c>
      <c r="F3065">
        <v>100</v>
      </c>
      <c r="G3065">
        <v>665</v>
      </c>
      <c r="H3065">
        <v>50</v>
      </c>
      <c r="I3065">
        <v>156</v>
      </c>
      <c r="J3065">
        <v>160</v>
      </c>
      <c r="K3065">
        <v>270</v>
      </c>
      <c r="L3065">
        <v>262</v>
      </c>
      <c r="M3065">
        <v>2</v>
      </c>
      <c r="N3065" s="2">
        <v>43251</v>
      </c>
      <c r="O3065" t="str">
        <f>VLOOKUP(L3065,Location!$A$1:$D$157,2,FALSE)</f>
        <v>Wisconsin</v>
      </c>
      <c r="P3065" t="str">
        <f>VLOOKUP(L3065,Location!$A$1:$D$157,3,FALSE)</f>
        <v>Central</v>
      </c>
      <c r="Q3065" t="str">
        <f>VLOOKUP(L3065,Location!$A$1:$D$157,4,FALSE)</f>
        <v>Small Market</v>
      </c>
      <c r="R3065" t="str">
        <f>VLOOKUP(M3065,Product!$A$1:$D$14,2,FALSE)</f>
        <v>Columbian</v>
      </c>
      <c r="S3065" t="str">
        <f>VLOOKUP(M3065,Product!$A$1:$D$14,3,FALSE)</f>
        <v>Coffee</v>
      </c>
      <c r="T3065" t="str">
        <f>VLOOKUP(M3065,Product!$A$1:$D$14,4,FALSE)</f>
        <v>Regular</v>
      </c>
    </row>
    <row r="3066" spans="1:20" x14ac:dyDescent="0.3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s="2">
        <v>43251</v>
      </c>
      <c r="O3066" t="str">
        <f>VLOOKUP(L3066,Location!$A$1:$D$157,2,FALSE)</f>
        <v>Wisconsin</v>
      </c>
      <c r="P3066" t="str">
        <f>VLOOKUP(L3066,Location!$A$1:$D$157,3,FALSE)</f>
        <v>Central</v>
      </c>
      <c r="Q3066" t="str">
        <f>VLOOKUP(L3066,Location!$A$1:$D$157,4,FALSE)</f>
        <v>Small Market</v>
      </c>
      <c r="R3066" t="str">
        <f>VLOOKUP(M3066,Product!$A$1:$D$14,2,FALSE)</f>
        <v>Decaf Irish Cream</v>
      </c>
      <c r="S3066" t="str">
        <f>VLOOKUP(M3066,Product!$A$1:$D$14,3,FALSE)</f>
        <v>Coffee</v>
      </c>
      <c r="T3066" t="str">
        <f>VLOOKUP(M3066,Product!$A$1:$D$14,4,FALSE)</f>
        <v>Decaf</v>
      </c>
    </row>
    <row r="3067" spans="1:20" x14ac:dyDescent="0.3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s="2">
        <v>43251</v>
      </c>
      <c r="O3067" t="str">
        <f>VLOOKUP(L3067,Location!$A$1:$D$157,2,FALSE)</f>
        <v>Connecticut</v>
      </c>
      <c r="P3067" t="str">
        <f>VLOOKUP(L3067,Location!$A$1:$D$157,3,FALSE)</f>
        <v>East</v>
      </c>
      <c r="Q3067" t="str">
        <f>VLOOKUP(L3067,Location!$A$1:$D$157,4,FALSE)</f>
        <v>Small Market</v>
      </c>
      <c r="R3067" t="str">
        <f>VLOOKUP(M3067,Product!$A$1:$D$14,2,FALSE)</f>
        <v>Green Tea</v>
      </c>
      <c r="S3067" t="str">
        <f>VLOOKUP(M3067,Product!$A$1:$D$14,3,FALSE)</f>
        <v>Tea</v>
      </c>
      <c r="T3067" t="str">
        <f>VLOOKUP(M3067,Product!$A$1:$D$14,4,FALSE)</f>
        <v>Regular</v>
      </c>
    </row>
    <row r="3068" spans="1:20" x14ac:dyDescent="0.3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s="2">
        <v>43251</v>
      </c>
      <c r="O3068" t="str">
        <f>VLOOKUP(L3068,Location!$A$1:$D$157,2,FALSE)</f>
        <v>Connecticut</v>
      </c>
      <c r="P3068" t="str">
        <f>VLOOKUP(L3068,Location!$A$1:$D$157,3,FALSE)</f>
        <v>East</v>
      </c>
      <c r="Q3068" t="str">
        <f>VLOOKUP(L3068,Location!$A$1:$D$157,4,FALSE)</f>
        <v>Small Market</v>
      </c>
      <c r="R3068" t="str">
        <f>VLOOKUP(M3068,Product!$A$1:$D$14,2,FALSE)</f>
        <v>Lemon</v>
      </c>
      <c r="S3068" t="str">
        <f>VLOOKUP(M3068,Product!$A$1:$D$14,3,FALSE)</f>
        <v>Herbal Tea</v>
      </c>
      <c r="T3068" t="str">
        <f>VLOOKUP(M3068,Product!$A$1:$D$14,4,FALSE)</f>
        <v>Decaf</v>
      </c>
    </row>
    <row r="3069" spans="1:20" x14ac:dyDescent="0.3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s="2">
        <v>43251</v>
      </c>
      <c r="O3069" t="str">
        <f>VLOOKUP(L3069,Location!$A$1:$D$157,2,FALSE)</f>
        <v>Connecticut</v>
      </c>
      <c r="P3069" t="str">
        <f>VLOOKUP(L3069,Location!$A$1:$D$157,3,FALSE)</f>
        <v>East</v>
      </c>
      <c r="Q3069" t="str">
        <f>VLOOKUP(L3069,Location!$A$1:$D$157,4,FALSE)</f>
        <v>Small Market</v>
      </c>
      <c r="R3069" t="str">
        <f>VLOOKUP(M3069,Product!$A$1:$D$14,2,FALSE)</f>
        <v>Mint</v>
      </c>
      <c r="S3069" t="str">
        <f>VLOOKUP(M3069,Product!$A$1:$D$14,3,FALSE)</f>
        <v>Herbal Tea</v>
      </c>
      <c r="T3069" t="str">
        <f>VLOOKUP(M3069,Product!$A$1:$D$14,4,FALSE)</f>
        <v>Decaf</v>
      </c>
    </row>
    <row r="3070" spans="1:20" x14ac:dyDescent="0.3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s="2">
        <v>43251</v>
      </c>
      <c r="O3070" t="str">
        <f>VLOOKUP(L3070,Location!$A$1:$D$157,2,FALSE)</f>
        <v>Connecticut</v>
      </c>
      <c r="P3070" t="str">
        <f>VLOOKUP(L3070,Location!$A$1:$D$157,3,FALSE)</f>
        <v>East</v>
      </c>
      <c r="Q3070" t="str">
        <f>VLOOKUP(L3070,Location!$A$1:$D$157,4,FALSE)</f>
        <v>Small Market</v>
      </c>
      <c r="R3070" t="str">
        <f>VLOOKUP(M3070,Product!$A$1:$D$14,2,FALSE)</f>
        <v>Darjeeling</v>
      </c>
      <c r="S3070" t="str">
        <f>VLOOKUP(M3070,Product!$A$1:$D$14,3,FALSE)</f>
        <v>Tea</v>
      </c>
      <c r="T3070" t="str">
        <f>VLOOKUP(M3070,Product!$A$1:$D$14,4,FALSE)</f>
        <v>Regular</v>
      </c>
    </row>
    <row r="3071" spans="1:20" x14ac:dyDescent="0.3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s="2">
        <v>43251</v>
      </c>
      <c r="O3071" t="str">
        <f>VLOOKUP(L3071,Location!$A$1:$D$157,2,FALSE)</f>
        <v>Connecticut</v>
      </c>
      <c r="P3071" t="str">
        <f>VLOOKUP(L3071,Location!$A$1:$D$157,3,FALSE)</f>
        <v>East</v>
      </c>
      <c r="Q3071" t="str">
        <f>VLOOKUP(L3071,Location!$A$1:$D$157,4,FALSE)</f>
        <v>Small Market</v>
      </c>
      <c r="R3071" t="str">
        <f>VLOOKUP(M3071,Product!$A$1:$D$14,2,FALSE)</f>
        <v>Columbian</v>
      </c>
      <c r="S3071" t="str">
        <f>VLOOKUP(M3071,Product!$A$1:$D$14,3,FALSE)</f>
        <v>Coffee</v>
      </c>
      <c r="T3071" t="str">
        <f>VLOOKUP(M3071,Product!$A$1:$D$14,4,FALSE)</f>
        <v>Regular</v>
      </c>
    </row>
    <row r="3072" spans="1:20" x14ac:dyDescent="0.3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s="2">
        <v>43251</v>
      </c>
      <c r="O3072" t="str">
        <f>VLOOKUP(L3072,Location!$A$1:$D$157,2,FALSE)</f>
        <v>Connecticut</v>
      </c>
      <c r="P3072" t="str">
        <f>VLOOKUP(L3072,Location!$A$1:$D$157,3,FALSE)</f>
        <v>East</v>
      </c>
      <c r="Q3072" t="str">
        <f>VLOOKUP(L3072,Location!$A$1:$D$157,4,FALSE)</f>
        <v>Small Market</v>
      </c>
      <c r="R3072" t="str">
        <f>VLOOKUP(M3072,Product!$A$1:$D$14,2,FALSE)</f>
        <v>Caffe Mocha</v>
      </c>
      <c r="S3072" t="str">
        <f>VLOOKUP(M3072,Product!$A$1:$D$14,3,FALSE)</f>
        <v>Espresso</v>
      </c>
      <c r="T3072" t="str">
        <f>VLOOKUP(M3072,Product!$A$1:$D$14,4,FALSE)</f>
        <v>Regular</v>
      </c>
    </row>
    <row r="3073" spans="1:20" x14ac:dyDescent="0.3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2">
        <v>43251</v>
      </c>
      <c r="O3073" t="str">
        <f>VLOOKUP(L3073,Location!$A$1:$D$157,2,FALSE)</f>
        <v>Connecticut</v>
      </c>
      <c r="P3073" t="str">
        <f>VLOOKUP(L3073,Location!$A$1:$D$157,3,FALSE)</f>
        <v>East</v>
      </c>
      <c r="Q3073" t="str">
        <f>VLOOKUP(L3073,Location!$A$1:$D$157,4,FALSE)</f>
        <v>Small Market</v>
      </c>
      <c r="R3073" t="str">
        <f>VLOOKUP(M3073,Product!$A$1:$D$14,2,FALSE)</f>
        <v>Decaf Espresso</v>
      </c>
      <c r="S3073" t="str">
        <f>VLOOKUP(M3073,Product!$A$1:$D$14,3,FALSE)</f>
        <v>Espresso</v>
      </c>
      <c r="T3073" t="str">
        <f>VLOOKUP(M3073,Product!$A$1:$D$14,4,FALSE)</f>
        <v>Decaf</v>
      </c>
    </row>
    <row r="3074" spans="1:20" x14ac:dyDescent="0.3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s="2">
        <v>43251</v>
      </c>
      <c r="O3074" t="str">
        <f>VLOOKUP(L3074,Location!$A$1:$D$157,2,FALSE)</f>
        <v>Florida</v>
      </c>
      <c r="P3074" t="str">
        <f>VLOOKUP(L3074,Location!$A$1:$D$157,3,FALSE)</f>
        <v>East</v>
      </c>
      <c r="Q3074" t="str">
        <f>VLOOKUP(L3074,Location!$A$1:$D$157,4,FALSE)</f>
        <v>Major Market</v>
      </c>
      <c r="R3074" t="str">
        <f>VLOOKUP(M3074,Product!$A$1:$D$14,2,FALSE)</f>
        <v>Green Tea</v>
      </c>
      <c r="S3074" t="str">
        <f>VLOOKUP(M3074,Product!$A$1:$D$14,3,FALSE)</f>
        <v>Tea</v>
      </c>
      <c r="T3074" t="str">
        <f>VLOOKUP(M3074,Product!$A$1:$D$14,4,FALSE)</f>
        <v>Regular</v>
      </c>
    </row>
    <row r="3075" spans="1:20" x14ac:dyDescent="0.3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s="2">
        <v>43251</v>
      </c>
      <c r="O3075" t="str">
        <f>VLOOKUP(L3075,Location!$A$1:$D$157,2,FALSE)</f>
        <v>Florida</v>
      </c>
      <c r="P3075" t="str">
        <f>VLOOKUP(L3075,Location!$A$1:$D$157,3,FALSE)</f>
        <v>East</v>
      </c>
      <c r="Q3075" t="str">
        <f>VLOOKUP(L3075,Location!$A$1:$D$157,4,FALSE)</f>
        <v>Major Market</v>
      </c>
      <c r="R3075" t="str">
        <f>VLOOKUP(M3075,Product!$A$1:$D$14,2,FALSE)</f>
        <v>Chamomile</v>
      </c>
      <c r="S3075" t="str">
        <f>VLOOKUP(M3075,Product!$A$1:$D$14,3,FALSE)</f>
        <v>Herbal Tea</v>
      </c>
      <c r="T3075" t="str">
        <f>VLOOKUP(M3075,Product!$A$1:$D$14,4,FALSE)</f>
        <v>Decaf</v>
      </c>
    </row>
    <row r="3076" spans="1:20" x14ac:dyDescent="0.3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s="2">
        <v>43251</v>
      </c>
      <c r="O3076" t="str">
        <f>VLOOKUP(L3076,Location!$A$1:$D$157,2,FALSE)</f>
        <v>Florida</v>
      </c>
      <c r="P3076" t="str">
        <f>VLOOKUP(L3076,Location!$A$1:$D$157,3,FALSE)</f>
        <v>East</v>
      </c>
      <c r="Q3076" t="str">
        <f>VLOOKUP(L3076,Location!$A$1:$D$157,4,FALSE)</f>
        <v>Major Market</v>
      </c>
      <c r="R3076" t="str">
        <f>VLOOKUP(M3076,Product!$A$1:$D$14,2,FALSE)</f>
        <v>Lemon</v>
      </c>
      <c r="S3076" t="str">
        <f>VLOOKUP(M3076,Product!$A$1:$D$14,3,FALSE)</f>
        <v>Herbal Tea</v>
      </c>
      <c r="T3076" t="str">
        <f>VLOOKUP(M3076,Product!$A$1:$D$14,4,FALSE)</f>
        <v>Decaf</v>
      </c>
    </row>
    <row r="3077" spans="1:20" x14ac:dyDescent="0.3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s="2">
        <v>43251</v>
      </c>
      <c r="O3077" t="str">
        <f>VLOOKUP(L3077,Location!$A$1:$D$157,2,FALSE)</f>
        <v>Florida</v>
      </c>
      <c r="P3077" t="str">
        <f>VLOOKUP(L3077,Location!$A$1:$D$157,3,FALSE)</f>
        <v>East</v>
      </c>
      <c r="Q3077" t="str">
        <f>VLOOKUP(L3077,Location!$A$1:$D$157,4,FALSE)</f>
        <v>Major Market</v>
      </c>
      <c r="R3077" t="str">
        <f>VLOOKUP(M3077,Product!$A$1:$D$14,2,FALSE)</f>
        <v>Mint</v>
      </c>
      <c r="S3077" t="str">
        <f>VLOOKUP(M3077,Product!$A$1:$D$14,3,FALSE)</f>
        <v>Herbal Tea</v>
      </c>
      <c r="T3077" t="str">
        <f>VLOOKUP(M3077,Product!$A$1:$D$14,4,FALSE)</f>
        <v>Decaf</v>
      </c>
    </row>
    <row r="3078" spans="1:20" x14ac:dyDescent="0.3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s="2">
        <v>43251</v>
      </c>
      <c r="O3078" t="str">
        <f>VLOOKUP(L3078,Location!$A$1:$D$157,2,FALSE)</f>
        <v>Florida</v>
      </c>
      <c r="P3078" t="str">
        <f>VLOOKUP(L3078,Location!$A$1:$D$157,3,FALSE)</f>
        <v>East</v>
      </c>
      <c r="Q3078" t="str">
        <f>VLOOKUP(L3078,Location!$A$1:$D$157,4,FALSE)</f>
        <v>Major Market</v>
      </c>
      <c r="R3078" t="str">
        <f>VLOOKUP(M3078,Product!$A$1:$D$14,2,FALSE)</f>
        <v>Darjeeling</v>
      </c>
      <c r="S3078" t="str">
        <f>VLOOKUP(M3078,Product!$A$1:$D$14,3,FALSE)</f>
        <v>Tea</v>
      </c>
      <c r="T3078" t="str">
        <f>VLOOKUP(M3078,Product!$A$1:$D$14,4,FALSE)</f>
        <v>Regular</v>
      </c>
    </row>
    <row r="3079" spans="1:20" x14ac:dyDescent="0.3">
      <c r="A3079">
        <v>137</v>
      </c>
      <c r="B3079">
        <v>167</v>
      </c>
      <c r="C3079">
        <v>276</v>
      </c>
      <c r="D3079">
        <v>153</v>
      </c>
      <c r="E3079">
        <v>63</v>
      </c>
      <c r="F3079">
        <v>36</v>
      </c>
      <c r="G3079">
        <v>767</v>
      </c>
      <c r="H3079">
        <v>110</v>
      </c>
      <c r="I3079">
        <v>84</v>
      </c>
      <c r="J3079">
        <v>160</v>
      </c>
      <c r="K3079">
        <v>260</v>
      </c>
      <c r="L3079">
        <v>941</v>
      </c>
      <c r="M3079">
        <v>2</v>
      </c>
      <c r="N3079" s="2">
        <v>43251</v>
      </c>
      <c r="O3079" t="str">
        <f>VLOOKUP(L3079,Location!$A$1:$D$157,2,FALSE)</f>
        <v>Florida</v>
      </c>
      <c r="P3079" t="str">
        <f>VLOOKUP(L3079,Location!$A$1:$D$157,3,FALSE)</f>
        <v>East</v>
      </c>
      <c r="Q3079" t="str">
        <f>VLOOKUP(L3079,Location!$A$1:$D$157,4,FALSE)</f>
        <v>Major Market</v>
      </c>
      <c r="R3079" t="str">
        <f>VLOOKUP(M3079,Product!$A$1:$D$14,2,FALSE)</f>
        <v>Columbian</v>
      </c>
      <c r="S3079" t="str">
        <f>VLOOKUP(M3079,Product!$A$1:$D$14,3,FALSE)</f>
        <v>Coffee</v>
      </c>
      <c r="T3079" t="str">
        <f>VLOOKUP(M3079,Product!$A$1:$D$14,4,FALSE)</f>
        <v>Regular</v>
      </c>
    </row>
    <row r="3080" spans="1:20" x14ac:dyDescent="0.3">
      <c r="A3080">
        <v>145</v>
      </c>
      <c r="B3080">
        <v>164</v>
      </c>
      <c r="C3080">
        <v>279</v>
      </c>
      <c r="D3080">
        <v>143</v>
      </c>
      <c r="E3080">
        <v>55</v>
      </c>
      <c r="F3080">
        <v>36</v>
      </c>
      <c r="G3080">
        <v>636</v>
      </c>
      <c r="H3080">
        <v>100</v>
      </c>
      <c r="I3080">
        <v>85</v>
      </c>
      <c r="J3080">
        <v>150</v>
      </c>
      <c r="K3080">
        <v>260</v>
      </c>
      <c r="L3080">
        <v>954</v>
      </c>
      <c r="M3080">
        <v>3</v>
      </c>
      <c r="N3080" s="2">
        <v>43251</v>
      </c>
      <c r="O3080" t="str">
        <f>VLOOKUP(L3080,Location!$A$1:$D$157,2,FALSE)</f>
        <v>Florida</v>
      </c>
      <c r="P3080" t="str">
        <f>VLOOKUP(L3080,Location!$A$1:$D$157,3,FALSE)</f>
        <v>East</v>
      </c>
      <c r="Q3080" t="str">
        <f>VLOOKUP(L3080,Location!$A$1:$D$157,4,FALSE)</f>
        <v>Major Market</v>
      </c>
      <c r="R3080" t="str">
        <f>VLOOKUP(M3080,Product!$A$1:$D$14,2,FALSE)</f>
        <v>Decaf Irish Cream</v>
      </c>
      <c r="S3080" t="str">
        <f>VLOOKUP(M3080,Product!$A$1:$D$14,3,FALSE)</f>
        <v>Coffee</v>
      </c>
      <c r="T3080" t="str">
        <f>VLOOKUP(M3080,Product!$A$1:$D$14,4,FALSE)</f>
        <v>Decaf</v>
      </c>
    </row>
    <row r="3081" spans="1:20" x14ac:dyDescent="0.3">
      <c r="A3081">
        <v>35</v>
      </c>
      <c r="B3081">
        <v>154</v>
      </c>
      <c r="C3081">
        <v>262</v>
      </c>
      <c r="D3081">
        <v>130</v>
      </c>
      <c r="E3081">
        <v>120</v>
      </c>
      <c r="F3081">
        <v>100</v>
      </c>
      <c r="G3081">
        <v>665</v>
      </c>
      <c r="H3081">
        <v>40</v>
      </c>
      <c r="I3081">
        <v>99</v>
      </c>
      <c r="J3081">
        <v>150</v>
      </c>
      <c r="K3081">
        <v>250</v>
      </c>
      <c r="L3081">
        <v>772</v>
      </c>
      <c r="M3081">
        <v>5</v>
      </c>
      <c r="N3081" s="2">
        <v>43251</v>
      </c>
      <c r="O3081" t="str">
        <f>VLOOKUP(L3081,Location!$A$1:$D$157,2,FALSE)</f>
        <v>Florida</v>
      </c>
      <c r="P3081" t="str">
        <f>VLOOKUP(L3081,Location!$A$1:$D$157,3,FALSE)</f>
        <v>East</v>
      </c>
      <c r="Q3081" t="str">
        <f>VLOOKUP(L3081,Location!$A$1:$D$157,4,FALSE)</f>
        <v>Major Market</v>
      </c>
      <c r="R3081" t="str">
        <f>VLOOKUP(M3081,Product!$A$1:$D$14,2,FALSE)</f>
        <v>Caffe Mocha</v>
      </c>
      <c r="S3081" t="str">
        <f>VLOOKUP(M3081,Product!$A$1:$D$14,3,FALSE)</f>
        <v>Espresso</v>
      </c>
      <c r="T3081" t="str">
        <f>VLOOKUP(M3081,Product!$A$1:$D$14,4,FALSE)</f>
        <v>Regular</v>
      </c>
    </row>
    <row r="3082" spans="1:20" x14ac:dyDescent="0.3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2">
        <v>43251</v>
      </c>
      <c r="O3082" t="str">
        <f>VLOOKUP(L3082,Location!$A$1:$D$157,2,FALSE)</f>
        <v>Florida</v>
      </c>
      <c r="P3082" t="str">
        <f>VLOOKUP(L3082,Location!$A$1:$D$157,3,FALSE)</f>
        <v>East</v>
      </c>
      <c r="Q3082" t="str">
        <f>VLOOKUP(L3082,Location!$A$1:$D$157,4,FALSE)</f>
        <v>Major Market</v>
      </c>
      <c r="R3082" t="str">
        <f>VLOOKUP(M3082,Product!$A$1:$D$14,2,FALSE)</f>
        <v>Decaf Espresso</v>
      </c>
      <c r="S3082" t="str">
        <f>VLOOKUP(M3082,Product!$A$1:$D$14,3,FALSE)</f>
        <v>Espresso</v>
      </c>
      <c r="T3082" t="str">
        <f>VLOOKUP(M3082,Product!$A$1:$D$14,4,FALSE)</f>
        <v>Decaf</v>
      </c>
    </row>
    <row r="3083" spans="1:20" x14ac:dyDescent="0.3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2">
        <v>43251</v>
      </c>
      <c r="O3083" t="str">
        <f>VLOOKUP(L3083,Location!$A$1:$D$157,2,FALSE)</f>
        <v>Massachusetts</v>
      </c>
      <c r="P3083" t="str">
        <f>VLOOKUP(L3083,Location!$A$1:$D$157,3,FALSE)</f>
        <v>East</v>
      </c>
      <c r="Q3083" t="str">
        <f>VLOOKUP(L3083,Location!$A$1:$D$157,4,FALSE)</f>
        <v>Major Market</v>
      </c>
      <c r="R3083" t="str">
        <f>VLOOKUP(M3083,Product!$A$1:$D$14,2,FALSE)</f>
        <v>Green Tea</v>
      </c>
      <c r="S3083" t="str">
        <f>VLOOKUP(M3083,Product!$A$1:$D$14,3,FALSE)</f>
        <v>Tea</v>
      </c>
      <c r="T3083" t="str">
        <f>VLOOKUP(M3083,Product!$A$1:$D$14,4,FALSE)</f>
        <v>Regular</v>
      </c>
    </row>
    <row r="3084" spans="1:20" x14ac:dyDescent="0.3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s="2">
        <v>43251</v>
      </c>
      <c r="O3084" t="str">
        <f>VLOOKUP(L3084,Location!$A$1:$D$157,2,FALSE)</f>
        <v>Massachusetts</v>
      </c>
      <c r="P3084" t="str">
        <f>VLOOKUP(L3084,Location!$A$1:$D$157,3,FALSE)</f>
        <v>East</v>
      </c>
      <c r="Q3084" t="str">
        <f>VLOOKUP(L3084,Location!$A$1:$D$157,4,FALSE)</f>
        <v>Major Market</v>
      </c>
      <c r="R3084" t="str">
        <f>VLOOKUP(M3084,Product!$A$1:$D$14,2,FALSE)</f>
        <v>Lemon</v>
      </c>
      <c r="S3084" t="str">
        <f>VLOOKUP(M3084,Product!$A$1:$D$14,3,FALSE)</f>
        <v>Herbal Tea</v>
      </c>
      <c r="T3084" t="str">
        <f>VLOOKUP(M3084,Product!$A$1:$D$14,4,FALSE)</f>
        <v>Decaf</v>
      </c>
    </row>
    <row r="3085" spans="1:20" x14ac:dyDescent="0.3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s="2">
        <v>43251</v>
      </c>
      <c r="O3085" t="str">
        <f>VLOOKUP(L3085,Location!$A$1:$D$157,2,FALSE)</f>
        <v>Massachusetts</v>
      </c>
      <c r="P3085" t="str">
        <f>VLOOKUP(L3085,Location!$A$1:$D$157,3,FALSE)</f>
        <v>East</v>
      </c>
      <c r="Q3085" t="str">
        <f>VLOOKUP(L3085,Location!$A$1:$D$157,4,FALSE)</f>
        <v>Major Market</v>
      </c>
      <c r="R3085" t="str">
        <f>VLOOKUP(M3085,Product!$A$1:$D$14,2,FALSE)</f>
        <v>Darjeeling</v>
      </c>
      <c r="S3085" t="str">
        <f>VLOOKUP(M3085,Product!$A$1:$D$14,3,FALSE)</f>
        <v>Tea</v>
      </c>
      <c r="T3085" t="str">
        <f>VLOOKUP(M3085,Product!$A$1:$D$14,4,FALSE)</f>
        <v>Regular</v>
      </c>
    </row>
    <row r="3086" spans="1:20" x14ac:dyDescent="0.3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2">
        <v>43251</v>
      </c>
      <c r="O3086" t="str">
        <f>VLOOKUP(L3086,Location!$A$1:$D$157,2,FALSE)</f>
        <v>Massachusetts</v>
      </c>
      <c r="P3086" t="str">
        <f>VLOOKUP(L3086,Location!$A$1:$D$157,3,FALSE)</f>
        <v>East</v>
      </c>
      <c r="Q3086" t="str">
        <f>VLOOKUP(L3086,Location!$A$1:$D$157,4,FALSE)</f>
        <v>Major Market</v>
      </c>
      <c r="R3086" t="str">
        <f>VLOOKUP(M3086,Product!$A$1:$D$14,2,FALSE)</f>
        <v>Columbian</v>
      </c>
      <c r="S3086" t="str">
        <f>VLOOKUP(M3086,Product!$A$1:$D$14,3,FALSE)</f>
        <v>Coffee</v>
      </c>
      <c r="T3086" t="str">
        <f>VLOOKUP(M3086,Product!$A$1:$D$14,4,FALSE)</f>
        <v>Regular</v>
      </c>
    </row>
    <row r="3087" spans="1:20" x14ac:dyDescent="0.3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s="2">
        <v>43251</v>
      </c>
      <c r="O3087" t="str">
        <f>VLOOKUP(L3087,Location!$A$1:$D$157,2,FALSE)</f>
        <v>Massachusetts</v>
      </c>
      <c r="P3087" t="str">
        <f>VLOOKUP(L3087,Location!$A$1:$D$157,3,FALSE)</f>
        <v>East</v>
      </c>
      <c r="Q3087" t="str">
        <f>VLOOKUP(L3087,Location!$A$1:$D$157,4,FALSE)</f>
        <v>Major Market</v>
      </c>
      <c r="R3087" t="str">
        <f>VLOOKUP(M3087,Product!$A$1:$D$14,2,FALSE)</f>
        <v>Caffe Mocha</v>
      </c>
      <c r="S3087" t="str">
        <f>VLOOKUP(M3087,Product!$A$1:$D$14,3,FALSE)</f>
        <v>Espresso</v>
      </c>
      <c r="T3087" t="str">
        <f>VLOOKUP(M3087,Product!$A$1:$D$14,4,FALSE)</f>
        <v>Regular</v>
      </c>
    </row>
    <row r="3088" spans="1:20" x14ac:dyDescent="0.3">
      <c r="A3088">
        <v>115</v>
      </c>
      <c r="B3088">
        <v>149</v>
      </c>
      <c r="C3088">
        <v>295</v>
      </c>
      <c r="D3088">
        <v>146</v>
      </c>
      <c r="E3088">
        <v>61</v>
      </c>
      <c r="F3088">
        <v>41</v>
      </c>
      <c r="G3088">
        <v>1245</v>
      </c>
      <c r="H3088">
        <v>100</v>
      </c>
      <c r="I3088">
        <v>105</v>
      </c>
      <c r="J3088">
        <v>150</v>
      </c>
      <c r="K3088">
        <v>290</v>
      </c>
      <c r="L3088">
        <v>413</v>
      </c>
      <c r="M3088">
        <v>7</v>
      </c>
      <c r="N3088" s="2">
        <v>43251</v>
      </c>
      <c r="O3088" t="str">
        <f>VLOOKUP(L3088,Location!$A$1:$D$157,2,FALSE)</f>
        <v>Massachusetts</v>
      </c>
      <c r="P3088" t="str">
        <f>VLOOKUP(L3088,Location!$A$1:$D$157,3,FALSE)</f>
        <v>East</v>
      </c>
      <c r="Q3088" t="str">
        <f>VLOOKUP(L3088,Location!$A$1:$D$157,4,FALSE)</f>
        <v>Major Market</v>
      </c>
      <c r="R3088" t="str">
        <f>VLOOKUP(M3088,Product!$A$1:$D$14,2,FALSE)</f>
        <v>Regular Espresso</v>
      </c>
      <c r="S3088" t="str">
        <f>VLOOKUP(M3088,Product!$A$1:$D$14,3,FALSE)</f>
        <v>Espresso</v>
      </c>
      <c r="T3088" t="str">
        <f>VLOOKUP(M3088,Product!$A$1:$D$14,4,FALSE)</f>
        <v>Regular</v>
      </c>
    </row>
    <row r="3089" spans="1:20" x14ac:dyDescent="0.3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2">
        <v>43251</v>
      </c>
      <c r="O3089" t="str">
        <f>VLOOKUP(L3089,Location!$A$1:$D$157,2,FALSE)</f>
        <v>New Hampshire</v>
      </c>
      <c r="P3089" t="str">
        <f>VLOOKUP(L3089,Location!$A$1:$D$157,3,FALSE)</f>
        <v>East</v>
      </c>
      <c r="Q3089" t="str">
        <f>VLOOKUP(L3089,Location!$A$1:$D$157,4,FALSE)</f>
        <v>Small Market</v>
      </c>
      <c r="R3089" t="str">
        <f>VLOOKUP(M3089,Product!$A$1:$D$14,2,FALSE)</f>
        <v>Green Tea</v>
      </c>
      <c r="S3089" t="str">
        <f>VLOOKUP(M3089,Product!$A$1:$D$14,3,FALSE)</f>
        <v>Tea</v>
      </c>
      <c r="T3089" t="str">
        <f>VLOOKUP(M3089,Product!$A$1:$D$14,4,FALSE)</f>
        <v>Regular</v>
      </c>
    </row>
    <row r="3090" spans="1:20" x14ac:dyDescent="0.3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2">
        <v>43251</v>
      </c>
      <c r="O3090" t="str">
        <f>VLOOKUP(L3090,Location!$A$1:$D$157,2,FALSE)</f>
        <v>New Hampshire</v>
      </c>
      <c r="P3090" t="str">
        <f>VLOOKUP(L3090,Location!$A$1:$D$157,3,FALSE)</f>
        <v>East</v>
      </c>
      <c r="Q3090" t="str">
        <f>VLOOKUP(L3090,Location!$A$1:$D$157,4,FALSE)</f>
        <v>Small Market</v>
      </c>
      <c r="R3090" t="str">
        <f>VLOOKUP(M3090,Product!$A$1:$D$14,2,FALSE)</f>
        <v>Lemon</v>
      </c>
      <c r="S3090" t="str">
        <f>VLOOKUP(M3090,Product!$A$1:$D$14,3,FALSE)</f>
        <v>Herbal Tea</v>
      </c>
      <c r="T3090" t="str">
        <f>VLOOKUP(M3090,Product!$A$1:$D$14,4,FALSE)</f>
        <v>Decaf</v>
      </c>
    </row>
    <row r="3091" spans="1:20" x14ac:dyDescent="0.3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s="2">
        <v>43251</v>
      </c>
      <c r="O3091" t="str">
        <f>VLOOKUP(L3091,Location!$A$1:$D$157,2,FALSE)</f>
        <v>New Hampshire</v>
      </c>
      <c r="P3091" t="str">
        <f>VLOOKUP(L3091,Location!$A$1:$D$157,3,FALSE)</f>
        <v>East</v>
      </c>
      <c r="Q3091" t="str">
        <f>VLOOKUP(L3091,Location!$A$1:$D$157,4,FALSE)</f>
        <v>Small Market</v>
      </c>
      <c r="R3091" t="str">
        <f>VLOOKUP(M3091,Product!$A$1:$D$14,2,FALSE)</f>
        <v>Darjeeling</v>
      </c>
      <c r="S3091" t="str">
        <f>VLOOKUP(M3091,Product!$A$1:$D$14,3,FALSE)</f>
        <v>Tea</v>
      </c>
      <c r="T3091" t="str">
        <f>VLOOKUP(M3091,Product!$A$1:$D$14,4,FALSE)</f>
        <v>Regular</v>
      </c>
    </row>
    <row r="3092" spans="1:20" x14ac:dyDescent="0.3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s="2">
        <v>43251</v>
      </c>
      <c r="O3092" t="str">
        <f>VLOOKUP(L3092,Location!$A$1:$D$157,2,FALSE)</f>
        <v>New Hampshire</v>
      </c>
      <c r="P3092" t="str">
        <f>VLOOKUP(L3092,Location!$A$1:$D$157,3,FALSE)</f>
        <v>East</v>
      </c>
      <c r="Q3092" t="str">
        <f>VLOOKUP(L3092,Location!$A$1:$D$157,4,FALSE)</f>
        <v>Small Market</v>
      </c>
      <c r="R3092" t="str">
        <f>VLOOKUP(M3092,Product!$A$1:$D$14,2,FALSE)</f>
        <v>Amaretto</v>
      </c>
      <c r="S3092" t="str">
        <f>VLOOKUP(M3092,Product!$A$1:$D$14,3,FALSE)</f>
        <v>Coffee</v>
      </c>
      <c r="T3092" t="str">
        <f>VLOOKUP(M3092,Product!$A$1:$D$14,4,FALSE)</f>
        <v>Regular</v>
      </c>
    </row>
    <row r="3093" spans="1:20" x14ac:dyDescent="0.3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s="2">
        <v>43251</v>
      </c>
      <c r="O3093" t="str">
        <f>VLOOKUP(L3093,Location!$A$1:$D$157,2,FALSE)</f>
        <v>New Hampshire</v>
      </c>
      <c r="P3093" t="str">
        <f>VLOOKUP(L3093,Location!$A$1:$D$157,3,FALSE)</f>
        <v>East</v>
      </c>
      <c r="Q3093" t="str">
        <f>VLOOKUP(L3093,Location!$A$1:$D$157,4,FALSE)</f>
        <v>Small Market</v>
      </c>
      <c r="R3093" t="str">
        <f>VLOOKUP(M3093,Product!$A$1:$D$14,2,FALSE)</f>
        <v>Columbian</v>
      </c>
      <c r="S3093" t="str">
        <f>VLOOKUP(M3093,Product!$A$1:$D$14,3,FALSE)</f>
        <v>Coffee</v>
      </c>
      <c r="T3093" t="str">
        <f>VLOOKUP(M3093,Product!$A$1:$D$14,4,FALSE)</f>
        <v>Regular</v>
      </c>
    </row>
    <row r="3094" spans="1:20" x14ac:dyDescent="0.3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s="2">
        <v>43251</v>
      </c>
      <c r="O3094" t="str">
        <f>VLOOKUP(L3094,Location!$A$1:$D$157,2,FALSE)</f>
        <v>New Hampshire</v>
      </c>
      <c r="P3094" t="str">
        <f>VLOOKUP(L3094,Location!$A$1:$D$157,3,FALSE)</f>
        <v>East</v>
      </c>
      <c r="Q3094" t="str">
        <f>VLOOKUP(L3094,Location!$A$1:$D$157,4,FALSE)</f>
        <v>Small Market</v>
      </c>
      <c r="R3094" t="str">
        <f>VLOOKUP(M3094,Product!$A$1:$D$14,2,FALSE)</f>
        <v>Caffe Mocha</v>
      </c>
      <c r="S3094" t="str">
        <f>VLOOKUP(M3094,Product!$A$1:$D$14,3,FALSE)</f>
        <v>Espresso</v>
      </c>
      <c r="T3094" t="str">
        <f>VLOOKUP(M3094,Product!$A$1:$D$14,4,FALSE)</f>
        <v>Regular</v>
      </c>
    </row>
    <row r="3095" spans="1:20" x14ac:dyDescent="0.3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s="2">
        <v>43251</v>
      </c>
      <c r="O3095" t="str">
        <f>VLOOKUP(L3095,Location!$A$1:$D$157,2,FALSE)</f>
        <v>New Hampshire</v>
      </c>
      <c r="P3095" t="str">
        <f>VLOOKUP(L3095,Location!$A$1:$D$157,3,FALSE)</f>
        <v>East</v>
      </c>
      <c r="Q3095" t="str">
        <f>VLOOKUP(L3095,Location!$A$1:$D$157,4,FALSE)</f>
        <v>Small Market</v>
      </c>
      <c r="R3095" t="str">
        <f>VLOOKUP(M3095,Product!$A$1:$D$14,2,FALSE)</f>
        <v>Regular Espresso</v>
      </c>
      <c r="S3095" t="str">
        <f>VLOOKUP(M3095,Product!$A$1:$D$14,3,FALSE)</f>
        <v>Espresso</v>
      </c>
      <c r="T3095" t="str">
        <f>VLOOKUP(M3095,Product!$A$1:$D$14,4,FALSE)</f>
        <v>Regular</v>
      </c>
    </row>
    <row r="3096" spans="1:20" x14ac:dyDescent="0.3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s="2">
        <v>43251</v>
      </c>
      <c r="O3096" t="str">
        <f>VLOOKUP(L3096,Location!$A$1:$D$157,2,FALSE)</f>
        <v>New York</v>
      </c>
      <c r="P3096" t="str">
        <f>VLOOKUP(L3096,Location!$A$1:$D$157,3,FALSE)</f>
        <v>East</v>
      </c>
      <c r="Q3096" t="str">
        <f>VLOOKUP(L3096,Location!$A$1:$D$157,4,FALSE)</f>
        <v>Major Market</v>
      </c>
      <c r="R3096" t="str">
        <f>VLOOKUP(M3096,Product!$A$1:$D$14,2,FALSE)</f>
        <v>Green Tea</v>
      </c>
      <c r="S3096" t="str">
        <f>VLOOKUP(M3096,Product!$A$1:$D$14,3,FALSE)</f>
        <v>Tea</v>
      </c>
      <c r="T3096" t="str">
        <f>VLOOKUP(M3096,Product!$A$1:$D$14,4,FALSE)</f>
        <v>Regular</v>
      </c>
    </row>
    <row r="3097" spans="1:20" x14ac:dyDescent="0.3">
      <c r="A3097">
        <v>363</v>
      </c>
      <c r="B3097">
        <v>398</v>
      </c>
      <c r="C3097">
        <v>663</v>
      </c>
      <c r="D3097">
        <v>237</v>
      </c>
      <c r="E3097">
        <v>126</v>
      </c>
      <c r="F3097">
        <v>102</v>
      </c>
      <c r="G3097">
        <v>1727</v>
      </c>
      <c r="H3097">
        <v>220</v>
      </c>
      <c r="I3097">
        <v>192</v>
      </c>
      <c r="J3097">
        <v>320</v>
      </c>
      <c r="K3097">
        <v>520</v>
      </c>
      <c r="L3097">
        <v>315</v>
      </c>
      <c r="M3097">
        <v>9</v>
      </c>
      <c r="N3097" s="2">
        <v>43251</v>
      </c>
      <c r="O3097" t="str">
        <f>VLOOKUP(L3097,Location!$A$1:$D$157,2,FALSE)</f>
        <v>New York</v>
      </c>
      <c r="P3097" t="str">
        <f>VLOOKUP(L3097,Location!$A$1:$D$157,3,FALSE)</f>
        <v>East</v>
      </c>
      <c r="Q3097" t="str">
        <f>VLOOKUP(L3097,Location!$A$1:$D$157,4,FALSE)</f>
        <v>Major Market</v>
      </c>
      <c r="R3097" t="str">
        <f>VLOOKUP(M3097,Product!$A$1:$D$14,2,FALSE)</f>
        <v>Lemon</v>
      </c>
      <c r="S3097" t="str">
        <f>VLOOKUP(M3097,Product!$A$1:$D$14,3,FALSE)</f>
        <v>Herbal Tea</v>
      </c>
      <c r="T3097" t="str">
        <f>VLOOKUP(M3097,Product!$A$1:$D$14,4,FALSE)</f>
        <v>Decaf</v>
      </c>
    </row>
    <row r="3098" spans="1:20" x14ac:dyDescent="0.3">
      <c r="A3098">
        <v>-197</v>
      </c>
      <c r="B3098">
        <v>-46</v>
      </c>
      <c r="C3098">
        <v>196</v>
      </c>
      <c r="D3098">
        <v>247</v>
      </c>
      <c r="E3098">
        <v>90</v>
      </c>
      <c r="F3098">
        <v>75</v>
      </c>
      <c r="G3098">
        <v>2636</v>
      </c>
      <c r="H3098">
        <v>-100</v>
      </c>
      <c r="I3098">
        <v>190</v>
      </c>
      <c r="J3098">
        <v>-30</v>
      </c>
      <c r="K3098">
        <v>150</v>
      </c>
      <c r="L3098">
        <v>914</v>
      </c>
      <c r="M3098">
        <v>10</v>
      </c>
      <c r="N3098" s="2">
        <v>43251</v>
      </c>
      <c r="O3098" t="str">
        <f>VLOOKUP(L3098,Location!$A$1:$D$157,2,FALSE)</f>
        <v>New York</v>
      </c>
      <c r="P3098" t="str">
        <f>VLOOKUP(L3098,Location!$A$1:$D$157,3,FALSE)</f>
        <v>East</v>
      </c>
      <c r="Q3098" t="str">
        <f>VLOOKUP(L3098,Location!$A$1:$D$157,4,FALSE)</f>
        <v>Major Market</v>
      </c>
      <c r="R3098" t="str">
        <f>VLOOKUP(M3098,Product!$A$1:$D$14,2,FALSE)</f>
        <v>Mint</v>
      </c>
      <c r="S3098" t="str">
        <f>VLOOKUP(M3098,Product!$A$1:$D$14,3,FALSE)</f>
        <v>Herbal Tea</v>
      </c>
      <c r="T3098" t="str">
        <f>VLOOKUP(M3098,Product!$A$1:$D$14,4,FALSE)</f>
        <v>Decaf</v>
      </c>
    </row>
    <row r="3099" spans="1:20" x14ac:dyDescent="0.3">
      <c r="A3099">
        <v>184</v>
      </c>
      <c r="B3099">
        <v>178</v>
      </c>
      <c r="C3099">
        <v>298</v>
      </c>
      <c r="D3099">
        <v>99</v>
      </c>
      <c r="E3099">
        <v>42</v>
      </c>
      <c r="F3099">
        <v>34</v>
      </c>
      <c r="G3099">
        <v>947</v>
      </c>
      <c r="H3099">
        <v>150</v>
      </c>
      <c r="I3099">
        <v>110</v>
      </c>
      <c r="J3099">
        <v>190</v>
      </c>
      <c r="K3099">
        <v>320</v>
      </c>
      <c r="L3099">
        <v>914</v>
      </c>
      <c r="M3099">
        <v>11</v>
      </c>
      <c r="N3099" s="2">
        <v>43251</v>
      </c>
      <c r="O3099" t="str">
        <f>VLOOKUP(L3099,Location!$A$1:$D$157,2,FALSE)</f>
        <v>New York</v>
      </c>
      <c r="P3099" t="str">
        <f>VLOOKUP(L3099,Location!$A$1:$D$157,3,FALSE)</f>
        <v>East</v>
      </c>
      <c r="Q3099" t="str">
        <f>VLOOKUP(L3099,Location!$A$1:$D$157,4,FALSE)</f>
        <v>Major Market</v>
      </c>
      <c r="R3099" t="str">
        <f>VLOOKUP(M3099,Product!$A$1:$D$14,2,FALSE)</f>
        <v>Darjeeling</v>
      </c>
      <c r="S3099" t="str">
        <f>VLOOKUP(M3099,Product!$A$1:$D$14,3,FALSE)</f>
        <v>Tea</v>
      </c>
      <c r="T3099" t="str">
        <f>VLOOKUP(M3099,Product!$A$1:$D$14,4,FALSE)</f>
        <v>Regular</v>
      </c>
    </row>
    <row r="3100" spans="1:20" x14ac:dyDescent="0.3">
      <c r="A3100">
        <v>167</v>
      </c>
      <c r="B3100">
        <v>163</v>
      </c>
      <c r="C3100">
        <v>274</v>
      </c>
      <c r="D3100">
        <v>101</v>
      </c>
      <c r="E3100">
        <v>39</v>
      </c>
      <c r="F3100">
        <v>31</v>
      </c>
      <c r="G3100">
        <v>897</v>
      </c>
      <c r="H3100">
        <v>140</v>
      </c>
      <c r="I3100">
        <v>85</v>
      </c>
      <c r="J3100">
        <v>180</v>
      </c>
      <c r="K3100">
        <v>290</v>
      </c>
      <c r="L3100">
        <v>347</v>
      </c>
      <c r="M3100">
        <v>12</v>
      </c>
      <c r="N3100" s="2">
        <v>43251</v>
      </c>
      <c r="O3100" t="str">
        <f>VLOOKUP(L3100,Location!$A$1:$D$157,2,FALSE)</f>
        <v>New York</v>
      </c>
      <c r="P3100" t="str">
        <f>VLOOKUP(L3100,Location!$A$1:$D$157,3,FALSE)</f>
        <v>East</v>
      </c>
      <c r="Q3100" t="str">
        <f>VLOOKUP(L3100,Location!$A$1:$D$157,4,FALSE)</f>
        <v>Major Market</v>
      </c>
      <c r="R3100" t="str">
        <f>VLOOKUP(M3100,Product!$A$1:$D$14,2,FALSE)</f>
        <v>Earl Grey</v>
      </c>
      <c r="S3100" t="str">
        <f>VLOOKUP(M3100,Product!$A$1:$D$14,3,FALSE)</f>
        <v>Tea</v>
      </c>
      <c r="T3100" t="str">
        <f>VLOOKUP(M3100,Product!$A$1:$D$14,4,FALSE)</f>
        <v>Regular</v>
      </c>
    </row>
    <row r="3101" spans="1:20" x14ac:dyDescent="0.3">
      <c r="A3101">
        <v>493</v>
      </c>
      <c r="B3101">
        <v>534</v>
      </c>
      <c r="C3101">
        <v>882</v>
      </c>
      <c r="D3101">
        <v>307</v>
      </c>
      <c r="E3101">
        <v>165</v>
      </c>
      <c r="F3101">
        <v>124</v>
      </c>
      <c r="G3101">
        <v>2476</v>
      </c>
      <c r="H3101">
        <v>350</v>
      </c>
      <c r="I3101">
        <v>265</v>
      </c>
      <c r="J3101">
        <v>500</v>
      </c>
      <c r="K3101">
        <v>840</v>
      </c>
      <c r="L3101">
        <v>917</v>
      </c>
      <c r="M3101">
        <v>2</v>
      </c>
      <c r="N3101" s="2">
        <v>43251</v>
      </c>
      <c r="O3101" t="str">
        <f>VLOOKUP(L3101,Location!$A$1:$D$157,2,FALSE)</f>
        <v>New York</v>
      </c>
      <c r="P3101" t="str">
        <f>VLOOKUP(L3101,Location!$A$1:$D$157,3,FALSE)</f>
        <v>East</v>
      </c>
      <c r="Q3101" t="str">
        <f>VLOOKUP(L3101,Location!$A$1:$D$157,4,FALSE)</f>
        <v>Major Market</v>
      </c>
      <c r="R3101" t="str">
        <f>VLOOKUP(M3101,Product!$A$1:$D$14,2,FALSE)</f>
        <v>Columbian</v>
      </c>
      <c r="S3101" t="str">
        <f>VLOOKUP(M3101,Product!$A$1:$D$14,3,FALSE)</f>
        <v>Coffee</v>
      </c>
      <c r="T3101" t="str">
        <f>VLOOKUP(M3101,Product!$A$1:$D$14,4,FALSE)</f>
        <v>Regular</v>
      </c>
    </row>
    <row r="3102" spans="1:20" x14ac:dyDescent="0.3">
      <c r="A3102">
        <v>-326</v>
      </c>
      <c r="B3102">
        <v>-72</v>
      </c>
      <c r="C3102">
        <v>71</v>
      </c>
      <c r="D3102">
        <v>119</v>
      </c>
      <c r="E3102">
        <v>153</v>
      </c>
      <c r="F3102">
        <v>131</v>
      </c>
      <c r="G3102">
        <v>1979</v>
      </c>
      <c r="H3102">
        <v>-210</v>
      </c>
      <c r="I3102">
        <v>103</v>
      </c>
      <c r="J3102">
        <v>-60</v>
      </c>
      <c r="K3102">
        <v>70</v>
      </c>
      <c r="L3102">
        <v>845</v>
      </c>
      <c r="M3102">
        <v>5</v>
      </c>
      <c r="N3102" s="2">
        <v>43251</v>
      </c>
      <c r="O3102" t="str">
        <f>VLOOKUP(L3102,Location!$A$1:$D$157,2,FALSE)</f>
        <v>New York</v>
      </c>
      <c r="P3102" t="str">
        <f>VLOOKUP(L3102,Location!$A$1:$D$157,3,FALSE)</f>
        <v>East</v>
      </c>
      <c r="Q3102" t="str">
        <f>VLOOKUP(L3102,Location!$A$1:$D$157,4,FALSE)</f>
        <v>Major Market</v>
      </c>
      <c r="R3102" t="str">
        <f>VLOOKUP(M3102,Product!$A$1:$D$14,2,FALSE)</f>
        <v>Caffe Mocha</v>
      </c>
      <c r="S3102" t="str">
        <f>VLOOKUP(M3102,Product!$A$1:$D$14,3,FALSE)</f>
        <v>Espresso</v>
      </c>
      <c r="T3102" t="str">
        <f>VLOOKUP(M3102,Product!$A$1:$D$14,4,FALSE)</f>
        <v>Regular</v>
      </c>
    </row>
    <row r="3103" spans="1:20" x14ac:dyDescent="0.3">
      <c r="A3103">
        <v>439</v>
      </c>
      <c r="B3103">
        <v>415</v>
      </c>
      <c r="C3103">
        <v>669</v>
      </c>
      <c r="D3103">
        <v>250</v>
      </c>
      <c r="E3103">
        <v>90</v>
      </c>
      <c r="F3103">
        <v>72</v>
      </c>
      <c r="G3103">
        <v>1405</v>
      </c>
      <c r="H3103">
        <v>340</v>
      </c>
      <c r="I3103">
        <v>165</v>
      </c>
      <c r="J3103">
        <v>420</v>
      </c>
      <c r="K3103">
        <v>660</v>
      </c>
      <c r="L3103">
        <v>718</v>
      </c>
      <c r="M3103">
        <v>7</v>
      </c>
      <c r="N3103" s="2">
        <v>43251</v>
      </c>
      <c r="O3103" t="str">
        <f>VLOOKUP(L3103,Location!$A$1:$D$157,2,FALSE)</f>
        <v>New York</v>
      </c>
      <c r="P3103" t="str">
        <f>VLOOKUP(L3103,Location!$A$1:$D$157,3,FALSE)</f>
        <v>East</v>
      </c>
      <c r="Q3103" t="str">
        <f>VLOOKUP(L3103,Location!$A$1:$D$157,4,FALSE)</f>
        <v>Major Market</v>
      </c>
      <c r="R3103" t="str">
        <f>VLOOKUP(M3103,Product!$A$1:$D$14,2,FALSE)</f>
        <v>Regular Espresso</v>
      </c>
      <c r="S3103" t="str">
        <f>VLOOKUP(M3103,Product!$A$1:$D$14,3,FALSE)</f>
        <v>Espresso</v>
      </c>
      <c r="T3103" t="str">
        <f>VLOOKUP(M3103,Product!$A$1:$D$14,4,FALSE)</f>
        <v>Regular</v>
      </c>
    </row>
    <row r="3104" spans="1:20" x14ac:dyDescent="0.3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s="2">
        <v>43251</v>
      </c>
      <c r="O3104" t="str">
        <f>VLOOKUP(L3104,Location!$A$1:$D$157,2,FALSE)</f>
        <v>Louisiana</v>
      </c>
      <c r="P3104" t="str">
        <f>VLOOKUP(L3104,Location!$A$1:$D$157,3,FALSE)</f>
        <v>South</v>
      </c>
      <c r="Q3104" t="str">
        <f>VLOOKUP(L3104,Location!$A$1:$D$157,4,FALSE)</f>
        <v>Small Market</v>
      </c>
      <c r="R3104" t="str">
        <f>VLOOKUP(M3104,Product!$A$1:$D$14,2,FALSE)</f>
        <v>Chamomile</v>
      </c>
      <c r="S3104" t="str">
        <f>VLOOKUP(M3104,Product!$A$1:$D$14,3,FALSE)</f>
        <v>Herbal Tea</v>
      </c>
      <c r="T3104" t="str">
        <f>VLOOKUP(M3104,Product!$A$1:$D$14,4,FALSE)</f>
        <v>Decaf</v>
      </c>
    </row>
    <row r="3105" spans="1:20" x14ac:dyDescent="0.3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s="2">
        <v>43251</v>
      </c>
      <c r="O3105" t="str">
        <f>VLOOKUP(L3105,Location!$A$1:$D$157,2,FALSE)</f>
        <v>Louisiana</v>
      </c>
      <c r="P3105" t="str">
        <f>VLOOKUP(L3105,Location!$A$1:$D$157,3,FALSE)</f>
        <v>South</v>
      </c>
      <c r="Q3105" t="str">
        <f>VLOOKUP(L3105,Location!$A$1:$D$157,4,FALSE)</f>
        <v>Small Market</v>
      </c>
      <c r="R3105" t="str">
        <f>VLOOKUP(M3105,Product!$A$1:$D$14,2,FALSE)</f>
        <v>Lemon</v>
      </c>
      <c r="S3105" t="str">
        <f>VLOOKUP(M3105,Product!$A$1:$D$14,3,FALSE)</f>
        <v>Herbal Tea</v>
      </c>
      <c r="T3105" t="str">
        <f>VLOOKUP(M3105,Product!$A$1:$D$14,4,FALSE)</f>
        <v>Decaf</v>
      </c>
    </row>
    <row r="3106" spans="1:20" x14ac:dyDescent="0.3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s="2">
        <v>43251</v>
      </c>
      <c r="O3106" t="str">
        <f>VLOOKUP(L3106,Location!$A$1:$D$157,2,FALSE)</f>
        <v>Louisiana</v>
      </c>
      <c r="P3106" t="str">
        <f>VLOOKUP(L3106,Location!$A$1:$D$157,3,FALSE)</f>
        <v>South</v>
      </c>
      <c r="Q3106" t="str">
        <f>VLOOKUP(L3106,Location!$A$1:$D$157,4,FALSE)</f>
        <v>Small Market</v>
      </c>
      <c r="R3106" t="str">
        <f>VLOOKUP(M3106,Product!$A$1:$D$14,2,FALSE)</f>
        <v>Columbian</v>
      </c>
      <c r="S3106" t="str">
        <f>VLOOKUP(M3106,Product!$A$1:$D$14,3,FALSE)</f>
        <v>Coffee</v>
      </c>
      <c r="T3106" t="str">
        <f>VLOOKUP(M3106,Product!$A$1:$D$14,4,FALSE)</f>
        <v>Regular</v>
      </c>
    </row>
    <row r="3107" spans="1:20" x14ac:dyDescent="0.3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2">
        <v>43251</v>
      </c>
      <c r="O3107" t="str">
        <f>VLOOKUP(L3107,Location!$A$1:$D$157,2,FALSE)</f>
        <v>Louisiana</v>
      </c>
      <c r="P3107" t="str">
        <f>VLOOKUP(L3107,Location!$A$1:$D$157,3,FALSE)</f>
        <v>South</v>
      </c>
      <c r="Q3107" t="str">
        <f>VLOOKUP(L3107,Location!$A$1:$D$157,4,FALSE)</f>
        <v>Small Market</v>
      </c>
      <c r="R3107" t="str">
        <f>VLOOKUP(M3107,Product!$A$1:$D$14,2,FALSE)</f>
        <v>Decaf Irish Cream</v>
      </c>
      <c r="S3107" t="str">
        <f>VLOOKUP(M3107,Product!$A$1:$D$14,3,FALSE)</f>
        <v>Coffee</v>
      </c>
      <c r="T3107" t="str">
        <f>VLOOKUP(M3107,Product!$A$1:$D$14,4,FALSE)</f>
        <v>Decaf</v>
      </c>
    </row>
    <row r="3108" spans="1:20" x14ac:dyDescent="0.3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s="2">
        <v>43251</v>
      </c>
      <c r="O3108" t="str">
        <f>VLOOKUP(L3108,Location!$A$1:$D$157,2,FALSE)</f>
        <v>Louisiana</v>
      </c>
      <c r="P3108" t="str">
        <f>VLOOKUP(L3108,Location!$A$1:$D$157,3,FALSE)</f>
        <v>South</v>
      </c>
      <c r="Q3108" t="str">
        <f>VLOOKUP(L3108,Location!$A$1:$D$157,4,FALSE)</f>
        <v>Small Market</v>
      </c>
      <c r="R3108" t="str">
        <f>VLOOKUP(M3108,Product!$A$1:$D$14,2,FALSE)</f>
        <v>Caffe Latte</v>
      </c>
      <c r="S3108" t="str">
        <f>VLOOKUP(M3108,Product!$A$1:$D$14,3,FALSE)</f>
        <v>Espresso</v>
      </c>
      <c r="T3108" t="str">
        <f>VLOOKUP(M3108,Product!$A$1:$D$14,4,FALSE)</f>
        <v>Regular</v>
      </c>
    </row>
    <row r="3109" spans="1:20" x14ac:dyDescent="0.3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s="2">
        <v>43251</v>
      </c>
      <c r="O3109" t="str">
        <f>VLOOKUP(L3109,Location!$A$1:$D$157,2,FALSE)</f>
        <v>Louisiana</v>
      </c>
      <c r="P3109" t="str">
        <f>VLOOKUP(L3109,Location!$A$1:$D$157,3,FALSE)</f>
        <v>South</v>
      </c>
      <c r="Q3109" t="str">
        <f>VLOOKUP(L3109,Location!$A$1:$D$157,4,FALSE)</f>
        <v>Small Market</v>
      </c>
      <c r="R3109" t="str">
        <f>VLOOKUP(M3109,Product!$A$1:$D$14,2,FALSE)</f>
        <v>Caffe Mocha</v>
      </c>
      <c r="S3109" t="str">
        <f>VLOOKUP(M3109,Product!$A$1:$D$14,3,FALSE)</f>
        <v>Espresso</v>
      </c>
      <c r="T3109" t="str">
        <f>VLOOKUP(M3109,Product!$A$1:$D$14,4,FALSE)</f>
        <v>Regular</v>
      </c>
    </row>
    <row r="3110" spans="1:20" x14ac:dyDescent="0.3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s="2">
        <v>43251</v>
      </c>
      <c r="O3110" t="str">
        <f>VLOOKUP(L3110,Location!$A$1:$D$157,2,FALSE)</f>
        <v>Louisiana</v>
      </c>
      <c r="P3110" t="str">
        <f>VLOOKUP(L3110,Location!$A$1:$D$157,3,FALSE)</f>
        <v>South</v>
      </c>
      <c r="Q3110" t="str">
        <f>VLOOKUP(L3110,Location!$A$1:$D$157,4,FALSE)</f>
        <v>Small Market</v>
      </c>
      <c r="R3110" t="str">
        <f>VLOOKUP(M3110,Product!$A$1:$D$14,2,FALSE)</f>
        <v>Decaf Espresso</v>
      </c>
      <c r="S3110" t="str">
        <f>VLOOKUP(M3110,Product!$A$1:$D$14,3,FALSE)</f>
        <v>Espresso</v>
      </c>
      <c r="T3110" t="str">
        <f>VLOOKUP(M3110,Product!$A$1:$D$14,4,FALSE)</f>
        <v>Decaf</v>
      </c>
    </row>
    <row r="3111" spans="1:20" x14ac:dyDescent="0.3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s="2">
        <v>43251</v>
      </c>
      <c r="O3111" t="str">
        <f>VLOOKUP(L3111,Location!$A$1:$D$157,2,FALSE)</f>
        <v>New Mexico</v>
      </c>
      <c r="P3111" t="str">
        <f>VLOOKUP(L3111,Location!$A$1:$D$157,3,FALSE)</f>
        <v>South</v>
      </c>
      <c r="Q3111" t="str">
        <f>VLOOKUP(L3111,Location!$A$1:$D$157,4,FALSE)</f>
        <v>Small Market</v>
      </c>
      <c r="R3111" t="str">
        <f>VLOOKUP(M3111,Product!$A$1:$D$14,2,FALSE)</f>
        <v>Chamomile</v>
      </c>
      <c r="S3111" t="str">
        <f>VLOOKUP(M3111,Product!$A$1:$D$14,3,FALSE)</f>
        <v>Herbal Tea</v>
      </c>
      <c r="T3111" t="str">
        <f>VLOOKUP(M3111,Product!$A$1:$D$14,4,FALSE)</f>
        <v>Decaf</v>
      </c>
    </row>
    <row r="3112" spans="1:20" x14ac:dyDescent="0.3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s="2">
        <v>43251</v>
      </c>
      <c r="O3112" t="str">
        <f>VLOOKUP(L3112,Location!$A$1:$D$157,2,FALSE)</f>
        <v>New Mexico</v>
      </c>
      <c r="P3112" t="str">
        <f>VLOOKUP(L3112,Location!$A$1:$D$157,3,FALSE)</f>
        <v>South</v>
      </c>
      <c r="Q3112" t="str">
        <f>VLOOKUP(L3112,Location!$A$1:$D$157,4,FALSE)</f>
        <v>Small Market</v>
      </c>
      <c r="R3112" t="str">
        <f>VLOOKUP(M3112,Product!$A$1:$D$14,2,FALSE)</f>
        <v>Lemon</v>
      </c>
      <c r="S3112" t="str">
        <f>VLOOKUP(M3112,Product!$A$1:$D$14,3,FALSE)</f>
        <v>Herbal Tea</v>
      </c>
      <c r="T3112" t="str">
        <f>VLOOKUP(M3112,Product!$A$1:$D$14,4,FALSE)</f>
        <v>Decaf</v>
      </c>
    </row>
    <row r="3113" spans="1:20" x14ac:dyDescent="0.3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s="2">
        <v>43251</v>
      </c>
      <c r="O3113" t="str">
        <f>VLOOKUP(L3113,Location!$A$1:$D$157,2,FALSE)</f>
        <v>New Mexico</v>
      </c>
      <c r="P3113" t="str">
        <f>VLOOKUP(L3113,Location!$A$1:$D$157,3,FALSE)</f>
        <v>South</v>
      </c>
      <c r="Q3113" t="str">
        <f>VLOOKUP(L3113,Location!$A$1:$D$157,4,FALSE)</f>
        <v>Small Market</v>
      </c>
      <c r="R3113" t="str">
        <f>VLOOKUP(M3113,Product!$A$1:$D$14,2,FALSE)</f>
        <v>Columbian</v>
      </c>
      <c r="S3113" t="str">
        <f>VLOOKUP(M3113,Product!$A$1:$D$14,3,FALSE)</f>
        <v>Coffee</v>
      </c>
      <c r="T3113" t="str">
        <f>VLOOKUP(M3113,Product!$A$1:$D$14,4,FALSE)</f>
        <v>Regular</v>
      </c>
    </row>
    <row r="3114" spans="1:20" x14ac:dyDescent="0.3">
      <c r="A3114">
        <v>-47</v>
      </c>
      <c r="B3114">
        <v>25</v>
      </c>
      <c r="C3114">
        <v>140</v>
      </c>
      <c r="D3114">
        <v>114</v>
      </c>
      <c r="E3114">
        <v>55</v>
      </c>
      <c r="F3114">
        <v>35</v>
      </c>
      <c r="G3114">
        <v>1142</v>
      </c>
      <c r="H3114">
        <v>-20</v>
      </c>
      <c r="I3114">
        <v>106</v>
      </c>
      <c r="J3114">
        <v>30</v>
      </c>
      <c r="K3114">
        <v>170</v>
      </c>
      <c r="L3114">
        <v>505</v>
      </c>
      <c r="M3114">
        <v>3</v>
      </c>
      <c r="N3114" s="2">
        <v>43251</v>
      </c>
      <c r="O3114" t="str">
        <f>VLOOKUP(L3114,Location!$A$1:$D$157,2,FALSE)</f>
        <v>New Mexico</v>
      </c>
      <c r="P3114" t="str">
        <f>VLOOKUP(L3114,Location!$A$1:$D$157,3,FALSE)</f>
        <v>South</v>
      </c>
      <c r="Q3114" t="str">
        <f>VLOOKUP(L3114,Location!$A$1:$D$157,4,FALSE)</f>
        <v>Small Market</v>
      </c>
      <c r="R3114" t="str">
        <f>VLOOKUP(M3114,Product!$A$1:$D$14,2,FALSE)</f>
        <v>Decaf Irish Cream</v>
      </c>
      <c r="S3114" t="str">
        <f>VLOOKUP(M3114,Product!$A$1:$D$14,3,FALSE)</f>
        <v>Coffee</v>
      </c>
      <c r="T3114" t="str">
        <f>VLOOKUP(M3114,Product!$A$1:$D$14,4,FALSE)</f>
        <v>Decaf</v>
      </c>
    </row>
    <row r="3115" spans="1:20" x14ac:dyDescent="0.3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s="2">
        <v>43251</v>
      </c>
      <c r="O3115" t="str">
        <f>VLOOKUP(L3115,Location!$A$1:$D$157,2,FALSE)</f>
        <v>New Mexico</v>
      </c>
      <c r="P3115" t="str">
        <f>VLOOKUP(L3115,Location!$A$1:$D$157,3,FALSE)</f>
        <v>South</v>
      </c>
      <c r="Q3115" t="str">
        <f>VLOOKUP(L3115,Location!$A$1:$D$157,4,FALSE)</f>
        <v>Small Market</v>
      </c>
      <c r="R3115" t="str">
        <f>VLOOKUP(M3115,Product!$A$1:$D$14,2,FALSE)</f>
        <v>Caffe Latte</v>
      </c>
      <c r="S3115" t="str">
        <f>VLOOKUP(M3115,Product!$A$1:$D$14,3,FALSE)</f>
        <v>Espresso</v>
      </c>
      <c r="T3115" t="str">
        <f>VLOOKUP(M3115,Product!$A$1:$D$14,4,FALSE)</f>
        <v>Regular</v>
      </c>
    </row>
    <row r="3116" spans="1:20" x14ac:dyDescent="0.3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s="2">
        <v>43251</v>
      </c>
      <c r="O3116" t="str">
        <f>VLOOKUP(L3116,Location!$A$1:$D$157,2,FALSE)</f>
        <v>New Mexico</v>
      </c>
      <c r="P3116" t="str">
        <f>VLOOKUP(L3116,Location!$A$1:$D$157,3,FALSE)</f>
        <v>South</v>
      </c>
      <c r="Q3116" t="str">
        <f>VLOOKUP(L3116,Location!$A$1:$D$157,4,FALSE)</f>
        <v>Small Market</v>
      </c>
      <c r="R3116" t="str">
        <f>VLOOKUP(M3116,Product!$A$1:$D$14,2,FALSE)</f>
        <v>Caffe Mocha</v>
      </c>
      <c r="S3116" t="str">
        <f>VLOOKUP(M3116,Product!$A$1:$D$14,3,FALSE)</f>
        <v>Espresso</v>
      </c>
      <c r="T3116" t="str">
        <f>VLOOKUP(M3116,Product!$A$1:$D$14,4,FALSE)</f>
        <v>Regular</v>
      </c>
    </row>
    <row r="3117" spans="1:20" x14ac:dyDescent="0.3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s="2">
        <v>43251</v>
      </c>
      <c r="O3117" t="str">
        <f>VLOOKUP(L3117,Location!$A$1:$D$157,2,FALSE)</f>
        <v>New Mexico</v>
      </c>
      <c r="P3117" t="str">
        <f>VLOOKUP(L3117,Location!$A$1:$D$157,3,FALSE)</f>
        <v>South</v>
      </c>
      <c r="Q3117" t="str">
        <f>VLOOKUP(L3117,Location!$A$1:$D$157,4,FALSE)</f>
        <v>Small Market</v>
      </c>
      <c r="R3117" t="str">
        <f>VLOOKUP(M3117,Product!$A$1:$D$14,2,FALSE)</f>
        <v>Decaf Espresso</v>
      </c>
      <c r="S3117" t="str">
        <f>VLOOKUP(M3117,Product!$A$1:$D$14,3,FALSE)</f>
        <v>Espresso</v>
      </c>
      <c r="T3117" t="str">
        <f>VLOOKUP(M3117,Product!$A$1:$D$14,4,FALSE)</f>
        <v>Decaf</v>
      </c>
    </row>
    <row r="3118" spans="1:20" x14ac:dyDescent="0.3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s="2">
        <v>43251</v>
      </c>
      <c r="O3118" t="str">
        <f>VLOOKUP(L3118,Location!$A$1:$D$157,2,FALSE)</f>
        <v>Oklahoma</v>
      </c>
      <c r="P3118" t="str">
        <f>VLOOKUP(L3118,Location!$A$1:$D$157,3,FALSE)</f>
        <v>South</v>
      </c>
      <c r="Q3118" t="str">
        <f>VLOOKUP(L3118,Location!$A$1:$D$157,4,FALSE)</f>
        <v>Small Market</v>
      </c>
      <c r="R3118" t="str">
        <f>VLOOKUP(M3118,Product!$A$1:$D$14,2,FALSE)</f>
        <v>Chamomile</v>
      </c>
      <c r="S3118" t="str">
        <f>VLOOKUP(M3118,Product!$A$1:$D$14,3,FALSE)</f>
        <v>Herbal Tea</v>
      </c>
      <c r="T3118" t="str">
        <f>VLOOKUP(M3118,Product!$A$1:$D$14,4,FALSE)</f>
        <v>Decaf</v>
      </c>
    </row>
    <row r="3119" spans="1:20" x14ac:dyDescent="0.3">
      <c r="A3119">
        <v>35</v>
      </c>
      <c r="B3119">
        <v>154</v>
      </c>
      <c r="C3119">
        <v>262</v>
      </c>
      <c r="D3119">
        <v>95</v>
      </c>
      <c r="E3119">
        <v>120</v>
      </c>
      <c r="F3119">
        <v>100</v>
      </c>
      <c r="G3119">
        <v>665</v>
      </c>
      <c r="H3119">
        <v>40</v>
      </c>
      <c r="I3119">
        <v>114</v>
      </c>
      <c r="J3119">
        <v>150</v>
      </c>
      <c r="K3119">
        <v>250</v>
      </c>
      <c r="L3119">
        <v>918</v>
      </c>
      <c r="M3119">
        <v>9</v>
      </c>
      <c r="N3119" s="2">
        <v>43251</v>
      </c>
      <c r="O3119" t="str">
        <f>VLOOKUP(L3119,Location!$A$1:$D$157,2,FALSE)</f>
        <v>Oklahoma</v>
      </c>
      <c r="P3119" t="str">
        <f>VLOOKUP(L3119,Location!$A$1:$D$157,3,FALSE)</f>
        <v>South</v>
      </c>
      <c r="Q3119" t="str">
        <f>VLOOKUP(L3119,Location!$A$1:$D$157,4,FALSE)</f>
        <v>Small Market</v>
      </c>
      <c r="R3119" t="str">
        <f>VLOOKUP(M3119,Product!$A$1:$D$14,2,FALSE)</f>
        <v>Lemon</v>
      </c>
      <c r="S3119" t="str">
        <f>VLOOKUP(M3119,Product!$A$1:$D$14,3,FALSE)</f>
        <v>Herbal Tea</v>
      </c>
      <c r="T3119" t="str">
        <f>VLOOKUP(M3119,Product!$A$1:$D$14,4,FALSE)</f>
        <v>Decaf</v>
      </c>
    </row>
    <row r="3120" spans="1:20" x14ac:dyDescent="0.3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s="2">
        <v>43251</v>
      </c>
      <c r="O3120" t="str">
        <f>VLOOKUP(L3120,Location!$A$1:$D$157,2,FALSE)</f>
        <v>Oklahoma</v>
      </c>
      <c r="P3120" t="str">
        <f>VLOOKUP(L3120,Location!$A$1:$D$157,3,FALSE)</f>
        <v>South</v>
      </c>
      <c r="Q3120" t="str">
        <f>VLOOKUP(L3120,Location!$A$1:$D$157,4,FALSE)</f>
        <v>Small Market</v>
      </c>
      <c r="R3120" t="str">
        <f>VLOOKUP(M3120,Product!$A$1:$D$14,2,FALSE)</f>
        <v>Columbian</v>
      </c>
      <c r="S3120" t="str">
        <f>VLOOKUP(M3120,Product!$A$1:$D$14,3,FALSE)</f>
        <v>Coffee</v>
      </c>
      <c r="T3120" t="str">
        <f>VLOOKUP(M3120,Product!$A$1:$D$14,4,FALSE)</f>
        <v>Regular</v>
      </c>
    </row>
    <row r="3121" spans="1:20" x14ac:dyDescent="0.3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s="2">
        <v>43251</v>
      </c>
      <c r="O3121" t="str">
        <f>VLOOKUP(L3121,Location!$A$1:$D$157,2,FALSE)</f>
        <v>Oklahoma</v>
      </c>
      <c r="P3121" t="str">
        <f>VLOOKUP(L3121,Location!$A$1:$D$157,3,FALSE)</f>
        <v>South</v>
      </c>
      <c r="Q3121" t="str">
        <f>VLOOKUP(L3121,Location!$A$1:$D$157,4,FALSE)</f>
        <v>Small Market</v>
      </c>
      <c r="R3121" t="str">
        <f>VLOOKUP(M3121,Product!$A$1:$D$14,2,FALSE)</f>
        <v>Decaf Irish Cream</v>
      </c>
      <c r="S3121" t="str">
        <f>VLOOKUP(M3121,Product!$A$1:$D$14,3,FALSE)</f>
        <v>Coffee</v>
      </c>
      <c r="T3121" t="str">
        <f>VLOOKUP(M3121,Product!$A$1:$D$14,4,FALSE)</f>
        <v>Decaf</v>
      </c>
    </row>
    <row r="3122" spans="1:20" x14ac:dyDescent="0.3">
      <c r="A3122">
        <v>145</v>
      </c>
      <c r="B3122">
        <v>164</v>
      </c>
      <c r="C3122">
        <v>279</v>
      </c>
      <c r="D3122">
        <v>93</v>
      </c>
      <c r="E3122">
        <v>55</v>
      </c>
      <c r="F3122">
        <v>36</v>
      </c>
      <c r="G3122">
        <v>-660</v>
      </c>
      <c r="H3122">
        <v>100</v>
      </c>
      <c r="I3122">
        <v>70</v>
      </c>
      <c r="J3122">
        <v>140</v>
      </c>
      <c r="K3122">
        <v>240</v>
      </c>
      <c r="L3122">
        <v>405</v>
      </c>
      <c r="M3122">
        <v>4</v>
      </c>
      <c r="N3122" s="2">
        <v>43251</v>
      </c>
      <c r="O3122" t="str">
        <f>VLOOKUP(L3122,Location!$A$1:$D$157,2,FALSE)</f>
        <v>Oklahoma</v>
      </c>
      <c r="P3122" t="str">
        <f>VLOOKUP(L3122,Location!$A$1:$D$157,3,FALSE)</f>
        <v>South</v>
      </c>
      <c r="Q3122" t="str">
        <f>VLOOKUP(L3122,Location!$A$1:$D$157,4,FALSE)</f>
        <v>Small Market</v>
      </c>
      <c r="R3122" t="str">
        <f>VLOOKUP(M3122,Product!$A$1:$D$14,2,FALSE)</f>
        <v>Caffe Latte</v>
      </c>
      <c r="S3122" t="str">
        <f>VLOOKUP(M3122,Product!$A$1:$D$14,3,FALSE)</f>
        <v>Espresso</v>
      </c>
      <c r="T3122" t="str">
        <f>VLOOKUP(M3122,Product!$A$1:$D$14,4,FALSE)</f>
        <v>Regular</v>
      </c>
    </row>
    <row r="3123" spans="1:20" x14ac:dyDescent="0.3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s="2">
        <v>43251</v>
      </c>
      <c r="O3123" t="str">
        <f>VLOOKUP(L3123,Location!$A$1:$D$157,2,FALSE)</f>
        <v>Oklahoma</v>
      </c>
      <c r="P3123" t="str">
        <f>VLOOKUP(L3123,Location!$A$1:$D$157,3,FALSE)</f>
        <v>South</v>
      </c>
      <c r="Q3123" t="str">
        <f>VLOOKUP(L3123,Location!$A$1:$D$157,4,FALSE)</f>
        <v>Small Market</v>
      </c>
      <c r="R3123" t="str">
        <f>VLOOKUP(M3123,Product!$A$1:$D$14,2,FALSE)</f>
        <v>Caffe Mocha</v>
      </c>
      <c r="S3123" t="str">
        <f>VLOOKUP(M3123,Product!$A$1:$D$14,3,FALSE)</f>
        <v>Espresso</v>
      </c>
      <c r="T3123" t="str">
        <f>VLOOKUP(M3123,Product!$A$1:$D$14,4,FALSE)</f>
        <v>Regular</v>
      </c>
    </row>
    <row r="3124" spans="1:20" x14ac:dyDescent="0.3">
      <c r="A3124">
        <v>137</v>
      </c>
      <c r="B3124">
        <v>167</v>
      </c>
      <c r="C3124">
        <v>276</v>
      </c>
      <c r="D3124">
        <v>68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s="2">
        <v>43251</v>
      </c>
      <c r="O3124" t="str">
        <f>VLOOKUP(L3124,Location!$A$1:$D$157,2,FALSE)</f>
        <v>Oklahoma</v>
      </c>
      <c r="P3124" t="str">
        <f>VLOOKUP(L3124,Location!$A$1:$D$157,3,FALSE)</f>
        <v>South</v>
      </c>
      <c r="Q3124" t="str">
        <f>VLOOKUP(L3124,Location!$A$1:$D$157,4,FALSE)</f>
        <v>Small Market</v>
      </c>
      <c r="R3124" t="str">
        <f>VLOOKUP(M3124,Product!$A$1:$D$14,2,FALSE)</f>
        <v>Decaf Espresso</v>
      </c>
      <c r="S3124" t="str">
        <f>VLOOKUP(M3124,Product!$A$1:$D$14,3,FALSE)</f>
        <v>Espresso</v>
      </c>
      <c r="T3124" t="str">
        <f>VLOOKUP(M3124,Product!$A$1:$D$14,4,FALSE)</f>
        <v>Decaf</v>
      </c>
    </row>
    <row r="3125" spans="1:20" x14ac:dyDescent="0.3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2">
        <v>43251</v>
      </c>
      <c r="O3125" t="str">
        <f>VLOOKUP(L3125,Location!$A$1:$D$157,2,FALSE)</f>
        <v>Texas</v>
      </c>
      <c r="P3125" t="str">
        <f>VLOOKUP(L3125,Location!$A$1:$D$157,3,FALSE)</f>
        <v>South</v>
      </c>
      <c r="Q3125" t="str">
        <f>VLOOKUP(L3125,Location!$A$1:$D$157,4,FALSE)</f>
        <v>Major Market</v>
      </c>
      <c r="R3125" t="str">
        <f>VLOOKUP(M3125,Product!$A$1:$D$14,2,FALSE)</f>
        <v>Chamomile</v>
      </c>
      <c r="S3125" t="str">
        <f>VLOOKUP(M3125,Product!$A$1:$D$14,3,FALSE)</f>
        <v>Herbal Tea</v>
      </c>
      <c r="T3125" t="str">
        <f>VLOOKUP(M3125,Product!$A$1:$D$14,4,FALSE)</f>
        <v>Decaf</v>
      </c>
    </row>
    <row r="3126" spans="1:20" x14ac:dyDescent="0.3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s="2">
        <v>43251</v>
      </c>
      <c r="O3126" t="str">
        <f>VLOOKUP(L3126,Location!$A$1:$D$157,2,FALSE)</f>
        <v>Texas</v>
      </c>
      <c r="P3126" t="str">
        <f>VLOOKUP(L3126,Location!$A$1:$D$157,3,FALSE)</f>
        <v>South</v>
      </c>
      <c r="Q3126" t="str">
        <f>VLOOKUP(L3126,Location!$A$1:$D$157,4,FALSE)</f>
        <v>Major Market</v>
      </c>
      <c r="R3126" t="str">
        <f>VLOOKUP(M3126,Product!$A$1:$D$14,2,FALSE)</f>
        <v>Lemon</v>
      </c>
      <c r="S3126" t="str">
        <f>VLOOKUP(M3126,Product!$A$1:$D$14,3,FALSE)</f>
        <v>Herbal Tea</v>
      </c>
      <c r="T3126" t="str">
        <f>VLOOKUP(M3126,Product!$A$1:$D$14,4,FALSE)</f>
        <v>Decaf</v>
      </c>
    </row>
    <row r="3127" spans="1:20" x14ac:dyDescent="0.3">
      <c r="A3127">
        <v>265</v>
      </c>
      <c r="B3127">
        <v>288</v>
      </c>
      <c r="C3127">
        <v>527</v>
      </c>
      <c r="D3127">
        <v>241</v>
      </c>
      <c r="E3127">
        <v>89</v>
      </c>
      <c r="F3127">
        <v>75</v>
      </c>
      <c r="G3127">
        <v>1213</v>
      </c>
      <c r="H3127">
        <v>270</v>
      </c>
      <c r="I3127">
        <v>306</v>
      </c>
      <c r="J3127">
        <v>360</v>
      </c>
      <c r="K3127">
        <v>660</v>
      </c>
      <c r="L3127">
        <v>469</v>
      </c>
      <c r="M3127">
        <v>2</v>
      </c>
      <c r="N3127" s="2">
        <v>43251</v>
      </c>
      <c r="O3127" t="str">
        <f>VLOOKUP(L3127,Location!$A$1:$D$157,2,FALSE)</f>
        <v>Texas</v>
      </c>
      <c r="P3127" t="str">
        <f>VLOOKUP(L3127,Location!$A$1:$D$157,3,FALSE)</f>
        <v>South</v>
      </c>
      <c r="Q3127" t="str">
        <f>VLOOKUP(L3127,Location!$A$1:$D$157,4,FALSE)</f>
        <v>Major Market</v>
      </c>
      <c r="R3127" t="str">
        <f>VLOOKUP(M3127,Product!$A$1:$D$14,2,FALSE)</f>
        <v>Columbian</v>
      </c>
      <c r="S3127" t="str">
        <f>VLOOKUP(M3127,Product!$A$1:$D$14,3,FALSE)</f>
        <v>Coffee</v>
      </c>
      <c r="T3127" t="str">
        <f>VLOOKUP(M3127,Product!$A$1:$D$14,4,FALSE)</f>
        <v>Regular</v>
      </c>
    </row>
    <row r="3128" spans="1:20" x14ac:dyDescent="0.3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94</v>
      </c>
      <c r="J3128">
        <v>130</v>
      </c>
      <c r="K3128">
        <v>230</v>
      </c>
      <c r="L3128">
        <v>430</v>
      </c>
      <c r="M3128">
        <v>3</v>
      </c>
      <c r="N3128" s="2">
        <v>43251</v>
      </c>
      <c r="O3128" t="str">
        <f>VLOOKUP(L3128,Location!$A$1:$D$157,2,FALSE)</f>
        <v>Texas</v>
      </c>
      <c r="P3128" t="str">
        <f>VLOOKUP(L3128,Location!$A$1:$D$157,3,FALSE)</f>
        <v>South</v>
      </c>
      <c r="Q3128" t="str">
        <f>VLOOKUP(L3128,Location!$A$1:$D$157,4,FALSE)</f>
        <v>Major Market</v>
      </c>
      <c r="R3128" t="str">
        <f>VLOOKUP(M3128,Product!$A$1:$D$14,2,FALSE)</f>
        <v>Decaf Irish Cream</v>
      </c>
      <c r="S3128" t="str">
        <f>VLOOKUP(M3128,Product!$A$1:$D$14,3,FALSE)</f>
        <v>Coffee</v>
      </c>
      <c r="T3128" t="str">
        <f>VLOOKUP(M3128,Product!$A$1:$D$14,4,FALSE)</f>
        <v>Decaf</v>
      </c>
    </row>
    <row r="3129" spans="1:20" x14ac:dyDescent="0.3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s="2">
        <v>43251</v>
      </c>
      <c r="O3129" t="str">
        <f>VLOOKUP(L3129,Location!$A$1:$D$157,2,FALSE)</f>
        <v>Texas</v>
      </c>
      <c r="P3129" t="str">
        <f>VLOOKUP(L3129,Location!$A$1:$D$157,3,FALSE)</f>
        <v>South</v>
      </c>
      <c r="Q3129" t="str">
        <f>VLOOKUP(L3129,Location!$A$1:$D$157,4,FALSE)</f>
        <v>Major Market</v>
      </c>
      <c r="R3129" t="str">
        <f>VLOOKUP(M3129,Product!$A$1:$D$14,2,FALSE)</f>
        <v>Caffe Latte</v>
      </c>
      <c r="S3129" t="str">
        <f>VLOOKUP(M3129,Product!$A$1:$D$14,3,FALSE)</f>
        <v>Espresso</v>
      </c>
      <c r="T3129" t="str">
        <f>VLOOKUP(M3129,Product!$A$1:$D$14,4,FALSE)</f>
        <v>Regular</v>
      </c>
    </row>
    <row r="3130" spans="1:20" x14ac:dyDescent="0.3">
      <c r="A3130">
        <v>166</v>
      </c>
      <c r="B3130">
        <v>163</v>
      </c>
      <c r="C3130">
        <v>274</v>
      </c>
      <c r="D3130">
        <v>170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s="2">
        <v>43251</v>
      </c>
      <c r="O3130" t="str">
        <f>VLOOKUP(L3130,Location!$A$1:$D$157,2,FALSE)</f>
        <v>Texas</v>
      </c>
      <c r="P3130" t="str">
        <f>VLOOKUP(L3130,Location!$A$1:$D$157,3,FALSE)</f>
        <v>South</v>
      </c>
      <c r="Q3130" t="str">
        <f>VLOOKUP(L3130,Location!$A$1:$D$157,4,FALSE)</f>
        <v>Major Market</v>
      </c>
      <c r="R3130" t="str">
        <f>VLOOKUP(M3130,Product!$A$1:$D$14,2,FALSE)</f>
        <v>Caffe Mocha</v>
      </c>
      <c r="S3130" t="str">
        <f>VLOOKUP(M3130,Product!$A$1:$D$14,3,FALSE)</f>
        <v>Espresso</v>
      </c>
      <c r="T3130" t="str">
        <f>VLOOKUP(M3130,Product!$A$1:$D$14,4,FALSE)</f>
        <v>Regular</v>
      </c>
    </row>
    <row r="3131" spans="1:20" x14ac:dyDescent="0.3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s="2">
        <v>43251</v>
      </c>
      <c r="O3131" t="str">
        <f>VLOOKUP(L3131,Location!$A$1:$D$157,2,FALSE)</f>
        <v>Texas</v>
      </c>
      <c r="P3131" t="str">
        <f>VLOOKUP(L3131,Location!$A$1:$D$157,3,FALSE)</f>
        <v>South</v>
      </c>
      <c r="Q3131" t="str">
        <f>VLOOKUP(L3131,Location!$A$1:$D$157,4,FALSE)</f>
        <v>Major Market</v>
      </c>
      <c r="R3131" t="str">
        <f>VLOOKUP(M3131,Product!$A$1:$D$14,2,FALSE)</f>
        <v>Decaf Espresso</v>
      </c>
      <c r="S3131" t="str">
        <f>VLOOKUP(M3131,Product!$A$1:$D$14,3,FALSE)</f>
        <v>Espresso</v>
      </c>
      <c r="T3131" t="str">
        <f>VLOOKUP(M3131,Product!$A$1:$D$14,4,FALSE)</f>
        <v>Decaf</v>
      </c>
    </row>
    <row r="3132" spans="1:20" x14ac:dyDescent="0.3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2">
        <v>43251</v>
      </c>
      <c r="O3132" t="str">
        <f>VLOOKUP(L3132,Location!$A$1:$D$157,2,FALSE)</f>
        <v>Utah</v>
      </c>
      <c r="P3132" t="str">
        <f>VLOOKUP(L3132,Location!$A$1:$D$157,3,FALSE)</f>
        <v>West</v>
      </c>
      <c r="Q3132" t="str">
        <f>VLOOKUP(L3132,Location!$A$1:$D$157,4,FALSE)</f>
        <v>Small Market</v>
      </c>
      <c r="R3132" t="str">
        <f>VLOOKUP(M3132,Product!$A$1:$D$14,2,FALSE)</f>
        <v>Chamomile</v>
      </c>
      <c r="S3132" t="str">
        <f>VLOOKUP(M3132,Product!$A$1:$D$14,3,FALSE)</f>
        <v>Herbal Tea</v>
      </c>
      <c r="T3132" t="str">
        <f>VLOOKUP(M3132,Product!$A$1:$D$14,4,FALSE)</f>
        <v>Decaf</v>
      </c>
    </row>
    <row r="3133" spans="1:20" x14ac:dyDescent="0.3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s="2">
        <v>43251</v>
      </c>
      <c r="O3133" t="str">
        <f>VLOOKUP(L3133,Location!$A$1:$D$157,2,FALSE)</f>
        <v>Utah</v>
      </c>
      <c r="P3133" t="str">
        <f>VLOOKUP(L3133,Location!$A$1:$D$157,3,FALSE)</f>
        <v>West</v>
      </c>
      <c r="Q3133" t="str">
        <f>VLOOKUP(L3133,Location!$A$1:$D$157,4,FALSE)</f>
        <v>Small Market</v>
      </c>
      <c r="R3133" t="str">
        <f>VLOOKUP(M3133,Product!$A$1:$D$14,2,FALSE)</f>
        <v>Lemon</v>
      </c>
      <c r="S3133" t="str">
        <f>VLOOKUP(M3133,Product!$A$1:$D$14,3,FALSE)</f>
        <v>Herbal Tea</v>
      </c>
      <c r="T3133" t="str">
        <f>VLOOKUP(M3133,Product!$A$1:$D$14,4,FALSE)</f>
        <v>Decaf</v>
      </c>
    </row>
    <row r="3134" spans="1:20" x14ac:dyDescent="0.3">
      <c r="A3134">
        <v>-46</v>
      </c>
      <c r="B3134">
        <v>25</v>
      </c>
      <c r="C3134">
        <v>140</v>
      </c>
      <c r="D3134">
        <v>137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s="2">
        <v>43251</v>
      </c>
      <c r="O3134" t="str">
        <f>VLOOKUP(L3134,Location!$A$1:$D$157,2,FALSE)</f>
        <v>Utah</v>
      </c>
      <c r="P3134" t="str">
        <f>VLOOKUP(L3134,Location!$A$1:$D$157,3,FALSE)</f>
        <v>West</v>
      </c>
      <c r="Q3134" t="str">
        <f>VLOOKUP(L3134,Location!$A$1:$D$157,4,FALSE)</f>
        <v>Small Market</v>
      </c>
      <c r="R3134" t="str">
        <f>VLOOKUP(M3134,Product!$A$1:$D$14,2,FALSE)</f>
        <v>Mint</v>
      </c>
      <c r="S3134" t="str">
        <f>VLOOKUP(M3134,Product!$A$1:$D$14,3,FALSE)</f>
        <v>Herbal Tea</v>
      </c>
      <c r="T3134" t="str">
        <f>VLOOKUP(M3134,Product!$A$1:$D$14,4,FALSE)</f>
        <v>Decaf</v>
      </c>
    </row>
    <row r="3135" spans="1:20" x14ac:dyDescent="0.3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s="2">
        <v>43251</v>
      </c>
      <c r="O3135" t="str">
        <f>VLOOKUP(L3135,Location!$A$1:$D$157,2,FALSE)</f>
        <v>Utah</v>
      </c>
      <c r="P3135" t="str">
        <f>VLOOKUP(L3135,Location!$A$1:$D$157,3,FALSE)</f>
        <v>West</v>
      </c>
      <c r="Q3135" t="str">
        <f>VLOOKUP(L3135,Location!$A$1:$D$157,4,FALSE)</f>
        <v>Small Market</v>
      </c>
      <c r="R3135" t="str">
        <f>VLOOKUP(M3135,Product!$A$1:$D$14,2,FALSE)</f>
        <v>Darjeeling</v>
      </c>
      <c r="S3135" t="str">
        <f>VLOOKUP(M3135,Product!$A$1:$D$14,3,FALSE)</f>
        <v>Tea</v>
      </c>
      <c r="T3135" t="str">
        <f>VLOOKUP(M3135,Product!$A$1:$D$14,4,FALSE)</f>
        <v>Regular</v>
      </c>
    </row>
    <row r="3136" spans="1:20" x14ac:dyDescent="0.3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s="2">
        <v>43251</v>
      </c>
      <c r="O3136" t="str">
        <f>VLOOKUP(L3136,Location!$A$1:$D$157,2,FALSE)</f>
        <v>Utah</v>
      </c>
      <c r="P3136" t="str">
        <f>VLOOKUP(L3136,Location!$A$1:$D$157,3,FALSE)</f>
        <v>West</v>
      </c>
      <c r="Q3136" t="str">
        <f>VLOOKUP(L3136,Location!$A$1:$D$157,4,FALSE)</f>
        <v>Small Market</v>
      </c>
      <c r="R3136" t="str">
        <f>VLOOKUP(M3136,Product!$A$1:$D$14,2,FALSE)</f>
        <v>Earl Grey</v>
      </c>
      <c r="S3136" t="str">
        <f>VLOOKUP(M3136,Product!$A$1:$D$14,3,FALSE)</f>
        <v>Tea</v>
      </c>
      <c r="T3136" t="str">
        <f>VLOOKUP(M3136,Product!$A$1:$D$14,4,FALSE)</f>
        <v>Regular</v>
      </c>
    </row>
    <row r="3137" spans="1:20" x14ac:dyDescent="0.3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s="2">
        <v>43251</v>
      </c>
      <c r="O3137" t="str">
        <f>VLOOKUP(L3137,Location!$A$1:$D$157,2,FALSE)</f>
        <v>Utah</v>
      </c>
      <c r="P3137" t="str">
        <f>VLOOKUP(L3137,Location!$A$1:$D$157,3,FALSE)</f>
        <v>West</v>
      </c>
      <c r="Q3137" t="str">
        <f>VLOOKUP(L3137,Location!$A$1:$D$157,4,FALSE)</f>
        <v>Small Market</v>
      </c>
      <c r="R3137" t="str">
        <f>VLOOKUP(M3137,Product!$A$1:$D$14,2,FALSE)</f>
        <v>Green Tea</v>
      </c>
      <c r="S3137" t="str">
        <f>VLOOKUP(M3137,Product!$A$1:$D$14,3,FALSE)</f>
        <v>Tea</v>
      </c>
      <c r="T3137" t="str">
        <f>VLOOKUP(M3137,Product!$A$1:$D$14,4,FALSE)</f>
        <v>Regular</v>
      </c>
    </row>
    <row r="3138" spans="1:20" x14ac:dyDescent="0.3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s="2">
        <v>43251</v>
      </c>
      <c r="O3138" t="str">
        <f>VLOOKUP(L3138,Location!$A$1:$D$157,2,FALSE)</f>
        <v>Utah</v>
      </c>
      <c r="P3138" t="str">
        <f>VLOOKUP(L3138,Location!$A$1:$D$157,3,FALSE)</f>
        <v>West</v>
      </c>
      <c r="Q3138" t="str">
        <f>VLOOKUP(L3138,Location!$A$1:$D$157,4,FALSE)</f>
        <v>Small Market</v>
      </c>
      <c r="R3138" t="str">
        <f>VLOOKUP(M3138,Product!$A$1:$D$14,2,FALSE)</f>
        <v>Caffe Latte</v>
      </c>
      <c r="S3138" t="str">
        <f>VLOOKUP(M3138,Product!$A$1:$D$14,3,FALSE)</f>
        <v>Espresso</v>
      </c>
      <c r="T3138" t="str">
        <f>VLOOKUP(M3138,Product!$A$1:$D$14,4,FALSE)</f>
        <v>Regular</v>
      </c>
    </row>
    <row r="3139" spans="1:20" x14ac:dyDescent="0.3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s="2">
        <v>43251</v>
      </c>
      <c r="O3139" t="str">
        <f>VLOOKUP(L3139,Location!$A$1:$D$157,2,FALSE)</f>
        <v>Utah</v>
      </c>
      <c r="P3139" t="str">
        <f>VLOOKUP(L3139,Location!$A$1:$D$157,3,FALSE)</f>
        <v>West</v>
      </c>
      <c r="Q3139" t="str">
        <f>VLOOKUP(L3139,Location!$A$1:$D$157,4,FALSE)</f>
        <v>Small Market</v>
      </c>
      <c r="R3139" t="str">
        <f>VLOOKUP(M3139,Product!$A$1:$D$14,2,FALSE)</f>
        <v>Caffe Mocha</v>
      </c>
      <c r="S3139" t="str">
        <f>VLOOKUP(M3139,Product!$A$1:$D$14,3,FALSE)</f>
        <v>Espresso</v>
      </c>
      <c r="T3139" t="str">
        <f>VLOOKUP(M3139,Product!$A$1:$D$14,4,FALSE)</f>
        <v>Regular</v>
      </c>
    </row>
    <row r="3140" spans="1:20" x14ac:dyDescent="0.3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s="2">
        <v>43251</v>
      </c>
      <c r="O3140" t="str">
        <f>VLOOKUP(L3140,Location!$A$1:$D$157,2,FALSE)</f>
        <v>Utah</v>
      </c>
      <c r="P3140" t="str">
        <f>VLOOKUP(L3140,Location!$A$1:$D$157,3,FALSE)</f>
        <v>West</v>
      </c>
      <c r="Q3140" t="str">
        <f>VLOOKUP(L3140,Location!$A$1:$D$157,4,FALSE)</f>
        <v>Small Market</v>
      </c>
      <c r="R3140" t="str">
        <f>VLOOKUP(M3140,Product!$A$1:$D$14,2,FALSE)</f>
        <v>Decaf Espresso</v>
      </c>
      <c r="S3140" t="str">
        <f>VLOOKUP(M3140,Product!$A$1:$D$14,3,FALSE)</f>
        <v>Espresso</v>
      </c>
      <c r="T3140" t="str">
        <f>VLOOKUP(M3140,Product!$A$1:$D$14,4,FALSE)</f>
        <v>Decaf</v>
      </c>
    </row>
    <row r="3141" spans="1:20" x14ac:dyDescent="0.3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s="2">
        <v>43251</v>
      </c>
      <c r="O3141" t="str">
        <f>VLOOKUP(L3141,Location!$A$1:$D$157,2,FALSE)</f>
        <v>Utah</v>
      </c>
      <c r="P3141" t="str">
        <f>VLOOKUP(L3141,Location!$A$1:$D$157,3,FALSE)</f>
        <v>West</v>
      </c>
      <c r="Q3141" t="str">
        <f>VLOOKUP(L3141,Location!$A$1:$D$157,4,FALSE)</f>
        <v>Small Market</v>
      </c>
      <c r="R3141" t="str">
        <f>VLOOKUP(M3141,Product!$A$1:$D$14,2,FALSE)</f>
        <v>Amaretto</v>
      </c>
      <c r="S3141" t="str">
        <f>VLOOKUP(M3141,Product!$A$1:$D$14,3,FALSE)</f>
        <v>Coffee</v>
      </c>
      <c r="T3141" t="str">
        <f>VLOOKUP(M3141,Product!$A$1:$D$14,4,FALSE)</f>
        <v>Regular</v>
      </c>
    </row>
    <row r="3142" spans="1:20" x14ac:dyDescent="0.3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s="2">
        <v>43251</v>
      </c>
      <c r="O3142" t="str">
        <f>VLOOKUP(L3142,Location!$A$1:$D$157,2,FALSE)</f>
        <v>Utah</v>
      </c>
      <c r="P3142" t="str">
        <f>VLOOKUP(L3142,Location!$A$1:$D$157,3,FALSE)</f>
        <v>West</v>
      </c>
      <c r="Q3142" t="str">
        <f>VLOOKUP(L3142,Location!$A$1:$D$157,4,FALSE)</f>
        <v>Small Market</v>
      </c>
      <c r="R3142" t="str">
        <f>VLOOKUP(M3142,Product!$A$1:$D$14,2,FALSE)</f>
        <v>Columbian</v>
      </c>
      <c r="S3142" t="str">
        <f>VLOOKUP(M3142,Product!$A$1:$D$14,3,FALSE)</f>
        <v>Coffee</v>
      </c>
      <c r="T3142" t="str">
        <f>VLOOKUP(M3142,Product!$A$1:$D$14,4,FALSE)</f>
        <v>Regular</v>
      </c>
    </row>
    <row r="3143" spans="1:20" x14ac:dyDescent="0.3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s="2">
        <v>43251</v>
      </c>
      <c r="O3143" t="str">
        <f>VLOOKUP(L3143,Location!$A$1:$D$157,2,FALSE)</f>
        <v>Utah</v>
      </c>
      <c r="P3143" t="str">
        <f>VLOOKUP(L3143,Location!$A$1:$D$157,3,FALSE)</f>
        <v>West</v>
      </c>
      <c r="Q3143" t="str">
        <f>VLOOKUP(L3143,Location!$A$1:$D$157,4,FALSE)</f>
        <v>Small Market</v>
      </c>
      <c r="R3143" t="str">
        <f>VLOOKUP(M3143,Product!$A$1:$D$14,2,FALSE)</f>
        <v>Decaf Irish Cream</v>
      </c>
      <c r="S3143" t="str">
        <f>VLOOKUP(M3143,Product!$A$1:$D$14,3,FALSE)</f>
        <v>Coffee</v>
      </c>
      <c r="T3143" t="str">
        <f>VLOOKUP(M3143,Product!$A$1:$D$14,4,FALSE)</f>
        <v>Decaf</v>
      </c>
    </row>
    <row r="3144" spans="1:20" x14ac:dyDescent="0.3">
      <c r="A3144">
        <v>184</v>
      </c>
      <c r="B3144">
        <v>178</v>
      </c>
      <c r="C3144">
        <v>298</v>
      </c>
      <c r="D3144">
        <v>115</v>
      </c>
      <c r="E3144">
        <v>42</v>
      </c>
      <c r="F3144">
        <v>34</v>
      </c>
      <c r="G3144">
        <v>947</v>
      </c>
      <c r="H3144">
        <v>140</v>
      </c>
      <c r="I3144">
        <v>89</v>
      </c>
      <c r="J3144">
        <v>160</v>
      </c>
      <c r="K3144">
        <v>260</v>
      </c>
      <c r="L3144">
        <v>949</v>
      </c>
      <c r="M3144">
        <v>8</v>
      </c>
      <c r="N3144" s="2">
        <v>43251</v>
      </c>
      <c r="O3144" t="str">
        <f>VLOOKUP(L3144,Location!$A$1:$D$157,2,FALSE)</f>
        <v>California</v>
      </c>
      <c r="P3144" t="str">
        <f>VLOOKUP(L3144,Location!$A$1:$D$157,3,FALSE)</f>
        <v>West</v>
      </c>
      <c r="Q3144" t="str">
        <f>VLOOKUP(L3144,Location!$A$1:$D$157,4,FALSE)</f>
        <v>Major Market</v>
      </c>
      <c r="R3144" t="str">
        <f>VLOOKUP(M3144,Product!$A$1:$D$14,2,FALSE)</f>
        <v>Chamomile</v>
      </c>
      <c r="S3144" t="str">
        <f>VLOOKUP(M3144,Product!$A$1:$D$14,3,FALSE)</f>
        <v>Herbal Tea</v>
      </c>
      <c r="T3144" t="str">
        <f>VLOOKUP(M3144,Product!$A$1:$D$14,4,FALSE)</f>
        <v>Decaf</v>
      </c>
    </row>
    <row r="3145" spans="1:20" x14ac:dyDescent="0.3">
      <c r="A3145">
        <v>265</v>
      </c>
      <c r="B3145">
        <v>288</v>
      </c>
      <c r="C3145">
        <v>527</v>
      </c>
      <c r="D3145">
        <v>294</v>
      </c>
      <c r="E3145">
        <v>89</v>
      </c>
      <c r="F3145">
        <v>75</v>
      </c>
      <c r="G3145">
        <v>1213</v>
      </c>
      <c r="H3145">
        <v>190</v>
      </c>
      <c r="I3145">
        <v>162</v>
      </c>
      <c r="J3145">
        <v>260</v>
      </c>
      <c r="K3145">
        <v>460</v>
      </c>
      <c r="L3145">
        <v>415</v>
      </c>
      <c r="M3145">
        <v>9</v>
      </c>
      <c r="N3145" s="2">
        <v>43251</v>
      </c>
      <c r="O3145" t="str">
        <f>VLOOKUP(L3145,Location!$A$1:$D$157,2,FALSE)</f>
        <v>California</v>
      </c>
      <c r="P3145" t="str">
        <f>VLOOKUP(L3145,Location!$A$1:$D$157,3,FALSE)</f>
        <v>West</v>
      </c>
      <c r="Q3145" t="str">
        <f>VLOOKUP(L3145,Location!$A$1:$D$157,4,FALSE)</f>
        <v>Major Market</v>
      </c>
      <c r="R3145" t="str">
        <f>VLOOKUP(M3145,Product!$A$1:$D$14,2,FALSE)</f>
        <v>Lemon</v>
      </c>
      <c r="S3145" t="str">
        <f>VLOOKUP(M3145,Product!$A$1:$D$14,3,FALSE)</f>
        <v>Herbal Tea</v>
      </c>
      <c r="T3145" t="str">
        <f>VLOOKUP(M3145,Product!$A$1:$D$14,4,FALSE)</f>
        <v>Decaf</v>
      </c>
    </row>
    <row r="3146" spans="1:20" x14ac:dyDescent="0.3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s="2">
        <v>43251</v>
      </c>
      <c r="O3146" t="str">
        <f>VLOOKUP(L3146,Location!$A$1:$D$157,2,FALSE)</f>
        <v>California</v>
      </c>
      <c r="P3146" t="str">
        <f>VLOOKUP(L3146,Location!$A$1:$D$157,3,FALSE)</f>
        <v>West</v>
      </c>
      <c r="Q3146" t="str">
        <f>VLOOKUP(L3146,Location!$A$1:$D$157,4,FALSE)</f>
        <v>Major Market</v>
      </c>
      <c r="R3146" t="str">
        <f>VLOOKUP(M3146,Product!$A$1:$D$14,2,FALSE)</f>
        <v>Mint</v>
      </c>
      <c r="S3146" t="str">
        <f>VLOOKUP(M3146,Product!$A$1:$D$14,3,FALSE)</f>
        <v>Herbal Tea</v>
      </c>
      <c r="T3146" t="str">
        <f>VLOOKUP(M3146,Product!$A$1:$D$14,4,FALSE)</f>
        <v>Decaf</v>
      </c>
    </row>
    <row r="3147" spans="1:20" x14ac:dyDescent="0.3">
      <c r="A3147">
        <v>166</v>
      </c>
      <c r="B3147">
        <v>163</v>
      </c>
      <c r="C3147">
        <v>274</v>
      </c>
      <c r="D3147">
        <v>126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s="2">
        <v>43251</v>
      </c>
      <c r="O3147" t="str">
        <f>VLOOKUP(L3147,Location!$A$1:$D$157,2,FALSE)</f>
        <v>California</v>
      </c>
      <c r="P3147" t="str">
        <f>VLOOKUP(L3147,Location!$A$1:$D$157,3,FALSE)</f>
        <v>West</v>
      </c>
      <c r="Q3147" t="str">
        <f>VLOOKUP(L3147,Location!$A$1:$D$157,4,FALSE)</f>
        <v>Major Market</v>
      </c>
      <c r="R3147" t="str">
        <f>VLOOKUP(M3147,Product!$A$1:$D$14,2,FALSE)</f>
        <v>Darjeeling</v>
      </c>
      <c r="S3147" t="str">
        <f>VLOOKUP(M3147,Product!$A$1:$D$14,3,FALSE)</f>
        <v>Tea</v>
      </c>
      <c r="T3147" t="str">
        <f>VLOOKUP(M3147,Product!$A$1:$D$14,4,FALSE)</f>
        <v>Regular</v>
      </c>
    </row>
    <row r="3148" spans="1:20" x14ac:dyDescent="0.3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s="2">
        <v>43251</v>
      </c>
      <c r="O3148" t="str">
        <f>VLOOKUP(L3148,Location!$A$1:$D$157,2,FALSE)</f>
        <v>California</v>
      </c>
      <c r="P3148" t="str">
        <f>VLOOKUP(L3148,Location!$A$1:$D$157,3,FALSE)</f>
        <v>West</v>
      </c>
      <c r="Q3148" t="str">
        <f>VLOOKUP(L3148,Location!$A$1:$D$157,4,FALSE)</f>
        <v>Major Market</v>
      </c>
      <c r="R3148" t="str">
        <f>VLOOKUP(M3148,Product!$A$1:$D$14,2,FALSE)</f>
        <v>Earl Grey</v>
      </c>
      <c r="S3148" t="str">
        <f>VLOOKUP(M3148,Product!$A$1:$D$14,3,FALSE)</f>
        <v>Tea</v>
      </c>
      <c r="T3148" t="str">
        <f>VLOOKUP(M3148,Product!$A$1:$D$14,4,FALSE)</f>
        <v>Regular</v>
      </c>
    </row>
    <row r="3149" spans="1:20" x14ac:dyDescent="0.3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s="2">
        <v>43251</v>
      </c>
      <c r="O3149" t="str">
        <f>VLOOKUP(L3149,Location!$A$1:$D$157,2,FALSE)</f>
        <v>California</v>
      </c>
      <c r="P3149" t="str">
        <f>VLOOKUP(L3149,Location!$A$1:$D$157,3,FALSE)</f>
        <v>West</v>
      </c>
      <c r="Q3149" t="str">
        <f>VLOOKUP(L3149,Location!$A$1:$D$157,4,FALSE)</f>
        <v>Major Market</v>
      </c>
      <c r="R3149" t="str">
        <f>VLOOKUP(M3149,Product!$A$1:$D$14,2,FALSE)</f>
        <v>Green Tea</v>
      </c>
      <c r="S3149" t="str">
        <f>VLOOKUP(M3149,Product!$A$1:$D$14,3,FALSE)</f>
        <v>Tea</v>
      </c>
      <c r="T3149" t="str">
        <f>VLOOKUP(M3149,Product!$A$1:$D$14,4,FALSE)</f>
        <v>Regular</v>
      </c>
    </row>
    <row r="3150" spans="1:20" x14ac:dyDescent="0.3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187</v>
      </c>
      <c r="J3150">
        <v>260</v>
      </c>
      <c r="K3150">
        <v>500</v>
      </c>
      <c r="L3150">
        <v>510</v>
      </c>
      <c r="M3150">
        <v>4</v>
      </c>
      <c r="N3150" s="2">
        <v>43251</v>
      </c>
      <c r="O3150" t="str">
        <f>VLOOKUP(L3150,Location!$A$1:$D$157,2,FALSE)</f>
        <v>California</v>
      </c>
      <c r="P3150" t="str">
        <f>VLOOKUP(L3150,Location!$A$1:$D$157,3,FALSE)</f>
        <v>West</v>
      </c>
      <c r="Q3150" t="str">
        <f>VLOOKUP(L3150,Location!$A$1:$D$157,4,FALSE)</f>
        <v>Major Market</v>
      </c>
      <c r="R3150" t="str">
        <f>VLOOKUP(M3150,Product!$A$1:$D$14,2,FALSE)</f>
        <v>Caffe Latte</v>
      </c>
      <c r="S3150" t="str">
        <f>VLOOKUP(M3150,Product!$A$1:$D$14,3,FALSE)</f>
        <v>Espresso</v>
      </c>
      <c r="T3150" t="str">
        <f>VLOOKUP(M3150,Product!$A$1:$D$14,4,FALSE)</f>
        <v>Regular</v>
      </c>
    </row>
    <row r="3151" spans="1:20" x14ac:dyDescent="0.3">
      <c r="A3151">
        <v>50</v>
      </c>
      <c r="B3151">
        <v>201</v>
      </c>
      <c r="C3151">
        <v>342</v>
      </c>
      <c r="D3151">
        <v>163</v>
      </c>
      <c r="E3151">
        <v>153</v>
      </c>
      <c r="F3151">
        <v>131</v>
      </c>
      <c r="G3151">
        <v>874</v>
      </c>
      <c r="H3151">
        <v>50</v>
      </c>
      <c r="I3151">
        <v>116</v>
      </c>
      <c r="J3151">
        <v>200</v>
      </c>
      <c r="K3151">
        <v>330</v>
      </c>
      <c r="L3151">
        <v>650</v>
      </c>
      <c r="M3151">
        <v>5</v>
      </c>
      <c r="N3151" s="2">
        <v>43251</v>
      </c>
      <c r="O3151" t="str">
        <f>VLOOKUP(L3151,Location!$A$1:$D$157,2,FALSE)</f>
        <v>California</v>
      </c>
      <c r="P3151" t="str">
        <f>VLOOKUP(L3151,Location!$A$1:$D$157,3,FALSE)</f>
        <v>West</v>
      </c>
      <c r="Q3151" t="str">
        <f>VLOOKUP(L3151,Location!$A$1:$D$157,4,FALSE)</f>
        <v>Major Market</v>
      </c>
      <c r="R3151" t="str">
        <f>VLOOKUP(M3151,Product!$A$1:$D$14,2,FALSE)</f>
        <v>Caffe Mocha</v>
      </c>
      <c r="S3151" t="str">
        <f>VLOOKUP(M3151,Product!$A$1:$D$14,3,FALSE)</f>
        <v>Espresso</v>
      </c>
      <c r="T3151" t="str">
        <f>VLOOKUP(M3151,Product!$A$1:$D$14,4,FALSE)</f>
        <v>Regular</v>
      </c>
    </row>
    <row r="3152" spans="1:20" x14ac:dyDescent="0.3">
      <c r="A3152">
        <v>331</v>
      </c>
      <c r="B3152">
        <v>362</v>
      </c>
      <c r="C3152">
        <v>628</v>
      </c>
      <c r="D3152">
        <v>312</v>
      </c>
      <c r="E3152">
        <v>113</v>
      </c>
      <c r="F3152">
        <v>89</v>
      </c>
      <c r="G3152">
        <v>1616</v>
      </c>
      <c r="H3152">
        <v>230</v>
      </c>
      <c r="I3152">
        <v>245</v>
      </c>
      <c r="J3152">
        <v>340</v>
      </c>
      <c r="K3152">
        <v>600</v>
      </c>
      <c r="L3152">
        <v>661</v>
      </c>
      <c r="M3152">
        <v>6</v>
      </c>
      <c r="N3152" s="2">
        <v>43251</v>
      </c>
      <c r="O3152" t="str">
        <f>VLOOKUP(L3152,Location!$A$1:$D$157,2,FALSE)</f>
        <v>California</v>
      </c>
      <c r="P3152" t="str">
        <f>VLOOKUP(L3152,Location!$A$1:$D$157,3,FALSE)</f>
        <v>West</v>
      </c>
      <c r="Q3152" t="str">
        <f>VLOOKUP(L3152,Location!$A$1:$D$157,4,FALSE)</f>
        <v>Major Market</v>
      </c>
      <c r="R3152" t="str">
        <f>VLOOKUP(M3152,Product!$A$1:$D$14,2,FALSE)</f>
        <v>Decaf Espresso</v>
      </c>
      <c r="S3152" t="str">
        <f>VLOOKUP(M3152,Product!$A$1:$D$14,3,FALSE)</f>
        <v>Espresso</v>
      </c>
      <c r="T3152" t="str">
        <f>VLOOKUP(M3152,Product!$A$1:$D$14,4,FALSE)</f>
        <v>Decaf</v>
      </c>
    </row>
    <row r="3153" spans="1:20" x14ac:dyDescent="0.3">
      <c r="A3153">
        <v>-156</v>
      </c>
      <c r="B3153">
        <v>-45</v>
      </c>
      <c r="C3153">
        <v>95</v>
      </c>
      <c r="D3153">
        <v>74</v>
      </c>
      <c r="E3153">
        <v>63</v>
      </c>
      <c r="F3153">
        <v>45</v>
      </c>
      <c r="G3153">
        <v>1514</v>
      </c>
      <c r="H3153">
        <v>-110</v>
      </c>
      <c r="I3153">
        <v>154</v>
      </c>
      <c r="J3153">
        <v>-50</v>
      </c>
      <c r="K3153">
        <v>120</v>
      </c>
      <c r="L3153">
        <v>650</v>
      </c>
      <c r="M3153">
        <v>1</v>
      </c>
      <c r="N3153" s="2">
        <v>43251</v>
      </c>
      <c r="O3153" t="str">
        <f>VLOOKUP(L3153,Location!$A$1:$D$157,2,FALSE)</f>
        <v>California</v>
      </c>
      <c r="P3153" t="str">
        <f>VLOOKUP(L3153,Location!$A$1:$D$157,3,FALSE)</f>
        <v>West</v>
      </c>
      <c r="Q3153" t="str">
        <f>VLOOKUP(L3153,Location!$A$1:$D$157,4,FALSE)</f>
        <v>Major Market</v>
      </c>
      <c r="R3153" t="str">
        <f>VLOOKUP(M3153,Product!$A$1:$D$14,2,FALSE)</f>
        <v>Amaretto</v>
      </c>
      <c r="S3153" t="str">
        <f>VLOOKUP(M3153,Product!$A$1:$D$14,3,FALSE)</f>
        <v>Coffee</v>
      </c>
      <c r="T3153" t="str">
        <f>VLOOKUP(M3153,Product!$A$1:$D$14,4,FALSE)</f>
        <v>Regular</v>
      </c>
    </row>
    <row r="3154" spans="1:20" x14ac:dyDescent="0.3">
      <c r="A3154">
        <v>493</v>
      </c>
      <c r="B3154">
        <v>534</v>
      </c>
      <c r="C3154">
        <v>882</v>
      </c>
      <c r="D3154">
        <v>352</v>
      </c>
      <c r="E3154">
        <v>165</v>
      </c>
      <c r="F3154">
        <v>124</v>
      </c>
      <c r="G3154">
        <v>2476</v>
      </c>
      <c r="H3154">
        <v>500</v>
      </c>
      <c r="I3154">
        <v>402</v>
      </c>
      <c r="J3154">
        <v>670</v>
      </c>
      <c r="K3154">
        <v>1110</v>
      </c>
      <c r="L3154">
        <v>530</v>
      </c>
      <c r="M3154">
        <v>2</v>
      </c>
      <c r="N3154" s="2">
        <v>43251</v>
      </c>
      <c r="O3154" t="str">
        <f>VLOOKUP(L3154,Location!$A$1:$D$157,2,FALSE)</f>
        <v>California</v>
      </c>
      <c r="P3154" t="str">
        <f>VLOOKUP(L3154,Location!$A$1:$D$157,3,FALSE)</f>
        <v>West</v>
      </c>
      <c r="Q3154" t="str">
        <f>VLOOKUP(L3154,Location!$A$1:$D$157,4,FALSE)</f>
        <v>Major Market</v>
      </c>
      <c r="R3154" t="str">
        <f>VLOOKUP(M3154,Product!$A$1:$D$14,2,FALSE)</f>
        <v>Columbian</v>
      </c>
      <c r="S3154" t="str">
        <f>VLOOKUP(M3154,Product!$A$1:$D$14,3,FALSE)</f>
        <v>Coffee</v>
      </c>
      <c r="T3154" t="str">
        <f>VLOOKUP(M3154,Product!$A$1:$D$14,4,FALSE)</f>
        <v>Regular</v>
      </c>
    </row>
    <row r="3155" spans="1:20" x14ac:dyDescent="0.3">
      <c r="A3155">
        <v>-196</v>
      </c>
      <c r="B3155">
        <v>-31</v>
      </c>
      <c r="C3155">
        <v>167</v>
      </c>
      <c r="D3155">
        <v>208</v>
      </c>
      <c r="E3155">
        <v>103</v>
      </c>
      <c r="F3155">
        <v>66</v>
      </c>
      <c r="G3155">
        <v>2393</v>
      </c>
      <c r="H3155">
        <v>-140</v>
      </c>
      <c r="I3155">
        <v>199</v>
      </c>
      <c r="J3155">
        <v>-40</v>
      </c>
      <c r="K3155">
        <v>210</v>
      </c>
      <c r="L3155">
        <v>925</v>
      </c>
      <c r="M3155">
        <v>3</v>
      </c>
      <c r="N3155" s="2">
        <v>43251</v>
      </c>
      <c r="O3155" t="str">
        <f>VLOOKUP(L3155,Location!$A$1:$D$157,2,FALSE)</f>
        <v>California</v>
      </c>
      <c r="P3155" t="str">
        <f>VLOOKUP(L3155,Location!$A$1:$D$157,3,FALSE)</f>
        <v>West</v>
      </c>
      <c r="Q3155" t="str">
        <f>VLOOKUP(L3155,Location!$A$1:$D$157,4,FALSE)</f>
        <v>Major Market</v>
      </c>
      <c r="R3155" t="str">
        <f>VLOOKUP(M3155,Product!$A$1:$D$14,2,FALSE)</f>
        <v>Decaf Irish Cream</v>
      </c>
      <c r="S3155" t="str">
        <f>VLOOKUP(M3155,Product!$A$1:$D$14,3,FALSE)</f>
        <v>Coffee</v>
      </c>
      <c r="T3155" t="str">
        <f>VLOOKUP(M3155,Product!$A$1:$D$14,4,FALSE)</f>
        <v>Decaf</v>
      </c>
    </row>
    <row r="3156" spans="1:20" x14ac:dyDescent="0.3">
      <c r="A3156">
        <v>51</v>
      </c>
      <c r="B3156">
        <v>201</v>
      </c>
      <c r="C3156">
        <v>342</v>
      </c>
      <c r="D3156">
        <v>112</v>
      </c>
      <c r="E3156">
        <v>153</v>
      </c>
      <c r="F3156">
        <v>131</v>
      </c>
      <c r="G3156">
        <v>874</v>
      </c>
      <c r="H3156">
        <v>50</v>
      </c>
      <c r="I3156">
        <v>158</v>
      </c>
      <c r="J3156">
        <v>180</v>
      </c>
      <c r="K3156">
        <v>300</v>
      </c>
      <c r="L3156">
        <v>775</v>
      </c>
      <c r="M3156">
        <v>8</v>
      </c>
      <c r="N3156" s="2">
        <v>43251</v>
      </c>
      <c r="O3156" t="str">
        <f>VLOOKUP(L3156,Location!$A$1:$D$157,2,FALSE)</f>
        <v>Nevada</v>
      </c>
      <c r="P3156" t="str">
        <f>VLOOKUP(L3156,Location!$A$1:$D$157,3,FALSE)</f>
        <v>West</v>
      </c>
      <c r="Q3156" t="str">
        <f>VLOOKUP(L3156,Location!$A$1:$D$157,4,FALSE)</f>
        <v>Small Market</v>
      </c>
      <c r="R3156" t="str">
        <f>VLOOKUP(M3156,Product!$A$1:$D$14,2,FALSE)</f>
        <v>Chamomile</v>
      </c>
      <c r="S3156" t="str">
        <f>VLOOKUP(M3156,Product!$A$1:$D$14,3,FALSE)</f>
        <v>Herbal Tea</v>
      </c>
      <c r="T3156" t="str">
        <f>VLOOKUP(M3156,Product!$A$1:$D$14,4,FALSE)</f>
        <v>Decaf</v>
      </c>
    </row>
    <row r="3157" spans="1:20" x14ac:dyDescent="0.3">
      <c r="A3157">
        <v>229</v>
      </c>
      <c r="B3157">
        <v>278</v>
      </c>
      <c r="C3157">
        <v>474</v>
      </c>
      <c r="D3157">
        <v>236</v>
      </c>
      <c r="E3157">
        <v>104</v>
      </c>
      <c r="F3157">
        <v>66</v>
      </c>
      <c r="G3157">
        <v>1095</v>
      </c>
      <c r="H3157">
        <v>170</v>
      </c>
      <c r="I3157">
        <v>109</v>
      </c>
      <c r="J3157">
        <v>250</v>
      </c>
      <c r="K3157">
        <v>420</v>
      </c>
      <c r="L3157">
        <v>702</v>
      </c>
      <c r="M3157">
        <v>9</v>
      </c>
      <c r="N3157" s="2">
        <v>43251</v>
      </c>
      <c r="O3157" t="str">
        <f>VLOOKUP(L3157,Location!$A$1:$D$157,2,FALSE)</f>
        <v>Nevada</v>
      </c>
      <c r="P3157" t="str">
        <f>VLOOKUP(L3157,Location!$A$1:$D$157,3,FALSE)</f>
        <v>West</v>
      </c>
      <c r="Q3157" t="str">
        <f>VLOOKUP(L3157,Location!$A$1:$D$157,4,FALSE)</f>
        <v>Small Market</v>
      </c>
      <c r="R3157" t="str">
        <f>VLOOKUP(M3157,Product!$A$1:$D$14,2,FALSE)</f>
        <v>Lemon</v>
      </c>
      <c r="S3157" t="str">
        <f>VLOOKUP(M3157,Product!$A$1:$D$14,3,FALSE)</f>
        <v>Herbal Tea</v>
      </c>
      <c r="T3157" t="str">
        <f>VLOOKUP(M3157,Product!$A$1:$D$14,4,FALSE)</f>
        <v>Decaf</v>
      </c>
    </row>
    <row r="3158" spans="1:20" x14ac:dyDescent="0.3">
      <c r="A3158">
        <v>188</v>
      </c>
      <c r="B3158">
        <v>204</v>
      </c>
      <c r="C3158">
        <v>342</v>
      </c>
      <c r="D3158">
        <v>163</v>
      </c>
      <c r="E3158">
        <v>63</v>
      </c>
      <c r="F3158">
        <v>45</v>
      </c>
      <c r="G3158">
        <v>764</v>
      </c>
      <c r="H3158">
        <v>130</v>
      </c>
      <c r="I3158">
        <v>153</v>
      </c>
      <c r="J3158">
        <v>180</v>
      </c>
      <c r="K3158">
        <v>300</v>
      </c>
      <c r="L3158">
        <v>775</v>
      </c>
      <c r="M3158">
        <v>10</v>
      </c>
      <c r="N3158" s="2">
        <v>43251</v>
      </c>
      <c r="O3158" t="str">
        <f>VLOOKUP(L3158,Location!$A$1:$D$157,2,FALSE)</f>
        <v>Nevada</v>
      </c>
      <c r="P3158" t="str">
        <f>VLOOKUP(L3158,Location!$A$1:$D$157,3,FALSE)</f>
        <v>West</v>
      </c>
      <c r="Q3158" t="str">
        <f>VLOOKUP(L3158,Location!$A$1:$D$157,4,FALSE)</f>
        <v>Small Market</v>
      </c>
      <c r="R3158" t="str">
        <f>VLOOKUP(M3158,Product!$A$1:$D$14,2,FALSE)</f>
        <v>Mint</v>
      </c>
      <c r="S3158" t="str">
        <f>VLOOKUP(M3158,Product!$A$1:$D$14,3,FALSE)</f>
        <v>Herbal Tea</v>
      </c>
      <c r="T3158" t="str">
        <f>VLOOKUP(M3158,Product!$A$1:$D$14,4,FALSE)</f>
        <v>Decaf</v>
      </c>
    </row>
    <row r="3159" spans="1:20" x14ac:dyDescent="0.3">
      <c r="A3159">
        <v>333</v>
      </c>
      <c r="B3159">
        <v>362</v>
      </c>
      <c r="C3159">
        <v>628</v>
      </c>
      <c r="D3159">
        <v>235</v>
      </c>
      <c r="E3159">
        <v>113</v>
      </c>
      <c r="F3159">
        <v>89</v>
      </c>
      <c r="G3159">
        <v>1616</v>
      </c>
      <c r="H3159">
        <v>190</v>
      </c>
      <c r="I3159">
        <v>166</v>
      </c>
      <c r="J3159">
        <v>260</v>
      </c>
      <c r="K3159">
        <v>430</v>
      </c>
      <c r="L3159">
        <v>702</v>
      </c>
      <c r="M3159">
        <v>11</v>
      </c>
      <c r="N3159" s="2">
        <v>43251</v>
      </c>
      <c r="O3159" t="str">
        <f>VLOOKUP(L3159,Location!$A$1:$D$157,2,FALSE)</f>
        <v>Nevada</v>
      </c>
      <c r="P3159" t="str">
        <f>VLOOKUP(L3159,Location!$A$1:$D$157,3,FALSE)</f>
        <v>West</v>
      </c>
      <c r="Q3159" t="str">
        <f>VLOOKUP(L3159,Location!$A$1:$D$157,4,FALSE)</f>
        <v>Small Market</v>
      </c>
      <c r="R3159" t="str">
        <f>VLOOKUP(M3159,Product!$A$1:$D$14,2,FALSE)</f>
        <v>Darjeeling</v>
      </c>
      <c r="S3159" t="str">
        <f>VLOOKUP(M3159,Product!$A$1:$D$14,3,FALSE)</f>
        <v>Tea</v>
      </c>
      <c r="T3159" t="str">
        <f>VLOOKUP(M3159,Product!$A$1:$D$14,4,FALSE)</f>
        <v>Regular</v>
      </c>
    </row>
    <row r="3160" spans="1:20" x14ac:dyDescent="0.3">
      <c r="A3160">
        <v>228</v>
      </c>
      <c r="B3160">
        <v>261</v>
      </c>
      <c r="C3160">
        <v>516</v>
      </c>
      <c r="D3160">
        <v>258</v>
      </c>
      <c r="E3160">
        <v>89</v>
      </c>
      <c r="F3160">
        <v>72</v>
      </c>
      <c r="G3160">
        <v>1715</v>
      </c>
      <c r="H3160">
        <v>120</v>
      </c>
      <c r="I3160">
        <v>153</v>
      </c>
      <c r="J3160">
        <v>180</v>
      </c>
      <c r="K3160">
        <v>350</v>
      </c>
      <c r="L3160">
        <v>775</v>
      </c>
      <c r="M3160">
        <v>12</v>
      </c>
      <c r="N3160" s="2">
        <v>43251</v>
      </c>
      <c r="O3160" t="str">
        <f>VLOOKUP(L3160,Location!$A$1:$D$157,2,FALSE)</f>
        <v>Nevada</v>
      </c>
      <c r="P3160" t="str">
        <f>VLOOKUP(L3160,Location!$A$1:$D$157,3,FALSE)</f>
        <v>West</v>
      </c>
      <c r="Q3160" t="str">
        <f>VLOOKUP(L3160,Location!$A$1:$D$157,4,FALSE)</f>
        <v>Small Market</v>
      </c>
      <c r="R3160" t="str">
        <f>VLOOKUP(M3160,Product!$A$1:$D$14,2,FALSE)</f>
        <v>Earl Grey</v>
      </c>
      <c r="S3160" t="str">
        <f>VLOOKUP(M3160,Product!$A$1:$D$14,3,FALSE)</f>
        <v>Tea</v>
      </c>
      <c r="T3160" t="str">
        <f>VLOOKUP(M3160,Product!$A$1:$D$14,4,FALSE)</f>
        <v>Regular</v>
      </c>
    </row>
    <row r="3161" spans="1:20" x14ac:dyDescent="0.3">
      <c r="A3161">
        <v>-509</v>
      </c>
      <c r="B3161">
        <v>-271</v>
      </c>
      <c r="C3161">
        <v>37</v>
      </c>
      <c r="D3161">
        <v>216</v>
      </c>
      <c r="E3161">
        <v>126</v>
      </c>
      <c r="F3161">
        <v>102</v>
      </c>
      <c r="G3161">
        <v>4507</v>
      </c>
      <c r="H3161">
        <v>-250</v>
      </c>
      <c r="I3161">
        <v>139</v>
      </c>
      <c r="J3161">
        <v>-170</v>
      </c>
      <c r="K3161">
        <v>0</v>
      </c>
      <c r="L3161">
        <v>775</v>
      </c>
      <c r="M3161">
        <v>13</v>
      </c>
      <c r="N3161" s="2">
        <v>43251</v>
      </c>
      <c r="O3161" t="str">
        <f>VLOOKUP(L3161,Location!$A$1:$D$157,2,FALSE)</f>
        <v>Nevada</v>
      </c>
      <c r="P3161" t="str">
        <f>VLOOKUP(L3161,Location!$A$1:$D$157,3,FALSE)</f>
        <v>West</v>
      </c>
      <c r="Q3161" t="str">
        <f>VLOOKUP(L3161,Location!$A$1:$D$157,4,FALSE)</f>
        <v>Small Market</v>
      </c>
      <c r="R3161" t="str">
        <f>VLOOKUP(M3161,Product!$A$1:$D$14,2,FALSE)</f>
        <v>Green Tea</v>
      </c>
      <c r="S3161" t="str">
        <f>VLOOKUP(M3161,Product!$A$1:$D$14,3,FALSE)</f>
        <v>Tea</v>
      </c>
      <c r="T3161" t="str">
        <f>VLOOKUP(M3161,Product!$A$1:$D$14,4,FALSE)</f>
        <v>Regular</v>
      </c>
    </row>
    <row r="3162" spans="1:20" x14ac:dyDescent="0.3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s="2">
        <v>43251</v>
      </c>
      <c r="O3162" t="str">
        <f>VLOOKUP(L3162,Location!$A$1:$D$157,2,FALSE)</f>
        <v>Nevada</v>
      </c>
      <c r="P3162" t="str">
        <f>VLOOKUP(L3162,Location!$A$1:$D$157,3,FALSE)</f>
        <v>West</v>
      </c>
      <c r="Q3162" t="str">
        <f>VLOOKUP(L3162,Location!$A$1:$D$157,4,FALSE)</f>
        <v>Small Market</v>
      </c>
      <c r="R3162" t="str">
        <f>VLOOKUP(M3162,Product!$A$1:$D$14,2,FALSE)</f>
        <v>Caffe Latte</v>
      </c>
      <c r="S3162" t="str">
        <f>VLOOKUP(M3162,Product!$A$1:$D$14,3,FALSE)</f>
        <v>Espresso</v>
      </c>
      <c r="T3162" t="str">
        <f>VLOOKUP(M3162,Product!$A$1:$D$14,4,FALSE)</f>
        <v>Regular</v>
      </c>
    </row>
    <row r="3163" spans="1:20" x14ac:dyDescent="0.3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s="2">
        <v>43251</v>
      </c>
      <c r="O3163" t="str">
        <f>VLOOKUP(L3163,Location!$A$1:$D$157,2,FALSE)</f>
        <v>Nevada</v>
      </c>
      <c r="P3163" t="str">
        <f>VLOOKUP(L3163,Location!$A$1:$D$157,3,FALSE)</f>
        <v>West</v>
      </c>
      <c r="Q3163" t="str">
        <f>VLOOKUP(L3163,Location!$A$1:$D$157,4,FALSE)</f>
        <v>Small Market</v>
      </c>
      <c r="R3163" t="str">
        <f>VLOOKUP(M3163,Product!$A$1:$D$14,2,FALSE)</f>
        <v>Caffe Mocha</v>
      </c>
      <c r="S3163" t="str">
        <f>VLOOKUP(M3163,Product!$A$1:$D$14,3,FALSE)</f>
        <v>Espresso</v>
      </c>
      <c r="T3163" t="str">
        <f>VLOOKUP(M3163,Product!$A$1:$D$14,4,FALSE)</f>
        <v>Regular</v>
      </c>
    </row>
    <row r="3164" spans="1:20" x14ac:dyDescent="0.3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2">
        <v>43251</v>
      </c>
      <c r="O3164" t="str">
        <f>VLOOKUP(L3164,Location!$A$1:$D$157,2,FALSE)</f>
        <v>Nevada</v>
      </c>
      <c r="P3164" t="str">
        <f>VLOOKUP(L3164,Location!$A$1:$D$157,3,FALSE)</f>
        <v>West</v>
      </c>
      <c r="Q3164" t="str">
        <f>VLOOKUP(L3164,Location!$A$1:$D$157,4,FALSE)</f>
        <v>Small Market</v>
      </c>
      <c r="R3164" t="str">
        <f>VLOOKUP(M3164,Product!$A$1:$D$14,2,FALSE)</f>
        <v>Decaf Espresso</v>
      </c>
      <c r="S3164" t="str">
        <f>VLOOKUP(M3164,Product!$A$1:$D$14,3,FALSE)</f>
        <v>Espresso</v>
      </c>
      <c r="T3164" t="str">
        <f>VLOOKUP(M3164,Product!$A$1:$D$14,4,FALSE)</f>
        <v>Decaf</v>
      </c>
    </row>
    <row r="3165" spans="1:20" x14ac:dyDescent="0.3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2">
        <v>43251</v>
      </c>
      <c r="O3165" t="str">
        <f>VLOOKUP(L3165,Location!$A$1:$D$157,2,FALSE)</f>
        <v>Nevada</v>
      </c>
      <c r="P3165" t="str">
        <f>VLOOKUP(L3165,Location!$A$1:$D$157,3,FALSE)</f>
        <v>West</v>
      </c>
      <c r="Q3165" t="str">
        <f>VLOOKUP(L3165,Location!$A$1:$D$157,4,FALSE)</f>
        <v>Small Market</v>
      </c>
      <c r="R3165" t="str">
        <f>VLOOKUP(M3165,Product!$A$1:$D$14,2,FALSE)</f>
        <v>Columbian</v>
      </c>
      <c r="S3165" t="str">
        <f>VLOOKUP(M3165,Product!$A$1:$D$14,3,FALSE)</f>
        <v>Coffee</v>
      </c>
      <c r="T3165" t="str">
        <f>VLOOKUP(M3165,Product!$A$1:$D$14,4,FALSE)</f>
        <v>Regular</v>
      </c>
    </row>
    <row r="3166" spans="1:20" x14ac:dyDescent="0.3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2">
        <v>43251</v>
      </c>
      <c r="O3166" t="str">
        <f>VLOOKUP(L3166,Location!$A$1:$D$157,2,FALSE)</f>
        <v>Nevada</v>
      </c>
      <c r="P3166" t="str">
        <f>VLOOKUP(L3166,Location!$A$1:$D$157,3,FALSE)</f>
        <v>West</v>
      </c>
      <c r="Q3166" t="str">
        <f>VLOOKUP(L3166,Location!$A$1:$D$157,4,FALSE)</f>
        <v>Small Market</v>
      </c>
      <c r="R3166" t="str">
        <f>VLOOKUP(M3166,Product!$A$1:$D$14,2,FALSE)</f>
        <v>Decaf Irish Cream</v>
      </c>
      <c r="S3166" t="str">
        <f>VLOOKUP(M3166,Product!$A$1:$D$14,3,FALSE)</f>
        <v>Coffee</v>
      </c>
      <c r="T3166" t="str">
        <f>VLOOKUP(M3166,Product!$A$1:$D$14,4,FALSE)</f>
        <v>Decaf</v>
      </c>
    </row>
    <row r="3167" spans="1:20" x14ac:dyDescent="0.3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s="2">
        <v>43251</v>
      </c>
      <c r="O3167" t="str">
        <f>VLOOKUP(L3167,Location!$A$1:$D$157,2,FALSE)</f>
        <v>Oregon</v>
      </c>
      <c r="P3167" t="str">
        <f>VLOOKUP(L3167,Location!$A$1:$D$157,3,FALSE)</f>
        <v>West</v>
      </c>
      <c r="Q3167" t="str">
        <f>VLOOKUP(L3167,Location!$A$1:$D$157,4,FALSE)</f>
        <v>Small Market</v>
      </c>
      <c r="R3167" t="str">
        <f>VLOOKUP(M3167,Product!$A$1:$D$14,2,FALSE)</f>
        <v>Chamomile</v>
      </c>
      <c r="S3167" t="str">
        <f>VLOOKUP(M3167,Product!$A$1:$D$14,3,FALSE)</f>
        <v>Herbal Tea</v>
      </c>
      <c r="T3167" t="str">
        <f>VLOOKUP(M3167,Product!$A$1:$D$14,4,FALSE)</f>
        <v>Decaf</v>
      </c>
    </row>
    <row r="3168" spans="1:20" x14ac:dyDescent="0.3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s="2">
        <v>43251</v>
      </c>
      <c r="O3168" t="str">
        <f>VLOOKUP(L3168,Location!$A$1:$D$157,2,FALSE)</f>
        <v>Oregon</v>
      </c>
      <c r="P3168" t="str">
        <f>VLOOKUP(L3168,Location!$A$1:$D$157,3,FALSE)</f>
        <v>West</v>
      </c>
      <c r="Q3168" t="str">
        <f>VLOOKUP(L3168,Location!$A$1:$D$157,4,FALSE)</f>
        <v>Small Market</v>
      </c>
      <c r="R3168" t="str">
        <f>VLOOKUP(M3168,Product!$A$1:$D$14,2,FALSE)</f>
        <v>Lemon</v>
      </c>
      <c r="S3168" t="str">
        <f>VLOOKUP(M3168,Product!$A$1:$D$14,3,FALSE)</f>
        <v>Herbal Tea</v>
      </c>
      <c r="T3168" t="str">
        <f>VLOOKUP(M3168,Product!$A$1:$D$14,4,FALSE)</f>
        <v>Decaf</v>
      </c>
    </row>
    <row r="3169" spans="1:20" x14ac:dyDescent="0.3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2">
        <v>43251</v>
      </c>
      <c r="O3169" t="str">
        <f>VLOOKUP(L3169,Location!$A$1:$D$157,2,FALSE)</f>
        <v>Oregon</v>
      </c>
      <c r="P3169" t="str">
        <f>VLOOKUP(L3169,Location!$A$1:$D$157,3,FALSE)</f>
        <v>West</v>
      </c>
      <c r="Q3169" t="str">
        <f>VLOOKUP(L3169,Location!$A$1:$D$157,4,FALSE)</f>
        <v>Small Market</v>
      </c>
      <c r="R3169" t="str">
        <f>VLOOKUP(M3169,Product!$A$1:$D$14,2,FALSE)</f>
        <v>Darjeeling</v>
      </c>
      <c r="S3169" t="str">
        <f>VLOOKUP(M3169,Product!$A$1:$D$14,3,FALSE)</f>
        <v>Tea</v>
      </c>
      <c r="T3169" t="str">
        <f>VLOOKUP(M3169,Product!$A$1:$D$14,4,FALSE)</f>
        <v>Regular</v>
      </c>
    </row>
    <row r="3170" spans="1:20" x14ac:dyDescent="0.3">
      <c r="A3170">
        <v>138</v>
      </c>
      <c r="B3170">
        <v>167</v>
      </c>
      <c r="C3170">
        <v>276</v>
      </c>
      <c r="D3170">
        <v>162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s="2">
        <v>43251</v>
      </c>
      <c r="O3170" t="str">
        <f>VLOOKUP(L3170,Location!$A$1:$D$157,2,FALSE)</f>
        <v>Oregon</v>
      </c>
      <c r="P3170" t="str">
        <f>VLOOKUP(L3170,Location!$A$1:$D$157,3,FALSE)</f>
        <v>West</v>
      </c>
      <c r="Q3170" t="str">
        <f>VLOOKUP(L3170,Location!$A$1:$D$157,4,FALSE)</f>
        <v>Small Market</v>
      </c>
      <c r="R3170" t="str">
        <f>VLOOKUP(M3170,Product!$A$1:$D$14,2,FALSE)</f>
        <v>Earl Grey</v>
      </c>
      <c r="S3170" t="str">
        <f>VLOOKUP(M3170,Product!$A$1:$D$14,3,FALSE)</f>
        <v>Tea</v>
      </c>
      <c r="T3170" t="str">
        <f>VLOOKUP(M3170,Product!$A$1:$D$14,4,FALSE)</f>
        <v>Regular</v>
      </c>
    </row>
    <row r="3171" spans="1:20" x14ac:dyDescent="0.3">
      <c r="A3171">
        <v>145</v>
      </c>
      <c r="B3171">
        <v>164</v>
      </c>
      <c r="C3171">
        <v>279</v>
      </c>
      <c r="D3171">
        <v>110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s="2">
        <v>43251</v>
      </c>
      <c r="O3171" t="str">
        <f>VLOOKUP(L3171,Location!$A$1:$D$157,2,FALSE)</f>
        <v>Oregon</v>
      </c>
      <c r="P3171" t="str">
        <f>VLOOKUP(L3171,Location!$A$1:$D$157,3,FALSE)</f>
        <v>West</v>
      </c>
      <c r="Q3171" t="str">
        <f>VLOOKUP(L3171,Location!$A$1:$D$157,4,FALSE)</f>
        <v>Small Market</v>
      </c>
      <c r="R3171" t="str">
        <f>VLOOKUP(M3171,Product!$A$1:$D$14,2,FALSE)</f>
        <v>Green Tea</v>
      </c>
      <c r="S3171" t="str">
        <f>VLOOKUP(M3171,Product!$A$1:$D$14,3,FALSE)</f>
        <v>Tea</v>
      </c>
      <c r="T3171" t="str">
        <f>VLOOKUP(M3171,Product!$A$1:$D$14,4,FALSE)</f>
        <v>Regular</v>
      </c>
    </row>
    <row r="3172" spans="1:20" x14ac:dyDescent="0.3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s="2">
        <v>43251</v>
      </c>
      <c r="O3172" t="str">
        <f>VLOOKUP(L3172,Location!$A$1:$D$157,2,FALSE)</f>
        <v>Oregon</v>
      </c>
      <c r="P3172" t="str">
        <f>VLOOKUP(L3172,Location!$A$1:$D$157,3,FALSE)</f>
        <v>West</v>
      </c>
      <c r="Q3172" t="str">
        <f>VLOOKUP(L3172,Location!$A$1:$D$157,4,FALSE)</f>
        <v>Small Market</v>
      </c>
      <c r="R3172" t="str">
        <f>VLOOKUP(M3172,Product!$A$1:$D$14,2,FALSE)</f>
        <v>Caffe Latte</v>
      </c>
      <c r="S3172" t="str">
        <f>VLOOKUP(M3172,Product!$A$1:$D$14,3,FALSE)</f>
        <v>Espresso</v>
      </c>
      <c r="T3172" t="str">
        <f>VLOOKUP(M3172,Product!$A$1:$D$14,4,FALSE)</f>
        <v>Regular</v>
      </c>
    </row>
    <row r="3173" spans="1:20" x14ac:dyDescent="0.3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s="2">
        <v>43251</v>
      </c>
      <c r="O3173" t="str">
        <f>VLOOKUP(L3173,Location!$A$1:$D$157,2,FALSE)</f>
        <v>Oregon</v>
      </c>
      <c r="P3173" t="str">
        <f>VLOOKUP(L3173,Location!$A$1:$D$157,3,FALSE)</f>
        <v>West</v>
      </c>
      <c r="Q3173" t="str">
        <f>VLOOKUP(L3173,Location!$A$1:$D$157,4,FALSE)</f>
        <v>Small Market</v>
      </c>
      <c r="R3173" t="str">
        <f>VLOOKUP(M3173,Product!$A$1:$D$14,2,FALSE)</f>
        <v>Caffe Mocha</v>
      </c>
      <c r="S3173" t="str">
        <f>VLOOKUP(M3173,Product!$A$1:$D$14,3,FALSE)</f>
        <v>Espresso</v>
      </c>
      <c r="T3173" t="str">
        <f>VLOOKUP(M3173,Product!$A$1:$D$14,4,FALSE)</f>
        <v>Regular</v>
      </c>
    </row>
    <row r="3174" spans="1:20" x14ac:dyDescent="0.3">
      <c r="A3174">
        <v>115</v>
      </c>
      <c r="B3174">
        <v>149</v>
      </c>
      <c r="C3174">
        <v>295</v>
      </c>
      <c r="D3174">
        <v>195</v>
      </c>
      <c r="E3174">
        <v>61</v>
      </c>
      <c r="F3174">
        <v>41</v>
      </c>
      <c r="G3174">
        <v>1245</v>
      </c>
      <c r="H3174">
        <v>90</v>
      </c>
      <c r="I3174">
        <v>110</v>
      </c>
      <c r="J3174">
        <v>140</v>
      </c>
      <c r="K3174">
        <v>280</v>
      </c>
      <c r="L3174">
        <v>503</v>
      </c>
      <c r="M3174">
        <v>6</v>
      </c>
      <c r="N3174" s="2">
        <v>43251</v>
      </c>
      <c r="O3174" t="str">
        <f>VLOOKUP(L3174,Location!$A$1:$D$157,2,FALSE)</f>
        <v>Oregon</v>
      </c>
      <c r="P3174" t="str">
        <f>VLOOKUP(L3174,Location!$A$1:$D$157,3,FALSE)</f>
        <v>West</v>
      </c>
      <c r="Q3174" t="str">
        <f>VLOOKUP(L3174,Location!$A$1:$D$157,4,FALSE)</f>
        <v>Small Market</v>
      </c>
      <c r="R3174" t="str">
        <f>VLOOKUP(M3174,Product!$A$1:$D$14,2,FALSE)</f>
        <v>Decaf Espresso</v>
      </c>
      <c r="S3174" t="str">
        <f>VLOOKUP(M3174,Product!$A$1:$D$14,3,FALSE)</f>
        <v>Espresso</v>
      </c>
      <c r="T3174" t="str">
        <f>VLOOKUP(M3174,Product!$A$1:$D$14,4,FALSE)</f>
        <v>Decaf</v>
      </c>
    </row>
    <row r="3175" spans="1:20" x14ac:dyDescent="0.3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s="2">
        <v>43251</v>
      </c>
      <c r="O3175" t="str">
        <f>VLOOKUP(L3175,Location!$A$1:$D$157,2,FALSE)</f>
        <v>Oregon</v>
      </c>
      <c r="P3175" t="str">
        <f>VLOOKUP(L3175,Location!$A$1:$D$157,3,FALSE)</f>
        <v>West</v>
      </c>
      <c r="Q3175" t="str">
        <f>VLOOKUP(L3175,Location!$A$1:$D$157,4,FALSE)</f>
        <v>Small Market</v>
      </c>
      <c r="R3175" t="str">
        <f>VLOOKUP(M3175,Product!$A$1:$D$14,2,FALSE)</f>
        <v>Amaretto</v>
      </c>
      <c r="S3175" t="str">
        <f>VLOOKUP(M3175,Product!$A$1:$D$14,3,FALSE)</f>
        <v>Coffee</v>
      </c>
      <c r="T3175" t="str">
        <f>VLOOKUP(M3175,Product!$A$1:$D$14,4,FALSE)</f>
        <v>Regular</v>
      </c>
    </row>
    <row r="3176" spans="1:20" x14ac:dyDescent="0.3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2">
        <v>43251</v>
      </c>
      <c r="O3176" t="str">
        <f>VLOOKUP(L3176,Location!$A$1:$D$157,2,FALSE)</f>
        <v>Oregon</v>
      </c>
      <c r="P3176" t="str">
        <f>VLOOKUP(L3176,Location!$A$1:$D$157,3,FALSE)</f>
        <v>West</v>
      </c>
      <c r="Q3176" t="str">
        <f>VLOOKUP(L3176,Location!$A$1:$D$157,4,FALSE)</f>
        <v>Small Market</v>
      </c>
      <c r="R3176" t="str">
        <f>VLOOKUP(M3176,Product!$A$1:$D$14,2,FALSE)</f>
        <v>Columbian</v>
      </c>
      <c r="S3176" t="str">
        <f>VLOOKUP(M3176,Product!$A$1:$D$14,3,FALSE)</f>
        <v>Coffee</v>
      </c>
      <c r="T3176" t="str">
        <f>VLOOKUP(M3176,Product!$A$1:$D$14,4,FALSE)</f>
        <v>Regular</v>
      </c>
    </row>
    <row r="3177" spans="1:20" x14ac:dyDescent="0.3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s="2">
        <v>43251</v>
      </c>
      <c r="O3177" t="str">
        <f>VLOOKUP(L3177,Location!$A$1:$D$157,2,FALSE)</f>
        <v>Oregon</v>
      </c>
      <c r="P3177" t="str">
        <f>VLOOKUP(L3177,Location!$A$1:$D$157,3,FALSE)</f>
        <v>West</v>
      </c>
      <c r="Q3177" t="str">
        <f>VLOOKUP(L3177,Location!$A$1:$D$157,4,FALSE)</f>
        <v>Small Market</v>
      </c>
      <c r="R3177" t="str">
        <f>VLOOKUP(M3177,Product!$A$1:$D$14,2,FALSE)</f>
        <v>Decaf Irish Cream</v>
      </c>
      <c r="S3177" t="str">
        <f>VLOOKUP(M3177,Product!$A$1:$D$14,3,FALSE)</f>
        <v>Coffee</v>
      </c>
      <c r="T3177" t="str">
        <f>VLOOKUP(M3177,Product!$A$1:$D$14,4,FALSE)</f>
        <v>Decaf</v>
      </c>
    </row>
    <row r="3178" spans="1:20" x14ac:dyDescent="0.3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s="2">
        <v>43251</v>
      </c>
      <c r="O3178" t="str">
        <f>VLOOKUP(L3178,Location!$A$1:$D$157,2,FALSE)</f>
        <v>Washington</v>
      </c>
      <c r="P3178" t="str">
        <f>VLOOKUP(L3178,Location!$A$1:$D$157,3,FALSE)</f>
        <v>West</v>
      </c>
      <c r="Q3178" t="str">
        <f>VLOOKUP(L3178,Location!$A$1:$D$157,4,FALSE)</f>
        <v>Small Market</v>
      </c>
      <c r="R3178" t="str">
        <f>VLOOKUP(M3178,Product!$A$1:$D$14,2,FALSE)</f>
        <v>Chamomile</v>
      </c>
      <c r="S3178" t="str">
        <f>VLOOKUP(M3178,Product!$A$1:$D$14,3,FALSE)</f>
        <v>Herbal Tea</v>
      </c>
      <c r="T3178" t="str">
        <f>VLOOKUP(M3178,Product!$A$1:$D$14,4,FALSE)</f>
        <v>Decaf</v>
      </c>
    </row>
    <row r="3179" spans="1:20" x14ac:dyDescent="0.3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s="2">
        <v>43251</v>
      </c>
      <c r="O3179" t="str">
        <f>VLOOKUP(L3179,Location!$A$1:$D$157,2,FALSE)</f>
        <v>Washington</v>
      </c>
      <c r="P3179" t="str">
        <f>VLOOKUP(L3179,Location!$A$1:$D$157,3,FALSE)</f>
        <v>West</v>
      </c>
      <c r="Q3179" t="str">
        <f>VLOOKUP(L3179,Location!$A$1:$D$157,4,FALSE)</f>
        <v>Small Market</v>
      </c>
      <c r="R3179" t="str">
        <f>VLOOKUP(M3179,Product!$A$1:$D$14,2,FALSE)</f>
        <v>Lemon</v>
      </c>
      <c r="S3179" t="str">
        <f>VLOOKUP(M3179,Product!$A$1:$D$14,3,FALSE)</f>
        <v>Herbal Tea</v>
      </c>
      <c r="T3179" t="str">
        <f>VLOOKUP(M3179,Product!$A$1:$D$14,4,FALSE)</f>
        <v>Decaf</v>
      </c>
    </row>
    <row r="3180" spans="1:20" x14ac:dyDescent="0.3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s="2">
        <v>43251</v>
      </c>
      <c r="O3180" t="str">
        <f>VLOOKUP(L3180,Location!$A$1:$D$157,2,FALSE)</f>
        <v>Washington</v>
      </c>
      <c r="P3180" t="str">
        <f>VLOOKUP(L3180,Location!$A$1:$D$157,3,FALSE)</f>
        <v>West</v>
      </c>
      <c r="Q3180" t="str">
        <f>VLOOKUP(L3180,Location!$A$1:$D$157,4,FALSE)</f>
        <v>Small Market</v>
      </c>
      <c r="R3180" t="str">
        <f>VLOOKUP(M3180,Product!$A$1:$D$14,2,FALSE)</f>
        <v>Darjeeling</v>
      </c>
      <c r="S3180" t="str">
        <f>VLOOKUP(M3180,Product!$A$1:$D$14,3,FALSE)</f>
        <v>Tea</v>
      </c>
      <c r="T3180" t="str">
        <f>VLOOKUP(M3180,Product!$A$1:$D$14,4,FALSE)</f>
        <v>Regular</v>
      </c>
    </row>
    <row r="3181" spans="1:20" x14ac:dyDescent="0.3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2">
        <v>43251</v>
      </c>
      <c r="O3181" t="str">
        <f>VLOOKUP(L3181,Location!$A$1:$D$157,2,FALSE)</f>
        <v>Washington</v>
      </c>
      <c r="P3181" t="str">
        <f>VLOOKUP(L3181,Location!$A$1:$D$157,3,FALSE)</f>
        <v>West</v>
      </c>
      <c r="Q3181" t="str">
        <f>VLOOKUP(L3181,Location!$A$1:$D$157,4,FALSE)</f>
        <v>Small Market</v>
      </c>
      <c r="R3181" t="str">
        <f>VLOOKUP(M3181,Product!$A$1:$D$14,2,FALSE)</f>
        <v>Earl Grey</v>
      </c>
      <c r="S3181" t="str">
        <f>VLOOKUP(M3181,Product!$A$1:$D$14,3,FALSE)</f>
        <v>Tea</v>
      </c>
      <c r="T3181" t="str">
        <f>VLOOKUP(M3181,Product!$A$1:$D$14,4,FALSE)</f>
        <v>Regular</v>
      </c>
    </row>
    <row r="3182" spans="1:20" x14ac:dyDescent="0.3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2">
        <v>43251</v>
      </c>
      <c r="O3182" t="str">
        <f>VLOOKUP(L3182,Location!$A$1:$D$157,2,FALSE)</f>
        <v>Washington</v>
      </c>
      <c r="P3182" t="str">
        <f>VLOOKUP(L3182,Location!$A$1:$D$157,3,FALSE)</f>
        <v>West</v>
      </c>
      <c r="Q3182" t="str">
        <f>VLOOKUP(L3182,Location!$A$1:$D$157,4,FALSE)</f>
        <v>Small Market</v>
      </c>
      <c r="R3182" t="str">
        <f>VLOOKUP(M3182,Product!$A$1:$D$14,2,FALSE)</f>
        <v>Green Tea</v>
      </c>
      <c r="S3182" t="str">
        <f>VLOOKUP(M3182,Product!$A$1:$D$14,3,FALSE)</f>
        <v>Tea</v>
      </c>
      <c r="T3182" t="str">
        <f>VLOOKUP(M3182,Product!$A$1:$D$14,4,FALSE)</f>
        <v>Regular</v>
      </c>
    </row>
    <row r="3183" spans="1:20" x14ac:dyDescent="0.3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s="2">
        <v>43251</v>
      </c>
      <c r="O3183" t="str">
        <f>VLOOKUP(L3183,Location!$A$1:$D$157,2,FALSE)</f>
        <v>Washington</v>
      </c>
      <c r="P3183" t="str">
        <f>VLOOKUP(L3183,Location!$A$1:$D$157,3,FALSE)</f>
        <v>West</v>
      </c>
      <c r="Q3183" t="str">
        <f>VLOOKUP(L3183,Location!$A$1:$D$157,4,FALSE)</f>
        <v>Small Market</v>
      </c>
      <c r="R3183" t="str">
        <f>VLOOKUP(M3183,Product!$A$1:$D$14,2,FALSE)</f>
        <v>Caffe Latte</v>
      </c>
      <c r="S3183" t="str">
        <f>VLOOKUP(M3183,Product!$A$1:$D$14,3,FALSE)</f>
        <v>Espresso</v>
      </c>
      <c r="T3183" t="str">
        <f>VLOOKUP(M3183,Product!$A$1:$D$14,4,FALSE)</f>
        <v>Regular</v>
      </c>
    </row>
    <row r="3184" spans="1:20" x14ac:dyDescent="0.3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s="2">
        <v>43251</v>
      </c>
      <c r="O3184" t="str">
        <f>VLOOKUP(L3184,Location!$A$1:$D$157,2,FALSE)</f>
        <v>Washington</v>
      </c>
      <c r="P3184" t="str">
        <f>VLOOKUP(L3184,Location!$A$1:$D$157,3,FALSE)</f>
        <v>West</v>
      </c>
      <c r="Q3184" t="str">
        <f>VLOOKUP(L3184,Location!$A$1:$D$157,4,FALSE)</f>
        <v>Small Market</v>
      </c>
      <c r="R3184" t="str">
        <f>VLOOKUP(M3184,Product!$A$1:$D$14,2,FALSE)</f>
        <v>Caffe Mocha</v>
      </c>
      <c r="S3184" t="str">
        <f>VLOOKUP(M3184,Product!$A$1:$D$14,3,FALSE)</f>
        <v>Espresso</v>
      </c>
      <c r="T3184" t="str">
        <f>VLOOKUP(M3184,Product!$A$1:$D$14,4,FALSE)</f>
        <v>Regular</v>
      </c>
    </row>
    <row r="3185" spans="1:20" x14ac:dyDescent="0.3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s="2">
        <v>43251</v>
      </c>
      <c r="O3185" t="str">
        <f>VLOOKUP(L3185,Location!$A$1:$D$157,2,FALSE)</f>
        <v>Washington</v>
      </c>
      <c r="P3185" t="str">
        <f>VLOOKUP(L3185,Location!$A$1:$D$157,3,FALSE)</f>
        <v>West</v>
      </c>
      <c r="Q3185" t="str">
        <f>VLOOKUP(L3185,Location!$A$1:$D$157,4,FALSE)</f>
        <v>Small Market</v>
      </c>
      <c r="R3185" t="str">
        <f>VLOOKUP(M3185,Product!$A$1:$D$14,2,FALSE)</f>
        <v>Decaf Espresso</v>
      </c>
      <c r="S3185" t="str">
        <f>VLOOKUP(M3185,Product!$A$1:$D$14,3,FALSE)</f>
        <v>Espresso</v>
      </c>
      <c r="T3185" t="str">
        <f>VLOOKUP(M3185,Product!$A$1:$D$14,4,FALSE)</f>
        <v>Decaf</v>
      </c>
    </row>
    <row r="3186" spans="1:20" x14ac:dyDescent="0.3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s="2">
        <v>43251</v>
      </c>
      <c r="O3186" t="str">
        <f>VLOOKUP(L3186,Location!$A$1:$D$157,2,FALSE)</f>
        <v>Washington</v>
      </c>
      <c r="P3186" t="str">
        <f>VLOOKUP(L3186,Location!$A$1:$D$157,3,FALSE)</f>
        <v>West</v>
      </c>
      <c r="Q3186" t="str">
        <f>VLOOKUP(L3186,Location!$A$1:$D$157,4,FALSE)</f>
        <v>Small Market</v>
      </c>
      <c r="R3186" t="str">
        <f>VLOOKUP(M3186,Product!$A$1:$D$14,2,FALSE)</f>
        <v>Columbian</v>
      </c>
      <c r="S3186" t="str">
        <f>VLOOKUP(M3186,Product!$A$1:$D$14,3,FALSE)</f>
        <v>Coffee</v>
      </c>
      <c r="T3186" t="str">
        <f>VLOOKUP(M3186,Product!$A$1:$D$14,4,FALSE)</f>
        <v>Regular</v>
      </c>
    </row>
    <row r="3187" spans="1:20" x14ac:dyDescent="0.3">
      <c r="A3187">
        <v>33</v>
      </c>
      <c r="B3187">
        <v>154</v>
      </c>
      <c r="C3187">
        <v>262</v>
      </c>
      <c r="D3187">
        <v>117</v>
      </c>
      <c r="E3187">
        <v>121</v>
      </c>
      <c r="F3187">
        <v>100</v>
      </c>
      <c r="G3187">
        <v>665</v>
      </c>
      <c r="H3187">
        <v>90</v>
      </c>
      <c r="I3187">
        <v>189</v>
      </c>
      <c r="J3187">
        <v>200</v>
      </c>
      <c r="K3187">
        <v>330</v>
      </c>
      <c r="L3187">
        <v>206</v>
      </c>
      <c r="M3187">
        <v>3</v>
      </c>
      <c r="N3187" s="2">
        <v>43251</v>
      </c>
      <c r="O3187" t="str">
        <f>VLOOKUP(L3187,Location!$A$1:$D$157,2,FALSE)</f>
        <v>Washington</v>
      </c>
      <c r="P3187" t="str">
        <f>VLOOKUP(L3187,Location!$A$1:$D$157,3,FALSE)</f>
        <v>West</v>
      </c>
      <c r="Q3187" t="str">
        <f>VLOOKUP(L3187,Location!$A$1:$D$157,4,FALSE)</f>
        <v>Small Market</v>
      </c>
      <c r="R3187" t="str">
        <f>VLOOKUP(M3187,Product!$A$1:$D$14,2,FALSE)</f>
        <v>Decaf Irish Cream</v>
      </c>
      <c r="S3187" t="str">
        <f>VLOOKUP(M3187,Product!$A$1:$D$14,3,FALSE)</f>
        <v>Coffee</v>
      </c>
      <c r="T3187" t="str">
        <f>VLOOKUP(M3187,Product!$A$1:$D$14,4,FALSE)</f>
        <v>Decaf</v>
      </c>
    </row>
    <row r="3188" spans="1:20" x14ac:dyDescent="0.3">
      <c r="A3188">
        <v>112</v>
      </c>
      <c r="B3188">
        <v>146</v>
      </c>
      <c r="C3188">
        <v>288</v>
      </c>
      <c r="D3188">
        <v>131</v>
      </c>
      <c r="E3188">
        <v>60</v>
      </c>
      <c r="F3188">
        <v>40</v>
      </c>
      <c r="G3188">
        <v>1304</v>
      </c>
      <c r="H3188">
        <v>80</v>
      </c>
      <c r="I3188">
        <v>154</v>
      </c>
      <c r="J3188">
        <v>130</v>
      </c>
      <c r="K3188">
        <v>250</v>
      </c>
      <c r="L3188">
        <v>719</v>
      </c>
      <c r="M3188">
        <v>8</v>
      </c>
      <c r="N3188" s="2">
        <v>43281</v>
      </c>
      <c r="O3188" t="str">
        <f>VLOOKUP(L3188,Location!$A$1:$D$157,2,FALSE)</f>
        <v>Colorado</v>
      </c>
      <c r="P3188" t="str">
        <f>VLOOKUP(L3188,Location!$A$1:$D$157,3,FALSE)</f>
        <v>Central</v>
      </c>
      <c r="Q3188" t="str">
        <f>VLOOKUP(L3188,Location!$A$1:$D$157,4,FALSE)</f>
        <v>Major Market</v>
      </c>
      <c r="R3188" t="str">
        <f>VLOOKUP(M3188,Product!$A$1:$D$14,2,FALSE)</f>
        <v>Chamomile</v>
      </c>
      <c r="S3188" t="str">
        <f>VLOOKUP(M3188,Product!$A$1:$D$14,3,FALSE)</f>
        <v>Herbal Tea</v>
      </c>
      <c r="T3188" t="str">
        <f>VLOOKUP(M3188,Product!$A$1:$D$14,4,FALSE)</f>
        <v>Decaf</v>
      </c>
    </row>
    <row r="3189" spans="1:20" x14ac:dyDescent="0.3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s="2">
        <v>43281</v>
      </c>
      <c r="O3189" t="str">
        <f>VLOOKUP(L3189,Location!$A$1:$D$157,2,FALSE)</f>
        <v>Colorado</v>
      </c>
      <c r="P3189" t="str">
        <f>VLOOKUP(L3189,Location!$A$1:$D$157,3,FALSE)</f>
        <v>Central</v>
      </c>
      <c r="Q3189" t="str">
        <f>VLOOKUP(L3189,Location!$A$1:$D$157,4,FALSE)</f>
        <v>Major Market</v>
      </c>
      <c r="R3189" t="str">
        <f>VLOOKUP(M3189,Product!$A$1:$D$14,2,FALSE)</f>
        <v>Lemon</v>
      </c>
      <c r="S3189" t="str">
        <f>VLOOKUP(M3189,Product!$A$1:$D$14,3,FALSE)</f>
        <v>Herbal Tea</v>
      </c>
      <c r="T3189" t="str">
        <f>VLOOKUP(M3189,Product!$A$1:$D$14,4,FALSE)</f>
        <v>Decaf</v>
      </c>
    </row>
    <row r="3190" spans="1:20" x14ac:dyDescent="0.3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s="2">
        <v>43281</v>
      </c>
      <c r="O3190" t="str">
        <f>VLOOKUP(L3190,Location!$A$1:$D$157,2,FALSE)</f>
        <v>Colorado</v>
      </c>
      <c r="P3190" t="str">
        <f>VLOOKUP(L3190,Location!$A$1:$D$157,3,FALSE)</f>
        <v>Central</v>
      </c>
      <c r="Q3190" t="str">
        <f>VLOOKUP(L3190,Location!$A$1:$D$157,4,FALSE)</f>
        <v>Major Market</v>
      </c>
      <c r="R3190" t="str">
        <f>VLOOKUP(M3190,Product!$A$1:$D$14,2,FALSE)</f>
        <v>Mint</v>
      </c>
      <c r="S3190" t="str">
        <f>VLOOKUP(M3190,Product!$A$1:$D$14,3,FALSE)</f>
        <v>Herbal Tea</v>
      </c>
      <c r="T3190" t="str">
        <f>VLOOKUP(M3190,Product!$A$1:$D$14,4,FALSE)</f>
        <v>Decaf</v>
      </c>
    </row>
    <row r="3191" spans="1:20" x14ac:dyDescent="0.3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s="2">
        <v>43281</v>
      </c>
      <c r="O3191" t="str">
        <f>VLOOKUP(L3191,Location!$A$1:$D$157,2,FALSE)</f>
        <v>Colorado</v>
      </c>
      <c r="P3191" t="str">
        <f>VLOOKUP(L3191,Location!$A$1:$D$157,3,FALSE)</f>
        <v>Central</v>
      </c>
      <c r="Q3191" t="str">
        <f>VLOOKUP(L3191,Location!$A$1:$D$157,4,FALSE)</f>
        <v>Major Market</v>
      </c>
      <c r="R3191" t="str">
        <f>VLOOKUP(M3191,Product!$A$1:$D$14,2,FALSE)</f>
        <v>Darjeeling</v>
      </c>
      <c r="S3191" t="str">
        <f>VLOOKUP(M3191,Product!$A$1:$D$14,3,FALSE)</f>
        <v>Tea</v>
      </c>
      <c r="T3191" t="str">
        <f>VLOOKUP(M3191,Product!$A$1:$D$14,4,FALSE)</f>
        <v>Regular</v>
      </c>
    </row>
    <row r="3192" spans="1:20" x14ac:dyDescent="0.3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2">
        <v>43281</v>
      </c>
      <c r="O3192" t="str">
        <f>VLOOKUP(L3192,Location!$A$1:$D$157,2,FALSE)</f>
        <v>Colorado</v>
      </c>
      <c r="P3192" t="str">
        <f>VLOOKUP(L3192,Location!$A$1:$D$157,3,FALSE)</f>
        <v>Central</v>
      </c>
      <c r="Q3192" t="str">
        <f>VLOOKUP(L3192,Location!$A$1:$D$157,4,FALSE)</f>
        <v>Major Market</v>
      </c>
      <c r="R3192" t="str">
        <f>VLOOKUP(M3192,Product!$A$1:$D$14,2,FALSE)</f>
        <v>Earl Grey</v>
      </c>
      <c r="S3192" t="str">
        <f>VLOOKUP(M3192,Product!$A$1:$D$14,3,FALSE)</f>
        <v>Tea</v>
      </c>
      <c r="T3192" t="str">
        <f>VLOOKUP(M3192,Product!$A$1:$D$14,4,FALSE)</f>
        <v>Regular</v>
      </c>
    </row>
    <row r="3193" spans="1:20" x14ac:dyDescent="0.3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s="2">
        <v>43281</v>
      </c>
      <c r="O3193" t="str">
        <f>VLOOKUP(L3193,Location!$A$1:$D$157,2,FALSE)</f>
        <v>Colorado</v>
      </c>
      <c r="P3193" t="str">
        <f>VLOOKUP(L3193,Location!$A$1:$D$157,3,FALSE)</f>
        <v>Central</v>
      </c>
      <c r="Q3193" t="str">
        <f>VLOOKUP(L3193,Location!$A$1:$D$157,4,FALSE)</f>
        <v>Major Market</v>
      </c>
      <c r="R3193" t="str">
        <f>VLOOKUP(M3193,Product!$A$1:$D$14,2,FALSE)</f>
        <v>Green Tea</v>
      </c>
      <c r="S3193" t="str">
        <f>VLOOKUP(M3193,Product!$A$1:$D$14,3,FALSE)</f>
        <v>Tea</v>
      </c>
      <c r="T3193" t="str">
        <f>VLOOKUP(M3193,Product!$A$1:$D$14,4,FALSE)</f>
        <v>Regular</v>
      </c>
    </row>
    <row r="3194" spans="1:20" x14ac:dyDescent="0.3">
      <c r="A3194">
        <v>153</v>
      </c>
      <c r="B3194">
        <v>152</v>
      </c>
      <c r="C3194">
        <v>254</v>
      </c>
      <c r="D3194">
        <v>92</v>
      </c>
      <c r="E3194">
        <v>38</v>
      </c>
      <c r="F3194">
        <v>29</v>
      </c>
      <c r="G3194">
        <v>952</v>
      </c>
      <c r="H3194">
        <v>120</v>
      </c>
      <c r="I3194">
        <v>125</v>
      </c>
      <c r="J3194">
        <v>150</v>
      </c>
      <c r="K3194">
        <v>260</v>
      </c>
      <c r="L3194">
        <v>720</v>
      </c>
      <c r="M3194">
        <v>1</v>
      </c>
      <c r="N3194" s="2">
        <v>43281</v>
      </c>
      <c r="O3194" t="str">
        <f>VLOOKUP(L3194,Location!$A$1:$D$157,2,FALSE)</f>
        <v>Colorado</v>
      </c>
      <c r="P3194" t="str">
        <f>VLOOKUP(L3194,Location!$A$1:$D$157,3,FALSE)</f>
        <v>Central</v>
      </c>
      <c r="Q3194" t="str">
        <f>VLOOKUP(L3194,Location!$A$1:$D$157,4,FALSE)</f>
        <v>Major Market</v>
      </c>
      <c r="R3194" t="str">
        <f>VLOOKUP(M3194,Product!$A$1:$D$14,2,FALSE)</f>
        <v>Amaretto</v>
      </c>
      <c r="S3194" t="str">
        <f>VLOOKUP(M3194,Product!$A$1:$D$14,3,FALSE)</f>
        <v>Coffee</v>
      </c>
      <c r="T3194" t="str">
        <f>VLOOKUP(M3194,Product!$A$1:$D$14,4,FALSE)</f>
        <v>Regular</v>
      </c>
    </row>
    <row r="3195" spans="1:20" x14ac:dyDescent="0.3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s="2">
        <v>43281</v>
      </c>
      <c r="O3195" t="str">
        <f>VLOOKUP(L3195,Location!$A$1:$D$157,2,FALSE)</f>
        <v>Colorado</v>
      </c>
      <c r="P3195" t="str">
        <f>VLOOKUP(L3195,Location!$A$1:$D$157,3,FALSE)</f>
        <v>Central</v>
      </c>
      <c r="Q3195" t="str">
        <f>VLOOKUP(L3195,Location!$A$1:$D$157,4,FALSE)</f>
        <v>Major Market</v>
      </c>
      <c r="R3195" t="str">
        <f>VLOOKUP(M3195,Product!$A$1:$D$14,2,FALSE)</f>
        <v>Columbian</v>
      </c>
      <c r="S3195" t="str">
        <f>VLOOKUP(M3195,Product!$A$1:$D$14,3,FALSE)</f>
        <v>Coffee</v>
      </c>
      <c r="T3195" t="str">
        <f>VLOOKUP(M3195,Product!$A$1:$D$14,4,FALSE)</f>
        <v>Regular</v>
      </c>
    </row>
    <row r="3196" spans="1:20" x14ac:dyDescent="0.3">
      <c r="A3196">
        <v>192</v>
      </c>
      <c r="B3196">
        <v>185</v>
      </c>
      <c r="C3196">
        <v>309</v>
      </c>
      <c r="D3196">
        <v>114</v>
      </c>
      <c r="E3196">
        <v>43</v>
      </c>
      <c r="F3196">
        <v>35</v>
      </c>
      <c r="G3196">
        <v>1007</v>
      </c>
      <c r="H3196">
        <v>150</v>
      </c>
      <c r="I3196">
        <v>119</v>
      </c>
      <c r="J3196">
        <v>190</v>
      </c>
      <c r="K3196">
        <v>320</v>
      </c>
      <c r="L3196">
        <v>303</v>
      </c>
      <c r="M3196">
        <v>3</v>
      </c>
      <c r="N3196" s="2">
        <v>43281</v>
      </c>
      <c r="O3196" t="str">
        <f>VLOOKUP(L3196,Location!$A$1:$D$157,2,FALSE)</f>
        <v>Colorado</v>
      </c>
      <c r="P3196" t="str">
        <f>VLOOKUP(L3196,Location!$A$1:$D$157,3,FALSE)</f>
        <v>Central</v>
      </c>
      <c r="Q3196" t="str">
        <f>VLOOKUP(L3196,Location!$A$1:$D$157,4,FALSE)</f>
        <v>Major Market</v>
      </c>
      <c r="R3196" t="str">
        <f>VLOOKUP(M3196,Product!$A$1:$D$14,2,FALSE)</f>
        <v>Decaf Irish Cream</v>
      </c>
      <c r="S3196" t="str">
        <f>VLOOKUP(M3196,Product!$A$1:$D$14,3,FALSE)</f>
        <v>Coffee</v>
      </c>
      <c r="T3196" t="str">
        <f>VLOOKUP(M3196,Product!$A$1:$D$14,4,FALSE)</f>
        <v>Decaf</v>
      </c>
    </row>
    <row r="3197" spans="1:20" x14ac:dyDescent="0.3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83</v>
      </c>
      <c r="J3197">
        <v>170</v>
      </c>
      <c r="K3197">
        <v>270</v>
      </c>
      <c r="L3197">
        <v>720</v>
      </c>
      <c r="M3197">
        <v>5</v>
      </c>
      <c r="N3197" s="2">
        <v>43281</v>
      </c>
      <c r="O3197" t="str">
        <f>VLOOKUP(L3197,Location!$A$1:$D$157,2,FALSE)</f>
        <v>Colorado</v>
      </c>
      <c r="P3197" t="str">
        <f>VLOOKUP(L3197,Location!$A$1:$D$157,3,FALSE)</f>
        <v>Central</v>
      </c>
      <c r="Q3197" t="str">
        <f>VLOOKUP(L3197,Location!$A$1:$D$157,4,FALSE)</f>
        <v>Major Market</v>
      </c>
      <c r="R3197" t="str">
        <f>VLOOKUP(M3197,Product!$A$1:$D$14,2,FALSE)</f>
        <v>Caffe Mocha</v>
      </c>
      <c r="S3197" t="str">
        <f>VLOOKUP(M3197,Product!$A$1:$D$14,3,FALSE)</f>
        <v>Espresso</v>
      </c>
      <c r="T3197" t="str">
        <f>VLOOKUP(M3197,Product!$A$1:$D$14,4,FALSE)</f>
        <v>Regular</v>
      </c>
    </row>
    <row r="3198" spans="1:20" x14ac:dyDescent="0.3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s="2">
        <v>43281</v>
      </c>
      <c r="O3198" t="str">
        <f>VLOOKUP(L3198,Location!$A$1:$D$157,2,FALSE)</f>
        <v>Colorado</v>
      </c>
      <c r="P3198" t="str">
        <f>VLOOKUP(L3198,Location!$A$1:$D$157,3,FALSE)</f>
        <v>Central</v>
      </c>
      <c r="Q3198" t="str">
        <f>VLOOKUP(L3198,Location!$A$1:$D$157,4,FALSE)</f>
        <v>Major Market</v>
      </c>
      <c r="R3198" t="str">
        <f>VLOOKUP(M3198,Product!$A$1:$D$14,2,FALSE)</f>
        <v>Decaf Espresso</v>
      </c>
      <c r="S3198" t="str">
        <f>VLOOKUP(M3198,Product!$A$1:$D$14,3,FALSE)</f>
        <v>Espresso</v>
      </c>
      <c r="T3198" t="str">
        <f>VLOOKUP(M3198,Product!$A$1:$D$14,4,FALSE)</f>
        <v>Decaf</v>
      </c>
    </row>
    <row r="3199" spans="1:20" x14ac:dyDescent="0.3">
      <c r="A3199">
        <v>153</v>
      </c>
      <c r="B3199">
        <v>152</v>
      </c>
      <c r="C3199">
        <v>254</v>
      </c>
      <c r="D3199">
        <v>101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s="2">
        <v>43281</v>
      </c>
      <c r="O3199" t="str">
        <f>VLOOKUP(L3199,Location!$A$1:$D$157,2,FALSE)</f>
        <v>Illinois</v>
      </c>
      <c r="P3199" t="str">
        <f>VLOOKUP(L3199,Location!$A$1:$D$157,3,FALSE)</f>
        <v>Central</v>
      </c>
      <c r="Q3199" t="str">
        <f>VLOOKUP(L3199,Location!$A$1:$D$157,4,FALSE)</f>
        <v>Major Market</v>
      </c>
      <c r="R3199" t="str">
        <f>VLOOKUP(M3199,Product!$A$1:$D$14,2,FALSE)</f>
        <v>Chamomile</v>
      </c>
      <c r="S3199" t="str">
        <f>VLOOKUP(M3199,Product!$A$1:$D$14,3,FALSE)</f>
        <v>Herbal Tea</v>
      </c>
      <c r="T3199" t="str">
        <f>VLOOKUP(M3199,Product!$A$1:$D$14,4,FALSE)</f>
        <v>Decaf</v>
      </c>
    </row>
    <row r="3200" spans="1:20" x14ac:dyDescent="0.3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s="2">
        <v>43281</v>
      </c>
      <c r="O3200" t="str">
        <f>VLOOKUP(L3200,Location!$A$1:$D$157,2,FALSE)</f>
        <v>Illinois</v>
      </c>
      <c r="P3200" t="str">
        <f>VLOOKUP(L3200,Location!$A$1:$D$157,3,FALSE)</f>
        <v>Central</v>
      </c>
      <c r="Q3200" t="str">
        <f>VLOOKUP(L3200,Location!$A$1:$D$157,4,FALSE)</f>
        <v>Major Market</v>
      </c>
      <c r="R3200" t="str">
        <f>VLOOKUP(M3200,Product!$A$1:$D$14,2,FALSE)</f>
        <v>Lemon</v>
      </c>
      <c r="S3200" t="str">
        <f>VLOOKUP(M3200,Product!$A$1:$D$14,3,FALSE)</f>
        <v>Herbal Tea</v>
      </c>
      <c r="T3200" t="str">
        <f>VLOOKUP(M3200,Product!$A$1:$D$14,4,FALSE)</f>
        <v>Decaf</v>
      </c>
    </row>
    <row r="3201" spans="1:20" x14ac:dyDescent="0.3">
      <c r="A3201">
        <v>192</v>
      </c>
      <c r="B3201">
        <v>185</v>
      </c>
      <c r="C3201">
        <v>309</v>
      </c>
      <c r="D3201">
        <v>179</v>
      </c>
      <c r="E3201">
        <v>43</v>
      </c>
      <c r="F3201">
        <v>35</v>
      </c>
      <c r="G3201">
        <v>1007</v>
      </c>
      <c r="H3201">
        <v>150</v>
      </c>
      <c r="I3201">
        <v>90</v>
      </c>
      <c r="J3201">
        <v>170</v>
      </c>
      <c r="K3201">
        <v>270</v>
      </c>
      <c r="L3201">
        <v>312</v>
      </c>
      <c r="M3201">
        <v>10</v>
      </c>
      <c r="N3201" s="2">
        <v>43281</v>
      </c>
      <c r="O3201" t="str">
        <f>VLOOKUP(L3201,Location!$A$1:$D$157,2,FALSE)</f>
        <v>Illinois</v>
      </c>
      <c r="P3201" t="str">
        <f>VLOOKUP(L3201,Location!$A$1:$D$157,3,FALSE)</f>
        <v>Central</v>
      </c>
      <c r="Q3201" t="str">
        <f>VLOOKUP(L3201,Location!$A$1:$D$157,4,FALSE)</f>
        <v>Major Market</v>
      </c>
      <c r="R3201" t="str">
        <f>VLOOKUP(M3201,Product!$A$1:$D$14,2,FALSE)</f>
        <v>Mint</v>
      </c>
      <c r="S3201" t="str">
        <f>VLOOKUP(M3201,Product!$A$1:$D$14,3,FALSE)</f>
        <v>Herbal Tea</v>
      </c>
      <c r="T3201" t="str">
        <f>VLOOKUP(M3201,Product!$A$1:$D$14,4,FALSE)</f>
        <v>Decaf</v>
      </c>
    </row>
    <row r="3202" spans="1:20" x14ac:dyDescent="0.3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s="2">
        <v>43281</v>
      </c>
      <c r="O3202" t="str">
        <f>VLOOKUP(L3202,Location!$A$1:$D$157,2,FALSE)</f>
        <v>Illinois</v>
      </c>
      <c r="P3202" t="str">
        <f>VLOOKUP(L3202,Location!$A$1:$D$157,3,FALSE)</f>
        <v>Central</v>
      </c>
      <c r="Q3202" t="str">
        <f>VLOOKUP(L3202,Location!$A$1:$D$157,4,FALSE)</f>
        <v>Major Market</v>
      </c>
      <c r="R3202" t="str">
        <f>VLOOKUP(M3202,Product!$A$1:$D$14,2,FALSE)</f>
        <v>Darjeeling</v>
      </c>
      <c r="S3202" t="str">
        <f>VLOOKUP(M3202,Product!$A$1:$D$14,3,FALSE)</f>
        <v>Tea</v>
      </c>
      <c r="T3202" t="str">
        <f>VLOOKUP(M3202,Product!$A$1:$D$14,4,FALSE)</f>
        <v>Regular</v>
      </c>
    </row>
    <row r="3203" spans="1:20" x14ac:dyDescent="0.3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s="2">
        <v>43281</v>
      </c>
      <c r="O3203" t="str">
        <f>VLOOKUP(L3203,Location!$A$1:$D$157,2,FALSE)</f>
        <v>Illinois</v>
      </c>
      <c r="P3203" t="str">
        <f>VLOOKUP(L3203,Location!$A$1:$D$157,3,FALSE)</f>
        <v>Central</v>
      </c>
      <c r="Q3203" t="str">
        <f>VLOOKUP(L3203,Location!$A$1:$D$157,4,FALSE)</f>
        <v>Major Market</v>
      </c>
      <c r="R3203" t="str">
        <f>VLOOKUP(M3203,Product!$A$1:$D$14,2,FALSE)</f>
        <v>Earl Grey</v>
      </c>
      <c r="S3203" t="str">
        <f>VLOOKUP(M3203,Product!$A$1:$D$14,3,FALSE)</f>
        <v>Tea</v>
      </c>
      <c r="T3203" t="str">
        <f>VLOOKUP(M3203,Product!$A$1:$D$14,4,FALSE)</f>
        <v>Regular</v>
      </c>
    </row>
    <row r="3204" spans="1:20" x14ac:dyDescent="0.3">
      <c r="A3204">
        <v>287</v>
      </c>
      <c r="B3204">
        <v>329</v>
      </c>
      <c r="C3204">
        <v>562</v>
      </c>
      <c r="D3204">
        <v>187</v>
      </c>
      <c r="E3204">
        <v>113</v>
      </c>
      <c r="F3204">
        <v>78</v>
      </c>
      <c r="G3204">
        <v>1190</v>
      </c>
      <c r="H3204">
        <v>230</v>
      </c>
      <c r="I3204">
        <v>200</v>
      </c>
      <c r="J3204">
        <v>340</v>
      </c>
      <c r="K3204">
        <v>590</v>
      </c>
      <c r="L3204">
        <v>815</v>
      </c>
      <c r="M3204">
        <v>2</v>
      </c>
      <c r="N3204" s="2">
        <v>43281</v>
      </c>
      <c r="O3204" t="str">
        <f>VLOOKUP(L3204,Location!$A$1:$D$157,2,FALSE)</f>
        <v>Illinois</v>
      </c>
      <c r="P3204" t="str">
        <f>VLOOKUP(L3204,Location!$A$1:$D$157,3,FALSE)</f>
        <v>Central</v>
      </c>
      <c r="Q3204" t="str">
        <f>VLOOKUP(L3204,Location!$A$1:$D$157,4,FALSE)</f>
        <v>Major Market</v>
      </c>
      <c r="R3204" t="str">
        <f>VLOOKUP(M3204,Product!$A$1:$D$14,2,FALSE)</f>
        <v>Columbian</v>
      </c>
      <c r="S3204" t="str">
        <f>VLOOKUP(M3204,Product!$A$1:$D$14,3,FALSE)</f>
        <v>Coffee</v>
      </c>
      <c r="T3204" t="str">
        <f>VLOOKUP(M3204,Product!$A$1:$D$14,4,FALSE)</f>
        <v>Regular</v>
      </c>
    </row>
    <row r="3205" spans="1:20" x14ac:dyDescent="0.3">
      <c r="A3205">
        <v>207</v>
      </c>
      <c r="B3205">
        <v>222</v>
      </c>
      <c r="C3205">
        <v>373</v>
      </c>
      <c r="D3205">
        <v>169</v>
      </c>
      <c r="E3205">
        <v>67</v>
      </c>
      <c r="F3205">
        <v>49</v>
      </c>
      <c r="G3205">
        <v>833</v>
      </c>
      <c r="H3205">
        <v>170</v>
      </c>
      <c r="I3205">
        <v>113</v>
      </c>
      <c r="J3205">
        <v>230</v>
      </c>
      <c r="K3205">
        <v>390</v>
      </c>
      <c r="L3205">
        <v>847</v>
      </c>
      <c r="M3205">
        <v>3</v>
      </c>
      <c r="N3205" s="2">
        <v>43281</v>
      </c>
      <c r="O3205" t="str">
        <f>VLOOKUP(L3205,Location!$A$1:$D$157,2,FALSE)</f>
        <v>Illinois</v>
      </c>
      <c r="P3205" t="str">
        <f>VLOOKUP(L3205,Location!$A$1:$D$157,3,FALSE)</f>
        <v>Central</v>
      </c>
      <c r="Q3205" t="str">
        <f>VLOOKUP(L3205,Location!$A$1:$D$157,4,FALSE)</f>
        <v>Major Market</v>
      </c>
      <c r="R3205" t="str">
        <f>VLOOKUP(M3205,Product!$A$1:$D$14,2,FALSE)</f>
        <v>Decaf Irish Cream</v>
      </c>
      <c r="S3205" t="str">
        <f>VLOOKUP(M3205,Product!$A$1:$D$14,3,FALSE)</f>
        <v>Coffee</v>
      </c>
      <c r="T3205" t="str">
        <f>VLOOKUP(M3205,Product!$A$1:$D$14,4,FALSE)</f>
        <v>Decaf</v>
      </c>
    </row>
    <row r="3206" spans="1:20" x14ac:dyDescent="0.3">
      <c r="A3206">
        <v>357</v>
      </c>
      <c r="B3206">
        <v>387</v>
      </c>
      <c r="C3206">
        <v>672</v>
      </c>
      <c r="D3206">
        <v>336</v>
      </c>
      <c r="E3206">
        <v>119</v>
      </c>
      <c r="F3206">
        <v>96</v>
      </c>
      <c r="G3206">
        <v>1742</v>
      </c>
      <c r="H3206">
        <v>340</v>
      </c>
      <c r="I3206">
        <v>226</v>
      </c>
      <c r="J3206">
        <v>470</v>
      </c>
      <c r="K3206">
        <v>800</v>
      </c>
      <c r="L3206">
        <v>630</v>
      </c>
      <c r="M3206">
        <v>5</v>
      </c>
      <c r="N3206" s="2">
        <v>43281</v>
      </c>
      <c r="O3206" t="str">
        <f>VLOOKUP(L3206,Location!$A$1:$D$157,2,FALSE)</f>
        <v>Illinois</v>
      </c>
      <c r="P3206" t="str">
        <f>VLOOKUP(L3206,Location!$A$1:$D$157,3,FALSE)</f>
        <v>Central</v>
      </c>
      <c r="Q3206" t="str">
        <f>VLOOKUP(L3206,Location!$A$1:$D$157,4,FALSE)</f>
        <v>Major Market</v>
      </c>
      <c r="R3206" t="str">
        <f>VLOOKUP(M3206,Product!$A$1:$D$14,2,FALSE)</f>
        <v>Caffe Mocha</v>
      </c>
      <c r="S3206" t="str">
        <f>VLOOKUP(M3206,Product!$A$1:$D$14,3,FALSE)</f>
        <v>Espresso</v>
      </c>
      <c r="T3206" t="str">
        <f>VLOOKUP(M3206,Product!$A$1:$D$14,4,FALSE)</f>
        <v>Regular</v>
      </c>
    </row>
    <row r="3207" spans="1:20" x14ac:dyDescent="0.3">
      <c r="A3207">
        <v>232</v>
      </c>
      <c r="B3207">
        <v>266</v>
      </c>
      <c r="C3207">
        <v>527</v>
      </c>
      <c r="D3207">
        <v>300</v>
      </c>
      <c r="E3207">
        <v>91</v>
      </c>
      <c r="F3207">
        <v>74</v>
      </c>
      <c r="G3207">
        <v>1819</v>
      </c>
      <c r="H3207">
        <v>220</v>
      </c>
      <c r="I3207">
        <v>231</v>
      </c>
      <c r="J3207">
        <v>320</v>
      </c>
      <c r="K3207">
        <v>620</v>
      </c>
      <c r="L3207">
        <v>815</v>
      </c>
      <c r="M3207">
        <v>6</v>
      </c>
      <c r="N3207" s="2">
        <v>43281</v>
      </c>
      <c r="O3207" t="str">
        <f>VLOOKUP(L3207,Location!$A$1:$D$157,2,FALSE)</f>
        <v>Illinois</v>
      </c>
      <c r="P3207" t="str">
        <f>VLOOKUP(L3207,Location!$A$1:$D$157,3,FALSE)</f>
        <v>Central</v>
      </c>
      <c r="Q3207" t="str">
        <f>VLOOKUP(L3207,Location!$A$1:$D$157,4,FALSE)</f>
        <v>Major Market</v>
      </c>
      <c r="R3207" t="str">
        <f>VLOOKUP(M3207,Product!$A$1:$D$14,2,FALSE)</f>
        <v>Decaf Espresso</v>
      </c>
      <c r="S3207" t="str">
        <f>VLOOKUP(M3207,Product!$A$1:$D$14,3,FALSE)</f>
        <v>Espresso</v>
      </c>
      <c r="T3207" t="str">
        <f>VLOOKUP(M3207,Product!$A$1:$D$14,4,FALSE)</f>
        <v>Decaf</v>
      </c>
    </row>
    <row r="3208" spans="1:20" x14ac:dyDescent="0.3">
      <c r="A3208">
        <v>356</v>
      </c>
      <c r="B3208">
        <v>387</v>
      </c>
      <c r="C3208">
        <v>672</v>
      </c>
      <c r="D3208">
        <v>247</v>
      </c>
      <c r="E3208">
        <v>120</v>
      </c>
      <c r="F3208">
        <v>96</v>
      </c>
      <c r="G3208">
        <v>1742</v>
      </c>
      <c r="H3208">
        <v>240</v>
      </c>
      <c r="I3208">
        <v>214</v>
      </c>
      <c r="J3208">
        <v>340</v>
      </c>
      <c r="K3208">
        <v>590</v>
      </c>
      <c r="L3208">
        <v>641</v>
      </c>
      <c r="M3208">
        <v>8</v>
      </c>
      <c r="N3208" s="2">
        <v>43281</v>
      </c>
      <c r="O3208" t="str">
        <f>VLOOKUP(L3208,Location!$A$1:$D$157,2,FALSE)</f>
        <v>Iowa</v>
      </c>
      <c r="P3208" t="str">
        <f>VLOOKUP(L3208,Location!$A$1:$D$157,3,FALSE)</f>
        <v>Central</v>
      </c>
      <c r="Q3208" t="str">
        <f>VLOOKUP(L3208,Location!$A$1:$D$157,4,FALSE)</f>
        <v>Small Market</v>
      </c>
      <c r="R3208" t="str">
        <f>VLOOKUP(M3208,Product!$A$1:$D$14,2,FALSE)</f>
        <v>Chamomile</v>
      </c>
      <c r="S3208" t="str">
        <f>VLOOKUP(M3208,Product!$A$1:$D$14,3,FALSE)</f>
        <v>Herbal Tea</v>
      </c>
      <c r="T3208" t="str">
        <f>VLOOKUP(M3208,Product!$A$1:$D$14,4,FALSE)</f>
        <v>Decaf</v>
      </c>
    </row>
    <row r="3209" spans="1:20" x14ac:dyDescent="0.3">
      <c r="A3209">
        <v>207</v>
      </c>
      <c r="B3209">
        <v>222</v>
      </c>
      <c r="C3209">
        <v>373</v>
      </c>
      <c r="D3209">
        <v>125</v>
      </c>
      <c r="E3209">
        <v>67</v>
      </c>
      <c r="F3209">
        <v>49</v>
      </c>
      <c r="G3209">
        <v>833</v>
      </c>
      <c r="H3209">
        <v>150</v>
      </c>
      <c r="I3209">
        <v>126</v>
      </c>
      <c r="J3209">
        <v>200</v>
      </c>
      <c r="K3209">
        <v>330</v>
      </c>
      <c r="L3209">
        <v>563</v>
      </c>
      <c r="M3209">
        <v>9</v>
      </c>
      <c r="N3209" s="2">
        <v>43281</v>
      </c>
      <c r="O3209" t="str">
        <f>VLOOKUP(L3209,Location!$A$1:$D$157,2,FALSE)</f>
        <v>Iowa</v>
      </c>
      <c r="P3209" t="str">
        <f>VLOOKUP(L3209,Location!$A$1:$D$157,3,FALSE)</f>
        <v>Central</v>
      </c>
      <c r="Q3209" t="str">
        <f>VLOOKUP(L3209,Location!$A$1:$D$157,4,FALSE)</f>
        <v>Small Market</v>
      </c>
      <c r="R3209" t="str">
        <f>VLOOKUP(M3209,Product!$A$1:$D$14,2,FALSE)</f>
        <v>Lemon</v>
      </c>
      <c r="S3209" t="str">
        <f>VLOOKUP(M3209,Product!$A$1:$D$14,3,FALSE)</f>
        <v>Herbal Tea</v>
      </c>
      <c r="T3209" t="str">
        <f>VLOOKUP(M3209,Product!$A$1:$D$14,4,FALSE)</f>
        <v>Decaf</v>
      </c>
    </row>
    <row r="3210" spans="1:20" x14ac:dyDescent="0.3">
      <c r="A3210">
        <v>230</v>
      </c>
      <c r="B3210">
        <v>266</v>
      </c>
      <c r="C3210">
        <v>527</v>
      </c>
      <c r="D3210">
        <v>321</v>
      </c>
      <c r="E3210">
        <v>92</v>
      </c>
      <c r="F3210">
        <v>74</v>
      </c>
      <c r="G3210">
        <v>1819</v>
      </c>
      <c r="H3210">
        <v>150</v>
      </c>
      <c r="I3210">
        <v>158</v>
      </c>
      <c r="J3210">
        <v>240</v>
      </c>
      <c r="K3210">
        <v>460</v>
      </c>
      <c r="L3210">
        <v>563</v>
      </c>
      <c r="M3210">
        <v>11</v>
      </c>
      <c r="N3210" s="2">
        <v>43281</v>
      </c>
      <c r="O3210" t="str">
        <f>VLOOKUP(L3210,Location!$A$1:$D$157,2,FALSE)</f>
        <v>Iowa</v>
      </c>
      <c r="P3210" t="str">
        <f>VLOOKUP(L3210,Location!$A$1:$D$157,3,FALSE)</f>
        <v>Central</v>
      </c>
      <c r="Q3210" t="str">
        <f>VLOOKUP(L3210,Location!$A$1:$D$157,4,FALSE)</f>
        <v>Small Market</v>
      </c>
      <c r="R3210" t="str">
        <f>VLOOKUP(M3210,Product!$A$1:$D$14,2,FALSE)</f>
        <v>Darjeeling</v>
      </c>
      <c r="S3210" t="str">
        <f>VLOOKUP(M3210,Product!$A$1:$D$14,3,FALSE)</f>
        <v>Tea</v>
      </c>
      <c r="T3210" t="str">
        <f>VLOOKUP(M3210,Product!$A$1:$D$14,4,FALSE)</f>
        <v>Regular</v>
      </c>
    </row>
    <row r="3211" spans="1:20" x14ac:dyDescent="0.3">
      <c r="A3211">
        <v>272</v>
      </c>
      <c r="B3211">
        <v>332</v>
      </c>
      <c r="C3211">
        <v>597</v>
      </c>
      <c r="D3211">
        <v>329</v>
      </c>
      <c r="E3211">
        <v>126</v>
      </c>
      <c r="F3211">
        <v>102</v>
      </c>
      <c r="G3211">
        <v>1834</v>
      </c>
      <c r="H3211">
        <v>170</v>
      </c>
      <c r="I3211">
        <v>188</v>
      </c>
      <c r="J3211">
        <v>290</v>
      </c>
      <c r="K3211">
        <v>520</v>
      </c>
      <c r="L3211">
        <v>515</v>
      </c>
      <c r="M3211">
        <v>12</v>
      </c>
      <c r="N3211" s="2">
        <v>43281</v>
      </c>
      <c r="O3211" t="str">
        <f>VLOOKUP(L3211,Location!$A$1:$D$157,2,FALSE)</f>
        <v>Iowa</v>
      </c>
      <c r="P3211" t="str">
        <f>VLOOKUP(L3211,Location!$A$1:$D$157,3,FALSE)</f>
        <v>Central</v>
      </c>
      <c r="Q3211" t="str">
        <f>VLOOKUP(L3211,Location!$A$1:$D$157,4,FALSE)</f>
        <v>Small Market</v>
      </c>
      <c r="R3211" t="str">
        <f>VLOOKUP(M3211,Product!$A$1:$D$14,2,FALSE)</f>
        <v>Earl Grey</v>
      </c>
      <c r="S3211" t="str">
        <f>VLOOKUP(M3211,Product!$A$1:$D$14,3,FALSE)</f>
        <v>Tea</v>
      </c>
      <c r="T3211" t="str">
        <f>VLOOKUP(M3211,Product!$A$1:$D$14,4,FALSE)</f>
        <v>Regular</v>
      </c>
    </row>
    <row r="3212" spans="1:20" x14ac:dyDescent="0.3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2">
        <v>43281</v>
      </c>
      <c r="O3212" t="str">
        <f>VLOOKUP(L3212,Location!$A$1:$D$157,2,FALSE)</f>
        <v>Iowa</v>
      </c>
      <c r="P3212" t="str">
        <f>VLOOKUP(L3212,Location!$A$1:$D$157,3,FALSE)</f>
        <v>Central</v>
      </c>
      <c r="Q3212" t="str">
        <f>VLOOKUP(L3212,Location!$A$1:$D$157,4,FALSE)</f>
        <v>Small Market</v>
      </c>
      <c r="R3212" t="str">
        <f>VLOOKUP(M3212,Product!$A$1:$D$14,2,FALSE)</f>
        <v>Amaretto</v>
      </c>
      <c r="S3212" t="str">
        <f>VLOOKUP(M3212,Product!$A$1:$D$14,3,FALSE)</f>
        <v>Coffee</v>
      </c>
      <c r="T3212" t="str">
        <f>VLOOKUP(M3212,Product!$A$1:$D$14,4,FALSE)</f>
        <v>Regular</v>
      </c>
    </row>
    <row r="3213" spans="1:20" x14ac:dyDescent="0.3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s="2">
        <v>43281</v>
      </c>
      <c r="O3213" t="str">
        <f>VLOOKUP(L3213,Location!$A$1:$D$157,2,FALSE)</f>
        <v>Iowa</v>
      </c>
      <c r="P3213" t="str">
        <f>VLOOKUP(L3213,Location!$A$1:$D$157,3,FALSE)</f>
        <v>Central</v>
      </c>
      <c r="Q3213" t="str">
        <f>VLOOKUP(L3213,Location!$A$1:$D$157,4,FALSE)</f>
        <v>Small Market</v>
      </c>
      <c r="R3213" t="str">
        <f>VLOOKUP(M3213,Product!$A$1:$D$14,2,FALSE)</f>
        <v>Columbian</v>
      </c>
      <c r="S3213" t="str">
        <f>VLOOKUP(M3213,Product!$A$1:$D$14,3,FALSE)</f>
        <v>Coffee</v>
      </c>
      <c r="T3213" t="str">
        <f>VLOOKUP(M3213,Product!$A$1:$D$14,4,FALSE)</f>
        <v>Regular</v>
      </c>
    </row>
    <row r="3214" spans="1:20" x14ac:dyDescent="0.3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2">
        <v>43281</v>
      </c>
      <c r="O3214" t="str">
        <f>VLOOKUP(L3214,Location!$A$1:$D$157,2,FALSE)</f>
        <v>Iowa</v>
      </c>
      <c r="P3214" t="str">
        <f>VLOOKUP(L3214,Location!$A$1:$D$157,3,FALSE)</f>
        <v>Central</v>
      </c>
      <c r="Q3214" t="str">
        <f>VLOOKUP(L3214,Location!$A$1:$D$157,4,FALSE)</f>
        <v>Small Market</v>
      </c>
      <c r="R3214" t="str">
        <f>VLOOKUP(M3214,Product!$A$1:$D$14,2,FALSE)</f>
        <v>Decaf Irish Cream</v>
      </c>
      <c r="S3214" t="str">
        <f>VLOOKUP(M3214,Product!$A$1:$D$14,3,FALSE)</f>
        <v>Coffee</v>
      </c>
      <c r="T3214" t="str">
        <f>VLOOKUP(M3214,Product!$A$1:$D$14,4,FALSE)</f>
        <v>Decaf</v>
      </c>
    </row>
    <row r="3215" spans="1:20" x14ac:dyDescent="0.3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s="2">
        <v>43281</v>
      </c>
      <c r="O3215" t="str">
        <f>VLOOKUP(L3215,Location!$A$1:$D$157,2,FALSE)</f>
        <v>Iowa</v>
      </c>
      <c r="P3215" t="str">
        <f>VLOOKUP(L3215,Location!$A$1:$D$157,3,FALSE)</f>
        <v>Central</v>
      </c>
      <c r="Q3215" t="str">
        <f>VLOOKUP(L3215,Location!$A$1:$D$157,4,FALSE)</f>
        <v>Small Market</v>
      </c>
      <c r="R3215" t="str">
        <f>VLOOKUP(M3215,Product!$A$1:$D$14,2,FALSE)</f>
        <v>Caffe Mocha</v>
      </c>
      <c r="S3215" t="str">
        <f>VLOOKUP(M3215,Product!$A$1:$D$14,3,FALSE)</f>
        <v>Espresso</v>
      </c>
      <c r="T3215" t="str">
        <f>VLOOKUP(M3215,Product!$A$1:$D$14,4,FALSE)</f>
        <v>Regular</v>
      </c>
    </row>
    <row r="3216" spans="1:20" x14ac:dyDescent="0.3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s="2">
        <v>43281</v>
      </c>
      <c r="O3216" t="str">
        <f>VLOOKUP(L3216,Location!$A$1:$D$157,2,FALSE)</f>
        <v>Iowa</v>
      </c>
      <c r="P3216" t="str">
        <f>VLOOKUP(L3216,Location!$A$1:$D$157,3,FALSE)</f>
        <v>Central</v>
      </c>
      <c r="Q3216" t="str">
        <f>VLOOKUP(L3216,Location!$A$1:$D$157,4,FALSE)</f>
        <v>Small Market</v>
      </c>
      <c r="R3216" t="str">
        <f>VLOOKUP(M3216,Product!$A$1:$D$14,2,FALSE)</f>
        <v>Decaf Espresso</v>
      </c>
      <c r="S3216" t="str">
        <f>VLOOKUP(M3216,Product!$A$1:$D$14,3,FALSE)</f>
        <v>Espresso</v>
      </c>
      <c r="T3216" t="str">
        <f>VLOOKUP(M3216,Product!$A$1:$D$14,4,FALSE)</f>
        <v>Decaf</v>
      </c>
    </row>
    <row r="3217" spans="1:20" x14ac:dyDescent="0.3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s="2">
        <v>43281</v>
      </c>
      <c r="O3217" t="str">
        <f>VLOOKUP(L3217,Location!$A$1:$D$157,2,FALSE)</f>
        <v>Missouri</v>
      </c>
      <c r="P3217" t="str">
        <f>VLOOKUP(L3217,Location!$A$1:$D$157,3,FALSE)</f>
        <v>Central</v>
      </c>
      <c r="Q3217" t="str">
        <f>VLOOKUP(L3217,Location!$A$1:$D$157,4,FALSE)</f>
        <v>Small Market</v>
      </c>
      <c r="R3217" t="str">
        <f>VLOOKUP(M3217,Product!$A$1:$D$14,2,FALSE)</f>
        <v>Chamomile</v>
      </c>
      <c r="S3217" t="str">
        <f>VLOOKUP(M3217,Product!$A$1:$D$14,3,FALSE)</f>
        <v>Herbal Tea</v>
      </c>
      <c r="T3217" t="str">
        <f>VLOOKUP(M3217,Product!$A$1:$D$14,4,FALSE)</f>
        <v>Decaf</v>
      </c>
    </row>
    <row r="3218" spans="1:20" x14ac:dyDescent="0.3">
      <c r="A3218">
        <v>-17</v>
      </c>
      <c r="B3218">
        <v>49</v>
      </c>
      <c r="C3218">
        <v>167</v>
      </c>
      <c r="D3218">
        <v>111</v>
      </c>
      <c r="E3218">
        <v>57</v>
      </c>
      <c r="F3218">
        <v>37</v>
      </c>
      <c r="G3218">
        <v>1334</v>
      </c>
      <c r="H3218">
        <v>0</v>
      </c>
      <c r="I3218">
        <v>93</v>
      </c>
      <c r="J3218">
        <v>40</v>
      </c>
      <c r="K3218">
        <v>140</v>
      </c>
      <c r="L3218">
        <v>660</v>
      </c>
      <c r="M3218">
        <v>9</v>
      </c>
      <c r="N3218" s="2">
        <v>43281</v>
      </c>
      <c r="O3218" t="str">
        <f>VLOOKUP(L3218,Location!$A$1:$D$157,2,FALSE)</f>
        <v>Missouri</v>
      </c>
      <c r="P3218" t="str">
        <f>VLOOKUP(L3218,Location!$A$1:$D$157,3,FALSE)</f>
        <v>Central</v>
      </c>
      <c r="Q3218" t="str">
        <f>VLOOKUP(L3218,Location!$A$1:$D$157,4,FALSE)</f>
        <v>Small Market</v>
      </c>
      <c r="R3218" t="str">
        <f>VLOOKUP(M3218,Product!$A$1:$D$14,2,FALSE)</f>
        <v>Lemon</v>
      </c>
      <c r="S3218" t="str">
        <f>VLOOKUP(M3218,Product!$A$1:$D$14,3,FALSE)</f>
        <v>Herbal Tea</v>
      </c>
      <c r="T3218" t="str">
        <f>VLOOKUP(M3218,Product!$A$1:$D$14,4,FALSE)</f>
        <v>Decaf</v>
      </c>
    </row>
    <row r="3219" spans="1:20" x14ac:dyDescent="0.3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s="2">
        <v>43281</v>
      </c>
      <c r="O3219" t="str">
        <f>VLOOKUP(L3219,Location!$A$1:$D$157,2,FALSE)</f>
        <v>Missouri</v>
      </c>
      <c r="P3219" t="str">
        <f>VLOOKUP(L3219,Location!$A$1:$D$157,3,FALSE)</f>
        <v>Central</v>
      </c>
      <c r="Q3219" t="str">
        <f>VLOOKUP(L3219,Location!$A$1:$D$157,4,FALSE)</f>
        <v>Small Market</v>
      </c>
      <c r="R3219" t="str">
        <f>VLOOKUP(M3219,Product!$A$1:$D$14,2,FALSE)</f>
        <v>Darjeeling</v>
      </c>
      <c r="S3219" t="str">
        <f>VLOOKUP(M3219,Product!$A$1:$D$14,3,FALSE)</f>
        <v>Tea</v>
      </c>
      <c r="T3219" t="str">
        <f>VLOOKUP(M3219,Product!$A$1:$D$14,4,FALSE)</f>
        <v>Regular</v>
      </c>
    </row>
    <row r="3220" spans="1:20" x14ac:dyDescent="0.3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s="2">
        <v>43281</v>
      </c>
      <c r="O3220" t="str">
        <f>VLOOKUP(L3220,Location!$A$1:$D$157,2,FALSE)</f>
        <v>Missouri</v>
      </c>
      <c r="P3220" t="str">
        <f>VLOOKUP(L3220,Location!$A$1:$D$157,3,FALSE)</f>
        <v>Central</v>
      </c>
      <c r="Q3220" t="str">
        <f>VLOOKUP(L3220,Location!$A$1:$D$157,4,FALSE)</f>
        <v>Small Market</v>
      </c>
      <c r="R3220" t="str">
        <f>VLOOKUP(M3220,Product!$A$1:$D$14,2,FALSE)</f>
        <v>Earl Grey</v>
      </c>
      <c r="S3220" t="str">
        <f>VLOOKUP(M3220,Product!$A$1:$D$14,3,FALSE)</f>
        <v>Tea</v>
      </c>
      <c r="T3220" t="str">
        <f>VLOOKUP(M3220,Product!$A$1:$D$14,4,FALSE)</f>
        <v>Regular</v>
      </c>
    </row>
    <row r="3221" spans="1:20" x14ac:dyDescent="0.3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s="2">
        <v>43281</v>
      </c>
      <c r="O3221" t="str">
        <f>VLOOKUP(L3221,Location!$A$1:$D$157,2,FALSE)</f>
        <v>Missouri</v>
      </c>
      <c r="P3221" t="str">
        <f>VLOOKUP(L3221,Location!$A$1:$D$157,3,FALSE)</f>
        <v>Central</v>
      </c>
      <c r="Q3221" t="str">
        <f>VLOOKUP(L3221,Location!$A$1:$D$157,4,FALSE)</f>
        <v>Small Market</v>
      </c>
      <c r="R3221" t="str">
        <f>VLOOKUP(M3221,Product!$A$1:$D$14,2,FALSE)</f>
        <v>Green Tea</v>
      </c>
      <c r="S3221" t="str">
        <f>VLOOKUP(M3221,Product!$A$1:$D$14,3,FALSE)</f>
        <v>Tea</v>
      </c>
      <c r="T3221" t="str">
        <f>VLOOKUP(M3221,Product!$A$1:$D$14,4,FALSE)</f>
        <v>Regular</v>
      </c>
    </row>
    <row r="3222" spans="1:20" x14ac:dyDescent="0.3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s="2">
        <v>43281</v>
      </c>
      <c r="O3222" t="str">
        <f>VLOOKUP(L3222,Location!$A$1:$D$157,2,FALSE)</f>
        <v>Missouri</v>
      </c>
      <c r="P3222" t="str">
        <f>VLOOKUP(L3222,Location!$A$1:$D$157,3,FALSE)</f>
        <v>Central</v>
      </c>
      <c r="Q3222" t="str">
        <f>VLOOKUP(L3222,Location!$A$1:$D$157,4,FALSE)</f>
        <v>Small Market</v>
      </c>
      <c r="R3222" t="str">
        <f>VLOOKUP(M3222,Product!$A$1:$D$14,2,FALSE)</f>
        <v>Columbian</v>
      </c>
      <c r="S3222" t="str">
        <f>VLOOKUP(M3222,Product!$A$1:$D$14,3,FALSE)</f>
        <v>Coffee</v>
      </c>
      <c r="T3222" t="str">
        <f>VLOOKUP(M3222,Product!$A$1:$D$14,4,FALSE)</f>
        <v>Regular</v>
      </c>
    </row>
    <row r="3223" spans="1:20" x14ac:dyDescent="0.3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s="2">
        <v>43281</v>
      </c>
      <c r="O3223" t="str">
        <f>VLOOKUP(L3223,Location!$A$1:$D$157,2,FALSE)</f>
        <v>Missouri</v>
      </c>
      <c r="P3223" t="str">
        <f>VLOOKUP(L3223,Location!$A$1:$D$157,3,FALSE)</f>
        <v>Central</v>
      </c>
      <c r="Q3223" t="str">
        <f>VLOOKUP(L3223,Location!$A$1:$D$157,4,FALSE)</f>
        <v>Small Market</v>
      </c>
      <c r="R3223" t="str">
        <f>VLOOKUP(M3223,Product!$A$1:$D$14,2,FALSE)</f>
        <v>Decaf Irish Cream</v>
      </c>
      <c r="S3223" t="str">
        <f>VLOOKUP(M3223,Product!$A$1:$D$14,3,FALSE)</f>
        <v>Coffee</v>
      </c>
      <c r="T3223" t="str">
        <f>VLOOKUP(M3223,Product!$A$1:$D$14,4,FALSE)</f>
        <v>Decaf</v>
      </c>
    </row>
    <row r="3224" spans="1:20" x14ac:dyDescent="0.3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2">
        <v>43281</v>
      </c>
      <c r="O3224" t="str">
        <f>VLOOKUP(L3224,Location!$A$1:$D$157,2,FALSE)</f>
        <v>Missouri</v>
      </c>
      <c r="P3224" t="str">
        <f>VLOOKUP(L3224,Location!$A$1:$D$157,3,FALSE)</f>
        <v>Central</v>
      </c>
      <c r="Q3224" t="str">
        <f>VLOOKUP(L3224,Location!$A$1:$D$157,4,FALSE)</f>
        <v>Small Market</v>
      </c>
      <c r="R3224" t="str">
        <f>VLOOKUP(M3224,Product!$A$1:$D$14,2,FALSE)</f>
        <v>Caffe Mocha</v>
      </c>
      <c r="S3224" t="str">
        <f>VLOOKUP(M3224,Product!$A$1:$D$14,3,FALSE)</f>
        <v>Espresso</v>
      </c>
      <c r="T3224" t="str">
        <f>VLOOKUP(M3224,Product!$A$1:$D$14,4,FALSE)</f>
        <v>Regular</v>
      </c>
    </row>
    <row r="3225" spans="1:20" x14ac:dyDescent="0.3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s="2">
        <v>43281</v>
      </c>
      <c r="O3225" t="str">
        <f>VLOOKUP(L3225,Location!$A$1:$D$157,2,FALSE)</f>
        <v>Missouri</v>
      </c>
      <c r="P3225" t="str">
        <f>VLOOKUP(L3225,Location!$A$1:$D$157,3,FALSE)</f>
        <v>Central</v>
      </c>
      <c r="Q3225" t="str">
        <f>VLOOKUP(L3225,Location!$A$1:$D$157,4,FALSE)</f>
        <v>Small Market</v>
      </c>
      <c r="R3225" t="str">
        <f>VLOOKUP(M3225,Product!$A$1:$D$14,2,FALSE)</f>
        <v>Decaf Espresso</v>
      </c>
      <c r="S3225" t="str">
        <f>VLOOKUP(M3225,Product!$A$1:$D$14,3,FALSE)</f>
        <v>Espresso</v>
      </c>
      <c r="T3225" t="str">
        <f>VLOOKUP(M3225,Product!$A$1:$D$14,4,FALSE)</f>
        <v>Decaf</v>
      </c>
    </row>
    <row r="3226" spans="1:20" x14ac:dyDescent="0.3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s="2">
        <v>43281</v>
      </c>
      <c r="O3226" t="str">
        <f>VLOOKUP(L3226,Location!$A$1:$D$157,2,FALSE)</f>
        <v>Ohio</v>
      </c>
      <c r="P3226" t="str">
        <f>VLOOKUP(L3226,Location!$A$1:$D$157,3,FALSE)</f>
        <v>Central</v>
      </c>
      <c r="Q3226" t="str">
        <f>VLOOKUP(L3226,Location!$A$1:$D$157,4,FALSE)</f>
        <v>Major Market</v>
      </c>
      <c r="R3226" t="str">
        <f>VLOOKUP(M3226,Product!$A$1:$D$14,2,FALSE)</f>
        <v>Chamomile</v>
      </c>
      <c r="S3226" t="str">
        <f>VLOOKUP(M3226,Product!$A$1:$D$14,3,FALSE)</f>
        <v>Herbal Tea</v>
      </c>
      <c r="T3226" t="str">
        <f>VLOOKUP(M3226,Product!$A$1:$D$14,4,FALSE)</f>
        <v>Decaf</v>
      </c>
    </row>
    <row r="3227" spans="1:20" x14ac:dyDescent="0.3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s="2">
        <v>43281</v>
      </c>
      <c r="O3227" t="str">
        <f>VLOOKUP(L3227,Location!$A$1:$D$157,2,FALSE)</f>
        <v>Ohio</v>
      </c>
      <c r="P3227" t="str">
        <f>VLOOKUP(L3227,Location!$A$1:$D$157,3,FALSE)</f>
        <v>Central</v>
      </c>
      <c r="Q3227" t="str">
        <f>VLOOKUP(L3227,Location!$A$1:$D$157,4,FALSE)</f>
        <v>Major Market</v>
      </c>
      <c r="R3227" t="str">
        <f>VLOOKUP(M3227,Product!$A$1:$D$14,2,FALSE)</f>
        <v>Lemon</v>
      </c>
      <c r="S3227" t="str">
        <f>VLOOKUP(M3227,Product!$A$1:$D$14,3,FALSE)</f>
        <v>Herbal Tea</v>
      </c>
      <c r="T3227" t="str">
        <f>VLOOKUP(M3227,Product!$A$1:$D$14,4,FALSE)</f>
        <v>Decaf</v>
      </c>
    </row>
    <row r="3228" spans="1:20" x14ac:dyDescent="0.3">
      <c r="A3228">
        <v>144</v>
      </c>
      <c r="B3228">
        <v>172</v>
      </c>
      <c r="C3228">
        <v>283</v>
      </c>
      <c r="D3228">
        <v>148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s="2">
        <v>43281</v>
      </c>
      <c r="O3228" t="str">
        <f>VLOOKUP(L3228,Location!$A$1:$D$157,2,FALSE)</f>
        <v>Ohio</v>
      </c>
      <c r="P3228" t="str">
        <f>VLOOKUP(L3228,Location!$A$1:$D$157,3,FALSE)</f>
        <v>Central</v>
      </c>
      <c r="Q3228" t="str">
        <f>VLOOKUP(L3228,Location!$A$1:$D$157,4,FALSE)</f>
        <v>Major Market</v>
      </c>
      <c r="R3228" t="str">
        <f>VLOOKUP(M3228,Product!$A$1:$D$14,2,FALSE)</f>
        <v>Darjeeling</v>
      </c>
      <c r="S3228" t="str">
        <f>VLOOKUP(M3228,Product!$A$1:$D$14,3,FALSE)</f>
        <v>Tea</v>
      </c>
      <c r="T3228" t="str">
        <f>VLOOKUP(M3228,Product!$A$1:$D$14,4,FALSE)</f>
        <v>Regular</v>
      </c>
    </row>
    <row r="3229" spans="1:20" x14ac:dyDescent="0.3">
      <c r="A3229">
        <v>177</v>
      </c>
      <c r="B3229">
        <v>195</v>
      </c>
      <c r="C3229">
        <v>333</v>
      </c>
      <c r="D3229">
        <v>156</v>
      </c>
      <c r="E3229">
        <v>62</v>
      </c>
      <c r="F3229">
        <v>43</v>
      </c>
      <c r="G3229">
        <v>692</v>
      </c>
      <c r="H3229">
        <v>110</v>
      </c>
      <c r="I3229">
        <v>122</v>
      </c>
      <c r="J3229">
        <v>170</v>
      </c>
      <c r="K3229">
        <v>290</v>
      </c>
      <c r="L3229">
        <v>419</v>
      </c>
      <c r="M3229">
        <v>12</v>
      </c>
      <c r="N3229" s="2">
        <v>43281</v>
      </c>
      <c r="O3229" t="str">
        <f>VLOOKUP(L3229,Location!$A$1:$D$157,2,FALSE)</f>
        <v>Ohio</v>
      </c>
      <c r="P3229" t="str">
        <f>VLOOKUP(L3229,Location!$A$1:$D$157,3,FALSE)</f>
        <v>Central</v>
      </c>
      <c r="Q3229" t="str">
        <f>VLOOKUP(L3229,Location!$A$1:$D$157,4,FALSE)</f>
        <v>Major Market</v>
      </c>
      <c r="R3229" t="str">
        <f>VLOOKUP(M3229,Product!$A$1:$D$14,2,FALSE)</f>
        <v>Earl Grey</v>
      </c>
      <c r="S3229" t="str">
        <f>VLOOKUP(M3229,Product!$A$1:$D$14,3,FALSE)</f>
        <v>Tea</v>
      </c>
      <c r="T3229" t="str">
        <f>VLOOKUP(M3229,Product!$A$1:$D$14,4,FALSE)</f>
        <v>Regular</v>
      </c>
    </row>
    <row r="3230" spans="1:20" x14ac:dyDescent="0.3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s="2">
        <v>43281</v>
      </c>
      <c r="O3230" t="str">
        <f>VLOOKUP(L3230,Location!$A$1:$D$157,2,FALSE)</f>
        <v>Ohio</v>
      </c>
      <c r="P3230" t="str">
        <f>VLOOKUP(L3230,Location!$A$1:$D$157,3,FALSE)</f>
        <v>Central</v>
      </c>
      <c r="Q3230" t="str">
        <f>VLOOKUP(L3230,Location!$A$1:$D$157,4,FALSE)</f>
        <v>Major Market</v>
      </c>
      <c r="R3230" t="str">
        <f>VLOOKUP(M3230,Product!$A$1:$D$14,2,FALSE)</f>
        <v>Decaf Espresso</v>
      </c>
      <c r="S3230" t="str">
        <f>VLOOKUP(M3230,Product!$A$1:$D$14,3,FALSE)</f>
        <v>Espresso</v>
      </c>
      <c r="T3230" t="str">
        <f>VLOOKUP(M3230,Product!$A$1:$D$14,4,FALSE)</f>
        <v>Decaf</v>
      </c>
    </row>
    <row r="3231" spans="1:20" x14ac:dyDescent="0.3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s="2">
        <v>43281</v>
      </c>
      <c r="O3231" t="str">
        <f>VLOOKUP(L3231,Location!$A$1:$D$157,2,FALSE)</f>
        <v>Ohio</v>
      </c>
      <c r="P3231" t="str">
        <f>VLOOKUP(L3231,Location!$A$1:$D$157,3,FALSE)</f>
        <v>Central</v>
      </c>
      <c r="Q3231" t="str">
        <f>VLOOKUP(L3231,Location!$A$1:$D$157,4,FALSE)</f>
        <v>Major Market</v>
      </c>
      <c r="R3231" t="str">
        <f>VLOOKUP(M3231,Product!$A$1:$D$14,2,FALSE)</f>
        <v>Amaretto</v>
      </c>
      <c r="S3231" t="str">
        <f>VLOOKUP(M3231,Product!$A$1:$D$14,3,FALSE)</f>
        <v>Coffee</v>
      </c>
      <c r="T3231" t="str">
        <f>VLOOKUP(M3231,Product!$A$1:$D$14,4,FALSE)</f>
        <v>Regular</v>
      </c>
    </row>
    <row r="3232" spans="1:20" x14ac:dyDescent="0.3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s="2">
        <v>43281</v>
      </c>
      <c r="O3232" t="str">
        <f>VLOOKUP(L3232,Location!$A$1:$D$157,2,FALSE)</f>
        <v>Ohio</v>
      </c>
      <c r="P3232" t="str">
        <f>VLOOKUP(L3232,Location!$A$1:$D$157,3,FALSE)</f>
        <v>Central</v>
      </c>
      <c r="Q3232" t="str">
        <f>VLOOKUP(L3232,Location!$A$1:$D$157,4,FALSE)</f>
        <v>Major Market</v>
      </c>
      <c r="R3232" t="str">
        <f>VLOOKUP(M3232,Product!$A$1:$D$14,2,FALSE)</f>
        <v>Columbian</v>
      </c>
      <c r="S3232" t="str">
        <f>VLOOKUP(M3232,Product!$A$1:$D$14,3,FALSE)</f>
        <v>Coffee</v>
      </c>
      <c r="T3232" t="str">
        <f>VLOOKUP(M3232,Product!$A$1:$D$14,4,FALSE)</f>
        <v>Regular</v>
      </c>
    </row>
    <row r="3233" spans="1:20" x14ac:dyDescent="0.3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s="2">
        <v>43281</v>
      </c>
      <c r="O3233" t="str">
        <f>VLOOKUP(L3233,Location!$A$1:$D$157,2,FALSE)</f>
        <v>Ohio</v>
      </c>
      <c r="P3233" t="str">
        <f>VLOOKUP(L3233,Location!$A$1:$D$157,3,FALSE)</f>
        <v>Central</v>
      </c>
      <c r="Q3233" t="str">
        <f>VLOOKUP(L3233,Location!$A$1:$D$157,4,FALSE)</f>
        <v>Major Market</v>
      </c>
      <c r="R3233" t="str">
        <f>VLOOKUP(M3233,Product!$A$1:$D$14,2,FALSE)</f>
        <v>Decaf Irish Cream</v>
      </c>
      <c r="S3233" t="str">
        <f>VLOOKUP(M3233,Product!$A$1:$D$14,3,FALSE)</f>
        <v>Coffee</v>
      </c>
      <c r="T3233" t="str">
        <f>VLOOKUP(M3233,Product!$A$1:$D$14,4,FALSE)</f>
        <v>Decaf</v>
      </c>
    </row>
    <row r="3234" spans="1:20" x14ac:dyDescent="0.3">
      <c r="A3234">
        <v>112</v>
      </c>
      <c r="B3234">
        <v>146</v>
      </c>
      <c r="C3234">
        <v>288</v>
      </c>
      <c r="D3234">
        <v>158</v>
      </c>
      <c r="E3234">
        <v>60</v>
      </c>
      <c r="F3234">
        <v>40</v>
      </c>
      <c r="G3234">
        <v>1304</v>
      </c>
      <c r="H3234">
        <v>120</v>
      </c>
      <c r="I3234">
        <v>95</v>
      </c>
      <c r="J3234">
        <v>180</v>
      </c>
      <c r="K3234">
        <v>340</v>
      </c>
      <c r="L3234">
        <v>216</v>
      </c>
      <c r="M3234">
        <v>5</v>
      </c>
      <c r="N3234" s="2">
        <v>43281</v>
      </c>
      <c r="O3234" t="str">
        <f>VLOOKUP(L3234,Location!$A$1:$D$157,2,FALSE)</f>
        <v>Ohio</v>
      </c>
      <c r="P3234" t="str">
        <f>VLOOKUP(L3234,Location!$A$1:$D$157,3,FALSE)</f>
        <v>Central</v>
      </c>
      <c r="Q3234" t="str">
        <f>VLOOKUP(L3234,Location!$A$1:$D$157,4,FALSE)</f>
        <v>Major Market</v>
      </c>
      <c r="R3234" t="str">
        <f>VLOOKUP(M3234,Product!$A$1:$D$14,2,FALSE)</f>
        <v>Caffe Mocha</v>
      </c>
      <c r="S3234" t="str">
        <f>VLOOKUP(M3234,Product!$A$1:$D$14,3,FALSE)</f>
        <v>Espresso</v>
      </c>
      <c r="T3234" t="str">
        <f>VLOOKUP(M3234,Product!$A$1:$D$14,4,FALSE)</f>
        <v>Regular</v>
      </c>
    </row>
    <row r="3235" spans="1:20" x14ac:dyDescent="0.3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s="2">
        <v>43281</v>
      </c>
      <c r="O3235" t="str">
        <f>VLOOKUP(L3235,Location!$A$1:$D$157,2,FALSE)</f>
        <v>Wisconsin</v>
      </c>
      <c r="P3235" t="str">
        <f>VLOOKUP(L3235,Location!$A$1:$D$157,3,FALSE)</f>
        <v>Central</v>
      </c>
      <c r="Q3235" t="str">
        <f>VLOOKUP(L3235,Location!$A$1:$D$157,4,FALSE)</f>
        <v>Small Market</v>
      </c>
      <c r="R3235" t="str">
        <f>VLOOKUP(M3235,Product!$A$1:$D$14,2,FALSE)</f>
        <v>Chamomile</v>
      </c>
      <c r="S3235" t="str">
        <f>VLOOKUP(M3235,Product!$A$1:$D$14,3,FALSE)</f>
        <v>Herbal Tea</v>
      </c>
      <c r="T3235" t="str">
        <f>VLOOKUP(M3235,Product!$A$1:$D$14,4,FALSE)</f>
        <v>Decaf</v>
      </c>
    </row>
    <row r="3236" spans="1:20" x14ac:dyDescent="0.3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s="2">
        <v>43281</v>
      </c>
      <c r="O3236" t="str">
        <f>VLOOKUP(L3236,Location!$A$1:$D$157,2,FALSE)</f>
        <v>Wisconsin</v>
      </c>
      <c r="P3236" t="str">
        <f>VLOOKUP(L3236,Location!$A$1:$D$157,3,FALSE)</f>
        <v>Central</v>
      </c>
      <c r="Q3236" t="str">
        <f>VLOOKUP(L3236,Location!$A$1:$D$157,4,FALSE)</f>
        <v>Small Market</v>
      </c>
      <c r="R3236" t="str">
        <f>VLOOKUP(M3236,Product!$A$1:$D$14,2,FALSE)</f>
        <v>Lemon</v>
      </c>
      <c r="S3236" t="str">
        <f>VLOOKUP(M3236,Product!$A$1:$D$14,3,FALSE)</f>
        <v>Herbal Tea</v>
      </c>
      <c r="T3236" t="str">
        <f>VLOOKUP(M3236,Product!$A$1:$D$14,4,FALSE)</f>
        <v>Decaf</v>
      </c>
    </row>
    <row r="3237" spans="1:20" x14ac:dyDescent="0.3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s="2">
        <v>43281</v>
      </c>
      <c r="O3237" t="str">
        <f>VLOOKUP(L3237,Location!$A$1:$D$157,2,FALSE)</f>
        <v>Wisconsin</v>
      </c>
      <c r="P3237" t="str">
        <f>VLOOKUP(L3237,Location!$A$1:$D$157,3,FALSE)</f>
        <v>Central</v>
      </c>
      <c r="Q3237" t="str">
        <f>VLOOKUP(L3237,Location!$A$1:$D$157,4,FALSE)</f>
        <v>Small Market</v>
      </c>
      <c r="R3237" t="str">
        <f>VLOOKUP(M3237,Product!$A$1:$D$14,2,FALSE)</f>
        <v>Darjeeling</v>
      </c>
      <c r="S3237" t="str">
        <f>VLOOKUP(M3237,Product!$A$1:$D$14,3,FALSE)</f>
        <v>Tea</v>
      </c>
      <c r="T3237" t="str">
        <f>VLOOKUP(M3237,Product!$A$1:$D$14,4,FALSE)</f>
        <v>Regular</v>
      </c>
    </row>
    <row r="3238" spans="1:20" x14ac:dyDescent="0.3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s="2">
        <v>43281</v>
      </c>
      <c r="O3238" t="str">
        <f>VLOOKUP(L3238,Location!$A$1:$D$157,2,FALSE)</f>
        <v>Wisconsin</v>
      </c>
      <c r="P3238" t="str">
        <f>VLOOKUP(L3238,Location!$A$1:$D$157,3,FALSE)</f>
        <v>Central</v>
      </c>
      <c r="Q3238" t="str">
        <f>VLOOKUP(L3238,Location!$A$1:$D$157,4,FALSE)</f>
        <v>Small Market</v>
      </c>
      <c r="R3238" t="str">
        <f>VLOOKUP(M3238,Product!$A$1:$D$14,2,FALSE)</f>
        <v>Earl Grey</v>
      </c>
      <c r="S3238" t="str">
        <f>VLOOKUP(M3238,Product!$A$1:$D$14,3,FALSE)</f>
        <v>Tea</v>
      </c>
      <c r="T3238" t="str">
        <f>VLOOKUP(M3238,Product!$A$1:$D$14,4,FALSE)</f>
        <v>Regular</v>
      </c>
    </row>
    <row r="3239" spans="1:20" x14ac:dyDescent="0.3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s="2">
        <v>43281</v>
      </c>
      <c r="O3239" t="str">
        <f>VLOOKUP(L3239,Location!$A$1:$D$157,2,FALSE)</f>
        <v>Wisconsin</v>
      </c>
      <c r="P3239" t="str">
        <f>VLOOKUP(L3239,Location!$A$1:$D$157,3,FALSE)</f>
        <v>Central</v>
      </c>
      <c r="Q3239" t="str">
        <f>VLOOKUP(L3239,Location!$A$1:$D$157,4,FALSE)</f>
        <v>Small Market</v>
      </c>
      <c r="R3239" t="str">
        <f>VLOOKUP(M3239,Product!$A$1:$D$14,2,FALSE)</f>
        <v>Decaf Espresso</v>
      </c>
      <c r="S3239" t="str">
        <f>VLOOKUP(M3239,Product!$A$1:$D$14,3,FALSE)</f>
        <v>Espresso</v>
      </c>
      <c r="T3239" t="str">
        <f>VLOOKUP(M3239,Product!$A$1:$D$14,4,FALSE)</f>
        <v>Decaf</v>
      </c>
    </row>
    <row r="3240" spans="1:20" x14ac:dyDescent="0.3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s="2">
        <v>43281</v>
      </c>
      <c r="O3240" t="str">
        <f>VLOOKUP(L3240,Location!$A$1:$D$157,2,FALSE)</f>
        <v>Wisconsin</v>
      </c>
      <c r="P3240" t="str">
        <f>VLOOKUP(L3240,Location!$A$1:$D$157,3,FALSE)</f>
        <v>Central</v>
      </c>
      <c r="Q3240" t="str">
        <f>VLOOKUP(L3240,Location!$A$1:$D$157,4,FALSE)</f>
        <v>Small Market</v>
      </c>
      <c r="R3240" t="str">
        <f>VLOOKUP(M3240,Product!$A$1:$D$14,2,FALSE)</f>
        <v>Amaretto</v>
      </c>
      <c r="S3240" t="str">
        <f>VLOOKUP(M3240,Product!$A$1:$D$14,3,FALSE)</f>
        <v>Coffee</v>
      </c>
      <c r="T3240" t="str">
        <f>VLOOKUP(M3240,Product!$A$1:$D$14,4,FALSE)</f>
        <v>Regular</v>
      </c>
    </row>
    <row r="3241" spans="1:20" x14ac:dyDescent="0.3">
      <c r="A3241">
        <v>44</v>
      </c>
      <c r="B3241">
        <v>173</v>
      </c>
      <c r="C3241">
        <v>294</v>
      </c>
      <c r="D3241">
        <v>111</v>
      </c>
      <c r="E3241">
        <v>131</v>
      </c>
      <c r="F3241">
        <v>112</v>
      </c>
      <c r="G3241">
        <v>717</v>
      </c>
      <c r="H3241">
        <v>60</v>
      </c>
      <c r="I3241">
        <v>110</v>
      </c>
      <c r="J3241">
        <v>180</v>
      </c>
      <c r="K3241">
        <v>310</v>
      </c>
      <c r="L3241">
        <v>608</v>
      </c>
      <c r="M3241">
        <v>2</v>
      </c>
      <c r="N3241" s="2">
        <v>43281</v>
      </c>
      <c r="O3241" t="str">
        <f>VLOOKUP(L3241,Location!$A$1:$D$157,2,FALSE)</f>
        <v>Wisconsin</v>
      </c>
      <c r="P3241" t="str">
        <f>VLOOKUP(L3241,Location!$A$1:$D$157,3,FALSE)</f>
        <v>Central</v>
      </c>
      <c r="Q3241" t="str">
        <f>VLOOKUP(L3241,Location!$A$1:$D$157,4,FALSE)</f>
        <v>Small Market</v>
      </c>
      <c r="R3241" t="str">
        <f>VLOOKUP(M3241,Product!$A$1:$D$14,2,FALSE)</f>
        <v>Columbian</v>
      </c>
      <c r="S3241" t="str">
        <f>VLOOKUP(M3241,Product!$A$1:$D$14,3,FALSE)</f>
        <v>Coffee</v>
      </c>
      <c r="T3241" t="str">
        <f>VLOOKUP(M3241,Product!$A$1:$D$14,4,FALSE)</f>
        <v>Regular</v>
      </c>
    </row>
    <row r="3242" spans="1:20" x14ac:dyDescent="0.3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92</v>
      </c>
      <c r="J3242">
        <v>130</v>
      </c>
      <c r="K3242">
        <v>230</v>
      </c>
      <c r="L3242">
        <v>262</v>
      </c>
      <c r="M3242">
        <v>3</v>
      </c>
      <c r="N3242" s="2">
        <v>43281</v>
      </c>
      <c r="O3242" t="str">
        <f>VLOOKUP(L3242,Location!$A$1:$D$157,2,FALSE)</f>
        <v>Wisconsin</v>
      </c>
      <c r="P3242" t="str">
        <f>VLOOKUP(L3242,Location!$A$1:$D$157,3,FALSE)</f>
        <v>Central</v>
      </c>
      <c r="Q3242" t="str">
        <f>VLOOKUP(L3242,Location!$A$1:$D$157,4,FALSE)</f>
        <v>Small Market</v>
      </c>
      <c r="R3242" t="str">
        <f>VLOOKUP(M3242,Product!$A$1:$D$14,2,FALSE)</f>
        <v>Decaf Irish Cream</v>
      </c>
      <c r="S3242" t="str">
        <f>VLOOKUP(M3242,Product!$A$1:$D$14,3,FALSE)</f>
        <v>Coffee</v>
      </c>
      <c r="T3242" t="str">
        <f>VLOOKUP(M3242,Product!$A$1:$D$14,4,FALSE)</f>
        <v>Decaf</v>
      </c>
    </row>
    <row r="3243" spans="1:20" x14ac:dyDescent="0.3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s="2">
        <v>43281</v>
      </c>
      <c r="O3243" t="str">
        <f>VLOOKUP(L3243,Location!$A$1:$D$157,2,FALSE)</f>
        <v>Wisconsin</v>
      </c>
      <c r="P3243" t="str">
        <f>VLOOKUP(L3243,Location!$A$1:$D$157,3,FALSE)</f>
        <v>Central</v>
      </c>
      <c r="Q3243" t="str">
        <f>VLOOKUP(L3243,Location!$A$1:$D$157,4,FALSE)</f>
        <v>Small Market</v>
      </c>
      <c r="R3243" t="str">
        <f>VLOOKUP(M3243,Product!$A$1:$D$14,2,FALSE)</f>
        <v>Caffe Mocha</v>
      </c>
      <c r="S3243" t="str">
        <f>VLOOKUP(M3243,Product!$A$1:$D$14,3,FALSE)</f>
        <v>Espresso</v>
      </c>
      <c r="T3243" t="str">
        <f>VLOOKUP(M3243,Product!$A$1:$D$14,4,FALSE)</f>
        <v>Regular</v>
      </c>
    </row>
    <row r="3244" spans="1:20" x14ac:dyDescent="0.3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s="2">
        <v>43281</v>
      </c>
      <c r="O3244" t="str">
        <f>VLOOKUP(L3244,Location!$A$1:$D$157,2,FALSE)</f>
        <v>Connecticut</v>
      </c>
      <c r="P3244" t="str">
        <f>VLOOKUP(L3244,Location!$A$1:$D$157,3,FALSE)</f>
        <v>East</v>
      </c>
      <c r="Q3244" t="str">
        <f>VLOOKUP(L3244,Location!$A$1:$D$157,4,FALSE)</f>
        <v>Small Market</v>
      </c>
      <c r="R3244" t="str">
        <f>VLOOKUP(M3244,Product!$A$1:$D$14,2,FALSE)</f>
        <v>Lemon</v>
      </c>
      <c r="S3244" t="str">
        <f>VLOOKUP(M3244,Product!$A$1:$D$14,3,FALSE)</f>
        <v>Herbal Tea</v>
      </c>
      <c r="T3244" t="str">
        <f>VLOOKUP(M3244,Product!$A$1:$D$14,4,FALSE)</f>
        <v>Decaf</v>
      </c>
    </row>
    <row r="3245" spans="1:20" x14ac:dyDescent="0.3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s="2">
        <v>43281</v>
      </c>
      <c r="O3245" t="str">
        <f>VLOOKUP(L3245,Location!$A$1:$D$157,2,FALSE)</f>
        <v>Connecticut</v>
      </c>
      <c r="P3245" t="str">
        <f>VLOOKUP(L3245,Location!$A$1:$D$157,3,FALSE)</f>
        <v>East</v>
      </c>
      <c r="Q3245" t="str">
        <f>VLOOKUP(L3245,Location!$A$1:$D$157,4,FALSE)</f>
        <v>Small Market</v>
      </c>
      <c r="R3245" t="str">
        <f>VLOOKUP(M3245,Product!$A$1:$D$14,2,FALSE)</f>
        <v>Mint</v>
      </c>
      <c r="S3245" t="str">
        <f>VLOOKUP(M3245,Product!$A$1:$D$14,3,FALSE)</f>
        <v>Herbal Tea</v>
      </c>
      <c r="T3245" t="str">
        <f>VLOOKUP(M3245,Product!$A$1:$D$14,4,FALSE)</f>
        <v>Decaf</v>
      </c>
    </row>
    <row r="3246" spans="1:20" x14ac:dyDescent="0.3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s="2">
        <v>43281</v>
      </c>
      <c r="O3246" t="str">
        <f>VLOOKUP(L3246,Location!$A$1:$D$157,2,FALSE)</f>
        <v>Connecticut</v>
      </c>
      <c r="P3246" t="str">
        <f>VLOOKUP(L3246,Location!$A$1:$D$157,3,FALSE)</f>
        <v>East</v>
      </c>
      <c r="Q3246" t="str">
        <f>VLOOKUP(L3246,Location!$A$1:$D$157,4,FALSE)</f>
        <v>Small Market</v>
      </c>
      <c r="R3246" t="str">
        <f>VLOOKUP(M3246,Product!$A$1:$D$14,2,FALSE)</f>
        <v>Darjeeling</v>
      </c>
      <c r="S3246" t="str">
        <f>VLOOKUP(M3246,Product!$A$1:$D$14,3,FALSE)</f>
        <v>Tea</v>
      </c>
      <c r="T3246" t="str">
        <f>VLOOKUP(M3246,Product!$A$1:$D$14,4,FALSE)</f>
        <v>Regular</v>
      </c>
    </row>
    <row r="3247" spans="1:20" x14ac:dyDescent="0.3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s="2">
        <v>43281</v>
      </c>
      <c r="O3247" t="str">
        <f>VLOOKUP(L3247,Location!$A$1:$D$157,2,FALSE)</f>
        <v>Connecticut</v>
      </c>
      <c r="P3247" t="str">
        <f>VLOOKUP(L3247,Location!$A$1:$D$157,3,FALSE)</f>
        <v>East</v>
      </c>
      <c r="Q3247" t="str">
        <f>VLOOKUP(L3247,Location!$A$1:$D$157,4,FALSE)</f>
        <v>Small Market</v>
      </c>
      <c r="R3247" t="str">
        <f>VLOOKUP(M3247,Product!$A$1:$D$14,2,FALSE)</f>
        <v>Green Tea</v>
      </c>
      <c r="S3247" t="str">
        <f>VLOOKUP(M3247,Product!$A$1:$D$14,3,FALSE)</f>
        <v>Tea</v>
      </c>
      <c r="T3247" t="str">
        <f>VLOOKUP(M3247,Product!$A$1:$D$14,4,FALSE)</f>
        <v>Regular</v>
      </c>
    </row>
    <row r="3248" spans="1:20" x14ac:dyDescent="0.3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s="2">
        <v>43281</v>
      </c>
      <c r="O3248" t="str">
        <f>VLOOKUP(L3248,Location!$A$1:$D$157,2,FALSE)</f>
        <v>Connecticut</v>
      </c>
      <c r="P3248" t="str">
        <f>VLOOKUP(L3248,Location!$A$1:$D$157,3,FALSE)</f>
        <v>East</v>
      </c>
      <c r="Q3248" t="str">
        <f>VLOOKUP(L3248,Location!$A$1:$D$157,4,FALSE)</f>
        <v>Small Market</v>
      </c>
      <c r="R3248" t="str">
        <f>VLOOKUP(M3248,Product!$A$1:$D$14,2,FALSE)</f>
        <v>Caffe Mocha</v>
      </c>
      <c r="S3248" t="str">
        <f>VLOOKUP(M3248,Product!$A$1:$D$14,3,FALSE)</f>
        <v>Espresso</v>
      </c>
      <c r="T3248" t="str">
        <f>VLOOKUP(M3248,Product!$A$1:$D$14,4,FALSE)</f>
        <v>Regular</v>
      </c>
    </row>
    <row r="3249" spans="1:20" x14ac:dyDescent="0.3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s="2">
        <v>43281</v>
      </c>
      <c r="O3249" t="str">
        <f>VLOOKUP(L3249,Location!$A$1:$D$157,2,FALSE)</f>
        <v>Connecticut</v>
      </c>
      <c r="P3249" t="str">
        <f>VLOOKUP(L3249,Location!$A$1:$D$157,3,FALSE)</f>
        <v>East</v>
      </c>
      <c r="Q3249" t="str">
        <f>VLOOKUP(L3249,Location!$A$1:$D$157,4,FALSE)</f>
        <v>Small Market</v>
      </c>
      <c r="R3249" t="str">
        <f>VLOOKUP(M3249,Product!$A$1:$D$14,2,FALSE)</f>
        <v>Decaf Espresso</v>
      </c>
      <c r="S3249" t="str">
        <f>VLOOKUP(M3249,Product!$A$1:$D$14,3,FALSE)</f>
        <v>Espresso</v>
      </c>
      <c r="T3249" t="str">
        <f>VLOOKUP(M3249,Product!$A$1:$D$14,4,FALSE)</f>
        <v>Decaf</v>
      </c>
    </row>
    <row r="3250" spans="1:20" x14ac:dyDescent="0.3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s="2">
        <v>43281</v>
      </c>
      <c r="O3250" t="str">
        <f>VLOOKUP(L3250,Location!$A$1:$D$157,2,FALSE)</f>
        <v>Connecticut</v>
      </c>
      <c r="P3250" t="str">
        <f>VLOOKUP(L3250,Location!$A$1:$D$157,3,FALSE)</f>
        <v>East</v>
      </c>
      <c r="Q3250" t="str">
        <f>VLOOKUP(L3250,Location!$A$1:$D$157,4,FALSE)</f>
        <v>Small Market</v>
      </c>
      <c r="R3250" t="str">
        <f>VLOOKUP(M3250,Product!$A$1:$D$14,2,FALSE)</f>
        <v>Columbian</v>
      </c>
      <c r="S3250" t="str">
        <f>VLOOKUP(M3250,Product!$A$1:$D$14,3,FALSE)</f>
        <v>Coffee</v>
      </c>
      <c r="T3250" t="str">
        <f>VLOOKUP(M3250,Product!$A$1:$D$14,4,FALSE)</f>
        <v>Regular</v>
      </c>
    </row>
    <row r="3251" spans="1:20" x14ac:dyDescent="0.3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s="2">
        <v>43281</v>
      </c>
      <c r="O3251" t="str">
        <f>VLOOKUP(L3251,Location!$A$1:$D$157,2,FALSE)</f>
        <v>Florida</v>
      </c>
      <c r="P3251" t="str">
        <f>VLOOKUP(L3251,Location!$A$1:$D$157,3,FALSE)</f>
        <v>East</v>
      </c>
      <c r="Q3251" t="str">
        <f>VLOOKUP(L3251,Location!$A$1:$D$157,4,FALSE)</f>
        <v>Major Market</v>
      </c>
      <c r="R3251" t="str">
        <f>VLOOKUP(M3251,Product!$A$1:$D$14,2,FALSE)</f>
        <v>Chamomile</v>
      </c>
      <c r="S3251" t="str">
        <f>VLOOKUP(M3251,Product!$A$1:$D$14,3,FALSE)</f>
        <v>Herbal Tea</v>
      </c>
      <c r="T3251" t="str">
        <f>VLOOKUP(M3251,Product!$A$1:$D$14,4,FALSE)</f>
        <v>Decaf</v>
      </c>
    </row>
    <row r="3252" spans="1:20" x14ac:dyDescent="0.3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s="2">
        <v>43281</v>
      </c>
      <c r="O3252" t="str">
        <f>VLOOKUP(L3252,Location!$A$1:$D$157,2,FALSE)</f>
        <v>Florida</v>
      </c>
      <c r="P3252" t="str">
        <f>VLOOKUP(L3252,Location!$A$1:$D$157,3,FALSE)</f>
        <v>East</v>
      </c>
      <c r="Q3252" t="str">
        <f>VLOOKUP(L3252,Location!$A$1:$D$157,4,FALSE)</f>
        <v>Major Market</v>
      </c>
      <c r="R3252" t="str">
        <f>VLOOKUP(M3252,Product!$A$1:$D$14,2,FALSE)</f>
        <v>Lemon</v>
      </c>
      <c r="S3252" t="str">
        <f>VLOOKUP(M3252,Product!$A$1:$D$14,3,FALSE)</f>
        <v>Herbal Tea</v>
      </c>
      <c r="T3252" t="str">
        <f>VLOOKUP(M3252,Product!$A$1:$D$14,4,FALSE)</f>
        <v>Decaf</v>
      </c>
    </row>
    <row r="3253" spans="1:20" x14ac:dyDescent="0.3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2">
        <v>43281</v>
      </c>
      <c r="O3253" t="str">
        <f>VLOOKUP(L3253,Location!$A$1:$D$157,2,FALSE)</f>
        <v>Florida</v>
      </c>
      <c r="P3253" t="str">
        <f>VLOOKUP(L3253,Location!$A$1:$D$157,3,FALSE)</f>
        <v>East</v>
      </c>
      <c r="Q3253" t="str">
        <f>VLOOKUP(L3253,Location!$A$1:$D$157,4,FALSE)</f>
        <v>Major Market</v>
      </c>
      <c r="R3253" t="str">
        <f>VLOOKUP(M3253,Product!$A$1:$D$14,2,FALSE)</f>
        <v>Mint</v>
      </c>
      <c r="S3253" t="str">
        <f>VLOOKUP(M3253,Product!$A$1:$D$14,3,FALSE)</f>
        <v>Herbal Tea</v>
      </c>
      <c r="T3253" t="str">
        <f>VLOOKUP(M3253,Product!$A$1:$D$14,4,FALSE)</f>
        <v>Decaf</v>
      </c>
    </row>
    <row r="3254" spans="1:20" x14ac:dyDescent="0.3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s="2">
        <v>43281</v>
      </c>
      <c r="O3254" t="str">
        <f>VLOOKUP(L3254,Location!$A$1:$D$157,2,FALSE)</f>
        <v>Florida</v>
      </c>
      <c r="P3254" t="str">
        <f>VLOOKUP(L3254,Location!$A$1:$D$157,3,FALSE)</f>
        <v>East</v>
      </c>
      <c r="Q3254" t="str">
        <f>VLOOKUP(L3254,Location!$A$1:$D$157,4,FALSE)</f>
        <v>Major Market</v>
      </c>
      <c r="R3254" t="str">
        <f>VLOOKUP(M3254,Product!$A$1:$D$14,2,FALSE)</f>
        <v>Darjeeling</v>
      </c>
      <c r="S3254" t="str">
        <f>VLOOKUP(M3254,Product!$A$1:$D$14,3,FALSE)</f>
        <v>Tea</v>
      </c>
      <c r="T3254" t="str">
        <f>VLOOKUP(M3254,Product!$A$1:$D$14,4,FALSE)</f>
        <v>Regular</v>
      </c>
    </row>
    <row r="3255" spans="1:20" x14ac:dyDescent="0.3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s="2">
        <v>43281</v>
      </c>
      <c r="O3255" t="str">
        <f>VLOOKUP(L3255,Location!$A$1:$D$157,2,FALSE)</f>
        <v>Florida</v>
      </c>
      <c r="P3255" t="str">
        <f>VLOOKUP(L3255,Location!$A$1:$D$157,3,FALSE)</f>
        <v>East</v>
      </c>
      <c r="Q3255" t="str">
        <f>VLOOKUP(L3255,Location!$A$1:$D$157,4,FALSE)</f>
        <v>Major Market</v>
      </c>
      <c r="R3255" t="str">
        <f>VLOOKUP(M3255,Product!$A$1:$D$14,2,FALSE)</f>
        <v>Green Tea</v>
      </c>
      <c r="S3255" t="str">
        <f>VLOOKUP(M3255,Product!$A$1:$D$14,3,FALSE)</f>
        <v>Tea</v>
      </c>
      <c r="T3255" t="str">
        <f>VLOOKUP(M3255,Product!$A$1:$D$14,4,FALSE)</f>
        <v>Regular</v>
      </c>
    </row>
    <row r="3256" spans="1:20" x14ac:dyDescent="0.3">
      <c r="A3256">
        <v>44</v>
      </c>
      <c r="B3256">
        <v>173</v>
      </c>
      <c r="C3256">
        <v>294</v>
      </c>
      <c r="D3256">
        <v>102</v>
      </c>
      <c r="E3256">
        <v>131</v>
      </c>
      <c r="F3256">
        <v>112</v>
      </c>
      <c r="G3256">
        <v>717</v>
      </c>
      <c r="H3256">
        <v>60</v>
      </c>
      <c r="I3256">
        <v>91</v>
      </c>
      <c r="J3256">
        <v>180</v>
      </c>
      <c r="K3256">
        <v>290</v>
      </c>
      <c r="L3256">
        <v>239</v>
      </c>
      <c r="M3256">
        <v>5</v>
      </c>
      <c r="N3256" s="2">
        <v>43281</v>
      </c>
      <c r="O3256" t="str">
        <f>VLOOKUP(L3256,Location!$A$1:$D$157,2,FALSE)</f>
        <v>Florida</v>
      </c>
      <c r="P3256" t="str">
        <f>VLOOKUP(L3256,Location!$A$1:$D$157,3,FALSE)</f>
        <v>East</v>
      </c>
      <c r="Q3256" t="str">
        <f>VLOOKUP(L3256,Location!$A$1:$D$157,4,FALSE)</f>
        <v>Major Market</v>
      </c>
      <c r="R3256" t="str">
        <f>VLOOKUP(M3256,Product!$A$1:$D$14,2,FALSE)</f>
        <v>Caffe Mocha</v>
      </c>
      <c r="S3256" t="str">
        <f>VLOOKUP(M3256,Product!$A$1:$D$14,3,FALSE)</f>
        <v>Espresso</v>
      </c>
      <c r="T3256" t="str">
        <f>VLOOKUP(M3256,Product!$A$1:$D$14,4,FALSE)</f>
        <v>Regular</v>
      </c>
    </row>
    <row r="3257" spans="1:20" x14ac:dyDescent="0.3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s="2">
        <v>43281</v>
      </c>
      <c r="O3257" t="str">
        <f>VLOOKUP(L3257,Location!$A$1:$D$157,2,FALSE)</f>
        <v>Florida</v>
      </c>
      <c r="P3257" t="str">
        <f>VLOOKUP(L3257,Location!$A$1:$D$157,3,FALSE)</f>
        <v>East</v>
      </c>
      <c r="Q3257" t="str">
        <f>VLOOKUP(L3257,Location!$A$1:$D$157,4,FALSE)</f>
        <v>Major Market</v>
      </c>
      <c r="R3257" t="str">
        <f>VLOOKUP(M3257,Product!$A$1:$D$14,2,FALSE)</f>
        <v>Decaf Espresso</v>
      </c>
      <c r="S3257" t="str">
        <f>VLOOKUP(M3257,Product!$A$1:$D$14,3,FALSE)</f>
        <v>Espresso</v>
      </c>
      <c r="T3257" t="str">
        <f>VLOOKUP(M3257,Product!$A$1:$D$14,4,FALSE)</f>
        <v>Decaf</v>
      </c>
    </row>
    <row r="3258" spans="1:20" x14ac:dyDescent="0.3">
      <c r="A3258">
        <v>144</v>
      </c>
      <c r="B3258">
        <v>172</v>
      </c>
      <c r="C3258">
        <v>283</v>
      </c>
      <c r="D3258">
        <v>112</v>
      </c>
      <c r="E3258">
        <v>63</v>
      </c>
      <c r="F3258">
        <v>37</v>
      </c>
      <c r="G3258">
        <v>822</v>
      </c>
      <c r="H3258">
        <v>120</v>
      </c>
      <c r="I3258">
        <v>69</v>
      </c>
      <c r="J3258">
        <v>170</v>
      </c>
      <c r="K3258">
        <v>270</v>
      </c>
      <c r="L3258">
        <v>305</v>
      </c>
      <c r="M3258">
        <v>2</v>
      </c>
      <c r="N3258" s="2">
        <v>43281</v>
      </c>
      <c r="O3258" t="str">
        <f>VLOOKUP(L3258,Location!$A$1:$D$157,2,FALSE)</f>
        <v>Florida</v>
      </c>
      <c r="P3258" t="str">
        <f>VLOOKUP(L3258,Location!$A$1:$D$157,3,FALSE)</f>
        <v>East</v>
      </c>
      <c r="Q3258" t="str">
        <f>VLOOKUP(L3258,Location!$A$1:$D$157,4,FALSE)</f>
        <v>Major Market</v>
      </c>
      <c r="R3258" t="str">
        <f>VLOOKUP(M3258,Product!$A$1:$D$14,2,FALSE)</f>
        <v>Columbian</v>
      </c>
      <c r="S3258" t="str">
        <f>VLOOKUP(M3258,Product!$A$1:$D$14,3,FALSE)</f>
        <v>Coffee</v>
      </c>
      <c r="T3258" t="str">
        <f>VLOOKUP(M3258,Product!$A$1:$D$14,4,FALSE)</f>
        <v>Regular</v>
      </c>
    </row>
    <row r="3259" spans="1:20" x14ac:dyDescent="0.3">
      <c r="A3259">
        <v>178</v>
      </c>
      <c r="B3259">
        <v>195</v>
      </c>
      <c r="C3259">
        <v>333</v>
      </c>
      <c r="D3259">
        <v>197</v>
      </c>
      <c r="E3259">
        <v>61</v>
      </c>
      <c r="F3259">
        <v>43</v>
      </c>
      <c r="G3259">
        <v>692</v>
      </c>
      <c r="H3259">
        <v>130</v>
      </c>
      <c r="I3259">
        <v>137</v>
      </c>
      <c r="J3259">
        <v>180</v>
      </c>
      <c r="K3259">
        <v>310</v>
      </c>
      <c r="L3259">
        <v>754</v>
      </c>
      <c r="M3259">
        <v>3</v>
      </c>
      <c r="N3259" s="2">
        <v>43281</v>
      </c>
      <c r="O3259" t="str">
        <f>VLOOKUP(L3259,Location!$A$1:$D$157,2,FALSE)</f>
        <v>Florida</v>
      </c>
      <c r="P3259" t="str">
        <f>VLOOKUP(L3259,Location!$A$1:$D$157,3,FALSE)</f>
        <v>East</v>
      </c>
      <c r="Q3259" t="str">
        <f>VLOOKUP(L3259,Location!$A$1:$D$157,4,FALSE)</f>
        <v>Major Market</v>
      </c>
      <c r="R3259" t="str">
        <f>VLOOKUP(M3259,Product!$A$1:$D$14,2,FALSE)</f>
        <v>Decaf Irish Cream</v>
      </c>
      <c r="S3259" t="str">
        <f>VLOOKUP(M3259,Product!$A$1:$D$14,3,FALSE)</f>
        <v>Coffee</v>
      </c>
      <c r="T3259" t="str">
        <f>VLOOKUP(M3259,Product!$A$1:$D$14,4,FALSE)</f>
        <v>Decaf</v>
      </c>
    </row>
    <row r="3260" spans="1:20" x14ac:dyDescent="0.3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s="2">
        <v>43281</v>
      </c>
      <c r="O3260" t="str">
        <f>VLOOKUP(L3260,Location!$A$1:$D$157,2,FALSE)</f>
        <v>Massachusetts</v>
      </c>
      <c r="P3260" t="str">
        <f>VLOOKUP(L3260,Location!$A$1:$D$157,3,FALSE)</f>
        <v>East</v>
      </c>
      <c r="Q3260" t="str">
        <f>VLOOKUP(L3260,Location!$A$1:$D$157,4,FALSE)</f>
        <v>Major Market</v>
      </c>
      <c r="R3260" t="str">
        <f>VLOOKUP(M3260,Product!$A$1:$D$14,2,FALSE)</f>
        <v>Lemon</v>
      </c>
      <c r="S3260" t="str">
        <f>VLOOKUP(M3260,Product!$A$1:$D$14,3,FALSE)</f>
        <v>Herbal Tea</v>
      </c>
      <c r="T3260" t="str">
        <f>VLOOKUP(M3260,Product!$A$1:$D$14,4,FALSE)</f>
        <v>Decaf</v>
      </c>
    </row>
    <row r="3261" spans="1:20" x14ac:dyDescent="0.3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s="2">
        <v>43281</v>
      </c>
      <c r="O3261" t="str">
        <f>VLOOKUP(L3261,Location!$A$1:$D$157,2,FALSE)</f>
        <v>Massachusetts</v>
      </c>
      <c r="P3261" t="str">
        <f>VLOOKUP(L3261,Location!$A$1:$D$157,3,FALSE)</f>
        <v>East</v>
      </c>
      <c r="Q3261" t="str">
        <f>VLOOKUP(L3261,Location!$A$1:$D$157,4,FALSE)</f>
        <v>Major Market</v>
      </c>
      <c r="R3261" t="str">
        <f>VLOOKUP(M3261,Product!$A$1:$D$14,2,FALSE)</f>
        <v>Darjeeling</v>
      </c>
      <c r="S3261" t="str">
        <f>VLOOKUP(M3261,Product!$A$1:$D$14,3,FALSE)</f>
        <v>Tea</v>
      </c>
      <c r="T3261" t="str">
        <f>VLOOKUP(M3261,Product!$A$1:$D$14,4,FALSE)</f>
        <v>Regular</v>
      </c>
    </row>
    <row r="3262" spans="1:20" x14ac:dyDescent="0.3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s="2">
        <v>43281</v>
      </c>
      <c r="O3262" t="str">
        <f>VLOOKUP(L3262,Location!$A$1:$D$157,2,FALSE)</f>
        <v>Massachusetts</v>
      </c>
      <c r="P3262" t="str">
        <f>VLOOKUP(L3262,Location!$A$1:$D$157,3,FALSE)</f>
        <v>East</v>
      </c>
      <c r="Q3262" t="str">
        <f>VLOOKUP(L3262,Location!$A$1:$D$157,4,FALSE)</f>
        <v>Major Market</v>
      </c>
      <c r="R3262" t="str">
        <f>VLOOKUP(M3262,Product!$A$1:$D$14,2,FALSE)</f>
        <v>Green Tea</v>
      </c>
      <c r="S3262" t="str">
        <f>VLOOKUP(M3262,Product!$A$1:$D$14,3,FALSE)</f>
        <v>Tea</v>
      </c>
      <c r="T3262" t="str">
        <f>VLOOKUP(M3262,Product!$A$1:$D$14,4,FALSE)</f>
        <v>Regular</v>
      </c>
    </row>
    <row r="3263" spans="1:20" x14ac:dyDescent="0.3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s="2">
        <v>43281</v>
      </c>
      <c r="O3263" t="str">
        <f>VLOOKUP(L3263,Location!$A$1:$D$157,2,FALSE)</f>
        <v>Massachusetts</v>
      </c>
      <c r="P3263" t="str">
        <f>VLOOKUP(L3263,Location!$A$1:$D$157,3,FALSE)</f>
        <v>East</v>
      </c>
      <c r="Q3263" t="str">
        <f>VLOOKUP(L3263,Location!$A$1:$D$157,4,FALSE)</f>
        <v>Major Market</v>
      </c>
      <c r="R3263" t="str">
        <f>VLOOKUP(M3263,Product!$A$1:$D$14,2,FALSE)</f>
        <v>Caffe Mocha</v>
      </c>
      <c r="S3263" t="str">
        <f>VLOOKUP(M3263,Product!$A$1:$D$14,3,FALSE)</f>
        <v>Espresso</v>
      </c>
      <c r="T3263" t="str">
        <f>VLOOKUP(M3263,Product!$A$1:$D$14,4,FALSE)</f>
        <v>Regular</v>
      </c>
    </row>
    <row r="3264" spans="1:20" x14ac:dyDescent="0.3">
      <c r="A3264">
        <v>112</v>
      </c>
      <c r="B3264">
        <v>146</v>
      </c>
      <c r="C3264">
        <v>288</v>
      </c>
      <c r="D3264">
        <v>172</v>
      </c>
      <c r="E3264">
        <v>60</v>
      </c>
      <c r="F3264">
        <v>40</v>
      </c>
      <c r="G3264">
        <v>1304</v>
      </c>
      <c r="H3264">
        <v>100</v>
      </c>
      <c r="I3264">
        <v>139</v>
      </c>
      <c r="J3264">
        <v>150</v>
      </c>
      <c r="K3264">
        <v>280</v>
      </c>
      <c r="L3264">
        <v>339</v>
      </c>
      <c r="M3264">
        <v>7</v>
      </c>
      <c r="N3264" s="2">
        <v>43281</v>
      </c>
      <c r="O3264" t="str">
        <f>VLOOKUP(L3264,Location!$A$1:$D$157,2,FALSE)</f>
        <v>Massachusetts</v>
      </c>
      <c r="P3264" t="str">
        <f>VLOOKUP(L3264,Location!$A$1:$D$157,3,FALSE)</f>
        <v>East</v>
      </c>
      <c r="Q3264" t="str">
        <f>VLOOKUP(L3264,Location!$A$1:$D$157,4,FALSE)</f>
        <v>Major Market</v>
      </c>
      <c r="R3264" t="str">
        <f>VLOOKUP(M3264,Product!$A$1:$D$14,2,FALSE)</f>
        <v>Regular Espresso</v>
      </c>
      <c r="S3264" t="str">
        <f>VLOOKUP(M3264,Product!$A$1:$D$14,3,FALSE)</f>
        <v>Espresso</v>
      </c>
      <c r="T3264" t="str">
        <f>VLOOKUP(M3264,Product!$A$1:$D$14,4,FALSE)</f>
        <v>Regular</v>
      </c>
    </row>
    <row r="3265" spans="1:20" x14ac:dyDescent="0.3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s="2">
        <v>43281</v>
      </c>
      <c r="O3265" t="str">
        <f>VLOOKUP(L3265,Location!$A$1:$D$157,2,FALSE)</f>
        <v>Massachusetts</v>
      </c>
      <c r="P3265" t="str">
        <f>VLOOKUP(L3265,Location!$A$1:$D$157,3,FALSE)</f>
        <v>East</v>
      </c>
      <c r="Q3265" t="str">
        <f>VLOOKUP(L3265,Location!$A$1:$D$157,4,FALSE)</f>
        <v>Major Market</v>
      </c>
      <c r="R3265" t="str">
        <f>VLOOKUP(M3265,Product!$A$1:$D$14,2,FALSE)</f>
        <v>Columbian</v>
      </c>
      <c r="S3265" t="str">
        <f>VLOOKUP(M3265,Product!$A$1:$D$14,3,FALSE)</f>
        <v>Coffee</v>
      </c>
      <c r="T3265" t="str">
        <f>VLOOKUP(M3265,Product!$A$1:$D$14,4,FALSE)</f>
        <v>Regular</v>
      </c>
    </row>
    <row r="3266" spans="1:20" x14ac:dyDescent="0.3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s="2">
        <v>43281</v>
      </c>
      <c r="O3266" t="str">
        <f>VLOOKUP(L3266,Location!$A$1:$D$157,2,FALSE)</f>
        <v>New Hampshire</v>
      </c>
      <c r="P3266" t="str">
        <f>VLOOKUP(L3266,Location!$A$1:$D$157,3,FALSE)</f>
        <v>East</v>
      </c>
      <c r="Q3266" t="str">
        <f>VLOOKUP(L3266,Location!$A$1:$D$157,4,FALSE)</f>
        <v>Small Market</v>
      </c>
      <c r="R3266" t="str">
        <f>VLOOKUP(M3266,Product!$A$1:$D$14,2,FALSE)</f>
        <v>Lemon</v>
      </c>
      <c r="S3266" t="str">
        <f>VLOOKUP(M3266,Product!$A$1:$D$14,3,FALSE)</f>
        <v>Herbal Tea</v>
      </c>
      <c r="T3266" t="str">
        <f>VLOOKUP(M3266,Product!$A$1:$D$14,4,FALSE)</f>
        <v>Decaf</v>
      </c>
    </row>
    <row r="3267" spans="1:20" x14ac:dyDescent="0.3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s="2">
        <v>43281</v>
      </c>
      <c r="O3267" t="str">
        <f>VLOOKUP(L3267,Location!$A$1:$D$157,2,FALSE)</f>
        <v>New Hampshire</v>
      </c>
      <c r="P3267" t="str">
        <f>VLOOKUP(L3267,Location!$A$1:$D$157,3,FALSE)</f>
        <v>East</v>
      </c>
      <c r="Q3267" t="str">
        <f>VLOOKUP(L3267,Location!$A$1:$D$157,4,FALSE)</f>
        <v>Small Market</v>
      </c>
      <c r="R3267" t="str">
        <f>VLOOKUP(M3267,Product!$A$1:$D$14,2,FALSE)</f>
        <v>Darjeeling</v>
      </c>
      <c r="S3267" t="str">
        <f>VLOOKUP(M3267,Product!$A$1:$D$14,3,FALSE)</f>
        <v>Tea</v>
      </c>
      <c r="T3267" t="str">
        <f>VLOOKUP(M3267,Product!$A$1:$D$14,4,FALSE)</f>
        <v>Regular</v>
      </c>
    </row>
    <row r="3268" spans="1:20" x14ac:dyDescent="0.3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2">
        <v>43281</v>
      </c>
      <c r="O3268" t="str">
        <f>VLOOKUP(L3268,Location!$A$1:$D$157,2,FALSE)</f>
        <v>New Hampshire</v>
      </c>
      <c r="P3268" t="str">
        <f>VLOOKUP(L3268,Location!$A$1:$D$157,3,FALSE)</f>
        <v>East</v>
      </c>
      <c r="Q3268" t="str">
        <f>VLOOKUP(L3268,Location!$A$1:$D$157,4,FALSE)</f>
        <v>Small Market</v>
      </c>
      <c r="R3268" t="str">
        <f>VLOOKUP(M3268,Product!$A$1:$D$14,2,FALSE)</f>
        <v>Green Tea</v>
      </c>
      <c r="S3268" t="str">
        <f>VLOOKUP(M3268,Product!$A$1:$D$14,3,FALSE)</f>
        <v>Tea</v>
      </c>
      <c r="T3268" t="str">
        <f>VLOOKUP(M3268,Product!$A$1:$D$14,4,FALSE)</f>
        <v>Regular</v>
      </c>
    </row>
    <row r="3269" spans="1:20" x14ac:dyDescent="0.3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s="2">
        <v>43281</v>
      </c>
      <c r="O3269" t="str">
        <f>VLOOKUP(L3269,Location!$A$1:$D$157,2,FALSE)</f>
        <v>New Hampshire</v>
      </c>
      <c r="P3269" t="str">
        <f>VLOOKUP(L3269,Location!$A$1:$D$157,3,FALSE)</f>
        <v>East</v>
      </c>
      <c r="Q3269" t="str">
        <f>VLOOKUP(L3269,Location!$A$1:$D$157,4,FALSE)</f>
        <v>Small Market</v>
      </c>
      <c r="R3269" t="str">
        <f>VLOOKUP(M3269,Product!$A$1:$D$14,2,FALSE)</f>
        <v>Caffe Mocha</v>
      </c>
      <c r="S3269" t="str">
        <f>VLOOKUP(M3269,Product!$A$1:$D$14,3,FALSE)</f>
        <v>Espresso</v>
      </c>
      <c r="T3269" t="str">
        <f>VLOOKUP(M3269,Product!$A$1:$D$14,4,FALSE)</f>
        <v>Regular</v>
      </c>
    </row>
    <row r="3270" spans="1:20" x14ac:dyDescent="0.3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s="2">
        <v>43281</v>
      </c>
      <c r="O3270" t="str">
        <f>VLOOKUP(L3270,Location!$A$1:$D$157,2,FALSE)</f>
        <v>New Hampshire</v>
      </c>
      <c r="P3270" t="str">
        <f>VLOOKUP(L3270,Location!$A$1:$D$157,3,FALSE)</f>
        <v>East</v>
      </c>
      <c r="Q3270" t="str">
        <f>VLOOKUP(L3270,Location!$A$1:$D$157,4,FALSE)</f>
        <v>Small Market</v>
      </c>
      <c r="R3270" t="str">
        <f>VLOOKUP(M3270,Product!$A$1:$D$14,2,FALSE)</f>
        <v>Regular Espresso</v>
      </c>
      <c r="S3270" t="str">
        <f>VLOOKUP(M3270,Product!$A$1:$D$14,3,FALSE)</f>
        <v>Espresso</v>
      </c>
      <c r="T3270" t="str">
        <f>VLOOKUP(M3270,Product!$A$1:$D$14,4,FALSE)</f>
        <v>Regular</v>
      </c>
    </row>
    <row r="3271" spans="1:20" x14ac:dyDescent="0.3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s="2">
        <v>43281</v>
      </c>
      <c r="O3271" t="str">
        <f>VLOOKUP(L3271,Location!$A$1:$D$157,2,FALSE)</f>
        <v>New Hampshire</v>
      </c>
      <c r="P3271" t="str">
        <f>VLOOKUP(L3271,Location!$A$1:$D$157,3,FALSE)</f>
        <v>East</v>
      </c>
      <c r="Q3271" t="str">
        <f>VLOOKUP(L3271,Location!$A$1:$D$157,4,FALSE)</f>
        <v>Small Market</v>
      </c>
      <c r="R3271" t="str">
        <f>VLOOKUP(M3271,Product!$A$1:$D$14,2,FALSE)</f>
        <v>Amaretto</v>
      </c>
      <c r="S3271" t="str">
        <f>VLOOKUP(M3271,Product!$A$1:$D$14,3,FALSE)</f>
        <v>Coffee</v>
      </c>
      <c r="T3271" t="str">
        <f>VLOOKUP(M3271,Product!$A$1:$D$14,4,FALSE)</f>
        <v>Regular</v>
      </c>
    </row>
    <row r="3272" spans="1:20" x14ac:dyDescent="0.3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s="2">
        <v>43281</v>
      </c>
      <c r="O3272" t="str">
        <f>VLOOKUP(L3272,Location!$A$1:$D$157,2,FALSE)</f>
        <v>New Hampshire</v>
      </c>
      <c r="P3272" t="str">
        <f>VLOOKUP(L3272,Location!$A$1:$D$157,3,FALSE)</f>
        <v>East</v>
      </c>
      <c r="Q3272" t="str">
        <f>VLOOKUP(L3272,Location!$A$1:$D$157,4,FALSE)</f>
        <v>Small Market</v>
      </c>
      <c r="R3272" t="str">
        <f>VLOOKUP(M3272,Product!$A$1:$D$14,2,FALSE)</f>
        <v>Columbian</v>
      </c>
      <c r="S3272" t="str">
        <f>VLOOKUP(M3272,Product!$A$1:$D$14,3,FALSE)</f>
        <v>Coffee</v>
      </c>
      <c r="T3272" t="str">
        <f>VLOOKUP(M3272,Product!$A$1:$D$14,4,FALSE)</f>
        <v>Regular</v>
      </c>
    </row>
    <row r="3273" spans="1:20" x14ac:dyDescent="0.3">
      <c r="A3273">
        <v>536</v>
      </c>
      <c r="B3273">
        <v>523</v>
      </c>
      <c r="C3273">
        <v>786</v>
      </c>
      <c r="D3273">
        <v>263</v>
      </c>
      <c r="E3273">
        <v>126</v>
      </c>
      <c r="F3273">
        <v>102</v>
      </c>
      <c r="G3273">
        <v>1781</v>
      </c>
      <c r="H3273">
        <v>310</v>
      </c>
      <c r="I3273">
        <v>186</v>
      </c>
      <c r="J3273">
        <v>410</v>
      </c>
      <c r="K3273">
        <v>610</v>
      </c>
      <c r="L3273">
        <v>516</v>
      </c>
      <c r="M3273">
        <v>9</v>
      </c>
      <c r="N3273" s="2">
        <v>43281</v>
      </c>
      <c r="O3273" t="str">
        <f>VLOOKUP(L3273,Location!$A$1:$D$157,2,FALSE)</f>
        <v>New York</v>
      </c>
      <c r="P3273" t="str">
        <f>VLOOKUP(L3273,Location!$A$1:$D$157,3,FALSE)</f>
        <v>East</v>
      </c>
      <c r="Q3273" t="str">
        <f>VLOOKUP(L3273,Location!$A$1:$D$157,4,FALSE)</f>
        <v>Major Market</v>
      </c>
      <c r="R3273" t="str">
        <f>VLOOKUP(M3273,Product!$A$1:$D$14,2,FALSE)</f>
        <v>Lemon</v>
      </c>
      <c r="S3273" t="str">
        <f>VLOOKUP(M3273,Product!$A$1:$D$14,3,FALSE)</f>
        <v>Herbal Tea</v>
      </c>
      <c r="T3273" t="str">
        <f>VLOOKUP(M3273,Product!$A$1:$D$14,4,FALSE)</f>
        <v>Decaf</v>
      </c>
    </row>
    <row r="3274" spans="1:20" x14ac:dyDescent="0.3">
      <c r="A3274">
        <v>-226</v>
      </c>
      <c r="B3274">
        <v>-62</v>
      </c>
      <c r="C3274">
        <v>196</v>
      </c>
      <c r="D3274">
        <v>290</v>
      </c>
      <c r="E3274">
        <v>95</v>
      </c>
      <c r="F3274">
        <v>80</v>
      </c>
      <c r="G3274">
        <v>3076</v>
      </c>
      <c r="H3274">
        <v>-110</v>
      </c>
      <c r="I3274">
        <v>155</v>
      </c>
      <c r="J3274">
        <v>-40</v>
      </c>
      <c r="K3274">
        <v>150</v>
      </c>
      <c r="L3274">
        <v>914</v>
      </c>
      <c r="M3274">
        <v>10</v>
      </c>
      <c r="N3274" s="2">
        <v>43281</v>
      </c>
      <c r="O3274" t="str">
        <f>VLOOKUP(L3274,Location!$A$1:$D$157,2,FALSE)</f>
        <v>New York</v>
      </c>
      <c r="P3274" t="str">
        <f>VLOOKUP(L3274,Location!$A$1:$D$157,3,FALSE)</f>
        <v>East</v>
      </c>
      <c r="Q3274" t="str">
        <f>VLOOKUP(L3274,Location!$A$1:$D$157,4,FALSE)</f>
        <v>Major Market</v>
      </c>
      <c r="R3274" t="str">
        <f>VLOOKUP(M3274,Product!$A$1:$D$14,2,FALSE)</f>
        <v>Mint</v>
      </c>
      <c r="S3274" t="str">
        <f>VLOOKUP(M3274,Product!$A$1:$D$14,3,FALSE)</f>
        <v>Herbal Tea</v>
      </c>
      <c r="T3274" t="str">
        <f>VLOOKUP(M3274,Product!$A$1:$D$14,4,FALSE)</f>
        <v>Decaf</v>
      </c>
    </row>
    <row r="3275" spans="1:20" x14ac:dyDescent="0.3">
      <c r="A3275">
        <v>190</v>
      </c>
      <c r="B3275">
        <v>185</v>
      </c>
      <c r="C3275">
        <v>309</v>
      </c>
      <c r="D3275">
        <v>156</v>
      </c>
      <c r="E3275">
        <v>44</v>
      </c>
      <c r="F3275">
        <v>35</v>
      </c>
      <c r="G3275">
        <v>1007</v>
      </c>
      <c r="H3275">
        <v>160</v>
      </c>
      <c r="I3275">
        <v>86</v>
      </c>
      <c r="J3275">
        <v>200</v>
      </c>
      <c r="K3275">
        <v>330</v>
      </c>
      <c r="L3275">
        <v>212</v>
      </c>
      <c r="M3275">
        <v>11</v>
      </c>
      <c r="N3275" s="2">
        <v>43281</v>
      </c>
      <c r="O3275" t="str">
        <f>VLOOKUP(L3275,Location!$A$1:$D$157,2,FALSE)</f>
        <v>New York</v>
      </c>
      <c r="P3275" t="str">
        <f>VLOOKUP(L3275,Location!$A$1:$D$157,3,FALSE)</f>
        <v>East</v>
      </c>
      <c r="Q3275" t="str">
        <f>VLOOKUP(L3275,Location!$A$1:$D$157,4,FALSE)</f>
        <v>Major Market</v>
      </c>
      <c r="R3275" t="str">
        <f>VLOOKUP(M3275,Product!$A$1:$D$14,2,FALSE)</f>
        <v>Darjeeling</v>
      </c>
      <c r="S3275" t="str">
        <f>VLOOKUP(M3275,Product!$A$1:$D$14,3,FALSE)</f>
        <v>Tea</v>
      </c>
      <c r="T3275" t="str">
        <f>VLOOKUP(M3275,Product!$A$1:$D$14,4,FALSE)</f>
        <v>Regular</v>
      </c>
    </row>
    <row r="3276" spans="1:20" x14ac:dyDescent="0.3">
      <c r="A3276">
        <v>153</v>
      </c>
      <c r="B3276">
        <v>152</v>
      </c>
      <c r="C3276">
        <v>254</v>
      </c>
      <c r="D3276">
        <v>87</v>
      </c>
      <c r="E3276">
        <v>38</v>
      </c>
      <c r="F3276">
        <v>29</v>
      </c>
      <c r="G3276">
        <v>952</v>
      </c>
      <c r="H3276">
        <v>120</v>
      </c>
      <c r="I3276">
        <v>114</v>
      </c>
      <c r="J3276">
        <v>160</v>
      </c>
      <c r="K3276">
        <v>270</v>
      </c>
      <c r="L3276">
        <v>914</v>
      </c>
      <c r="M3276">
        <v>12</v>
      </c>
      <c r="N3276" s="2">
        <v>43281</v>
      </c>
      <c r="O3276" t="str">
        <f>VLOOKUP(L3276,Location!$A$1:$D$157,2,FALSE)</f>
        <v>New York</v>
      </c>
      <c r="P3276" t="str">
        <f>VLOOKUP(L3276,Location!$A$1:$D$157,3,FALSE)</f>
        <v>East</v>
      </c>
      <c r="Q3276" t="str">
        <f>VLOOKUP(L3276,Location!$A$1:$D$157,4,FALSE)</f>
        <v>Major Market</v>
      </c>
      <c r="R3276" t="str">
        <f>VLOOKUP(M3276,Product!$A$1:$D$14,2,FALSE)</f>
        <v>Earl Grey</v>
      </c>
      <c r="S3276" t="str">
        <f>VLOOKUP(M3276,Product!$A$1:$D$14,3,FALSE)</f>
        <v>Tea</v>
      </c>
      <c r="T3276" t="str">
        <f>VLOOKUP(M3276,Product!$A$1:$D$14,4,FALSE)</f>
        <v>Regular</v>
      </c>
    </row>
    <row r="3277" spans="1:20" x14ac:dyDescent="0.3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s="2">
        <v>43281</v>
      </c>
      <c r="O3277" t="str">
        <f>VLOOKUP(L3277,Location!$A$1:$D$157,2,FALSE)</f>
        <v>New York</v>
      </c>
      <c r="P3277" t="str">
        <f>VLOOKUP(L3277,Location!$A$1:$D$157,3,FALSE)</f>
        <v>East</v>
      </c>
      <c r="Q3277" t="str">
        <f>VLOOKUP(L3277,Location!$A$1:$D$157,4,FALSE)</f>
        <v>Major Market</v>
      </c>
      <c r="R3277" t="str">
        <f>VLOOKUP(M3277,Product!$A$1:$D$14,2,FALSE)</f>
        <v>Green Tea</v>
      </c>
      <c r="S3277" t="str">
        <f>VLOOKUP(M3277,Product!$A$1:$D$14,3,FALSE)</f>
        <v>Tea</v>
      </c>
      <c r="T3277" t="str">
        <f>VLOOKUP(M3277,Product!$A$1:$D$14,4,FALSE)</f>
        <v>Regular</v>
      </c>
    </row>
    <row r="3278" spans="1:20" x14ac:dyDescent="0.3">
      <c r="A3278">
        <v>-367</v>
      </c>
      <c r="B3278">
        <v>-85</v>
      </c>
      <c r="C3278">
        <v>76</v>
      </c>
      <c r="D3278">
        <v>187</v>
      </c>
      <c r="E3278">
        <v>168</v>
      </c>
      <c r="F3278">
        <v>147</v>
      </c>
      <c r="G3278">
        <v>2321</v>
      </c>
      <c r="H3278">
        <v>-240</v>
      </c>
      <c r="I3278">
        <v>164</v>
      </c>
      <c r="J3278">
        <v>-80</v>
      </c>
      <c r="K3278">
        <v>70</v>
      </c>
      <c r="L3278">
        <v>347</v>
      </c>
      <c r="M3278">
        <v>5</v>
      </c>
      <c r="N3278" s="2">
        <v>43281</v>
      </c>
      <c r="O3278" t="str">
        <f>VLOOKUP(L3278,Location!$A$1:$D$157,2,FALSE)</f>
        <v>New York</v>
      </c>
      <c r="P3278" t="str">
        <f>VLOOKUP(L3278,Location!$A$1:$D$157,3,FALSE)</f>
        <v>East</v>
      </c>
      <c r="Q3278" t="str">
        <f>VLOOKUP(L3278,Location!$A$1:$D$157,4,FALSE)</f>
        <v>Major Market</v>
      </c>
      <c r="R3278" t="str">
        <f>VLOOKUP(M3278,Product!$A$1:$D$14,2,FALSE)</f>
        <v>Caffe Mocha</v>
      </c>
      <c r="S3278" t="str">
        <f>VLOOKUP(M3278,Product!$A$1:$D$14,3,FALSE)</f>
        <v>Espresso</v>
      </c>
      <c r="T3278" t="str">
        <f>VLOOKUP(M3278,Product!$A$1:$D$14,4,FALSE)</f>
        <v>Regular</v>
      </c>
    </row>
    <row r="3279" spans="1:20" x14ac:dyDescent="0.3">
      <c r="A3279">
        <v>251</v>
      </c>
      <c r="B3279">
        <v>280</v>
      </c>
      <c r="C3279">
        <v>541</v>
      </c>
      <c r="D3279">
        <v>281</v>
      </c>
      <c r="E3279">
        <v>91</v>
      </c>
      <c r="F3279">
        <v>74</v>
      </c>
      <c r="G3279">
        <v>1355</v>
      </c>
      <c r="H3279">
        <v>190</v>
      </c>
      <c r="I3279">
        <v>186</v>
      </c>
      <c r="J3279">
        <v>280</v>
      </c>
      <c r="K3279">
        <v>530</v>
      </c>
      <c r="L3279">
        <v>631</v>
      </c>
      <c r="M3279">
        <v>7</v>
      </c>
      <c r="N3279" s="2">
        <v>43281</v>
      </c>
      <c r="O3279" t="str">
        <f>VLOOKUP(L3279,Location!$A$1:$D$157,2,FALSE)</f>
        <v>New York</v>
      </c>
      <c r="P3279" t="str">
        <f>VLOOKUP(L3279,Location!$A$1:$D$157,3,FALSE)</f>
        <v>East</v>
      </c>
      <c r="Q3279" t="str">
        <f>VLOOKUP(L3279,Location!$A$1:$D$157,4,FALSE)</f>
        <v>Major Market</v>
      </c>
      <c r="R3279" t="str">
        <f>VLOOKUP(M3279,Product!$A$1:$D$14,2,FALSE)</f>
        <v>Regular Espresso</v>
      </c>
      <c r="S3279" t="str">
        <f>VLOOKUP(M3279,Product!$A$1:$D$14,3,FALSE)</f>
        <v>Espresso</v>
      </c>
      <c r="T3279" t="str">
        <f>VLOOKUP(M3279,Product!$A$1:$D$14,4,FALSE)</f>
        <v>Regular</v>
      </c>
    </row>
    <row r="3280" spans="1:20" x14ac:dyDescent="0.3">
      <c r="A3280">
        <v>511</v>
      </c>
      <c r="B3280">
        <v>548</v>
      </c>
      <c r="C3280">
        <v>904</v>
      </c>
      <c r="D3280">
        <v>398</v>
      </c>
      <c r="E3280">
        <v>166</v>
      </c>
      <c r="F3280">
        <v>127</v>
      </c>
      <c r="G3280">
        <v>2654</v>
      </c>
      <c r="H3280">
        <v>370</v>
      </c>
      <c r="I3280">
        <v>271</v>
      </c>
      <c r="J3280">
        <v>520</v>
      </c>
      <c r="K3280">
        <v>860</v>
      </c>
      <c r="L3280">
        <v>716</v>
      </c>
      <c r="M3280">
        <v>2</v>
      </c>
      <c r="N3280" s="2">
        <v>43281</v>
      </c>
      <c r="O3280" t="str">
        <f>VLOOKUP(L3280,Location!$A$1:$D$157,2,FALSE)</f>
        <v>New York</v>
      </c>
      <c r="P3280" t="str">
        <f>VLOOKUP(L3280,Location!$A$1:$D$157,3,FALSE)</f>
        <v>East</v>
      </c>
      <c r="Q3280" t="str">
        <f>VLOOKUP(L3280,Location!$A$1:$D$157,4,FALSE)</f>
        <v>Major Market</v>
      </c>
      <c r="R3280" t="str">
        <f>VLOOKUP(M3280,Product!$A$1:$D$14,2,FALSE)</f>
        <v>Columbian</v>
      </c>
      <c r="S3280" t="str">
        <f>VLOOKUP(M3280,Product!$A$1:$D$14,3,FALSE)</f>
        <v>Coffee</v>
      </c>
      <c r="T3280" t="str">
        <f>VLOOKUP(M3280,Product!$A$1:$D$14,4,FALSE)</f>
        <v>Regular</v>
      </c>
    </row>
    <row r="3281" spans="1:20" x14ac:dyDescent="0.3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s="2">
        <v>43281</v>
      </c>
      <c r="O3281" t="str">
        <f>VLOOKUP(L3281,Location!$A$1:$D$157,2,FALSE)</f>
        <v>Louisiana</v>
      </c>
      <c r="P3281" t="str">
        <f>VLOOKUP(L3281,Location!$A$1:$D$157,3,FALSE)</f>
        <v>South</v>
      </c>
      <c r="Q3281" t="str">
        <f>VLOOKUP(L3281,Location!$A$1:$D$157,4,FALSE)</f>
        <v>Small Market</v>
      </c>
      <c r="R3281" t="str">
        <f>VLOOKUP(M3281,Product!$A$1:$D$14,2,FALSE)</f>
        <v>Chamomile</v>
      </c>
      <c r="S3281" t="str">
        <f>VLOOKUP(M3281,Product!$A$1:$D$14,3,FALSE)</f>
        <v>Herbal Tea</v>
      </c>
      <c r="T3281" t="str">
        <f>VLOOKUP(M3281,Product!$A$1:$D$14,4,FALSE)</f>
        <v>Decaf</v>
      </c>
    </row>
    <row r="3282" spans="1:20" x14ac:dyDescent="0.3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s="2">
        <v>43281</v>
      </c>
      <c r="O3282" t="str">
        <f>VLOOKUP(L3282,Location!$A$1:$D$157,2,FALSE)</f>
        <v>Louisiana</v>
      </c>
      <c r="P3282" t="str">
        <f>VLOOKUP(L3282,Location!$A$1:$D$157,3,FALSE)</f>
        <v>South</v>
      </c>
      <c r="Q3282" t="str">
        <f>VLOOKUP(L3282,Location!$A$1:$D$157,4,FALSE)</f>
        <v>Small Market</v>
      </c>
      <c r="R3282" t="str">
        <f>VLOOKUP(M3282,Product!$A$1:$D$14,2,FALSE)</f>
        <v>Lemon</v>
      </c>
      <c r="S3282" t="str">
        <f>VLOOKUP(M3282,Product!$A$1:$D$14,3,FALSE)</f>
        <v>Herbal Tea</v>
      </c>
      <c r="T3282" t="str">
        <f>VLOOKUP(M3282,Product!$A$1:$D$14,4,FALSE)</f>
        <v>Decaf</v>
      </c>
    </row>
    <row r="3283" spans="1:20" x14ac:dyDescent="0.3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s="2">
        <v>43281</v>
      </c>
      <c r="O3283" t="str">
        <f>VLOOKUP(L3283,Location!$A$1:$D$157,2,FALSE)</f>
        <v>Louisiana</v>
      </c>
      <c r="P3283" t="str">
        <f>VLOOKUP(L3283,Location!$A$1:$D$157,3,FALSE)</f>
        <v>South</v>
      </c>
      <c r="Q3283" t="str">
        <f>VLOOKUP(L3283,Location!$A$1:$D$157,4,FALSE)</f>
        <v>Small Market</v>
      </c>
      <c r="R3283" t="str">
        <f>VLOOKUP(M3283,Product!$A$1:$D$14,2,FALSE)</f>
        <v>Columbian</v>
      </c>
      <c r="S3283" t="str">
        <f>VLOOKUP(M3283,Product!$A$1:$D$14,3,FALSE)</f>
        <v>Coffee</v>
      </c>
      <c r="T3283" t="str">
        <f>VLOOKUP(M3283,Product!$A$1:$D$14,4,FALSE)</f>
        <v>Regular</v>
      </c>
    </row>
    <row r="3284" spans="1:20" x14ac:dyDescent="0.3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s="2">
        <v>43281</v>
      </c>
      <c r="O3284" t="str">
        <f>VLOOKUP(L3284,Location!$A$1:$D$157,2,FALSE)</f>
        <v>Louisiana</v>
      </c>
      <c r="P3284" t="str">
        <f>VLOOKUP(L3284,Location!$A$1:$D$157,3,FALSE)</f>
        <v>South</v>
      </c>
      <c r="Q3284" t="str">
        <f>VLOOKUP(L3284,Location!$A$1:$D$157,4,FALSE)</f>
        <v>Small Market</v>
      </c>
      <c r="R3284" t="str">
        <f>VLOOKUP(M3284,Product!$A$1:$D$14,2,FALSE)</f>
        <v>Decaf Irish Cream</v>
      </c>
      <c r="S3284" t="str">
        <f>VLOOKUP(M3284,Product!$A$1:$D$14,3,FALSE)</f>
        <v>Coffee</v>
      </c>
      <c r="T3284" t="str">
        <f>VLOOKUP(M3284,Product!$A$1:$D$14,4,FALSE)</f>
        <v>Decaf</v>
      </c>
    </row>
    <row r="3285" spans="1:20" x14ac:dyDescent="0.3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s="2">
        <v>43281</v>
      </c>
      <c r="O3285" t="str">
        <f>VLOOKUP(L3285,Location!$A$1:$D$157,2,FALSE)</f>
        <v>Louisiana</v>
      </c>
      <c r="P3285" t="str">
        <f>VLOOKUP(L3285,Location!$A$1:$D$157,3,FALSE)</f>
        <v>South</v>
      </c>
      <c r="Q3285" t="str">
        <f>VLOOKUP(L3285,Location!$A$1:$D$157,4,FALSE)</f>
        <v>Small Market</v>
      </c>
      <c r="R3285" t="str">
        <f>VLOOKUP(M3285,Product!$A$1:$D$14,2,FALSE)</f>
        <v>Caffe Latte</v>
      </c>
      <c r="S3285" t="str">
        <f>VLOOKUP(M3285,Product!$A$1:$D$14,3,FALSE)</f>
        <v>Espresso</v>
      </c>
      <c r="T3285" t="str">
        <f>VLOOKUP(M3285,Product!$A$1:$D$14,4,FALSE)</f>
        <v>Regular</v>
      </c>
    </row>
    <row r="3286" spans="1:20" x14ac:dyDescent="0.3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2">
        <v>43281</v>
      </c>
      <c r="O3286" t="str">
        <f>VLOOKUP(L3286,Location!$A$1:$D$157,2,FALSE)</f>
        <v>Louisiana</v>
      </c>
      <c r="P3286" t="str">
        <f>VLOOKUP(L3286,Location!$A$1:$D$157,3,FALSE)</f>
        <v>South</v>
      </c>
      <c r="Q3286" t="str">
        <f>VLOOKUP(L3286,Location!$A$1:$D$157,4,FALSE)</f>
        <v>Small Market</v>
      </c>
      <c r="R3286" t="str">
        <f>VLOOKUP(M3286,Product!$A$1:$D$14,2,FALSE)</f>
        <v>Caffe Mocha</v>
      </c>
      <c r="S3286" t="str">
        <f>VLOOKUP(M3286,Product!$A$1:$D$14,3,FALSE)</f>
        <v>Espresso</v>
      </c>
      <c r="T3286" t="str">
        <f>VLOOKUP(M3286,Product!$A$1:$D$14,4,FALSE)</f>
        <v>Regular</v>
      </c>
    </row>
    <row r="3287" spans="1:20" x14ac:dyDescent="0.3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s="2">
        <v>43281</v>
      </c>
      <c r="O3287" t="str">
        <f>VLOOKUP(L3287,Location!$A$1:$D$157,2,FALSE)</f>
        <v>Louisiana</v>
      </c>
      <c r="P3287" t="str">
        <f>VLOOKUP(L3287,Location!$A$1:$D$157,3,FALSE)</f>
        <v>South</v>
      </c>
      <c r="Q3287" t="str">
        <f>VLOOKUP(L3287,Location!$A$1:$D$157,4,FALSE)</f>
        <v>Small Market</v>
      </c>
      <c r="R3287" t="str">
        <f>VLOOKUP(M3287,Product!$A$1:$D$14,2,FALSE)</f>
        <v>Decaf Espresso</v>
      </c>
      <c r="S3287" t="str">
        <f>VLOOKUP(M3287,Product!$A$1:$D$14,3,FALSE)</f>
        <v>Espresso</v>
      </c>
      <c r="T3287" t="str">
        <f>VLOOKUP(M3287,Product!$A$1:$D$14,4,FALSE)</f>
        <v>Decaf</v>
      </c>
    </row>
    <row r="3288" spans="1:20" x14ac:dyDescent="0.3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s="2">
        <v>43281</v>
      </c>
      <c r="O3288" t="str">
        <f>VLOOKUP(L3288,Location!$A$1:$D$157,2,FALSE)</f>
        <v>New Mexico</v>
      </c>
      <c r="P3288" t="str">
        <f>VLOOKUP(L3288,Location!$A$1:$D$157,3,FALSE)</f>
        <v>South</v>
      </c>
      <c r="Q3288" t="str">
        <f>VLOOKUP(L3288,Location!$A$1:$D$157,4,FALSE)</f>
        <v>Small Market</v>
      </c>
      <c r="R3288" t="str">
        <f>VLOOKUP(M3288,Product!$A$1:$D$14,2,FALSE)</f>
        <v>Chamomile</v>
      </c>
      <c r="S3288" t="str">
        <f>VLOOKUP(M3288,Product!$A$1:$D$14,3,FALSE)</f>
        <v>Herbal Tea</v>
      </c>
      <c r="T3288" t="str">
        <f>VLOOKUP(M3288,Product!$A$1:$D$14,4,FALSE)</f>
        <v>Decaf</v>
      </c>
    </row>
    <row r="3289" spans="1:20" x14ac:dyDescent="0.3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s="2">
        <v>43281</v>
      </c>
      <c r="O3289" t="str">
        <f>VLOOKUP(L3289,Location!$A$1:$D$157,2,FALSE)</f>
        <v>New Mexico</v>
      </c>
      <c r="P3289" t="str">
        <f>VLOOKUP(L3289,Location!$A$1:$D$157,3,FALSE)</f>
        <v>South</v>
      </c>
      <c r="Q3289" t="str">
        <f>VLOOKUP(L3289,Location!$A$1:$D$157,4,FALSE)</f>
        <v>Small Market</v>
      </c>
      <c r="R3289" t="str">
        <f>VLOOKUP(M3289,Product!$A$1:$D$14,2,FALSE)</f>
        <v>Lemon</v>
      </c>
      <c r="S3289" t="str">
        <f>VLOOKUP(M3289,Product!$A$1:$D$14,3,FALSE)</f>
        <v>Herbal Tea</v>
      </c>
      <c r="T3289" t="str">
        <f>VLOOKUP(M3289,Product!$A$1:$D$14,4,FALSE)</f>
        <v>Decaf</v>
      </c>
    </row>
    <row r="3290" spans="1:20" x14ac:dyDescent="0.3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s="2">
        <v>43281</v>
      </c>
      <c r="O3290" t="str">
        <f>VLOOKUP(L3290,Location!$A$1:$D$157,2,FALSE)</f>
        <v>New Mexico</v>
      </c>
      <c r="P3290" t="str">
        <f>VLOOKUP(L3290,Location!$A$1:$D$157,3,FALSE)</f>
        <v>South</v>
      </c>
      <c r="Q3290" t="str">
        <f>VLOOKUP(L3290,Location!$A$1:$D$157,4,FALSE)</f>
        <v>Small Market</v>
      </c>
      <c r="R3290" t="str">
        <f>VLOOKUP(M3290,Product!$A$1:$D$14,2,FALSE)</f>
        <v>Columbian</v>
      </c>
      <c r="S3290" t="str">
        <f>VLOOKUP(M3290,Product!$A$1:$D$14,3,FALSE)</f>
        <v>Coffee</v>
      </c>
      <c r="T3290" t="str">
        <f>VLOOKUP(M3290,Product!$A$1:$D$14,4,FALSE)</f>
        <v>Regular</v>
      </c>
    </row>
    <row r="3291" spans="1:20" x14ac:dyDescent="0.3">
      <c r="A3291">
        <v>-15</v>
      </c>
      <c r="B3291">
        <v>49</v>
      </c>
      <c r="C3291">
        <v>167</v>
      </c>
      <c r="D3291">
        <v>152</v>
      </c>
      <c r="E3291">
        <v>56</v>
      </c>
      <c r="F3291">
        <v>37</v>
      </c>
      <c r="G3291">
        <v>1334</v>
      </c>
      <c r="H3291">
        <v>10</v>
      </c>
      <c r="I3291">
        <v>159</v>
      </c>
      <c r="J3291">
        <v>60</v>
      </c>
      <c r="K3291">
        <v>210</v>
      </c>
      <c r="L3291">
        <v>505</v>
      </c>
      <c r="M3291">
        <v>3</v>
      </c>
      <c r="N3291" s="2">
        <v>43281</v>
      </c>
      <c r="O3291" t="str">
        <f>VLOOKUP(L3291,Location!$A$1:$D$157,2,FALSE)</f>
        <v>New Mexico</v>
      </c>
      <c r="P3291" t="str">
        <f>VLOOKUP(L3291,Location!$A$1:$D$157,3,FALSE)</f>
        <v>South</v>
      </c>
      <c r="Q3291" t="str">
        <f>VLOOKUP(L3291,Location!$A$1:$D$157,4,FALSE)</f>
        <v>Small Market</v>
      </c>
      <c r="R3291" t="str">
        <f>VLOOKUP(M3291,Product!$A$1:$D$14,2,FALSE)</f>
        <v>Decaf Irish Cream</v>
      </c>
      <c r="S3291" t="str">
        <f>VLOOKUP(M3291,Product!$A$1:$D$14,3,FALSE)</f>
        <v>Coffee</v>
      </c>
      <c r="T3291" t="str">
        <f>VLOOKUP(M3291,Product!$A$1:$D$14,4,FALSE)</f>
        <v>Decaf</v>
      </c>
    </row>
    <row r="3292" spans="1:20" x14ac:dyDescent="0.3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s="2">
        <v>43281</v>
      </c>
      <c r="O3292" t="str">
        <f>VLOOKUP(L3292,Location!$A$1:$D$157,2,FALSE)</f>
        <v>New Mexico</v>
      </c>
      <c r="P3292" t="str">
        <f>VLOOKUP(L3292,Location!$A$1:$D$157,3,FALSE)</f>
        <v>South</v>
      </c>
      <c r="Q3292" t="str">
        <f>VLOOKUP(L3292,Location!$A$1:$D$157,4,FALSE)</f>
        <v>Small Market</v>
      </c>
      <c r="R3292" t="str">
        <f>VLOOKUP(M3292,Product!$A$1:$D$14,2,FALSE)</f>
        <v>Caffe Latte</v>
      </c>
      <c r="S3292" t="str">
        <f>VLOOKUP(M3292,Product!$A$1:$D$14,3,FALSE)</f>
        <v>Espresso</v>
      </c>
      <c r="T3292" t="str">
        <f>VLOOKUP(M3292,Product!$A$1:$D$14,4,FALSE)</f>
        <v>Regular</v>
      </c>
    </row>
    <row r="3293" spans="1:20" x14ac:dyDescent="0.3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s="2">
        <v>43281</v>
      </c>
      <c r="O3293" t="str">
        <f>VLOOKUP(L3293,Location!$A$1:$D$157,2,FALSE)</f>
        <v>New Mexico</v>
      </c>
      <c r="P3293" t="str">
        <f>VLOOKUP(L3293,Location!$A$1:$D$157,3,FALSE)</f>
        <v>South</v>
      </c>
      <c r="Q3293" t="str">
        <f>VLOOKUP(L3293,Location!$A$1:$D$157,4,FALSE)</f>
        <v>Small Market</v>
      </c>
      <c r="R3293" t="str">
        <f>VLOOKUP(M3293,Product!$A$1:$D$14,2,FALSE)</f>
        <v>Caffe Mocha</v>
      </c>
      <c r="S3293" t="str">
        <f>VLOOKUP(M3293,Product!$A$1:$D$14,3,FALSE)</f>
        <v>Espresso</v>
      </c>
      <c r="T3293" t="str">
        <f>VLOOKUP(M3293,Product!$A$1:$D$14,4,FALSE)</f>
        <v>Regular</v>
      </c>
    </row>
    <row r="3294" spans="1:20" x14ac:dyDescent="0.3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s="2">
        <v>43281</v>
      </c>
      <c r="O3294" t="str">
        <f>VLOOKUP(L3294,Location!$A$1:$D$157,2,FALSE)</f>
        <v>New Mexico</v>
      </c>
      <c r="P3294" t="str">
        <f>VLOOKUP(L3294,Location!$A$1:$D$157,3,FALSE)</f>
        <v>South</v>
      </c>
      <c r="Q3294" t="str">
        <f>VLOOKUP(L3294,Location!$A$1:$D$157,4,FALSE)</f>
        <v>Small Market</v>
      </c>
      <c r="R3294" t="str">
        <f>VLOOKUP(M3294,Product!$A$1:$D$14,2,FALSE)</f>
        <v>Decaf Espresso</v>
      </c>
      <c r="S3294" t="str">
        <f>VLOOKUP(M3294,Product!$A$1:$D$14,3,FALSE)</f>
        <v>Espresso</v>
      </c>
      <c r="T3294" t="str">
        <f>VLOOKUP(M3294,Product!$A$1:$D$14,4,FALSE)</f>
        <v>Decaf</v>
      </c>
    </row>
    <row r="3295" spans="1:20" x14ac:dyDescent="0.3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s="2">
        <v>43281</v>
      </c>
      <c r="O3295" t="str">
        <f>VLOOKUP(L3295,Location!$A$1:$D$157,2,FALSE)</f>
        <v>Oklahoma</v>
      </c>
      <c r="P3295" t="str">
        <f>VLOOKUP(L3295,Location!$A$1:$D$157,3,FALSE)</f>
        <v>South</v>
      </c>
      <c r="Q3295" t="str">
        <f>VLOOKUP(L3295,Location!$A$1:$D$157,4,FALSE)</f>
        <v>Small Market</v>
      </c>
      <c r="R3295" t="str">
        <f>VLOOKUP(M3295,Product!$A$1:$D$14,2,FALSE)</f>
        <v>Chamomile</v>
      </c>
      <c r="S3295" t="str">
        <f>VLOOKUP(M3295,Product!$A$1:$D$14,3,FALSE)</f>
        <v>Herbal Tea</v>
      </c>
      <c r="T3295" t="str">
        <f>VLOOKUP(M3295,Product!$A$1:$D$14,4,FALSE)</f>
        <v>Decaf</v>
      </c>
    </row>
    <row r="3296" spans="1:20" x14ac:dyDescent="0.3">
      <c r="A3296">
        <v>44</v>
      </c>
      <c r="B3296">
        <v>173</v>
      </c>
      <c r="C3296">
        <v>294</v>
      </c>
      <c r="D3296">
        <v>132</v>
      </c>
      <c r="E3296">
        <v>131</v>
      </c>
      <c r="F3296">
        <v>112</v>
      </c>
      <c r="G3296">
        <v>717</v>
      </c>
      <c r="H3296">
        <v>60</v>
      </c>
      <c r="I3296">
        <v>96</v>
      </c>
      <c r="J3296">
        <v>180</v>
      </c>
      <c r="K3296">
        <v>290</v>
      </c>
      <c r="L3296">
        <v>405</v>
      </c>
      <c r="M3296">
        <v>9</v>
      </c>
      <c r="N3296" s="2">
        <v>43281</v>
      </c>
      <c r="O3296" t="str">
        <f>VLOOKUP(L3296,Location!$A$1:$D$157,2,FALSE)</f>
        <v>Oklahoma</v>
      </c>
      <c r="P3296" t="str">
        <f>VLOOKUP(L3296,Location!$A$1:$D$157,3,FALSE)</f>
        <v>South</v>
      </c>
      <c r="Q3296" t="str">
        <f>VLOOKUP(L3296,Location!$A$1:$D$157,4,FALSE)</f>
        <v>Small Market</v>
      </c>
      <c r="R3296" t="str">
        <f>VLOOKUP(M3296,Product!$A$1:$D$14,2,FALSE)</f>
        <v>Lemon</v>
      </c>
      <c r="S3296" t="str">
        <f>VLOOKUP(M3296,Product!$A$1:$D$14,3,FALSE)</f>
        <v>Herbal Tea</v>
      </c>
      <c r="T3296" t="str">
        <f>VLOOKUP(M3296,Product!$A$1:$D$14,4,FALSE)</f>
        <v>Decaf</v>
      </c>
    </row>
    <row r="3297" spans="1:20" x14ac:dyDescent="0.3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s="2">
        <v>43281</v>
      </c>
      <c r="O3297" t="str">
        <f>VLOOKUP(L3297,Location!$A$1:$D$157,2,FALSE)</f>
        <v>Oklahoma</v>
      </c>
      <c r="P3297" t="str">
        <f>VLOOKUP(L3297,Location!$A$1:$D$157,3,FALSE)</f>
        <v>South</v>
      </c>
      <c r="Q3297" t="str">
        <f>VLOOKUP(L3297,Location!$A$1:$D$157,4,FALSE)</f>
        <v>Small Market</v>
      </c>
      <c r="R3297" t="str">
        <f>VLOOKUP(M3297,Product!$A$1:$D$14,2,FALSE)</f>
        <v>Columbian</v>
      </c>
      <c r="S3297" t="str">
        <f>VLOOKUP(M3297,Product!$A$1:$D$14,3,FALSE)</f>
        <v>Coffee</v>
      </c>
      <c r="T3297" t="str">
        <f>VLOOKUP(M3297,Product!$A$1:$D$14,4,FALSE)</f>
        <v>Regular</v>
      </c>
    </row>
    <row r="3298" spans="1:20" x14ac:dyDescent="0.3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s="2">
        <v>43281</v>
      </c>
      <c r="O3298" t="str">
        <f>VLOOKUP(L3298,Location!$A$1:$D$157,2,FALSE)</f>
        <v>Oklahoma</v>
      </c>
      <c r="P3298" t="str">
        <f>VLOOKUP(L3298,Location!$A$1:$D$157,3,FALSE)</f>
        <v>South</v>
      </c>
      <c r="Q3298" t="str">
        <f>VLOOKUP(L3298,Location!$A$1:$D$157,4,FALSE)</f>
        <v>Small Market</v>
      </c>
      <c r="R3298" t="str">
        <f>VLOOKUP(M3298,Product!$A$1:$D$14,2,FALSE)</f>
        <v>Decaf Irish Cream</v>
      </c>
      <c r="S3298" t="str">
        <f>VLOOKUP(M3298,Product!$A$1:$D$14,3,FALSE)</f>
        <v>Coffee</v>
      </c>
      <c r="T3298" t="str">
        <f>VLOOKUP(M3298,Product!$A$1:$D$14,4,FALSE)</f>
        <v>Decaf</v>
      </c>
    </row>
    <row r="3299" spans="1:20" x14ac:dyDescent="0.3">
      <c r="A3299">
        <v>177</v>
      </c>
      <c r="B3299">
        <v>195</v>
      </c>
      <c r="C3299">
        <v>333</v>
      </c>
      <c r="D3299">
        <v>142</v>
      </c>
      <c r="E3299">
        <v>62</v>
      </c>
      <c r="F3299">
        <v>43</v>
      </c>
      <c r="G3299">
        <v>-942</v>
      </c>
      <c r="H3299">
        <v>110</v>
      </c>
      <c r="I3299">
        <v>160</v>
      </c>
      <c r="J3299">
        <v>160</v>
      </c>
      <c r="K3299">
        <v>280</v>
      </c>
      <c r="L3299">
        <v>405</v>
      </c>
      <c r="M3299">
        <v>4</v>
      </c>
      <c r="N3299" s="2">
        <v>43281</v>
      </c>
      <c r="O3299" t="str">
        <f>VLOOKUP(L3299,Location!$A$1:$D$157,2,FALSE)</f>
        <v>Oklahoma</v>
      </c>
      <c r="P3299" t="str">
        <f>VLOOKUP(L3299,Location!$A$1:$D$157,3,FALSE)</f>
        <v>South</v>
      </c>
      <c r="Q3299" t="str">
        <f>VLOOKUP(L3299,Location!$A$1:$D$157,4,FALSE)</f>
        <v>Small Market</v>
      </c>
      <c r="R3299" t="str">
        <f>VLOOKUP(M3299,Product!$A$1:$D$14,2,FALSE)</f>
        <v>Caffe Latte</v>
      </c>
      <c r="S3299" t="str">
        <f>VLOOKUP(M3299,Product!$A$1:$D$14,3,FALSE)</f>
        <v>Espresso</v>
      </c>
      <c r="T3299" t="str">
        <f>VLOOKUP(M3299,Product!$A$1:$D$14,4,FALSE)</f>
        <v>Regular</v>
      </c>
    </row>
    <row r="3300" spans="1:20" x14ac:dyDescent="0.3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s="2">
        <v>43281</v>
      </c>
      <c r="O3300" t="str">
        <f>VLOOKUP(L3300,Location!$A$1:$D$157,2,FALSE)</f>
        <v>Oklahoma</v>
      </c>
      <c r="P3300" t="str">
        <f>VLOOKUP(L3300,Location!$A$1:$D$157,3,FALSE)</f>
        <v>South</v>
      </c>
      <c r="Q3300" t="str">
        <f>VLOOKUP(L3300,Location!$A$1:$D$157,4,FALSE)</f>
        <v>Small Market</v>
      </c>
      <c r="R3300" t="str">
        <f>VLOOKUP(M3300,Product!$A$1:$D$14,2,FALSE)</f>
        <v>Caffe Mocha</v>
      </c>
      <c r="S3300" t="str">
        <f>VLOOKUP(M3300,Product!$A$1:$D$14,3,FALSE)</f>
        <v>Espresso</v>
      </c>
      <c r="T3300" t="str">
        <f>VLOOKUP(M3300,Product!$A$1:$D$14,4,FALSE)</f>
        <v>Regular</v>
      </c>
    </row>
    <row r="3301" spans="1:20" x14ac:dyDescent="0.3">
      <c r="A3301">
        <v>142</v>
      </c>
      <c r="B3301">
        <v>172</v>
      </c>
      <c r="C3301">
        <v>283</v>
      </c>
      <c r="D3301">
        <v>127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s="2">
        <v>43281</v>
      </c>
      <c r="O3301" t="str">
        <f>VLOOKUP(L3301,Location!$A$1:$D$157,2,FALSE)</f>
        <v>Oklahoma</v>
      </c>
      <c r="P3301" t="str">
        <f>VLOOKUP(L3301,Location!$A$1:$D$157,3,FALSE)</f>
        <v>South</v>
      </c>
      <c r="Q3301" t="str">
        <f>VLOOKUP(L3301,Location!$A$1:$D$157,4,FALSE)</f>
        <v>Small Market</v>
      </c>
      <c r="R3301" t="str">
        <f>VLOOKUP(M3301,Product!$A$1:$D$14,2,FALSE)</f>
        <v>Decaf Espresso</v>
      </c>
      <c r="S3301" t="str">
        <f>VLOOKUP(M3301,Product!$A$1:$D$14,3,FALSE)</f>
        <v>Espresso</v>
      </c>
      <c r="T3301" t="str">
        <f>VLOOKUP(M3301,Product!$A$1:$D$14,4,FALSE)</f>
        <v>Decaf</v>
      </c>
    </row>
    <row r="3302" spans="1:20" x14ac:dyDescent="0.3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2">
        <v>43281</v>
      </c>
      <c r="O3302" t="str">
        <f>VLOOKUP(L3302,Location!$A$1:$D$157,2,FALSE)</f>
        <v>Texas</v>
      </c>
      <c r="P3302" t="str">
        <f>VLOOKUP(L3302,Location!$A$1:$D$157,3,FALSE)</f>
        <v>South</v>
      </c>
      <c r="Q3302" t="str">
        <f>VLOOKUP(L3302,Location!$A$1:$D$157,4,FALSE)</f>
        <v>Major Market</v>
      </c>
      <c r="R3302" t="str">
        <f>VLOOKUP(M3302,Product!$A$1:$D$14,2,FALSE)</f>
        <v>Chamomile</v>
      </c>
      <c r="S3302" t="str">
        <f>VLOOKUP(M3302,Product!$A$1:$D$14,3,FALSE)</f>
        <v>Herbal Tea</v>
      </c>
      <c r="T3302" t="str">
        <f>VLOOKUP(M3302,Product!$A$1:$D$14,4,FALSE)</f>
        <v>Decaf</v>
      </c>
    </row>
    <row r="3303" spans="1:20" x14ac:dyDescent="0.3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s="2">
        <v>43281</v>
      </c>
      <c r="O3303" t="str">
        <f>VLOOKUP(L3303,Location!$A$1:$D$157,2,FALSE)</f>
        <v>Texas</v>
      </c>
      <c r="P3303" t="str">
        <f>VLOOKUP(L3303,Location!$A$1:$D$157,3,FALSE)</f>
        <v>South</v>
      </c>
      <c r="Q3303" t="str">
        <f>VLOOKUP(L3303,Location!$A$1:$D$157,4,FALSE)</f>
        <v>Major Market</v>
      </c>
      <c r="R3303" t="str">
        <f>VLOOKUP(M3303,Product!$A$1:$D$14,2,FALSE)</f>
        <v>Lemon</v>
      </c>
      <c r="S3303" t="str">
        <f>VLOOKUP(M3303,Product!$A$1:$D$14,3,FALSE)</f>
        <v>Herbal Tea</v>
      </c>
      <c r="T3303" t="str">
        <f>VLOOKUP(M3303,Product!$A$1:$D$14,4,FALSE)</f>
        <v>Decaf</v>
      </c>
    </row>
    <row r="3304" spans="1:20" x14ac:dyDescent="0.3">
      <c r="A3304">
        <v>284</v>
      </c>
      <c r="B3304">
        <v>307</v>
      </c>
      <c r="C3304">
        <v>562</v>
      </c>
      <c r="D3304">
        <v>241</v>
      </c>
      <c r="E3304">
        <v>94</v>
      </c>
      <c r="F3304">
        <v>80</v>
      </c>
      <c r="G3304">
        <v>1319</v>
      </c>
      <c r="H3304">
        <v>290</v>
      </c>
      <c r="I3304">
        <v>282</v>
      </c>
      <c r="J3304">
        <v>380</v>
      </c>
      <c r="K3304">
        <v>700</v>
      </c>
      <c r="L3304">
        <v>972</v>
      </c>
      <c r="M3304">
        <v>2</v>
      </c>
      <c r="N3304" s="2">
        <v>43281</v>
      </c>
      <c r="O3304" t="str">
        <f>VLOOKUP(L3304,Location!$A$1:$D$157,2,FALSE)</f>
        <v>Texas</v>
      </c>
      <c r="P3304" t="str">
        <f>VLOOKUP(L3304,Location!$A$1:$D$157,3,FALSE)</f>
        <v>South</v>
      </c>
      <c r="Q3304" t="str">
        <f>VLOOKUP(L3304,Location!$A$1:$D$157,4,FALSE)</f>
        <v>Major Market</v>
      </c>
      <c r="R3304" t="str">
        <f>VLOOKUP(M3304,Product!$A$1:$D$14,2,FALSE)</f>
        <v>Columbian</v>
      </c>
      <c r="S3304" t="str">
        <f>VLOOKUP(M3304,Product!$A$1:$D$14,3,FALSE)</f>
        <v>Coffee</v>
      </c>
      <c r="T3304" t="str">
        <f>VLOOKUP(M3304,Product!$A$1:$D$14,4,FALSE)</f>
        <v>Regular</v>
      </c>
    </row>
    <row r="3305" spans="1:20" x14ac:dyDescent="0.3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130</v>
      </c>
      <c r="J3305">
        <v>140</v>
      </c>
      <c r="K3305">
        <v>240</v>
      </c>
      <c r="L3305">
        <v>806</v>
      </c>
      <c r="M3305">
        <v>3</v>
      </c>
      <c r="N3305" s="2">
        <v>43281</v>
      </c>
      <c r="O3305" t="str">
        <f>VLOOKUP(L3305,Location!$A$1:$D$157,2,FALSE)</f>
        <v>Texas</v>
      </c>
      <c r="P3305" t="str">
        <f>VLOOKUP(L3305,Location!$A$1:$D$157,3,FALSE)</f>
        <v>South</v>
      </c>
      <c r="Q3305" t="str">
        <f>VLOOKUP(L3305,Location!$A$1:$D$157,4,FALSE)</f>
        <v>Major Market</v>
      </c>
      <c r="R3305" t="str">
        <f>VLOOKUP(M3305,Product!$A$1:$D$14,2,FALSE)</f>
        <v>Decaf Irish Cream</v>
      </c>
      <c r="S3305" t="str">
        <f>VLOOKUP(M3305,Product!$A$1:$D$14,3,FALSE)</f>
        <v>Coffee</v>
      </c>
      <c r="T3305" t="str">
        <f>VLOOKUP(M3305,Product!$A$1:$D$14,4,FALSE)</f>
        <v>Decaf</v>
      </c>
    </row>
    <row r="3306" spans="1:20" x14ac:dyDescent="0.3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s="2">
        <v>43281</v>
      </c>
      <c r="O3306" t="str">
        <f>VLOOKUP(L3306,Location!$A$1:$D$157,2,FALSE)</f>
        <v>Texas</v>
      </c>
      <c r="P3306" t="str">
        <f>VLOOKUP(L3306,Location!$A$1:$D$157,3,FALSE)</f>
        <v>South</v>
      </c>
      <c r="Q3306" t="str">
        <f>VLOOKUP(L3306,Location!$A$1:$D$157,4,FALSE)</f>
        <v>Major Market</v>
      </c>
      <c r="R3306" t="str">
        <f>VLOOKUP(M3306,Product!$A$1:$D$14,2,FALSE)</f>
        <v>Caffe Latte</v>
      </c>
      <c r="S3306" t="str">
        <f>VLOOKUP(M3306,Product!$A$1:$D$14,3,FALSE)</f>
        <v>Espresso</v>
      </c>
      <c r="T3306" t="str">
        <f>VLOOKUP(M3306,Product!$A$1:$D$14,4,FALSE)</f>
        <v>Regular</v>
      </c>
    </row>
    <row r="3307" spans="1:20" x14ac:dyDescent="0.3">
      <c r="A3307">
        <v>155</v>
      </c>
      <c r="B3307">
        <v>152</v>
      </c>
      <c r="C3307">
        <v>254</v>
      </c>
      <c r="D3307">
        <v>91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s="2">
        <v>43281</v>
      </c>
      <c r="O3307" t="str">
        <f>VLOOKUP(L3307,Location!$A$1:$D$157,2,FALSE)</f>
        <v>Texas</v>
      </c>
      <c r="P3307" t="str">
        <f>VLOOKUP(L3307,Location!$A$1:$D$157,3,FALSE)</f>
        <v>South</v>
      </c>
      <c r="Q3307" t="str">
        <f>VLOOKUP(L3307,Location!$A$1:$D$157,4,FALSE)</f>
        <v>Major Market</v>
      </c>
      <c r="R3307" t="str">
        <f>VLOOKUP(M3307,Product!$A$1:$D$14,2,FALSE)</f>
        <v>Caffe Mocha</v>
      </c>
      <c r="S3307" t="str">
        <f>VLOOKUP(M3307,Product!$A$1:$D$14,3,FALSE)</f>
        <v>Espresso</v>
      </c>
      <c r="T3307" t="str">
        <f>VLOOKUP(M3307,Product!$A$1:$D$14,4,FALSE)</f>
        <v>Regular</v>
      </c>
    </row>
    <row r="3308" spans="1:20" x14ac:dyDescent="0.3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s="2">
        <v>43281</v>
      </c>
      <c r="O3308" t="str">
        <f>VLOOKUP(L3308,Location!$A$1:$D$157,2,FALSE)</f>
        <v>Texas</v>
      </c>
      <c r="P3308" t="str">
        <f>VLOOKUP(L3308,Location!$A$1:$D$157,3,FALSE)</f>
        <v>South</v>
      </c>
      <c r="Q3308" t="str">
        <f>VLOOKUP(L3308,Location!$A$1:$D$157,4,FALSE)</f>
        <v>Major Market</v>
      </c>
      <c r="R3308" t="str">
        <f>VLOOKUP(M3308,Product!$A$1:$D$14,2,FALSE)</f>
        <v>Decaf Espresso</v>
      </c>
      <c r="S3308" t="str">
        <f>VLOOKUP(M3308,Product!$A$1:$D$14,3,FALSE)</f>
        <v>Espresso</v>
      </c>
      <c r="T3308" t="str">
        <f>VLOOKUP(M3308,Product!$A$1:$D$14,4,FALSE)</f>
        <v>Decaf</v>
      </c>
    </row>
    <row r="3309" spans="1:20" x14ac:dyDescent="0.3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s="2">
        <v>43281</v>
      </c>
      <c r="O3309" t="str">
        <f>VLOOKUP(L3309,Location!$A$1:$D$157,2,FALSE)</f>
        <v>Utah</v>
      </c>
      <c r="P3309" t="str">
        <f>VLOOKUP(L3309,Location!$A$1:$D$157,3,FALSE)</f>
        <v>West</v>
      </c>
      <c r="Q3309" t="str">
        <f>VLOOKUP(L3309,Location!$A$1:$D$157,4,FALSE)</f>
        <v>Small Market</v>
      </c>
      <c r="R3309" t="str">
        <f>VLOOKUP(M3309,Product!$A$1:$D$14,2,FALSE)</f>
        <v>Earl Grey</v>
      </c>
      <c r="S3309" t="str">
        <f>VLOOKUP(M3309,Product!$A$1:$D$14,3,FALSE)</f>
        <v>Tea</v>
      </c>
      <c r="T3309" t="str">
        <f>VLOOKUP(M3309,Product!$A$1:$D$14,4,FALSE)</f>
        <v>Regular</v>
      </c>
    </row>
    <row r="3310" spans="1:20" x14ac:dyDescent="0.3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2">
        <v>43281</v>
      </c>
      <c r="O3310" t="str">
        <f>VLOOKUP(L3310,Location!$A$1:$D$157,2,FALSE)</f>
        <v>Utah</v>
      </c>
      <c r="P3310" t="str">
        <f>VLOOKUP(L3310,Location!$A$1:$D$157,3,FALSE)</f>
        <v>West</v>
      </c>
      <c r="Q3310" t="str">
        <f>VLOOKUP(L3310,Location!$A$1:$D$157,4,FALSE)</f>
        <v>Small Market</v>
      </c>
      <c r="R3310" t="str">
        <f>VLOOKUP(M3310,Product!$A$1:$D$14,2,FALSE)</f>
        <v>Green Tea</v>
      </c>
      <c r="S3310" t="str">
        <f>VLOOKUP(M3310,Product!$A$1:$D$14,3,FALSE)</f>
        <v>Tea</v>
      </c>
      <c r="T3310" t="str">
        <f>VLOOKUP(M3310,Product!$A$1:$D$14,4,FALSE)</f>
        <v>Regular</v>
      </c>
    </row>
    <row r="3311" spans="1:20" x14ac:dyDescent="0.3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s="2">
        <v>43281</v>
      </c>
      <c r="O3311" t="str">
        <f>VLOOKUP(L3311,Location!$A$1:$D$157,2,FALSE)</f>
        <v>Utah</v>
      </c>
      <c r="P3311" t="str">
        <f>VLOOKUP(L3311,Location!$A$1:$D$157,3,FALSE)</f>
        <v>West</v>
      </c>
      <c r="Q3311" t="str">
        <f>VLOOKUP(L3311,Location!$A$1:$D$157,4,FALSE)</f>
        <v>Small Market</v>
      </c>
      <c r="R3311" t="str">
        <f>VLOOKUP(M3311,Product!$A$1:$D$14,2,FALSE)</f>
        <v>Chamomile</v>
      </c>
      <c r="S3311" t="str">
        <f>VLOOKUP(M3311,Product!$A$1:$D$14,3,FALSE)</f>
        <v>Herbal Tea</v>
      </c>
      <c r="T3311" t="str">
        <f>VLOOKUP(M3311,Product!$A$1:$D$14,4,FALSE)</f>
        <v>Decaf</v>
      </c>
    </row>
    <row r="3312" spans="1:20" x14ac:dyDescent="0.3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s="2">
        <v>43281</v>
      </c>
      <c r="O3312" t="str">
        <f>VLOOKUP(L3312,Location!$A$1:$D$157,2,FALSE)</f>
        <v>Utah</v>
      </c>
      <c r="P3312" t="str">
        <f>VLOOKUP(L3312,Location!$A$1:$D$157,3,FALSE)</f>
        <v>West</v>
      </c>
      <c r="Q3312" t="str">
        <f>VLOOKUP(L3312,Location!$A$1:$D$157,4,FALSE)</f>
        <v>Small Market</v>
      </c>
      <c r="R3312" t="str">
        <f>VLOOKUP(M3312,Product!$A$1:$D$14,2,FALSE)</f>
        <v>Lemon</v>
      </c>
      <c r="S3312" t="str">
        <f>VLOOKUP(M3312,Product!$A$1:$D$14,3,FALSE)</f>
        <v>Herbal Tea</v>
      </c>
      <c r="T3312" t="str">
        <f>VLOOKUP(M3312,Product!$A$1:$D$14,4,FALSE)</f>
        <v>Decaf</v>
      </c>
    </row>
    <row r="3313" spans="1:20" x14ac:dyDescent="0.3">
      <c r="A3313">
        <v>-17</v>
      </c>
      <c r="B3313">
        <v>49</v>
      </c>
      <c r="C3313">
        <v>167</v>
      </c>
      <c r="D3313">
        <v>139</v>
      </c>
      <c r="E3313">
        <v>57</v>
      </c>
      <c r="F3313">
        <v>37</v>
      </c>
      <c r="G3313">
        <v>1334</v>
      </c>
      <c r="H3313">
        <v>-10</v>
      </c>
      <c r="I3313">
        <v>92</v>
      </c>
      <c r="J3313">
        <v>40</v>
      </c>
      <c r="K3313">
        <v>140</v>
      </c>
      <c r="L3313">
        <v>801</v>
      </c>
      <c r="M3313">
        <v>10</v>
      </c>
      <c r="N3313" s="2">
        <v>43281</v>
      </c>
      <c r="O3313" t="str">
        <f>VLOOKUP(L3313,Location!$A$1:$D$157,2,FALSE)</f>
        <v>Utah</v>
      </c>
      <c r="P3313" t="str">
        <f>VLOOKUP(L3313,Location!$A$1:$D$157,3,FALSE)</f>
        <v>West</v>
      </c>
      <c r="Q3313" t="str">
        <f>VLOOKUP(L3313,Location!$A$1:$D$157,4,FALSE)</f>
        <v>Small Market</v>
      </c>
      <c r="R3313" t="str">
        <f>VLOOKUP(M3313,Product!$A$1:$D$14,2,FALSE)</f>
        <v>Mint</v>
      </c>
      <c r="S3313" t="str">
        <f>VLOOKUP(M3313,Product!$A$1:$D$14,3,FALSE)</f>
        <v>Herbal Tea</v>
      </c>
      <c r="T3313" t="str">
        <f>VLOOKUP(M3313,Product!$A$1:$D$14,4,FALSE)</f>
        <v>Decaf</v>
      </c>
    </row>
    <row r="3314" spans="1:20" x14ac:dyDescent="0.3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s="2">
        <v>43281</v>
      </c>
      <c r="O3314" t="str">
        <f>VLOOKUP(L3314,Location!$A$1:$D$157,2,FALSE)</f>
        <v>Utah</v>
      </c>
      <c r="P3314" t="str">
        <f>VLOOKUP(L3314,Location!$A$1:$D$157,3,FALSE)</f>
        <v>West</v>
      </c>
      <c r="Q3314" t="str">
        <f>VLOOKUP(L3314,Location!$A$1:$D$157,4,FALSE)</f>
        <v>Small Market</v>
      </c>
      <c r="R3314" t="str">
        <f>VLOOKUP(M3314,Product!$A$1:$D$14,2,FALSE)</f>
        <v>Darjeeling</v>
      </c>
      <c r="S3314" t="str">
        <f>VLOOKUP(M3314,Product!$A$1:$D$14,3,FALSE)</f>
        <v>Tea</v>
      </c>
      <c r="T3314" t="str">
        <f>VLOOKUP(M3314,Product!$A$1:$D$14,4,FALSE)</f>
        <v>Regular</v>
      </c>
    </row>
    <row r="3315" spans="1:20" x14ac:dyDescent="0.3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s="2">
        <v>43281</v>
      </c>
      <c r="O3315" t="str">
        <f>VLOOKUP(L3315,Location!$A$1:$D$157,2,FALSE)</f>
        <v>Utah</v>
      </c>
      <c r="P3315" t="str">
        <f>VLOOKUP(L3315,Location!$A$1:$D$157,3,FALSE)</f>
        <v>West</v>
      </c>
      <c r="Q3315" t="str">
        <f>VLOOKUP(L3315,Location!$A$1:$D$157,4,FALSE)</f>
        <v>Small Market</v>
      </c>
      <c r="R3315" t="str">
        <f>VLOOKUP(M3315,Product!$A$1:$D$14,2,FALSE)</f>
        <v>Amaretto</v>
      </c>
      <c r="S3315" t="str">
        <f>VLOOKUP(M3315,Product!$A$1:$D$14,3,FALSE)</f>
        <v>Coffee</v>
      </c>
      <c r="T3315" t="str">
        <f>VLOOKUP(M3315,Product!$A$1:$D$14,4,FALSE)</f>
        <v>Regular</v>
      </c>
    </row>
    <row r="3316" spans="1:20" x14ac:dyDescent="0.3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s="2">
        <v>43281</v>
      </c>
      <c r="O3316" t="str">
        <f>VLOOKUP(L3316,Location!$A$1:$D$157,2,FALSE)</f>
        <v>Utah</v>
      </c>
      <c r="P3316" t="str">
        <f>VLOOKUP(L3316,Location!$A$1:$D$157,3,FALSE)</f>
        <v>West</v>
      </c>
      <c r="Q3316" t="str">
        <f>VLOOKUP(L3316,Location!$A$1:$D$157,4,FALSE)</f>
        <v>Small Market</v>
      </c>
      <c r="R3316" t="str">
        <f>VLOOKUP(M3316,Product!$A$1:$D$14,2,FALSE)</f>
        <v>Columbian</v>
      </c>
      <c r="S3316" t="str">
        <f>VLOOKUP(M3316,Product!$A$1:$D$14,3,FALSE)</f>
        <v>Coffee</v>
      </c>
      <c r="T3316" t="str">
        <f>VLOOKUP(M3316,Product!$A$1:$D$14,4,FALSE)</f>
        <v>Regular</v>
      </c>
    </row>
    <row r="3317" spans="1:20" x14ac:dyDescent="0.3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2">
        <v>43281</v>
      </c>
      <c r="O3317" t="str">
        <f>VLOOKUP(L3317,Location!$A$1:$D$157,2,FALSE)</f>
        <v>Utah</v>
      </c>
      <c r="P3317" t="str">
        <f>VLOOKUP(L3317,Location!$A$1:$D$157,3,FALSE)</f>
        <v>West</v>
      </c>
      <c r="Q3317" t="str">
        <f>VLOOKUP(L3317,Location!$A$1:$D$157,4,FALSE)</f>
        <v>Small Market</v>
      </c>
      <c r="R3317" t="str">
        <f>VLOOKUP(M3317,Product!$A$1:$D$14,2,FALSE)</f>
        <v>Decaf Irish Cream</v>
      </c>
      <c r="S3317" t="str">
        <f>VLOOKUP(M3317,Product!$A$1:$D$14,3,FALSE)</f>
        <v>Coffee</v>
      </c>
      <c r="T3317" t="str">
        <f>VLOOKUP(M3317,Product!$A$1:$D$14,4,FALSE)</f>
        <v>Decaf</v>
      </c>
    </row>
    <row r="3318" spans="1:20" x14ac:dyDescent="0.3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s="2">
        <v>43281</v>
      </c>
      <c r="O3318" t="str">
        <f>VLOOKUP(L3318,Location!$A$1:$D$157,2,FALSE)</f>
        <v>Utah</v>
      </c>
      <c r="P3318" t="str">
        <f>VLOOKUP(L3318,Location!$A$1:$D$157,3,FALSE)</f>
        <v>West</v>
      </c>
      <c r="Q3318" t="str">
        <f>VLOOKUP(L3318,Location!$A$1:$D$157,4,FALSE)</f>
        <v>Small Market</v>
      </c>
      <c r="R3318" t="str">
        <f>VLOOKUP(M3318,Product!$A$1:$D$14,2,FALSE)</f>
        <v>Caffe Latte</v>
      </c>
      <c r="S3318" t="str">
        <f>VLOOKUP(M3318,Product!$A$1:$D$14,3,FALSE)</f>
        <v>Espresso</v>
      </c>
      <c r="T3318" t="str">
        <f>VLOOKUP(M3318,Product!$A$1:$D$14,4,FALSE)</f>
        <v>Regular</v>
      </c>
    </row>
    <row r="3319" spans="1:20" x14ac:dyDescent="0.3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s="2">
        <v>43281</v>
      </c>
      <c r="O3319" t="str">
        <f>VLOOKUP(L3319,Location!$A$1:$D$157,2,FALSE)</f>
        <v>Utah</v>
      </c>
      <c r="P3319" t="str">
        <f>VLOOKUP(L3319,Location!$A$1:$D$157,3,FALSE)</f>
        <v>West</v>
      </c>
      <c r="Q3319" t="str">
        <f>VLOOKUP(L3319,Location!$A$1:$D$157,4,FALSE)</f>
        <v>Small Market</v>
      </c>
      <c r="R3319" t="str">
        <f>VLOOKUP(M3319,Product!$A$1:$D$14,2,FALSE)</f>
        <v>Caffe Mocha</v>
      </c>
      <c r="S3319" t="str">
        <f>VLOOKUP(M3319,Product!$A$1:$D$14,3,FALSE)</f>
        <v>Espresso</v>
      </c>
      <c r="T3319" t="str">
        <f>VLOOKUP(M3319,Product!$A$1:$D$14,4,FALSE)</f>
        <v>Regular</v>
      </c>
    </row>
    <row r="3320" spans="1:20" x14ac:dyDescent="0.3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s="2">
        <v>43281</v>
      </c>
      <c r="O3320" t="str">
        <f>VLOOKUP(L3320,Location!$A$1:$D$157,2,FALSE)</f>
        <v>Utah</v>
      </c>
      <c r="P3320" t="str">
        <f>VLOOKUP(L3320,Location!$A$1:$D$157,3,FALSE)</f>
        <v>West</v>
      </c>
      <c r="Q3320" t="str">
        <f>VLOOKUP(L3320,Location!$A$1:$D$157,4,FALSE)</f>
        <v>Small Market</v>
      </c>
      <c r="R3320" t="str">
        <f>VLOOKUP(M3320,Product!$A$1:$D$14,2,FALSE)</f>
        <v>Decaf Espresso</v>
      </c>
      <c r="S3320" t="str">
        <f>VLOOKUP(M3320,Product!$A$1:$D$14,3,FALSE)</f>
        <v>Espresso</v>
      </c>
      <c r="T3320" t="str">
        <f>VLOOKUP(M3320,Product!$A$1:$D$14,4,FALSE)</f>
        <v>Decaf</v>
      </c>
    </row>
    <row r="3321" spans="1:20" x14ac:dyDescent="0.3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s="2">
        <v>43281</v>
      </c>
      <c r="O3321" t="str">
        <f>VLOOKUP(L3321,Location!$A$1:$D$157,2,FALSE)</f>
        <v>California</v>
      </c>
      <c r="P3321" t="str">
        <f>VLOOKUP(L3321,Location!$A$1:$D$157,3,FALSE)</f>
        <v>West</v>
      </c>
      <c r="Q3321" t="str">
        <f>VLOOKUP(L3321,Location!$A$1:$D$157,4,FALSE)</f>
        <v>Major Market</v>
      </c>
      <c r="R3321" t="str">
        <f>VLOOKUP(M3321,Product!$A$1:$D$14,2,FALSE)</f>
        <v>Earl Grey</v>
      </c>
      <c r="S3321" t="str">
        <f>VLOOKUP(M3321,Product!$A$1:$D$14,3,FALSE)</f>
        <v>Tea</v>
      </c>
      <c r="T3321" t="str">
        <f>VLOOKUP(M3321,Product!$A$1:$D$14,4,FALSE)</f>
        <v>Regular</v>
      </c>
    </row>
    <row r="3322" spans="1:20" x14ac:dyDescent="0.3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s="2">
        <v>43281</v>
      </c>
      <c r="O3322" t="str">
        <f>VLOOKUP(L3322,Location!$A$1:$D$157,2,FALSE)</f>
        <v>California</v>
      </c>
      <c r="P3322" t="str">
        <f>VLOOKUP(L3322,Location!$A$1:$D$157,3,FALSE)</f>
        <v>West</v>
      </c>
      <c r="Q3322" t="str">
        <f>VLOOKUP(L3322,Location!$A$1:$D$157,4,FALSE)</f>
        <v>Major Market</v>
      </c>
      <c r="R3322" t="str">
        <f>VLOOKUP(M3322,Product!$A$1:$D$14,2,FALSE)</f>
        <v>Green Tea</v>
      </c>
      <c r="S3322" t="str">
        <f>VLOOKUP(M3322,Product!$A$1:$D$14,3,FALSE)</f>
        <v>Tea</v>
      </c>
      <c r="T3322" t="str">
        <f>VLOOKUP(M3322,Product!$A$1:$D$14,4,FALSE)</f>
        <v>Regular</v>
      </c>
    </row>
    <row r="3323" spans="1:20" x14ac:dyDescent="0.3">
      <c r="A3323">
        <v>192</v>
      </c>
      <c r="B3323">
        <v>185</v>
      </c>
      <c r="C3323">
        <v>309</v>
      </c>
      <c r="D3323">
        <v>124</v>
      </c>
      <c r="E3323">
        <v>43</v>
      </c>
      <c r="F3323">
        <v>35</v>
      </c>
      <c r="G3323">
        <v>1007</v>
      </c>
      <c r="H3323">
        <v>150</v>
      </c>
      <c r="I3323">
        <v>72</v>
      </c>
      <c r="J3323">
        <v>170</v>
      </c>
      <c r="K3323">
        <v>270</v>
      </c>
      <c r="L3323">
        <v>619</v>
      </c>
      <c r="M3323">
        <v>8</v>
      </c>
      <c r="N3323" s="2">
        <v>43281</v>
      </c>
      <c r="O3323" t="str">
        <f>VLOOKUP(L3323,Location!$A$1:$D$157,2,FALSE)</f>
        <v>California</v>
      </c>
      <c r="P3323" t="str">
        <f>VLOOKUP(L3323,Location!$A$1:$D$157,3,FALSE)</f>
        <v>West</v>
      </c>
      <c r="Q3323" t="str">
        <f>VLOOKUP(L3323,Location!$A$1:$D$157,4,FALSE)</f>
        <v>Major Market</v>
      </c>
      <c r="R3323" t="str">
        <f>VLOOKUP(M3323,Product!$A$1:$D$14,2,FALSE)</f>
        <v>Chamomile</v>
      </c>
      <c r="S3323" t="str">
        <f>VLOOKUP(M3323,Product!$A$1:$D$14,3,FALSE)</f>
        <v>Herbal Tea</v>
      </c>
      <c r="T3323" t="str">
        <f>VLOOKUP(M3323,Product!$A$1:$D$14,4,FALSE)</f>
        <v>Decaf</v>
      </c>
    </row>
    <row r="3324" spans="1:20" x14ac:dyDescent="0.3">
      <c r="A3324">
        <v>283</v>
      </c>
      <c r="B3324">
        <v>307</v>
      </c>
      <c r="C3324">
        <v>562</v>
      </c>
      <c r="D3324">
        <v>262</v>
      </c>
      <c r="E3324">
        <v>95</v>
      </c>
      <c r="F3324">
        <v>80</v>
      </c>
      <c r="G3324">
        <v>1319</v>
      </c>
      <c r="H3324">
        <v>200</v>
      </c>
      <c r="I3324">
        <v>173</v>
      </c>
      <c r="J3324">
        <v>270</v>
      </c>
      <c r="K3324">
        <v>490</v>
      </c>
      <c r="L3324">
        <v>714</v>
      </c>
      <c r="M3324">
        <v>9</v>
      </c>
      <c r="N3324" s="2">
        <v>43281</v>
      </c>
      <c r="O3324" t="str">
        <f>VLOOKUP(L3324,Location!$A$1:$D$157,2,FALSE)</f>
        <v>California</v>
      </c>
      <c r="P3324" t="str">
        <f>VLOOKUP(L3324,Location!$A$1:$D$157,3,FALSE)</f>
        <v>West</v>
      </c>
      <c r="Q3324" t="str">
        <f>VLOOKUP(L3324,Location!$A$1:$D$157,4,FALSE)</f>
        <v>Major Market</v>
      </c>
      <c r="R3324" t="str">
        <f>VLOOKUP(M3324,Product!$A$1:$D$14,2,FALSE)</f>
        <v>Lemon</v>
      </c>
      <c r="S3324" t="str">
        <f>VLOOKUP(M3324,Product!$A$1:$D$14,3,FALSE)</f>
        <v>Herbal Tea</v>
      </c>
      <c r="T3324" t="str">
        <f>VLOOKUP(M3324,Product!$A$1:$D$14,4,FALSE)</f>
        <v>Decaf</v>
      </c>
    </row>
    <row r="3325" spans="1:20" x14ac:dyDescent="0.3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2">
        <v>43281</v>
      </c>
      <c r="O3325" t="str">
        <f>VLOOKUP(L3325,Location!$A$1:$D$157,2,FALSE)</f>
        <v>California</v>
      </c>
      <c r="P3325" t="str">
        <f>VLOOKUP(L3325,Location!$A$1:$D$157,3,FALSE)</f>
        <v>West</v>
      </c>
      <c r="Q3325" t="str">
        <f>VLOOKUP(L3325,Location!$A$1:$D$157,4,FALSE)</f>
        <v>Major Market</v>
      </c>
      <c r="R3325" t="str">
        <f>VLOOKUP(M3325,Product!$A$1:$D$14,2,FALSE)</f>
        <v>Mint</v>
      </c>
      <c r="S3325" t="str">
        <f>VLOOKUP(M3325,Product!$A$1:$D$14,3,FALSE)</f>
        <v>Herbal Tea</v>
      </c>
      <c r="T3325" t="str">
        <f>VLOOKUP(M3325,Product!$A$1:$D$14,4,FALSE)</f>
        <v>Decaf</v>
      </c>
    </row>
    <row r="3326" spans="1:20" x14ac:dyDescent="0.3">
      <c r="A3326">
        <v>155</v>
      </c>
      <c r="B3326">
        <v>152</v>
      </c>
      <c r="C3326">
        <v>254</v>
      </c>
      <c r="D3326">
        <v>92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s="2">
        <v>43281</v>
      </c>
      <c r="O3326" t="str">
        <f>VLOOKUP(L3326,Location!$A$1:$D$157,2,FALSE)</f>
        <v>California</v>
      </c>
      <c r="P3326" t="str">
        <f>VLOOKUP(L3326,Location!$A$1:$D$157,3,FALSE)</f>
        <v>West</v>
      </c>
      <c r="Q3326" t="str">
        <f>VLOOKUP(L3326,Location!$A$1:$D$157,4,FALSE)</f>
        <v>Major Market</v>
      </c>
      <c r="R3326" t="str">
        <f>VLOOKUP(M3326,Product!$A$1:$D$14,2,FALSE)</f>
        <v>Darjeeling</v>
      </c>
      <c r="S3326" t="str">
        <f>VLOOKUP(M3326,Product!$A$1:$D$14,3,FALSE)</f>
        <v>Tea</v>
      </c>
      <c r="T3326" t="str">
        <f>VLOOKUP(M3326,Product!$A$1:$D$14,4,FALSE)</f>
        <v>Regular</v>
      </c>
    </row>
    <row r="3327" spans="1:20" x14ac:dyDescent="0.3">
      <c r="A3327">
        <v>-190</v>
      </c>
      <c r="B3327">
        <v>-67</v>
      </c>
      <c r="C3327">
        <v>86</v>
      </c>
      <c r="D3327">
        <v>209</v>
      </c>
      <c r="E3327">
        <v>66</v>
      </c>
      <c r="F3327">
        <v>49</v>
      </c>
      <c r="G3327">
        <v>1832</v>
      </c>
      <c r="H3327">
        <v>-150</v>
      </c>
      <c r="I3327">
        <v>171</v>
      </c>
      <c r="J3327">
        <v>-90</v>
      </c>
      <c r="K3327">
        <v>100</v>
      </c>
      <c r="L3327">
        <v>661</v>
      </c>
      <c r="M3327">
        <v>1</v>
      </c>
      <c r="N3327" s="2">
        <v>43281</v>
      </c>
      <c r="O3327" t="str">
        <f>VLOOKUP(L3327,Location!$A$1:$D$157,2,FALSE)</f>
        <v>California</v>
      </c>
      <c r="P3327" t="str">
        <f>VLOOKUP(L3327,Location!$A$1:$D$157,3,FALSE)</f>
        <v>West</v>
      </c>
      <c r="Q3327" t="str">
        <f>VLOOKUP(L3327,Location!$A$1:$D$157,4,FALSE)</f>
        <v>Major Market</v>
      </c>
      <c r="R3327" t="str">
        <f>VLOOKUP(M3327,Product!$A$1:$D$14,2,FALSE)</f>
        <v>Amaretto</v>
      </c>
      <c r="S3327" t="str">
        <f>VLOOKUP(M3327,Product!$A$1:$D$14,3,FALSE)</f>
        <v>Coffee</v>
      </c>
      <c r="T3327" t="str">
        <f>VLOOKUP(M3327,Product!$A$1:$D$14,4,FALSE)</f>
        <v>Regular</v>
      </c>
    </row>
    <row r="3328" spans="1:20" x14ac:dyDescent="0.3">
      <c r="A3328">
        <v>511</v>
      </c>
      <c r="B3328">
        <v>548</v>
      </c>
      <c r="C3328">
        <v>904</v>
      </c>
      <c r="D3328">
        <v>346</v>
      </c>
      <c r="E3328">
        <v>166</v>
      </c>
      <c r="F3328">
        <v>127</v>
      </c>
      <c r="G3328">
        <v>2654</v>
      </c>
      <c r="H3328">
        <v>530</v>
      </c>
      <c r="I3328">
        <v>346</v>
      </c>
      <c r="J3328">
        <v>690</v>
      </c>
      <c r="K3328">
        <v>1140</v>
      </c>
      <c r="L3328">
        <v>650</v>
      </c>
      <c r="M3328">
        <v>2</v>
      </c>
      <c r="N3328" s="2">
        <v>43281</v>
      </c>
      <c r="O3328" t="str">
        <f>VLOOKUP(L3328,Location!$A$1:$D$157,2,FALSE)</f>
        <v>California</v>
      </c>
      <c r="P3328" t="str">
        <f>VLOOKUP(L3328,Location!$A$1:$D$157,3,FALSE)</f>
        <v>West</v>
      </c>
      <c r="Q3328" t="str">
        <f>VLOOKUP(L3328,Location!$A$1:$D$157,4,FALSE)</f>
        <v>Major Market</v>
      </c>
      <c r="R3328" t="str">
        <f>VLOOKUP(M3328,Product!$A$1:$D$14,2,FALSE)</f>
        <v>Columbian</v>
      </c>
      <c r="S3328" t="str">
        <f>VLOOKUP(M3328,Product!$A$1:$D$14,3,FALSE)</f>
        <v>Coffee</v>
      </c>
      <c r="T3328" t="str">
        <f>VLOOKUP(M3328,Product!$A$1:$D$14,4,FALSE)</f>
        <v>Regular</v>
      </c>
    </row>
    <row r="3329" spans="1:20" x14ac:dyDescent="0.3">
      <c r="A3329">
        <v>-217</v>
      </c>
      <c r="B3329">
        <v>-36</v>
      </c>
      <c r="C3329">
        <v>200</v>
      </c>
      <c r="D3329">
        <v>232</v>
      </c>
      <c r="E3329">
        <v>113</v>
      </c>
      <c r="F3329">
        <v>78</v>
      </c>
      <c r="G3329">
        <v>2797</v>
      </c>
      <c r="H3329">
        <v>-150</v>
      </c>
      <c r="I3329">
        <v>283</v>
      </c>
      <c r="J3329">
        <v>-40</v>
      </c>
      <c r="K3329">
        <v>250</v>
      </c>
      <c r="L3329">
        <v>909</v>
      </c>
      <c r="M3329">
        <v>3</v>
      </c>
      <c r="N3329" s="2">
        <v>43281</v>
      </c>
      <c r="O3329" t="str">
        <f>VLOOKUP(L3329,Location!$A$1:$D$157,2,FALSE)</f>
        <v>California</v>
      </c>
      <c r="P3329" t="str">
        <f>VLOOKUP(L3329,Location!$A$1:$D$157,3,FALSE)</f>
        <v>West</v>
      </c>
      <c r="Q3329" t="str">
        <f>VLOOKUP(L3329,Location!$A$1:$D$157,4,FALSE)</f>
        <v>Major Market</v>
      </c>
      <c r="R3329" t="str">
        <f>VLOOKUP(M3329,Product!$A$1:$D$14,2,FALSE)</f>
        <v>Decaf Irish Cream</v>
      </c>
      <c r="S3329" t="str">
        <f>VLOOKUP(M3329,Product!$A$1:$D$14,3,FALSE)</f>
        <v>Coffee</v>
      </c>
      <c r="T3329" t="str">
        <f>VLOOKUP(M3329,Product!$A$1:$D$14,4,FALSE)</f>
        <v>Decaf</v>
      </c>
    </row>
    <row r="3330" spans="1:20" x14ac:dyDescent="0.3">
      <c r="A3330">
        <v>230</v>
      </c>
      <c r="B3330">
        <v>266</v>
      </c>
      <c r="C3330">
        <v>527</v>
      </c>
      <c r="D3330">
        <v>251</v>
      </c>
      <c r="E3330">
        <v>92</v>
      </c>
      <c r="F3330">
        <v>74</v>
      </c>
      <c r="G3330">
        <v>1819</v>
      </c>
      <c r="H3330">
        <v>170</v>
      </c>
      <c r="I3330">
        <v>176</v>
      </c>
      <c r="J3330">
        <v>260</v>
      </c>
      <c r="K3330">
        <v>510</v>
      </c>
      <c r="L3330">
        <v>213</v>
      </c>
      <c r="M3330">
        <v>4</v>
      </c>
      <c r="N3330" s="2">
        <v>43281</v>
      </c>
      <c r="O3330" t="str">
        <f>VLOOKUP(L3330,Location!$A$1:$D$157,2,FALSE)</f>
        <v>California</v>
      </c>
      <c r="P3330" t="str">
        <f>VLOOKUP(L3330,Location!$A$1:$D$157,3,FALSE)</f>
        <v>West</v>
      </c>
      <c r="Q3330" t="str">
        <f>VLOOKUP(L3330,Location!$A$1:$D$157,4,FALSE)</f>
        <v>Major Market</v>
      </c>
      <c r="R3330" t="str">
        <f>VLOOKUP(M3330,Product!$A$1:$D$14,2,FALSE)</f>
        <v>Caffe Latte</v>
      </c>
      <c r="S3330" t="str">
        <f>VLOOKUP(M3330,Product!$A$1:$D$14,3,FALSE)</f>
        <v>Espresso</v>
      </c>
      <c r="T3330" t="str">
        <f>VLOOKUP(M3330,Product!$A$1:$D$14,4,FALSE)</f>
        <v>Regular</v>
      </c>
    </row>
    <row r="3331" spans="1:20" x14ac:dyDescent="0.3">
      <c r="A3331">
        <v>62</v>
      </c>
      <c r="B3331">
        <v>225</v>
      </c>
      <c r="C3331">
        <v>384</v>
      </c>
      <c r="D3331">
        <v>165</v>
      </c>
      <c r="E3331">
        <v>167</v>
      </c>
      <c r="F3331">
        <v>147</v>
      </c>
      <c r="G3331">
        <v>943</v>
      </c>
      <c r="H3331">
        <v>60</v>
      </c>
      <c r="I3331">
        <v>135</v>
      </c>
      <c r="J3331">
        <v>220</v>
      </c>
      <c r="K3331">
        <v>370</v>
      </c>
      <c r="L3331">
        <v>408</v>
      </c>
      <c r="M3331">
        <v>5</v>
      </c>
      <c r="N3331" s="2">
        <v>43281</v>
      </c>
      <c r="O3331" t="str">
        <f>VLOOKUP(L3331,Location!$A$1:$D$157,2,FALSE)</f>
        <v>California</v>
      </c>
      <c r="P3331" t="str">
        <f>VLOOKUP(L3331,Location!$A$1:$D$157,3,FALSE)</f>
        <v>West</v>
      </c>
      <c r="Q3331" t="str">
        <f>VLOOKUP(L3331,Location!$A$1:$D$157,4,FALSE)</f>
        <v>Major Market</v>
      </c>
      <c r="R3331" t="str">
        <f>VLOOKUP(M3331,Product!$A$1:$D$14,2,FALSE)</f>
        <v>Caffe Mocha</v>
      </c>
      <c r="S3331" t="str">
        <f>VLOOKUP(M3331,Product!$A$1:$D$14,3,FALSE)</f>
        <v>Espresso</v>
      </c>
      <c r="T3331" t="str">
        <f>VLOOKUP(M3331,Product!$A$1:$D$14,4,FALSE)</f>
        <v>Regular</v>
      </c>
    </row>
    <row r="3332" spans="1:20" x14ac:dyDescent="0.3">
      <c r="A3332">
        <v>357</v>
      </c>
      <c r="B3332">
        <v>387</v>
      </c>
      <c r="C3332">
        <v>672</v>
      </c>
      <c r="D3332">
        <v>254</v>
      </c>
      <c r="E3332">
        <v>119</v>
      </c>
      <c r="F3332">
        <v>96</v>
      </c>
      <c r="G3332">
        <v>1742</v>
      </c>
      <c r="H3332">
        <v>260</v>
      </c>
      <c r="I3332">
        <v>208</v>
      </c>
      <c r="J3332">
        <v>380</v>
      </c>
      <c r="K3332">
        <v>650</v>
      </c>
      <c r="L3332">
        <v>562</v>
      </c>
      <c r="M3332">
        <v>6</v>
      </c>
      <c r="N3332" s="2">
        <v>43281</v>
      </c>
      <c r="O3332" t="str">
        <f>VLOOKUP(L3332,Location!$A$1:$D$157,2,FALSE)</f>
        <v>California</v>
      </c>
      <c r="P3332" t="str">
        <f>VLOOKUP(L3332,Location!$A$1:$D$157,3,FALSE)</f>
        <v>West</v>
      </c>
      <c r="Q3332" t="str">
        <f>VLOOKUP(L3332,Location!$A$1:$D$157,4,FALSE)</f>
        <v>Major Market</v>
      </c>
      <c r="R3332" t="str">
        <f>VLOOKUP(M3332,Product!$A$1:$D$14,2,FALSE)</f>
        <v>Decaf Espresso</v>
      </c>
      <c r="S3332" t="str">
        <f>VLOOKUP(M3332,Product!$A$1:$D$14,3,FALSE)</f>
        <v>Espresso</v>
      </c>
      <c r="T3332" t="str">
        <f>VLOOKUP(M3332,Product!$A$1:$D$14,4,FALSE)</f>
        <v>Decaf</v>
      </c>
    </row>
    <row r="3333" spans="1:20" x14ac:dyDescent="0.3">
      <c r="A3333">
        <v>356</v>
      </c>
      <c r="B3333">
        <v>387</v>
      </c>
      <c r="C3333">
        <v>672</v>
      </c>
      <c r="D3333">
        <v>267</v>
      </c>
      <c r="E3333">
        <v>120</v>
      </c>
      <c r="F3333">
        <v>96</v>
      </c>
      <c r="G3333">
        <v>1742</v>
      </c>
      <c r="H3333">
        <v>190</v>
      </c>
      <c r="I3333">
        <v>158</v>
      </c>
      <c r="J3333">
        <v>270</v>
      </c>
      <c r="K3333">
        <v>460</v>
      </c>
      <c r="L3333">
        <v>702</v>
      </c>
      <c r="M3333">
        <v>11</v>
      </c>
      <c r="N3333" s="2">
        <v>43281</v>
      </c>
      <c r="O3333" t="str">
        <f>VLOOKUP(L3333,Location!$A$1:$D$157,2,FALSE)</f>
        <v>Nevada</v>
      </c>
      <c r="P3333" t="str">
        <f>VLOOKUP(L3333,Location!$A$1:$D$157,3,FALSE)</f>
        <v>West</v>
      </c>
      <c r="Q3333" t="str">
        <f>VLOOKUP(L3333,Location!$A$1:$D$157,4,FALSE)</f>
        <v>Small Market</v>
      </c>
      <c r="R3333" t="str">
        <f>VLOOKUP(M3333,Product!$A$1:$D$14,2,FALSE)</f>
        <v>Darjeeling</v>
      </c>
      <c r="S3333" t="str">
        <f>VLOOKUP(M3333,Product!$A$1:$D$14,3,FALSE)</f>
        <v>Tea</v>
      </c>
      <c r="T3333" t="str">
        <f>VLOOKUP(M3333,Product!$A$1:$D$14,4,FALSE)</f>
        <v>Regular</v>
      </c>
    </row>
    <row r="3334" spans="1:20" x14ac:dyDescent="0.3">
      <c r="A3334">
        <v>232</v>
      </c>
      <c r="B3334">
        <v>266</v>
      </c>
      <c r="C3334">
        <v>527</v>
      </c>
      <c r="D3334">
        <v>260</v>
      </c>
      <c r="E3334">
        <v>91</v>
      </c>
      <c r="F3334">
        <v>74</v>
      </c>
      <c r="G3334">
        <v>1819</v>
      </c>
      <c r="H3334">
        <v>130</v>
      </c>
      <c r="I3334">
        <v>151</v>
      </c>
      <c r="J3334">
        <v>190</v>
      </c>
      <c r="K3334">
        <v>360</v>
      </c>
      <c r="L3334">
        <v>702</v>
      </c>
      <c r="M3334">
        <v>12</v>
      </c>
      <c r="N3334" s="2">
        <v>43281</v>
      </c>
      <c r="O3334" t="str">
        <f>VLOOKUP(L3334,Location!$A$1:$D$157,2,FALSE)</f>
        <v>Nevada</v>
      </c>
      <c r="P3334" t="str">
        <f>VLOOKUP(L3334,Location!$A$1:$D$157,3,FALSE)</f>
        <v>West</v>
      </c>
      <c r="Q3334" t="str">
        <f>VLOOKUP(L3334,Location!$A$1:$D$157,4,FALSE)</f>
        <v>Small Market</v>
      </c>
      <c r="R3334" t="str">
        <f>VLOOKUP(M3334,Product!$A$1:$D$14,2,FALSE)</f>
        <v>Earl Grey</v>
      </c>
      <c r="S3334" t="str">
        <f>VLOOKUP(M3334,Product!$A$1:$D$14,3,FALSE)</f>
        <v>Tea</v>
      </c>
      <c r="T3334" t="str">
        <f>VLOOKUP(M3334,Product!$A$1:$D$14,4,FALSE)</f>
        <v>Regular</v>
      </c>
    </row>
    <row r="3335" spans="1:20" x14ac:dyDescent="0.3">
      <c r="A3335">
        <v>-522</v>
      </c>
      <c r="B3335">
        <v>-270</v>
      </c>
      <c r="C3335">
        <v>27</v>
      </c>
      <c r="D3335">
        <v>241</v>
      </c>
      <c r="E3335">
        <v>126</v>
      </c>
      <c r="F3335">
        <v>102</v>
      </c>
      <c r="G3335">
        <v>5230</v>
      </c>
      <c r="H3335">
        <v>-250</v>
      </c>
      <c r="I3335">
        <v>159</v>
      </c>
      <c r="J3335">
        <v>-170</v>
      </c>
      <c r="K3335">
        <v>0</v>
      </c>
      <c r="L3335">
        <v>775</v>
      </c>
      <c r="M3335">
        <v>13</v>
      </c>
      <c r="N3335" s="2">
        <v>43281</v>
      </c>
      <c r="O3335" t="str">
        <f>VLOOKUP(L3335,Location!$A$1:$D$157,2,FALSE)</f>
        <v>Nevada</v>
      </c>
      <c r="P3335" t="str">
        <f>VLOOKUP(L3335,Location!$A$1:$D$157,3,FALSE)</f>
        <v>West</v>
      </c>
      <c r="Q3335" t="str">
        <f>VLOOKUP(L3335,Location!$A$1:$D$157,4,FALSE)</f>
        <v>Small Market</v>
      </c>
      <c r="R3335" t="str">
        <f>VLOOKUP(M3335,Product!$A$1:$D$14,2,FALSE)</f>
        <v>Green Tea</v>
      </c>
      <c r="S3335" t="str">
        <f>VLOOKUP(M3335,Product!$A$1:$D$14,3,FALSE)</f>
        <v>Tea</v>
      </c>
      <c r="T3335" t="str">
        <f>VLOOKUP(M3335,Product!$A$1:$D$14,4,FALSE)</f>
        <v>Regular</v>
      </c>
    </row>
    <row r="3336" spans="1:20" x14ac:dyDescent="0.3">
      <c r="A3336">
        <v>62</v>
      </c>
      <c r="B3336">
        <v>225</v>
      </c>
      <c r="C3336">
        <v>384</v>
      </c>
      <c r="D3336">
        <v>164</v>
      </c>
      <c r="E3336">
        <v>167</v>
      </c>
      <c r="F3336">
        <v>147</v>
      </c>
      <c r="G3336">
        <v>943</v>
      </c>
      <c r="H3336">
        <v>70</v>
      </c>
      <c r="I3336">
        <v>100</v>
      </c>
      <c r="J3336">
        <v>210</v>
      </c>
      <c r="K3336">
        <v>340</v>
      </c>
      <c r="L3336">
        <v>702</v>
      </c>
      <c r="M3336">
        <v>8</v>
      </c>
      <c r="N3336" s="2">
        <v>43281</v>
      </c>
      <c r="O3336" t="str">
        <f>VLOOKUP(L3336,Location!$A$1:$D$157,2,FALSE)</f>
        <v>Nevada</v>
      </c>
      <c r="P3336" t="str">
        <f>VLOOKUP(L3336,Location!$A$1:$D$157,3,FALSE)</f>
        <v>West</v>
      </c>
      <c r="Q3336" t="str">
        <f>VLOOKUP(L3336,Location!$A$1:$D$157,4,FALSE)</f>
        <v>Small Market</v>
      </c>
      <c r="R3336" t="str">
        <f>VLOOKUP(M3336,Product!$A$1:$D$14,2,FALSE)</f>
        <v>Chamomile</v>
      </c>
      <c r="S3336" t="str">
        <f>VLOOKUP(M3336,Product!$A$1:$D$14,3,FALSE)</f>
        <v>Herbal Tea</v>
      </c>
      <c r="T3336" t="str">
        <f>VLOOKUP(M3336,Product!$A$1:$D$14,4,FALSE)</f>
        <v>Decaf</v>
      </c>
    </row>
    <row r="3337" spans="1:20" x14ac:dyDescent="0.3">
      <c r="A3337">
        <v>287</v>
      </c>
      <c r="B3337">
        <v>329</v>
      </c>
      <c r="C3337">
        <v>562</v>
      </c>
      <c r="D3337">
        <v>254</v>
      </c>
      <c r="E3337">
        <v>113</v>
      </c>
      <c r="F3337">
        <v>78</v>
      </c>
      <c r="G3337">
        <v>1190</v>
      </c>
      <c r="H3337">
        <v>200</v>
      </c>
      <c r="I3337">
        <v>162</v>
      </c>
      <c r="J3337">
        <v>290</v>
      </c>
      <c r="K3337">
        <v>490</v>
      </c>
      <c r="L3337">
        <v>702</v>
      </c>
      <c r="M3337">
        <v>9</v>
      </c>
      <c r="N3337" s="2">
        <v>43281</v>
      </c>
      <c r="O3337" t="str">
        <f>VLOOKUP(L3337,Location!$A$1:$D$157,2,FALSE)</f>
        <v>Nevada</v>
      </c>
      <c r="P3337" t="str">
        <f>VLOOKUP(L3337,Location!$A$1:$D$157,3,FALSE)</f>
        <v>West</v>
      </c>
      <c r="Q3337" t="str">
        <f>VLOOKUP(L3337,Location!$A$1:$D$157,4,FALSE)</f>
        <v>Small Market</v>
      </c>
      <c r="R3337" t="str">
        <f>VLOOKUP(M3337,Product!$A$1:$D$14,2,FALSE)</f>
        <v>Lemon</v>
      </c>
      <c r="S3337" t="str">
        <f>VLOOKUP(M3337,Product!$A$1:$D$14,3,FALSE)</f>
        <v>Herbal Tea</v>
      </c>
      <c r="T3337" t="str">
        <f>VLOOKUP(M3337,Product!$A$1:$D$14,4,FALSE)</f>
        <v>Decaf</v>
      </c>
    </row>
    <row r="3338" spans="1:20" x14ac:dyDescent="0.3">
      <c r="A3338">
        <v>207</v>
      </c>
      <c r="B3338">
        <v>222</v>
      </c>
      <c r="C3338">
        <v>373</v>
      </c>
      <c r="D3338">
        <v>171</v>
      </c>
      <c r="E3338">
        <v>67</v>
      </c>
      <c r="F3338">
        <v>49</v>
      </c>
      <c r="G3338">
        <v>833</v>
      </c>
      <c r="H3338">
        <v>150</v>
      </c>
      <c r="I3338">
        <v>113</v>
      </c>
      <c r="J3338">
        <v>200</v>
      </c>
      <c r="K3338">
        <v>330</v>
      </c>
      <c r="L3338">
        <v>702</v>
      </c>
      <c r="M3338">
        <v>10</v>
      </c>
      <c r="N3338" s="2">
        <v>43281</v>
      </c>
      <c r="O3338" t="str">
        <f>VLOOKUP(L3338,Location!$A$1:$D$157,2,FALSE)</f>
        <v>Nevada</v>
      </c>
      <c r="P3338" t="str">
        <f>VLOOKUP(L3338,Location!$A$1:$D$157,3,FALSE)</f>
        <v>West</v>
      </c>
      <c r="Q3338" t="str">
        <f>VLOOKUP(L3338,Location!$A$1:$D$157,4,FALSE)</f>
        <v>Small Market</v>
      </c>
      <c r="R3338" t="str">
        <f>VLOOKUP(M3338,Product!$A$1:$D$14,2,FALSE)</f>
        <v>Mint</v>
      </c>
      <c r="S3338" t="str">
        <f>VLOOKUP(M3338,Product!$A$1:$D$14,3,FALSE)</f>
        <v>Herbal Tea</v>
      </c>
      <c r="T3338" t="str">
        <f>VLOOKUP(M3338,Product!$A$1:$D$14,4,FALSE)</f>
        <v>Decaf</v>
      </c>
    </row>
    <row r="3339" spans="1:20" x14ac:dyDescent="0.3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s="2">
        <v>43281</v>
      </c>
      <c r="O3339" t="str">
        <f>VLOOKUP(L3339,Location!$A$1:$D$157,2,FALSE)</f>
        <v>Nevada</v>
      </c>
      <c r="P3339" t="str">
        <f>VLOOKUP(L3339,Location!$A$1:$D$157,3,FALSE)</f>
        <v>West</v>
      </c>
      <c r="Q3339" t="str">
        <f>VLOOKUP(L3339,Location!$A$1:$D$157,4,FALSE)</f>
        <v>Small Market</v>
      </c>
      <c r="R3339" t="str">
        <f>VLOOKUP(M3339,Product!$A$1:$D$14,2,FALSE)</f>
        <v>Columbian</v>
      </c>
      <c r="S3339" t="str">
        <f>VLOOKUP(M3339,Product!$A$1:$D$14,3,FALSE)</f>
        <v>Coffee</v>
      </c>
      <c r="T3339" t="str">
        <f>VLOOKUP(M3339,Product!$A$1:$D$14,4,FALSE)</f>
        <v>Regular</v>
      </c>
    </row>
    <row r="3340" spans="1:20" x14ac:dyDescent="0.3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s="2">
        <v>43281</v>
      </c>
      <c r="O3340" t="str">
        <f>VLOOKUP(L3340,Location!$A$1:$D$157,2,FALSE)</f>
        <v>Nevada</v>
      </c>
      <c r="P3340" t="str">
        <f>VLOOKUP(L3340,Location!$A$1:$D$157,3,FALSE)</f>
        <v>West</v>
      </c>
      <c r="Q3340" t="str">
        <f>VLOOKUP(L3340,Location!$A$1:$D$157,4,FALSE)</f>
        <v>Small Market</v>
      </c>
      <c r="R3340" t="str">
        <f>VLOOKUP(M3340,Product!$A$1:$D$14,2,FALSE)</f>
        <v>Decaf Irish Cream</v>
      </c>
      <c r="S3340" t="str">
        <f>VLOOKUP(M3340,Product!$A$1:$D$14,3,FALSE)</f>
        <v>Coffee</v>
      </c>
      <c r="T3340" t="str">
        <f>VLOOKUP(M3340,Product!$A$1:$D$14,4,FALSE)</f>
        <v>Decaf</v>
      </c>
    </row>
    <row r="3341" spans="1:20" x14ac:dyDescent="0.3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s="2">
        <v>43281</v>
      </c>
      <c r="O3341" t="str">
        <f>VLOOKUP(L3341,Location!$A$1:$D$157,2,FALSE)</f>
        <v>Nevada</v>
      </c>
      <c r="P3341" t="str">
        <f>VLOOKUP(L3341,Location!$A$1:$D$157,3,FALSE)</f>
        <v>West</v>
      </c>
      <c r="Q3341" t="str">
        <f>VLOOKUP(L3341,Location!$A$1:$D$157,4,FALSE)</f>
        <v>Small Market</v>
      </c>
      <c r="R3341" t="str">
        <f>VLOOKUP(M3341,Product!$A$1:$D$14,2,FALSE)</f>
        <v>Caffe Latte</v>
      </c>
      <c r="S3341" t="str">
        <f>VLOOKUP(M3341,Product!$A$1:$D$14,3,FALSE)</f>
        <v>Espresso</v>
      </c>
      <c r="T3341" t="str">
        <f>VLOOKUP(M3341,Product!$A$1:$D$14,4,FALSE)</f>
        <v>Regular</v>
      </c>
    </row>
    <row r="3342" spans="1:20" x14ac:dyDescent="0.3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s="2">
        <v>43281</v>
      </c>
      <c r="O3342" t="str">
        <f>VLOOKUP(L3342,Location!$A$1:$D$157,2,FALSE)</f>
        <v>Nevada</v>
      </c>
      <c r="P3342" t="str">
        <f>VLOOKUP(L3342,Location!$A$1:$D$157,3,FALSE)</f>
        <v>West</v>
      </c>
      <c r="Q3342" t="str">
        <f>VLOOKUP(L3342,Location!$A$1:$D$157,4,FALSE)</f>
        <v>Small Market</v>
      </c>
      <c r="R3342" t="str">
        <f>VLOOKUP(M3342,Product!$A$1:$D$14,2,FALSE)</f>
        <v>Caffe Mocha</v>
      </c>
      <c r="S3342" t="str">
        <f>VLOOKUP(M3342,Product!$A$1:$D$14,3,FALSE)</f>
        <v>Espresso</v>
      </c>
      <c r="T3342" t="str">
        <f>VLOOKUP(M3342,Product!$A$1:$D$14,4,FALSE)</f>
        <v>Regular</v>
      </c>
    </row>
    <row r="3343" spans="1:20" x14ac:dyDescent="0.3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s="2">
        <v>43281</v>
      </c>
      <c r="O3343" t="str">
        <f>VLOOKUP(L3343,Location!$A$1:$D$157,2,FALSE)</f>
        <v>Nevada</v>
      </c>
      <c r="P3343" t="str">
        <f>VLOOKUP(L3343,Location!$A$1:$D$157,3,FALSE)</f>
        <v>West</v>
      </c>
      <c r="Q3343" t="str">
        <f>VLOOKUP(L3343,Location!$A$1:$D$157,4,FALSE)</f>
        <v>Small Market</v>
      </c>
      <c r="R3343" t="str">
        <f>VLOOKUP(M3343,Product!$A$1:$D$14,2,FALSE)</f>
        <v>Decaf Espresso</v>
      </c>
      <c r="S3343" t="str">
        <f>VLOOKUP(M3343,Product!$A$1:$D$14,3,FALSE)</f>
        <v>Espresso</v>
      </c>
      <c r="T3343" t="str">
        <f>VLOOKUP(M3343,Product!$A$1:$D$14,4,FALSE)</f>
        <v>Decaf</v>
      </c>
    </row>
    <row r="3344" spans="1:20" x14ac:dyDescent="0.3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2">
        <v>43281</v>
      </c>
      <c r="O3344" t="str">
        <f>VLOOKUP(L3344,Location!$A$1:$D$157,2,FALSE)</f>
        <v>Oregon</v>
      </c>
      <c r="P3344" t="str">
        <f>VLOOKUP(L3344,Location!$A$1:$D$157,3,FALSE)</f>
        <v>West</v>
      </c>
      <c r="Q3344" t="str">
        <f>VLOOKUP(L3344,Location!$A$1:$D$157,4,FALSE)</f>
        <v>Small Market</v>
      </c>
      <c r="R3344" t="str">
        <f>VLOOKUP(M3344,Product!$A$1:$D$14,2,FALSE)</f>
        <v>Darjeeling</v>
      </c>
      <c r="S3344" t="str">
        <f>VLOOKUP(M3344,Product!$A$1:$D$14,3,FALSE)</f>
        <v>Tea</v>
      </c>
      <c r="T3344" t="str">
        <f>VLOOKUP(M3344,Product!$A$1:$D$14,4,FALSE)</f>
        <v>Regular</v>
      </c>
    </row>
    <row r="3345" spans="1:20" x14ac:dyDescent="0.3">
      <c r="A3345">
        <v>144</v>
      </c>
      <c r="B3345">
        <v>172</v>
      </c>
      <c r="C3345">
        <v>283</v>
      </c>
      <c r="D3345">
        <v>141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s="2">
        <v>43281</v>
      </c>
      <c r="O3345" t="str">
        <f>VLOOKUP(L3345,Location!$A$1:$D$157,2,FALSE)</f>
        <v>Oregon</v>
      </c>
      <c r="P3345" t="str">
        <f>VLOOKUP(L3345,Location!$A$1:$D$157,3,FALSE)</f>
        <v>West</v>
      </c>
      <c r="Q3345" t="str">
        <f>VLOOKUP(L3345,Location!$A$1:$D$157,4,FALSE)</f>
        <v>Small Market</v>
      </c>
      <c r="R3345" t="str">
        <f>VLOOKUP(M3345,Product!$A$1:$D$14,2,FALSE)</f>
        <v>Earl Grey</v>
      </c>
      <c r="S3345" t="str">
        <f>VLOOKUP(M3345,Product!$A$1:$D$14,3,FALSE)</f>
        <v>Tea</v>
      </c>
      <c r="T3345" t="str">
        <f>VLOOKUP(M3345,Product!$A$1:$D$14,4,FALSE)</f>
        <v>Regular</v>
      </c>
    </row>
    <row r="3346" spans="1:20" x14ac:dyDescent="0.3">
      <c r="A3346">
        <v>178</v>
      </c>
      <c r="B3346">
        <v>195</v>
      </c>
      <c r="C3346">
        <v>333</v>
      </c>
      <c r="D3346">
        <v>105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s="2">
        <v>43281</v>
      </c>
      <c r="O3346" t="str">
        <f>VLOOKUP(L3346,Location!$A$1:$D$157,2,FALSE)</f>
        <v>Oregon</v>
      </c>
      <c r="P3346" t="str">
        <f>VLOOKUP(L3346,Location!$A$1:$D$157,3,FALSE)</f>
        <v>West</v>
      </c>
      <c r="Q3346" t="str">
        <f>VLOOKUP(L3346,Location!$A$1:$D$157,4,FALSE)</f>
        <v>Small Market</v>
      </c>
      <c r="R3346" t="str">
        <f>VLOOKUP(M3346,Product!$A$1:$D$14,2,FALSE)</f>
        <v>Green Tea</v>
      </c>
      <c r="S3346" t="str">
        <f>VLOOKUP(M3346,Product!$A$1:$D$14,3,FALSE)</f>
        <v>Tea</v>
      </c>
      <c r="T3346" t="str">
        <f>VLOOKUP(M3346,Product!$A$1:$D$14,4,FALSE)</f>
        <v>Regular</v>
      </c>
    </row>
    <row r="3347" spans="1:20" x14ac:dyDescent="0.3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s="2">
        <v>43281</v>
      </c>
      <c r="O3347" t="str">
        <f>VLOOKUP(L3347,Location!$A$1:$D$157,2,FALSE)</f>
        <v>Oregon</v>
      </c>
      <c r="P3347" t="str">
        <f>VLOOKUP(L3347,Location!$A$1:$D$157,3,FALSE)</f>
        <v>West</v>
      </c>
      <c r="Q3347" t="str">
        <f>VLOOKUP(L3347,Location!$A$1:$D$157,4,FALSE)</f>
        <v>Small Market</v>
      </c>
      <c r="R3347" t="str">
        <f>VLOOKUP(M3347,Product!$A$1:$D$14,2,FALSE)</f>
        <v>Chamomile</v>
      </c>
      <c r="S3347" t="str">
        <f>VLOOKUP(M3347,Product!$A$1:$D$14,3,FALSE)</f>
        <v>Herbal Tea</v>
      </c>
      <c r="T3347" t="str">
        <f>VLOOKUP(M3347,Product!$A$1:$D$14,4,FALSE)</f>
        <v>Decaf</v>
      </c>
    </row>
    <row r="3348" spans="1:20" x14ac:dyDescent="0.3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s="2">
        <v>43281</v>
      </c>
      <c r="O3348" t="str">
        <f>VLOOKUP(L3348,Location!$A$1:$D$157,2,FALSE)</f>
        <v>Oregon</v>
      </c>
      <c r="P3348" t="str">
        <f>VLOOKUP(L3348,Location!$A$1:$D$157,3,FALSE)</f>
        <v>West</v>
      </c>
      <c r="Q3348" t="str">
        <f>VLOOKUP(L3348,Location!$A$1:$D$157,4,FALSE)</f>
        <v>Small Market</v>
      </c>
      <c r="R3348" t="str">
        <f>VLOOKUP(M3348,Product!$A$1:$D$14,2,FALSE)</f>
        <v>Lemon</v>
      </c>
      <c r="S3348" t="str">
        <f>VLOOKUP(M3348,Product!$A$1:$D$14,3,FALSE)</f>
        <v>Herbal Tea</v>
      </c>
      <c r="T3348" t="str">
        <f>VLOOKUP(M3348,Product!$A$1:$D$14,4,FALSE)</f>
        <v>Decaf</v>
      </c>
    </row>
    <row r="3349" spans="1:20" x14ac:dyDescent="0.3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s="2">
        <v>43281</v>
      </c>
      <c r="O3349" t="str">
        <f>VLOOKUP(L3349,Location!$A$1:$D$157,2,FALSE)</f>
        <v>Oregon</v>
      </c>
      <c r="P3349" t="str">
        <f>VLOOKUP(L3349,Location!$A$1:$D$157,3,FALSE)</f>
        <v>West</v>
      </c>
      <c r="Q3349" t="str">
        <f>VLOOKUP(L3349,Location!$A$1:$D$157,4,FALSE)</f>
        <v>Small Market</v>
      </c>
      <c r="R3349" t="str">
        <f>VLOOKUP(M3349,Product!$A$1:$D$14,2,FALSE)</f>
        <v>Amaretto</v>
      </c>
      <c r="S3349" t="str">
        <f>VLOOKUP(M3349,Product!$A$1:$D$14,3,FALSE)</f>
        <v>Coffee</v>
      </c>
      <c r="T3349" t="str">
        <f>VLOOKUP(M3349,Product!$A$1:$D$14,4,FALSE)</f>
        <v>Regular</v>
      </c>
    </row>
    <row r="3350" spans="1:20" x14ac:dyDescent="0.3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s="2">
        <v>43281</v>
      </c>
      <c r="O3350" t="str">
        <f>VLOOKUP(L3350,Location!$A$1:$D$157,2,FALSE)</f>
        <v>Oregon</v>
      </c>
      <c r="P3350" t="str">
        <f>VLOOKUP(L3350,Location!$A$1:$D$157,3,FALSE)</f>
        <v>West</v>
      </c>
      <c r="Q3350" t="str">
        <f>VLOOKUP(L3350,Location!$A$1:$D$157,4,FALSE)</f>
        <v>Small Market</v>
      </c>
      <c r="R3350" t="str">
        <f>VLOOKUP(M3350,Product!$A$1:$D$14,2,FALSE)</f>
        <v>Columbian</v>
      </c>
      <c r="S3350" t="str">
        <f>VLOOKUP(M3350,Product!$A$1:$D$14,3,FALSE)</f>
        <v>Coffee</v>
      </c>
      <c r="T3350" t="str">
        <f>VLOOKUP(M3350,Product!$A$1:$D$14,4,FALSE)</f>
        <v>Regular</v>
      </c>
    </row>
    <row r="3351" spans="1:20" x14ac:dyDescent="0.3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2">
        <v>43281</v>
      </c>
      <c r="O3351" t="str">
        <f>VLOOKUP(L3351,Location!$A$1:$D$157,2,FALSE)</f>
        <v>Oregon</v>
      </c>
      <c r="P3351" t="str">
        <f>VLOOKUP(L3351,Location!$A$1:$D$157,3,FALSE)</f>
        <v>West</v>
      </c>
      <c r="Q3351" t="str">
        <f>VLOOKUP(L3351,Location!$A$1:$D$157,4,FALSE)</f>
        <v>Small Market</v>
      </c>
      <c r="R3351" t="str">
        <f>VLOOKUP(M3351,Product!$A$1:$D$14,2,FALSE)</f>
        <v>Decaf Irish Cream</v>
      </c>
      <c r="S3351" t="str">
        <f>VLOOKUP(M3351,Product!$A$1:$D$14,3,FALSE)</f>
        <v>Coffee</v>
      </c>
      <c r="T3351" t="str">
        <f>VLOOKUP(M3351,Product!$A$1:$D$14,4,FALSE)</f>
        <v>Decaf</v>
      </c>
    </row>
    <row r="3352" spans="1:20" x14ac:dyDescent="0.3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s="2">
        <v>43281</v>
      </c>
      <c r="O3352" t="str">
        <f>VLOOKUP(L3352,Location!$A$1:$D$157,2,FALSE)</f>
        <v>Oregon</v>
      </c>
      <c r="P3352" t="str">
        <f>VLOOKUP(L3352,Location!$A$1:$D$157,3,FALSE)</f>
        <v>West</v>
      </c>
      <c r="Q3352" t="str">
        <f>VLOOKUP(L3352,Location!$A$1:$D$157,4,FALSE)</f>
        <v>Small Market</v>
      </c>
      <c r="R3352" t="str">
        <f>VLOOKUP(M3352,Product!$A$1:$D$14,2,FALSE)</f>
        <v>Caffe Latte</v>
      </c>
      <c r="S3352" t="str">
        <f>VLOOKUP(M3352,Product!$A$1:$D$14,3,FALSE)</f>
        <v>Espresso</v>
      </c>
      <c r="T3352" t="str">
        <f>VLOOKUP(M3352,Product!$A$1:$D$14,4,FALSE)</f>
        <v>Regular</v>
      </c>
    </row>
    <row r="3353" spans="1:20" x14ac:dyDescent="0.3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s="2">
        <v>43281</v>
      </c>
      <c r="O3353" t="str">
        <f>VLOOKUP(L3353,Location!$A$1:$D$157,2,FALSE)</f>
        <v>Oregon</v>
      </c>
      <c r="P3353" t="str">
        <f>VLOOKUP(L3353,Location!$A$1:$D$157,3,FALSE)</f>
        <v>West</v>
      </c>
      <c r="Q3353" t="str">
        <f>VLOOKUP(L3353,Location!$A$1:$D$157,4,FALSE)</f>
        <v>Small Market</v>
      </c>
      <c r="R3353" t="str">
        <f>VLOOKUP(M3353,Product!$A$1:$D$14,2,FALSE)</f>
        <v>Caffe Mocha</v>
      </c>
      <c r="S3353" t="str">
        <f>VLOOKUP(M3353,Product!$A$1:$D$14,3,FALSE)</f>
        <v>Espresso</v>
      </c>
      <c r="T3353" t="str">
        <f>VLOOKUP(M3353,Product!$A$1:$D$14,4,FALSE)</f>
        <v>Regular</v>
      </c>
    </row>
    <row r="3354" spans="1:20" x14ac:dyDescent="0.3">
      <c r="A3354">
        <v>112</v>
      </c>
      <c r="B3354">
        <v>146</v>
      </c>
      <c r="C3354">
        <v>288</v>
      </c>
      <c r="D3354">
        <v>191</v>
      </c>
      <c r="E3354">
        <v>60</v>
      </c>
      <c r="F3354">
        <v>40</v>
      </c>
      <c r="G3354">
        <v>1304</v>
      </c>
      <c r="H3354">
        <v>90</v>
      </c>
      <c r="I3354">
        <v>127</v>
      </c>
      <c r="J3354">
        <v>140</v>
      </c>
      <c r="K3354">
        <v>270</v>
      </c>
      <c r="L3354">
        <v>503</v>
      </c>
      <c r="M3354">
        <v>6</v>
      </c>
      <c r="N3354" s="2">
        <v>43281</v>
      </c>
      <c r="O3354" t="str">
        <f>VLOOKUP(L3354,Location!$A$1:$D$157,2,FALSE)</f>
        <v>Oregon</v>
      </c>
      <c r="P3354" t="str">
        <f>VLOOKUP(L3354,Location!$A$1:$D$157,3,FALSE)</f>
        <v>West</v>
      </c>
      <c r="Q3354" t="str">
        <f>VLOOKUP(L3354,Location!$A$1:$D$157,4,FALSE)</f>
        <v>Small Market</v>
      </c>
      <c r="R3354" t="str">
        <f>VLOOKUP(M3354,Product!$A$1:$D$14,2,FALSE)</f>
        <v>Decaf Espresso</v>
      </c>
      <c r="S3354" t="str">
        <f>VLOOKUP(M3354,Product!$A$1:$D$14,3,FALSE)</f>
        <v>Espresso</v>
      </c>
      <c r="T3354" t="str">
        <f>VLOOKUP(M3354,Product!$A$1:$D$14,4,FALSE)</f>
        <v>Decaf</v>
      </c>
    </row>
    <row r="3355" spans="1:20" x14ac:dyDescent="0.3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s="2">
        <v>43281</v>
      </c>
      <c r="O3355" t="str">
        <f>VLOOKUP(L3355,Location!$A$1:$D$157,2,FALSE)</f>
        <v>Washington</v>
      </c>
      <c r="P3355" t="str">
        <f>VLOOKUP(L3355,Location!$A$1:$D$157,3,FALSE)</f>
        <v>West</v>
      </c>
      <c r="Q3355" t="str">
        <f>VLOOKUP(L3355,Location!$A$1:$D$157,4,FALSE)</f>
        <v>Small Market</v>
      </c>
      <c r="R3355" t="str">
        <f>VLOOKUP(M3355,Product!$A$1:$D$14,2,FALSE)</f>
        <v>Darjeeling</v>
      </c>
      <c r="S3355" t="str">
        <f>VLOOKUP(M3355,Product!$A$1:$D$14,3,FALSE)</f>
        <v>Tea</v>
      </c>
      <c r="T3355" t="str">
        <f>VLOOKUP(M3355,Product!$A$1:$D$14,4,FALSE)</f>
        <v>Regular</v>
      </c>
    </row>
    <row r="3356" spans="1:20" x14ac:dyDescent="0.3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s="2">
        <v>43281</v>
      </c>
      <c r="O3356" t="str">
        <f>VLOOKUP(L3356,Location!$A$1:$D$157,2,FALSE)</f>
        <v>Washington</v>
      </c>
      <c r="P3356" t="str">
        <f>VLOOKUP(L3356,Location!$A$1:$D$157,3,FALSE)</f>
        <v>West</v>
      </c>
      <c r="Q3356" t="str">
        <f>VLOOKUP(L3356,Location!$A$1:$D$157,4,FALSE)</f>
        <v>Small Market</v>
      </c>
      <c r="R3356" t="str">
        <f>VLOOKUP(M3356,Product!$A$1:$D$14,2,FALSE)</f>
        <v>Earl Grey</v>
      </c>
      <c r="S3356" t="str">
        <f>VLOOKUP(M3356,Product!$A$1:$D$14,3,FALSE)</f>
        <v>Tea</v>
      </c>
      <c r="T3356" t="str">
        <f>VLOOKUP(M3356,Product!$A$1:$D$14,4,FALSE)</f>
        <v>Regular</v>
      </c>
    </row>
    <row r="3357" spans="1:20" x14ac:dyDescent="0.3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s="2">
        <v>43281</v>
      </c>
      <c r="O3357" t="str">
        <f>VLOOKUP(L3357,Location!$A$1:$D$157,2,FALSE)</f>
        <v>Washington</v>
      </c>
      <c r="P3357" t="str">
        <f>VLOOKUP(L3357,Location!$A$1:$D$157,3,FALSE)</f>
        <v>West</v>
      </c>
      <c r="Q3357" t="str">
        <f>VLOOKUP(L3357,Location!$A$1:$D$157,4,FALSE)</f>
        <v>Small Market</v>
      </c>
      <c r="R3357" t="str">
        <f>VLOOKUP(M3357,Product!$A$1:$D$14,2,FALSE)</f>
        <v>Green Tea</v>
      </c>
      <c r="S3357" t="str">
        <f>VLOOKUP(M3357,Product!$A$1:$D$14,3,FALSE)</f>
        <v>Tea</v>
      </c>
      <c r="T3357" t="str">
        <f>VLOOKUP(M3357,Product!$A$1:$D$14,4,FALSE)</f>
        <v>Regular</v>
      </c>
    </row>
    <row r="3358" spans="1:20" x14ac:dyDescent="0.3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s="2">
        <v>43281</v>
      </c>
      <c r="O3358" t="str">
        <f>VLOOKUP(L3358,Location!$A$1:$D$157,2,FALSE)</f>
        <v>Washington</v>
      </c>
      <c r="P3358" t="str">
        <f>VLOOKUP(L3358,Location!$A$1:$D$157,3,FALSE)</f>
        <v>West</v>
      </c>
      <c r="Q3358" t="str">
        <f>VLOOKUP(L3358,Location!$A$1:$D$157,4,FALSE)</f>
        <v>Small Market</v>
      </c>
      <c r="R3358" t="str">
        <f>VLOOKUP(M3358,Product!$A$1:$D$14,2,FALSE)</f>
        <v>Chamomile</v>
      </c>
      <c r="S3358" t="str">
        <f>VLOOKUP(M3358,Product!$A$1:$D$14,3,FALSE)</f>
        <v>Herbal Tea</v>
      </c>
      <c r="T3358" t="str">
        <f>VLOOKUP(M3358,Product!$A$1:$D$14,4,FALSE)</f>
        <v>Decaf</v>
      </c>
    </row>
    <row r="3359" spans="1:20" x14ac:dyDescent="0.3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s="2">
        <v>43281</v>
      </c>
      <c r="O3359" t="str">
        <f>VLOOKUP(L3359,Location!$A$1:$D$157,2,FALSE)</f>
        <v>Washington</v>
      </c>
      <c r="P3359" t="str">
        <f>VLOOKUP(L3359,Location!$A$1:$D$157,3,FALSE)</f>
        <v>West</v>
      </c>
      <c r="Q3359" t="str">
        <f>VLOOKUP(L3359,Location!$A$1:$D$157,4,FALSE)</f>
        <v>Small Market</v>
      </c>
      <c r="R3359" t="str">
        <f>VLOOKUP(M3359,Product!$A$1:$D$14,2,FALSE)</f>
        <v>Lemon</v>
      </c>
      <c r="S3359" t="str">
        <f>VLOOKUP(M3359,Product!$A$1:$D$14,3,FALSE)</f>
        <v>Herbal Tea</v>
      </c>
      <c r="T3359" t="str">
        <f>VLOOKUP(M3359,Product!$A$1:$D$14,4,FALSE)</f>
        <v>Decaf</v>
      </c>
    </row>
    <row r="3360" spans="1:20" x14ac:dyDescent="0.3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107</v>
      </c>
      <c r="J3360">
        <v>160</v>
      </c>
      <c r="K3360">
        <v>260</v>
      </c>
      <c r="L3360">
        <v>253</v>
      </c>
      <c r="M3360">
        <v>2</v>
      </c>
      <c r="N3360" s="2">
        <v>43281</v>
      </c>
      <c r="O3360" t="str">
        <f>VLOOKUP(L3360,Location!$A$1:$D$157,2,FALSE)</f>
        <v>Washington</v>
      </c>
      <c r="P3360" t="str">
        <f>VLOOKUP(L3360,Location!$A$1:$D$157,3,FALSE)</f>
        <v>West</v>
      </c>
      <c r="Q3360" t="str">
        <f>VLOOKUP(L3360,Location!$A$1:$D$157,4,FALSE)</f>
        <v>Small Market</v>
      </c>
      <c r="R3360" t="str">
        <f>VLOOKUP(M3360,Product!$A$1:$D$14,2,FALSE)</f>
        <v>Columbian</v>
      </c>
      <c r="S3360" t="str">
        <f>VLOOKUP(M3360,Product!$A$1:$D$14,3,FALSE)</f>
        <v>Coffee</v>
      </c>
      <c r="T3360" t="str">
        <f>VLOOKUP(M3360,Product!$A$1:$D$14,4,FALSE)</f>
        <v>Regular</v>
      </c>
    </row>
    <row r="3361" spans="1:20" x14ac:dyDescent="0.3">
      <c r="A3361">
        <v>43</v>
      </c>
      <c r="B3361">
        <v>173</v>
      </c>
      <c r="C3361">
        <v>294</v>
      </c>
      <c r="D3361">
        <v>146</v>
      </c>
      <c r="E3361">
        <v>132</v>
      </c>
      <c r="F3361">
        <v>112</v>
      </c>
      <c r="G3361">
        <v>717</v>
      </c>
      <c r="H3361">
        <v>100</v>
      </c>
      <c r="I3361">
        <v>119</v>
      </c>
      <c r="J3361">
        <v>220</v>
      </c>
      <c r="K3361">
        <v>370</v>
      </c>
      <c r="L3361">
        <v>206</v>
      </c>
      <c r="M3361">
        <v>3</v>
      </c>
      <c r="N3361" s="2">
        <v>43281</v>
      </c>
      <c r="O3361" t="str">
        <f>VLOOKUP(L3361,Location!$A$1:$D$157,2,FALSE)</f>
        <v>Washington</v>
      </c>
      <c r="P3361" t="str">
        <f>VLOOKUP(L3361,Location!$A$1:$D$157,3,FALSE)</f>
        <v>West</v>
      </c>
      <c r="Q3361" t="str">
        <f>VLOOKUP(L3361,Location!$A$1:$D$157,4,FALSE)</f>
        <v>Small Market</v>
      </c>
      <c r="R3361" t="str">
        <f>VLOOKUP(M3361,Product!$A$1:$D$14,2,FALSE)</f>
        <v>Decaf Irish Cream</v>
      </c>
      <c r="S3361" t="str">
        <f>VLOOKUP(M3361,Product!$A$1:$D$14,3,FALSE)</f>
        <v>Coffee</v>
      </c>
      <c r="T3361" t="str">
        <f>VLOOKUP(M3361,Product!$A$1:$D$14,4,FALSE)</f>
        <v>Decaf</v>
      </c>
    </row>
    <row r="3362" spans="1:20" x14ac:dyDescent="0.3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s="2">
        <v>43281</v>
      </c>
      <c r="O3362" t="str">
        <f>VLOOKUP(L3362,Location!$A$1:$D$157,2,FALSE)</f>
        <v>Washington</v>
      </c>
      <c r="P3362" t="str">
        <f>VLOOKUP(L3362,Location!$A$1:$D$157,3,FALSE)</f>
        <v>West</v>
      </c>
      <c r="Q3362" t="str">
        <f>VLOOKUP(L3362,Location!$A$1:$D$157,4,FALSE)</f>
        <v>Small Market</v>
      </c>
      <c r="R3362" t="str">
        <f>VLOOKUP(M3362,Product!$A$1:$D$14,2,FALSE)</f>
        <v>Caffe Latte</v>
      </c>
      <c r="S3362" t="str">
        <f>VLOOKUP(M3362,Product!$A$1:$D$14,3,FALSE)</f>
        <v>Espresso</v>
      </c>
      <c r="T3362" t="str">
        <f>VLOOKUP(M3362,Product!$A$1:$D$14,4,FALSE)</f>
        <v>Regular</v>
      </c>
    </row>
    <row r="3363" spans="1:20" x14ac:dyDescent="0.3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s="2">
        <v>43281</v>
      </c>
      <c r="O3363" t="str">
        <f>VLOOKUP(L3363,Location!$A$1:$D$157,2,FALSE)</f>
        <v>Washington</v>
      </c>
      <c r="P3363" t="str">
        <f>VLOOKUP(L3363,Location!$A$1:$D$157,3,FALSE)</f>
        <v>West</v>
      </c>
      <c r="Q3363" t="str">
        <f>VLOOKUP(L3363,Location!$A$1:$D$157,4,FALSE)</f>
        <v>Small Market</v>
      </c>
      <c r="R3363" t="str">
        <f>VLOOKUP(M3363,Product!$A$1:$D$14,2,FALSE)</f>
        <v>Caffe Mocha</v>
      </c>
      <c r="S3363" t="str">
        <f>VLOOKUP(M3363,Product!$A$1:$D$14,3,FALSE)</f>
        <v>Espresso</v>
      </c>
      <c r="T3363" t="str">
        <f>VLOOKUP(M3363,Product!$A$1:$D$14,4,FALSE)</f>
        <v>Regular</v>
      </c>
    </row>
    <row r="3364" spans="1:20" x14ac:dyDescent="0.3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s="2">
        <v>43281</v>
      </c>
      <c r="O3364" t="str">
        <f>VLOOKUP(L3364,Location!$A$1:$D$157,2,FALSE)</f>
        <v>Washington</v>
      </c>
      <c r="P3364" t="str">
        <f>VLOOKUP(L3364,Location!$A$1:$D$157,3,FALSE)</f>
        <v>West</v>
      </c>
      <c r="Q3364" t="str">
        <f>VLOOKUP(L3364,Location!$A$1:$D$157,4,FALSE)</f>
        <v>Small Market</v>
      </c>
      <c r="R3364" t="str">
        <f>VLOOKUP(M3364,Product!$A$1:$D$14,2,FALSE)</f>
        <v>Decaf Espresso</v>
      </c>
      <c r="S3364" t="str">
        <f>VLOOKUP(M3364,Product!$A$1:$D$14,3,FALSE)</f>
        <v>Espresso</v>
      </c>
      <c r="T3364" t="str">
        <f>VLOOKUP(M3364,Product!$A$1:$D$14,4,FALSE)</f>
        <v>Decaf</v>
      </c>
    </row>
    <row r="3365" spans="1:20" x14ac:dyDescent="0.3">
      <c r="A3365">
        <v>113</v>
      </c>
      <c r="B3365">
        <v>146</v>
      </c>
      <c r="C3365">
        <v>288</v>
      </c>
      <c r="D3365">
        <v>205</v>
      </c>
      <c r="E3365">
        <v>60</v>
      </c>
      <c r="F3365">
        <v>40</v>
      </c>
      <c r="G3365">
        <v>1292</v>
      </c>
      <c r="H3365">
        <v>80</v>
      </c>
      <c r="I3365">
        <v>118</v>
      </c>
      <c r="J3365">
        <v>130</v>
      </c>
      <c r="K3365">
        <v>250</v>
      </c>
      <c r="L3365">
        <v>719</v>
      </c>
      <c r="M3365">
        <v>8</v>
      </c>
      <c r="N3365" s="2">
        <v>43312</v>
      </c>
      <c r="O3365" t="str">
        <f>VLOOKUP(L3365,Location!$A$1:$D$157,2,FALSE)</f>
        <v>Colorado</v>
      </c>
      <c r="P3365" t="str">
        <f>VLOOKUP(L3365,Location!$A$1:$D$157,3,FALSE)</f>
        <v>Central</v>
      </c>
      <c r="Q3365" t="str">
        <f>VLOOKUP(L3365,Location!$A$1:$D$157,4,FALSE)</f>
        <v>Major Market</v>
      </c>
      <c r="R3365" t="str">
        <f>VLOOKUP(M3365,Product!$A$1:$D$14,2,FALSE)</f>
        <v>Chamomile</v>
      </c>
      <c r="S3365" t="str">
        <f>VLOOKUP(M3365,Product!$A$1:$D$14,3,FALSE)</f>
        <v>Herbal Tea</v>
      </c>
      <c r="T3365" t="str">
        <f>VLOOKUP(M3365,Product!$A$1:$D$14,4,FALSE)</f>
        <v>Decaf</v>
      </c>
    </row>
    <row r="3366" spans="1:20" x14ac:dyDescent="0.3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s="2">
        <v>43312</v>
      </c>
      <c r="O3366" t="str">
        <f>VLOOKUP(L3366,Location!$A$1:$D$157,2,FALSE)</f>
        <v>Colorado</v>
      </c>
      <c r="P3366" t="str">
        <f>VLOOKUP(L3366,Location!$A$1:$D$157,3,FALSE)</f>
        <v>Central</v>
      </c>
      <c r="Q3366" t="str">
        <f>VLOOKUP(L3366,Location!$A$1:$D$157,4,FALSE)</f>
        <v>Major Market</v>
      </c>
      <c r="R3366" t="str">
        <f>VLOOKUP(M3366,Product!$A$1:$D$14,2,FALSE)</f>
        <v>Lemon</v>
      </c>
      <c r="S3366" t="str">
        <f>VLOOKUP(M3366,Product!$A$1:$D$14,3,FALSE)</f>
        <v>Herbal Tea</v>
      </c>
      <c r="T3366" t="str">
        <f>VLOOKUP(M3366,Product!$A$1:$D$14,4,FALSE)</f>
        <v>Decaf</v>
      </c>
    </row>
    <row r="3367" spans="1:20" x14ac:dyDescent="0.3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s="2">
        <v>43312</v>
      </c>
      <c r="O3367" t="str">
        <f>VLOOKUP(L3367,Location!$A$1:$D$157,2,FALSE)</f>
        <v>Colorado</v>
      </c>
      <c r="P3367" t="str">
        <f>VLOOKUP(L3367,Location!$A$1:$D$157,3,FALSE)</f>
        <v>Central</v>
      </c>
      <c r="Q3367" t="str">
        <f>VLOOKUP(L3367,Location!$A$1:$D$157,4,FALSE)</f>
        <v>Major Market</v>
      </c>
      <c r="R3367" t="str">
        <f>VLOOKUP(M3367,Product!$A$1:$D$14,2,FALSE)</f>
        <v>Mint</v>
      </c>
      <c r="S3367" t="str">
        <f>VLOOKUP(M3367,Product!$A$1:$D$14,3,FALSE)</f>
        <v>Herbal Tea</v>
      </c>
      <c r="T3367" t="str">
        <f>VLOOKUP(M3367,Product!$A$1:$D$14,4,FALSE)</f>
        <v>Decaf</v>
      </c>
    </row>
    <row r="3368" spans="1:20" x14ac:dyDescent="0.3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s="2">
        <v>43312</v>
      </c>
      <c r="O3368" t="str">
        <f>VLOOKUP(L3368,Location!$A$1:$D$157,2,FALSE)</f>
        <v>Colorado</v>
      </c>
      <c r="P3368" t="str">
        <f>VLOOKUP(L3368,Location!$A$1:$D$157,3,FALSE)</f>
        <v>Central</v>
      </c>
      <c r="Q3368" t="str">
        <f>VLOOKUP(L3368,Location!$A$1:$D$157,4,FALSE)</f>
        <v>Major Market</v>
      </c>
      <c r="R3368" t="str">
        <f>VLOOKUP(M3368,Product!$A$1:$D$14,2,FALSE)</f>
        <v>Darjeeling</v>
      </c>
      <c r="S3368" t="str">
        <f>VLOOKUP(M3368,Product!$A$1:$D$14,3,FALSE)</f>
        <v>Tea</v>
      </c>
      <c r="T3368" t="str">
        <f>VLOOKUP(M3368,Product!$A$1:$D$14,4,FALSE)</f>
        <v>Regular</v>
      </c>
    </row>
    <row r="3369" spans="1:20" x14ac:dyDescent="0.3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s="2">
        <v>43312</v>
      </c>
      <c r="O3369" t="str">
        <f>VLOOKUP(L3369,Location!$A$1:$D$157,2,FALSE)</f>
        <v>Colorado</v>
      </c>
      <c r="P3369" t="str">
        <f>VLOOKUP(L3369,Location!$A$1:$D$157,3,FALSE)</f>
        <v>Central</v>
      </c>
      <c r="Q3369" t="str">
        <f>VLOOKUP(L3369,Location!$A$1:$D$157,4,FALSE)</f>
        <v>Major Market</v>
      </c>
      <c r="R3369" t="str">
        <f>VLOOKUP(M3369,Product!$A$1:$D$14,2,FALSE)</f>
        <v>Earl Grey</v>
      </c>
      <c r="S3369" t="str">
        <f>VLOOKUP(M3369,Product!$A$1:$D$14,3,FALSE)</f>
        <v>Tea</v>
      </c>
      <c r="T3369" t="str">
        <f>VLOOKUP(M3369,Product!$A$1:$D$14,4,FALSE)</f>
        <v>Regular</v>
      </c>
    </row>
    <row r="3370" spans="1:20" x14ac:dyDescent="0.3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s="2">
        <v>43312</v>
      </c>
      <c r="O3370" t="str">
        <f>VLOOKUP(L3370,Location!$A$1:$D$157,2,FALSE)</f>
        <v>Colorado</v>
      </c>
      <c r="P3370" t="str">
        <f>VLOOKUP(L3370,Location!$A$1:$D$157,3,FALSE)</f>
        <v>Central</v>
      </c>
      <c r="Q3370" t="str">
        <f>VLOOKUP(L3370,Location!$A$1:$D$157,4,FALSE)</f>
        <v>Major Market</v>
      </c>
      <c r="R3370" t="str">
        <f>VLOOKUP(M3370,Product!$A$1:$D$14,2,FALSE)</f>
        <v>Green Tea</v>
      </c>
      <c r="S3370" t="str">
        <f>VLOOKUP(M3370,Product!$A$1:$D$14,3,FALSE)</f>
        <v>Tea</v>
      </c>
      <c r="T3370" t="str">
        <f>VLOOKUP(M3370,Product!$A$1:$D$14,4,FALSE)</f>
        <v>Regular</v>
      </c>
    </row>
    <row r="3371" spans="1:20" x14ac:dyDescent="0.3">
      <c r="A3371">
        <v>184</v>
      </c>
      <c r="B3371">
        <v>178</v>
      </c>
      <c r="C3371">
        <v>298</v>
      </c>
      <c r="D3371">
        <v>138</v>
      </c>
      <c r="E3371">
        <v>42</v>
      </c>
      <c r="F3371">
        <v>34</v>
      </c>
      <c r="G3371">
        <v>941</v>
      </c>
      <c r="H3371">
        <v>140</v>
      </c>
      <c r="I3371">
        <v>190</v>
      </c>
      <c r="J3371">
        <v>180</v>
      </c>
      <c r="K3371">
        <v>310</v>
      </c>
      <c r="L3371">
        <v>720</v>
      </c>
      <c r="M3371">
        <v>1</v>
      </c>
      <c r="N3371" s="2">
        <v>43312</v>
      </c>
      <c r="O3371" t="str">
        <f>VLOOKUP(L3371,Location!$A$1:$D$157,2,FALSE)</f>
        <v>Colorado</v>
      </c>
      <c r="P3371" t="str">
        <f>VLOOKUP(L3371,Location!$A$1:$D$157,3,FALSE)</f>
        <v>Central</v>
      </c>
      <c r="Q3371" t="str">
        <f>VLOOKUP(L3371,Location!$A$1:$D$157,4,FALSE)</f>
        <v>Major Market</v>
      </c>
      <c r="R3371" t="str">
        <f>VLOOKUP(M3371,Product!$A$1:$D$14,2,FALSE)</f>
        <v>Amaretto</v>
      </c>
      <c r="S3371" t="str">
        <f>VLOOKUP(M3371,Product!$A$1:$D$14,3,FALSE)</f>
        <v>Coffee</v>
      </c>
      <c r="T3371" t="str">
        <f>VLOOKUP(M3371,Product!$A$1:$D$14,4,FALSE)</f>
        <v>Regular</v>
      </c>
    </row>
    <row r="3372" spans="1:20" x14ac:dyDescent="0.3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s="2">
        <v>43312</v>
      </c>
      <c r="O3372" t="str">
        <f>VLOOKUP(L3372,Location!$A$1:$D$157,2,FALSE)</f>
        <v>Colorado</v>
      </c>
      <c r="P3372" t="str">
        <f>VLOOKUP(L3372,Location!$A$1:$D$157,3,FALSE)</f>
        <v>Central</v>
      </c>
      <c r="Q3372" t="str">
        <f>VLOOKUP(L3372,Location!$A$1:$D$157,4,FALSE)</f>
        <v>Major Market</v>
      </c>
      <c r="R3372" t="str">
        <f>VLOOKUP(M3372,Product!$A$1:$D$14,2,FALSE)</f>
        <v>Columbian</v>
      </c>
      <c r="S3372" t="str">
        <f>VLOOKUP(M3372,Product!$A$1:$D$14,3,FALSE)</f>
        <v>Coffee</v>
      </c>
      <c r="T3372" t="str">
        <f>VLOOKUP(M3372,Product!$A$1:$D$14,4,FALSE)</f>
        <v>Regular</v>
      </c>
    </row>
    <row r="3373" spans="1:20" x14ac:dyDescent="0.3">
      <c r="A3373">
        <v>199</v>
      </c>
      <c r="B3373">
        <v>191</v>
      </c>
      <c r="C3373">
        <v>320</v>
      </c>
      <c r="D3373">
        <v>185</v>
      </c>
      <c r="E3373">
        <v>44</v>
      </c>
      <c r="F3373">
        <v>36</v>
      </c>
      <c r="G3373">
        <v>994</v>
      </c>
      <c r="H3373">
        <v>160</v>
      </c>
      <c r="I3373">
        <v>129</v>
      </c>
      <c r="J3373">
        <v>200</v>
      </c>
      <c r="K3373">
        <v>330</v>
      </c>
      <c r="L3373">
        <v>720</v>
      </c>
      <c r="M3373">
        <v>3</v>
      </c>
      <c r="N3373" s="2">
        <v>43312</v>
      </c>
      <c r="O3373" t="str">
        <f>VLOOKUP(L3373,Location!$A$1:$D$157,2,FALSE)</f>
        <v>Colorado</v>
      </c>
      <c r="P3373" t="str">
        <f>VLOOKUP(L3373,Location!$A$1:$D$157,3,FALSE)</f>
        <v>Central</v>
      </c>
      <c r="Q3373" t="str">
        <f>VLOOKUP(L3373,Location!$A$1:$D$157,4,FALSE)</f>
        <v>Major Market</v>
      </c>
      <c r="R3373" t="str">
        <f>VLOOKUP(M3373,Product!$A$1:$D$14,2,FALSE)</f>
        <v>Decaf Irish Cream</v>
      </c>
      <c r="S3373" t="str">
        <f>VLOOKUP(M3373,Product!$A$1:$D$14,3,FALSE)</f>
        <v>Coffee</v>
      </c>
      <c r="T3373" t="str">
        <f>VLOOKUP(M3373,Product!$A$1:$D$14,4,FALSE)</f>
        <v>Decaf</v>
      </c>
    </row>
    <row r="3374" spans="1:20" x14ac:dyDescent="0.3">
      <c r="A3374">
        <v>145</v>
      </c>
      <c r="B3374">
        <v>145</v>
      </c>
      <c r="C3374">
        <v>243</v>
      </c>
      <c r="D3374">
        <v>99</v>
      </c>
      <c r="E3374">
        <v>37</v>
      </c>
      <c r="F3374">
        <v>28</v>
      </c>
      <c r="G3374">
        <v>598</v>
      </c>
      <c r="H3374">
        <v>130</v>
      </c>
      <c r="I3374">
        <v>92</v>
      </c>
      <c r="J3374">
        <v>170</v>
      </c>
      <c r="K3374">
        <v>280</v>
      </c>
      <c r="L3374">
        <v>719</v>
      </c>
      <c r="M3374">
        <v>5</v>
      </c>
      <c r="N3374" s="2">
        <v>43312</v>
      </c>
      <c r="O3374" t="str">
        <f>VLOOKUP(L3374,Location!$A$1:$D$157,2,FALSE)</f>
        <v>Colorado</v>
      </c>
      <c r="P3374" t="str">
        <f>VLOOKUP(L3374,Location!$A$1:$D$157,3,FALSE)</f>
        <v>Central</v>
      </c>
      <c r="Q3374" t="str">
        <f>VLOOKUP(L3374,Location!$A$1:$D$157,4,FALSE)</f>
        <v>Major Market</v>
      </c>
      <c r="R3374" t="str">
        <f>VLOOKUP(M3374,Product!$A$1:$D$14,2,FALSE)</f>
        <v>Caffe Mocha</v>
      </c>
      <c r="S3374" t="str">
        <f>VLOOKUP(M3374,Product!$A$1:$D$14,3,FALSE)</f>
        <v>Espresso</v>
      </c>
      <c r="T3374" t="str">
        <f>VLOOKUP(M3374,Product!$A$1:$D$14,4,FALSE)</f>
        <v>Regular</v>
      </c>
    </row>
    <row r="3375" spans="1:20" x14ac:dyDescent="0.3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s="2">
        <v>43312</v>
      </c>
      <c r="O3375" t="str">
        <f>VLOOKUP(L3375,Location!$A$1:$D$157,2,FALSE)</f>
        <v>Colorado</v>
      </c>
      <c r="P3375" t="str">
        <f>VLOOKUP(L3375,Location!$A$1:$D$157,3,FALSE)</f>
        <v>Central</v>
      </c>
      <c r="Q3375" t="str">
        <f>VLOOKUP(L3375,Location!$A$1:$D$157,4,FALSE)</f>
        <v>Major Market</v>
      </c>
      <c r="R3375" t="str">
        <f>VLOOKUP(M3375,Product!$A$1:$D$14,2,FALSE)</f>
        <v>Decaf Espresso</v>
      </c>
      <c r="S3375" t="str">
        <f>VLOOKUP(M3375,Product!$A$1:$D$14,3,FALSE)</f>
        <v>Espresso</v>
      </c>
      <c r="T3375" t="str">
        <f>VLOOKUP(M3375,Product!$A$1:$D$14,4,FALSE)</f>
        <v>Decaf</v>
      </c>
    </row>
    <row r="3376" spans="1:20" x14ac:dyDescent="0.3">
      <c r="A3376">
        <v>182</v>
      </c>
      <c r="B3376">
        <v>178</v>
      </c>
      <c r="C3376">
        <v>298</v>
      </c>
      <c r="D3376">
        <v>101</v>
      </c>
      <c r="E3376">
        <v>43</v>
      </c>
      <c r="F3376">
        <v>34</v>
      </c>
      <c r="G3376">
        <v>941</v>
      </c>
      <c r="H3376">
        <v>140</v>
      </c>
      <c r="I3376">
        <v>147</v>
      </c>
      <c r="J3376">
        <v>160</v>
      </c>
      <c r="K3376">
        <v>260</v>
      </c>
      <c r="L3376">
        <v>815</v>
      </c>
      <c r="M3376">
        <v>8</v>
      </c>
      <c r="N3376" s="2">
        <v>43312</v>
      </c>
      <c r="O3376" t="str">
        <f>VLOOKUP(L3376,Location!$A$1:$D$157,2,FALSE)</f>
        <v>Illinois</v>
      </c>
      <c r="P3376" t="str">
        <f>VLOOKUP(L3376,Location!$A$1:$D$157,3,FALSE)</f>
        <v>Central</v>
      </c>
      <c r="Q3376" t="str">
        <f>VLOOKUP(L3376,Location!$A$1:$D$157,4,FALSE)</f>
        <v>Major Market</v>
      </c>
      <c r="R3376" t="str">
        <f>VLOOKUP(M3376,Product!$A$1:$D$14,2,FALSE)</f>
        <v>Chamomile</v>
      </c>
      <c r="S3376" t="str">
        <f>VLOOKUP(M3376,Product!$A$1:$D$14,3,FALSE)</f>
        <v>Herbal Tea</v>
      </c>
      <c r="T3376" t="str">
        <f>VLOOKUP(M3376,Product!$A$1:$D$14,4,FALSE)</f>
        <v>Decaf</v>
      </c>
    </row>
    <row r="3377" spans="1:20" x14ac:dyDescent="0.3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s="2">
        <v>43312</v>
      </c>
      <c r="O3377" t="str">
        <f>VLOOKUP(L3377,Location!$A$1:$D$157,2,FALSE)</f>
        <v>Illinois</v>
      </c>
      <c r="P3377" t="str">
        <f>VLOOKUP(L3377,Location!$A$1:$D$157,3,FALSE)</f>
        <v>Central</v>
      </c>
      <c r="Q3377" t="str">
        <f>VLOOKUP(L3377,Location!$A$1:$D$157,4,FALSE)</f>
        <v>Major Market</v>
      </c>
      <c r="R3377" t="str">
        <f>VLOOKUP(M3377,Product!$A$1:$D$14,2,FALSE)</f>
        <v>Lemon</v>
      </c>
      <c r="S3377" t="str">
        <f>VLOOKUP(M3377,Product!$A$1:$D$14,3,FALSE)</f>
        <v>Herbal Tea</v>
      </c>
      <c r="T3377" t="str">
        <f>VLOOKUP(M3377,Product!$A$1:$D$14,4,FALSE)</f>
        <v>Decaf</v>
      </c>
    </row>
    <row r="3378" spans="1:20" x14ac:dyDescent="0.3">
      <c r="A3378">
        <v>197</v>
      </c>
      <c r="B3378">
        <v>191</v>
      </c>
      <c r="C3378">
        <v>320</v>
      </c>
      <c r="D3378">
        <v>77</v>
      </c>
      <c r="E3378">
        <v>45</v>
      </c>
      <c r="F3378">
        <v>36</v>
      </c>
      <c r="G3378">
        <v>994</v>
      </c>
      <c r="H3378">
        <v>140</v>
      </c>
      <c r="I3378">
        <v>95</v>
      </c>
      <c r="J3378">
        <v>170</v>
      </c>
      <c r="K3378">
        <v>280</v>
      </c>
      <c r="L3378">
        <v>312</v>
      </c>
      <c r="M3378">
        <v>10</v>
      </c>
      <c r="N3378" s="2">
        <v>43312</v>
      </c>
      <c r="O3378" t="str">
        <f>VLOOKUP(L3378,Location!$A$1:$D$157,2,FALSE)</f>
        <v>Illinois</v>
      </c>
      <c r="P3378" t="str">
        <f>VLOOKUP(L3378,Location!$A$1:$D$157,3,FALSE)</f>
        <v>Central</v>
      </c>
      <c r="Q3378" t="str">
        <f>VLOOKUP(L3378,Location!$A$1:$D$157,4,FALSE)</f>
        <v>Major Market</v>
      </c>
      <c r="R3378" t="str">
        <f>VLOOKUP(M3378,Product!$A$1:$D$14,2,FALSE)</f>
        <v>Mint</v>
      </c>
      <c r="S3378" t="str">
        <f>VLOOKUP(M3378,Product!$A$1:$D$14,3,FALSE)</f>
        <v>Herbal Tea</v>
      </c>
      <c r="T3378" t="str">
        <f>VLOOKUP(M3378,Product!$A$1:$D$14,4,FALSE)</f>
        <v>Decaf</v>
      </c>
    </row>
    <row r="3379" spans="1:20" x14ac:dyDescent="0.3">
      <c r="A3379">
        <v>145</v>
      </c>
      <c r="B3379">
        <v>145</v>
      </c>
      <c r="C3379">
        <v>243</v>
      </c>
      <c r="D3379">
        <v>81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2">
        <v>43312</v>
      </c>
      <c r="O3379" t="str">
        <f>VLOOKUP(L3379,Location!$A$1:$D$157,2,FALSE)</f>
        <v>Illinois</v>
      </c>
      <c r="P3379" t="str">
        <f>VLOOKUP(L3379,Location!$A$1:$D$157,3,FALSE)</f>
        <v>Central</v>
      </c>
      <c r="Q3379" t="str">
        <f>VLOOKUP(L3379,Location!$A$1:$D$157,4,FALSE)</f>
        <v>Major Market</v>
      </c>
      <c r="R3379" t="str">
        <f>VLOOKUP(M3379,Product!$A$1:$D$14,2,FALSE)</f>
        <v>Darjeeling</v>
      </c>
      <c r="S3379" t="str">
        <f>VLOOKUP(M3379,Product!$A$1:$D$14,3,FALSE)</f>
        <v>Tea</v>
      </c>
      <c r="T3379" t="str">
        <f>VLOOKUP(M3379,Product!$A$1:$D$14,4,FALSE)</f>
        <v>Regular</v>
      </c>
    </row>
    <row r="3380" spans="1:20" x14ac:dyDescent="0.3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s="2">
        <v>43312</v>
      </c>
      <c r="O3380" t="str">
        <f>VLOOKUP(L3380,Location!$A$1:$D$157,2,FALSE)</f>
        <v>Illinois</v>
      </c>
      <c r="P3380" t="str">
        <f>VLOOKUP(L3380,Location!$A$1:$D$157,3,FALSE)</f>
        <v>Central</v>
      </c>
      <c r="Q3380" t="str">
        <f>VLOOKUP(L3380,Location!$A$1:$D$157,4,FALSE)</f>
        <v>Major Market</v>
      </c>
      <c r="R3380" t="str">
        <f>VLOOKUP(M3380,Product!$A$1:$D$14,2,FALSE)</f>
        <v>Earl Grey</v>
      </c>
      <c r="S3380" t="str">
        <f>VLOOKUP(M3380,Product!$A$1:$D$14,3,FALSE)</f>
        <v>Tea</v>
      </c>
      <c r="T3380" t="str">
        <f>VLOOKUP(M3380,Product!$A$1:$D$14,4,FALSE)</f>
        <v>Regular</v>
      </c>
    </row>
    <row r="3381" spans="1:20" x14ac:dyDescent="0.3">
      <c r="A3381">
        <v>225</v>
      </c>
      <c r="B3381">
        <v>271</v>
      </c>
      <c r="C3381">
        <v>463</v>
      </c>
      <c r="D3381">
        <v>234</v>
      </c>
      <c r="E3381">
        <v>100</v>
      </c>
      <c r="F3381">
        <v>64</v>
      </c>
      <c r="G3381">
        <v>1167</v>
      </c>
      <c r="H3381">
        <v>190</v>
      </c>
      <c r="I3381">
        <v>189</v>
      </c>
      <c r="J3381">
        <v>290</v>
      </c>
      <c r="K3381">
        <v>490</v>
      </c>
      <c r="L3381">
        <v>224</v>
      </c>
      <c r="M3381">
        <v>2</v>
      </c>
      <c r="N3381" s="2">
        <v>43312</v>
      </c>
      <c r="O3381" t="str">
        <f>VLOOKUP(L3381,Location!$A$1:$D$157,2,FALSE)</f>
        <v>Illinois</v>
      </c>
      <c r="P3381" t="str">
        <f>VLOOKUP(L3381,Location!$A$1:$D$157,3,FALSE)</f>
        <v>Central</v>
      </c>
      <c r="Q3381" t="str">
        <f>VLOOKUP(L3381,Location!$A$1:$D$157,4,FALSE)</f>
        <v>Major Market</v>
      </c>
      <c r="R3381" t="str">
        <f>VLOOKUP(M3381,Product!$A$1:$D$14,2,FALSE)</f>
        <v>Columbian</v>
      </c>
      <c r="S3381" t="str">
        <f>VLOOKUP(M3381,Product!$A$1:$D$14,3,FALSE)</f>
        <v>Coffee</v>
      </c>
      <c r="T3381" t="str">
        <f>VLOOKUP(M3381,Product!$A$1:$D$14,4,FALSE)</f>
        <v>Regular</v>
      </c>
    </row>
    <row r="3382" spans="1:20" x14ac:dyDescent="0.3">
      <c r="A3382">
        <v>207</v>
      </c>
      <c r="B3382">
        <v>222</v>
      </c>
      <c r="C3382">
        <v>373</v>
      </c>
      <c r="D3382">
        <v>150</v>
      </c>
      <c r="E3382">
        <v>67</v>
      </c>
      <c r="F3382">
        <v>49</v>
      </c>
      <c r="G3382">
        <v>817</v>
      </c>
      <c r="H3382">
        <v>170</v>
      </c>
      <c r="I3382">
        <v>140</v>
      </c>
      <c r="J3382">
        <v>230</v>
      </c>
      <c r="K3382">
        <v>390</v>
      </c>
      <c r="L3382">
        <v>309</v>
      </c>
      <c r="M3382">
        <v>3</v>
      </c>
      <c r="N3382" s="2">
        <v>43312</v>
      </c>
      <c r="O3382" t="str">
        <f>VLOOKUP(L3382,Location!$A$1:$D$157,2,FALSE)</f>
        <v>Illinois</v>
      </c>
      <c r="P3382" t="str">
        <f>VLOOKUP(L3382,Location!$A$1:$D$157,3,FALSE)</f>
        <v>Central</v>
      </c>
      <c r="Q3382" t="str">
        <f>VLOOKUP(L3382,Location!$A$1:$D$157,4,FALSE)</f>
        <v>Major Market</v>
      </c>
      <c r="R3382" t="str">
        <f>VLOOKUP(M3382,Product!$A$1:$D$14,2,FALSE)</f>
        <v>Decaf Irish Cream</v>
      </c>
      <c r="S3382" t="str">
        <f>VLOOKUP(M3382,Product!$A$1:$D$14,3,FALSE)</f>
        <v>Coffee</v>
      </c>
      <c r="T3382" t="str">
        <f>VLOOKUP(M3382,Product!$A$1:$D$14,4,FALSE)</f>
        <v>Decaf</v>
      </c>
    </row>
    <row r="3383" spans="1:20" x14ac:dyDescent="0.3">
      <c r="A3383">
        <v>362</v>
      </c>
      <c r="B3383">
        <v>392</v>
      </c>
      <c r="C3383">
        <v>681</v>
      </c>
      <c r="D3383">
        <v>312</v>
      </c>
      <c r="E3383">
        <v>121</v>
      </c>
      <c r="F3383">
        <v>97</v>
      </c>
      <c r="G3383">
        <v>1714</v>
      </c>
      <c r="H3383">
        <v>340</v>
      </c>
      <c r="I3383">
        <v>244</v>
      </c>
      <c r="J3383">
        <v>470</v>
      </c>
      <c r="K3383">
        <v>810</v>
      </c>
      <c r="L3383">
        <v>773</v>
      </c>
      <c r="M3383">
        <v>5</v>
      </c>
      <c r="N3383" s="2">
        <v>43312</v>
      </c>
      <c r="O3383" t="str">
        <f>VLOOKUP(L3383,Location!$A$1:$D$157,2,FALSE)</f>
        <v>Illinois</v>
      </c>
      <c r="P3383" t="str">
        <f>VLOOKUP(L3383,Location!$A$1:$D$157,3,FALSE)</f>
        <v>Central</v>
      </c>
      <c r="Q3383" t="str">
        <f>VLOOKUP(L3383,Location!$A$1:$D$157,4,FALSE)</f>
        <v>Major Market</v>
      </c>
      <c r="R3383" t="str">
        <f>VLOOKUP(M3383,Product!$A$1:$D$14,2,FALSE)</f>
        <v>Caffe Mocha</v>
      </c>
      <c r="S3383" t="str">
        <f>VLOOKUP(M3383,Product!$A$1:$D$14,3,FALSE)</f>
        <v>Espresso</v>
      </c>
      <c r="T3383" t="str">
        <f>VLOOKUP(M3383,Product!$A$1:$D$14,4,FALSE)</f>
        <v>Regular</v>
      </c>
    </row>
    <row r="3384" spans="1:20" x14ac:dyDescent="0.3">
      <c r="A3384">
        <v>230</v>
      </c>
      <c r="B3384">
        <v>266</v>
      </c>
      <c r="C3384">
        <v>527</v>
      </c>
      <c r="D3384">
        <v>225</v>
      </c>
      <c r="E3384">
        <v>92</v>
      </c>
      <c r="F3384">
        <v>74</v>
      </c>
      <c r="G3384">
        <v>1797</v>
      </c>
      <c r="H3384">
        <v>220</v>
      </c>
      <c r="I3384">
        <v>221</v>
      </c>
      <c r="J3384">
        <v>320</v>
      </c>
      <c r="K3384">
        <v>620</v>
      </c>
      <c r="L3384">
        <v>847</v>
      </c>
      <c r="M3384">
        <v>6</v>
      </c>
      <c r="N3384" s="2">
        <v>43312</v>
      </c>
      <c r="O3384" t="str">
        <f>VLOOKUP(L3384,Location!$A$1:$D$157,2,FALSE)</f>
        <v>Illinois</v>
      </c>
      <c r="P3384" t="str">
        <f>VLOOKUP(L3384,Location!$A$1:$D$157,3,FALSE)</f>
        <v>Central</v>
      </c>
      <c r="Q3384" t="str">
        <f>VLOOKUP(L3384,Location!$A$1:$D$157,4,FALSE)</f>
        <v>Major Market</v>
      </c>
      <c r="R3384" t="str">
        <f>VLOOKUP(M3384,Product!$A$1:$D$14,2,FALSE)</f>
        <v>Decaf Espresso</v>
      </c>
      <c r="S3384" t="str">
        <f>VLOOKUP(M3384,Product!$A$1:$D$14,3,FALSE)</f>
        <v>Espresso</v>
      </c>
      <c r="T3384" t="str">
        <f>VLOOKUP(M3384,Product!$A$1:$D$14,4,FALSE)</f>
        <v>Decaf</v>
      </c>
    </row>
    <row r="3385" spans="1:20" x14ac:dyDescent="0.3">
      <c r="A3385">
        <v>362</v>
      </c>
      <c r="B3385">
        <v>392</v>
      </c>
      <c r="C3385">
        <v>681</v>
      </c>
      <c r="D3385">
        <v>284</v>
      </c>
      <c r="E3385">
        <v>121</v>
      </c>
      <c r="F3385">
        <v>97</v>
      </c>
      <c r="G3385">
        <v>1714</v>
      </c>
      <c r="H3385">
        <v>250</v>
      </c>
      <c r="I3385">
        <v>168</v>
      </c>
      <c r="J3385">
        <v>350</v>
      </c>
      <c r="K3385">
        <v>600</v>
      </c>
      <c r="L3385">
        <v>515</v>
      </c>
      <c r="M3385">
        <v>8</v>
      </c>
      <c r="N3385" s="2">
        <v>43312</v>
      </c>
      <c r="O3385" t="str">
        <f>VLOOKUP(L3385,Location!$A$1:$D$157,2,FALSE)</f>
        <v>Iowa</v>
      </c>
      <c r="P3385" t="str">
        <f>VLOOKUP(L3385,Location!$A$1:$D$157,3,FALSE)</f>
        <v>Central</v>
      </c>
      <c r="Q3385" t="str">
        <f>VLOOKUP(L3385,Location!$A$1:$D$157,4,FALSE)</f>
        <v>Small Market</v>
      </c>
      <c r="R3385" t="str">
        <f>VLOOKUP(M3385,Product!$A$1:$D$14,2,FALSE)</f>
        <v>Chamomile</v>
      </c>
      <c r="S3385" t="str">
        <f>VLOOKUP(M3385,Product!$A$1:$D$14,3,FALSE)</f>
        <v>Herbal Tea</v>
      </c>
      <c r="T3385" t="str">
        <f>VLOOKUP(M3385,Product!$A$1:$D$14,4,FALSE)</f>
        <v>Decaf</v>
      </c>
    </row>
    <row r="3386" spans="1:20" x14ac:dyDescent="0.3">
      <c r="A3386">
        <v>208</v>
      </c>
      <c r="B3386">
        <v>222</v>
      </c>
      <c r="C3386">
        <v>373</v>
      </c>
      <c r="D3386">
        <v>206</v>
      </c>
      <c r="E3386">
        <v>66</v>
      </c>
      <c r="F3386">
        <v>49</v>
      </c>
      <c r="G3386">
        <v>817</v>
      </c>
      <c r="H3386">
        <v>150</v>
      </c>
      <c r="I3386">
        <v>149</v>
      </c>
      <c r="J3386">
        <v>200</v>
      </c>
      <c r="K3386">
        <v>330</v>
      </c>
      <c r="L3386">
        <v>515</v>
      </c>
      <c r="M3386">
        <v>9</v>
      </c>
      <c r="N3386" s="2">
        <v>43312</v>
      </c>
      <c r="O3386" t="str">
        <f>VLOOKUP(L3386,Location!$A$1:$D$157,2,FALSE)</f>
        <v>Iowa</v>
      </c>
      <c r="P3386" t="str">
        <f>VLOOKUP(L3386,Location!$A$1:$D$157,3,FALSE)</f>
        <v>Central</v>
      </c>
      <c r="Q3386" t="str">
        <f>VLOOKUP(L3386,Location!$A$1:$D$157,4,FALSE)</f>
        <v>Small Market</v>
      </c>
      <c r="R3386" t="str">
        <f>VLOOKUP(M3386,Product!$A$1:$D$14,2,FALSE)</f>
        <v>Lemon</v>
      </c>
      <c r="S3386" t="str">
        <f>VLOOKUP(M3386,Product!$A$1:$D$14,3,FALSE)</f>
        <v>Herbal Tea</v>
      </c>
      <c r="T3386" t="str">
        <f>VLOOKUP(M3386,Product!$A$1:$D$14,4,FALSE)</f>
        <v>Decaf</v>
      </c>
    </row>
    <row r="3387" spans="1:20" x14ac:dyDescent="0.3">
      <c r="A3387">
        <v>230</v>
      </c>
      <c r="B3387">
        <v>266</v>
      </c>
      <c r="C3387">
        <v>527</v>
      </c>
      <c r="D3387">
        <v>301</v>
      </c>
      <c r="E3387">
        <v>92</v>
      </c>
      <c r="F3387">
        <v>74</v>
      </c>
      <c r="G3387">
        <v>1797</v>
      </c>
      <c r="H3387">
        <v>150</v>
      </c>
      <c r="I3387">
        <v>166</v>
      </c>
      <c r="J3387">
        <v>240</v>
      </c>
      <c r="K3387">
        <v>460</v>
      </c>
      <c r="L3387">
        <v>319</v>
      </c>
      <c r="M3387">
        <v>11</v>
      </c>
      <c r="N3387" s="2">
        <v>43312</v>
      </c>
      <c r="O3387" t="str">
        <f>VLOOKUP(L3387,Location!$A$1:$D$157,2,FALSE)</f>
        <v>Iowa</v>
      </c>
      <c r="P3387" t="str">
        <f>VLOOKUP(L3387,Location!$A$1:$D$157,3,FALSE)</f>
        <v>Central</v>
      </c>
      <c r="Q3387" t="str">
        <f>VLOOKUP(L3387,Location!$A$1:$D$157,4,FALSE)</f>
        <v>Small Market</v>
      </c>
      <c r="R3387" t="str">
        <f>VLOOKUP(M3387,Product!$A$1:$D$14,2,FALSE)</f>
        <v>Darjeeling</v>
      </c>
      <c r="S3387" t="str">
        <f>VLOOKUP(M3387,Product!$A$1:$D$14,3,FALSE)</f>
        <v>Tea</v>
      </c>
      <c r="T3387" t="str">
        <f>VLOOKUP(M3387,Product!$A$1:$D$14,4,FALSE)</f>
        <v>Regular</v>
      </c>
    </row>
    <row r="3388" spans="1:20" x14ac:dyDescent="0.3">
      <c r="A3388">
        <v>286</v>
      </c>
      <c r="B3388">
        <v>348</v>
      </c>
      <c r="C3388">
        <v>626</v>
      </c>
      <c r="D3388">
        <v>325</v>
      </c>
      <c r="E3388">
        <v>131</v>
      </c>
      <c r="F3388">
        <v>107</v>
      </c>
      <c r="G3388">
        <v>1809</v>
      </c>
      <c r="H3388">
        <v>180</v>
      </c>
      <c r="I3388">
        <v>175</v>
      </c>
      <c r="J3388">
        <v>310</v>
      </c>
      <c r="K3388">
        <v>550</v>
      </c>
      <c r="L3388">
        <v>515</v>
      </c>
      <c r="M3388">
        <v>12</v>
      </c>
      <c r="N3388" s="2">
        <v>43312</v>
      </c>
      <c r="O3388" t="str">
        <f>VLOOKUP(L3388,Location!$A$1:$D$157,2,FALSE)</f>
        <v>Iowa</v>
      </c>
      <c r="P3388" t="str">
        <f>VLOOKUP(L3388,Location!$A$1:$D$157,3,FALSE)</f>
        <v>Central</v>
      </c>
      <c r="Q3388" t="str">
        <f>VLOOKUP(L3388,Location!$A$1:$D$157,4,FALSE)</f>
        <v>Small Market</v>
      </c>
      <c r="R3388" t="str">
        <f>VLOOKUP(M3388,Product!$A$1:$D$14,2,FALSE)</f>
        <v>Earl Grey</v>
      </c>
      <c r="S3388" t="str">
        <f>VLOOKUP(M3388,Product!$A$1:$D$14,3,FALSE)</f>
        <v>Tea</v>
      </c>
      <c r="T3388" t="str">
        <f>VLOOKUP(M3388,Product!$A$1:$D$14,4,FALSE)</f>
        <v>Regular</v>
      </c>
    </row>
    <row r="3389" spans="1:20" x14ac:dyDescent="0.3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s="2">
        <v>43312</v>
      </c>
      <c r="O3389" t="str">
        <f>VLOOKUP(L3389,Location!$A$1:$D$157,2,FALSE)</f>
        <v>Iowa</v>
      </c>
      <c r="P3389" t="str">
        <f>VLOOKUP(L3389,Location!$A$1:$D$157,3,FALSE)</f>
        <v>Central</v>
      </c>
      <c r="Q3389" t="str">
        <f>VLOOKUP(L3389,Location!$A$1:$D$157,4,FALSE)</f>
        <v>Small Market</v>
      </c>
      <c r="R3389" t="str">
        <f>VLOOKUP(M3389,Product!$A$1:$D$14,2,FALSE)</f>
        <v>Amaretto</v>
      </c>
      <c r="S3389" t="str">
        <f>VLOOKUP(M3389,Product!$A$1:$D$14,3,FALSE)</f>
        <v>Coffee</v>
      </c>
      <c r="T3389" t="str">
        <f>VLOOKUP(M3389,Product!$A$1:$D$14,4,FALSE)</f>
        <v>Regular</v>
      </c>
    </row>
    <row r="3390" spans="1:20" x14ac:dyDescent="0.3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s="2">
        <v>43312</v>
      </c>
      <c r="O3390" t="str">
        <f>VLOOKUP(L3390,Location!$A$1:$D$157,2,FALSE)</f>
        <v>Iowa</v>
      </c>
      <c r="P3390" t="str">
        <f>VLOOKUP(L3390,Location!$A$1:$D$157,3,FALSE)</f>
        <v>Central</v>
      </c>
      <c r="Q3390" t="str">
        <f>VLOOKUP(L3390,Location!$A$1:$D$157,4,FALSE)</f>
        <v>Small Market</v>
      </c>
      <c r="R3390" t="str">
        <f>VLOOKUP(M3390,Product!$A$1:$D$14,2,FALSE)</f>
        <v>Columbian</v>
      </c>
      <c r="S3390" t="str">
        <f>VLOOKUP(M3390,Product!$A$1:$D$14,3,FALSE)</f>
        <v>Coffee</v>
      </c>
      <c r="T3390" t="str">
        <f>VLOOKUP(M3390,Product!$A$1:$D$14,4,FALSE)</f>
        <v>Regular</v>
      </c>
    </row>
    <row r="3391" spans="1:20" x14ac:dyDescent="0.3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s="2">
        <v>43312</v>
      </c>
      <c r="O3391" t="str">
        <f>VLOOKUP(L3391,Location!$A$1:$D$157,2,FALSE)</f>
        <v>Iowa</v>
      </c>
      <c r="P3391" t="str">
        <f>VLOOKUP(L3391,Location!$A$1:$D$157,3,FALSE)</f>
        <v>Central</v>
      </c>
      <c r="Q3391" t="str">
        <f>VLOOKUP(L3391,Location!$A$1:$D$157,4,FALSE)</f>
        <v>Small Market</v>
      </c>
      <c r="R3391" t="str">
        <f>VLOOKUP(M3391,Product!$A$1:$D$14,2,FALSE)</f>
        <v>Decaf Irish Cream</v>
      </c>
      <c r="S3391" t="str">
        <f>VLOOKUP(M3391,Product!$A$1:$D$14,3,FALSE)</f>
        <v>Coffee</v>
      </c>
      <c r="T3391" t="str">
        <f>VLOOKUP(M3391,Product!$A$1:$D$14,4,FALSE)</f>
        <v>Decaf</v>
      </c>
    </row>
    <row r="3392" spans="1:20" x14ac:dyDescent="0.3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2">
        <v>43312</v>
      </c>
      <c r="O3392" t="str">
        <f>VLOOKUP(L3392,Location!$A$1:$D$157,2,FALSE)</f>
        <v>Iowa</v>
      </c>
      <c r="P3392" t="str">
        <f>VLOOKUP(L3392,Location!$A$1:$D$157,3,FALSE)</f>
        <v>Central</v>
      </c>
      <c r="Q3392" t="str">
        <f>VLOOKUP(L3392,Location!$A$1:$D$157,4,FALSE)</f>
        <v>Small Market</v>
      </c>
      <c r="R3392" t="str">
        <f>VLOOKUP(M3392,Product!$A$1:$D$14,2,FALSE)</f>
        <v>Caffe Mocha</v>
      </c>
      <c r="S3392" t="str">
        <f>VLOOKUP(M3392,Product!$A$1:$D$14,3,FALSE)</f>
        <v>Espresso</v>
      </c>
      <c r="T3392" t="str">
        <f>VLOOKUP(M3392,Product!$A$1:$D$14,4,FALSE)</f>
        <v>Regular</v>
      </c>
    </row>
    <row r="3393" spans="1:20" x14ac:dyDescent="0.3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s="2">
        <v>43312</v>
      </c>
      <c r="O3393" t="str">
        <f>VLOOKUP(L3393,Location!$A$1:$D$157,2,FALSE)</f>
        <v>Iowa</v>
      </c>
      <c r="P3393" t="str">
        <f>VLOOKUP(L3393,Location!$A$1:$D$157,3,FALSE)</f>
        <v>Central</v>
      </c>
      <c r="Q3393" t="str">
        <f>VLOOKUP(L3393,Location!$A$1:$D$157,4,FALSE)</f>
        <v>Small Market</v>
      </c>
      <c r="R3393" t="str">
        <f>VLOOKUP(M3393,Product!$A$1:$D$14,2,FALSE)</f>
        <v>Decaf Espresso</v>
      </c>
      <c r="S3393" t="str">
        <f>VLOOKUP(M3393,Product!$A$1:$D$14,3,FALSE)</f>
        <v>Espresso</v>
      </c>
      <c r="T3393" t="str">
        <f>VLOOKUP(M3393,Product!$A$1:$D$14,4,FALSE)</f>
        <v>Decaf</v>
      </c>
    </row>
    <row r="3394" spans="1:20" x14ac:dyDescent="0.3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s="2">
        <v>43312</v>
      </c>
      <c r="O3394" t="str">
        <f>VLOOKUP(L3394,Location!$A$1:$D$157,2,FALSE)</f>
        <v>Missouri</v>
      </c>
      <c r="P3394" t="str">
        <f>VLOOKUP(L3394,Location!$A$1:$D$157,3,FALSE)</f>
        <v>Central</v>
      </c>
      <c r="Q3394" t="str">
        <f>VLOOKUP(L3394,Location!$A$1:$D$157,4,FALSE)</f>
        <v>Small Market</v>
      </c>
      <c r="R3394" t="str">
        <f>VLOOKUP(M3394,Product!$A$1:$D$14,2,FALSE)</f>
        <v>Chamomile</v>
      </c>
      <c r="S3394" t="str">
        <f>VLOOKUP(M3394,Product!$A$1:$D$14,3,FALSE)</f>
        <v>Herbal Tea</v>
      </c>
      <c r="T3394" t="str">
        <f>VLOOKUP(M3394,Product!$A$1:$D$14,4,FALSE)</f>
        <v>Decaf</v>
      </c>
    </row>
    <row r="3395" spans="1:20" x14ac:dyDescent="0.3">
      <c r="A3395">
        <v>-57</v>
      </c>
      <c r="B3395">
        <v>19</v>
      </c>
      <c r="C3395">
        <v>138</v>
      </c>
      <c r="D3395">
        <v>105</v>
      </c>
      <c r="E3395">
        <v>56</v>
      </c>
      <c r="F3395">
        <v>37</v>
      </c>
      <c r="G3395">
        <v>1439</v>
      </c>
      <c r="H3395">
        <v>-20</v>
      </c>
      <c r="I3395">
        <v>97</v>
      </c>
      <c r="J3395">
        <v>20</v>
      </c>
      <c r="K3395">
        <v>120</v>
      </c>
      <c r="L3395">
        <v>816</v>
      </c>
      <c r="M3395">
        <v>9</v>
      </c>
      <c r="N3395" s="2">
        <v>43312</v>
      </c>
      <c r="O3395" t="str">
        <f>VLOOKUP(L3395,Location!$A$1:$D$157,2,FALSE)</f>
        <v>Missouri</v>
      </c>
      <c r="P3395" t="str">
        <f>VLOOKUP(L3395,Location!$A$1:$D$157,3,FALSE)</f>
        <v>Central</v>
      </c>
      <c r="Q3395" t="str">
        <f>VLOOKUP(L3395,Location!$A$1:$D$157,4,FALSE)</f>
        <v>Small Market</v>
      </c>
      <c r="R3395" t="str">
        <f>VLOOKUP(M3395,Product!$A$1:$D$14,2,FALSE)</f>
        <v>Lemon</v>
      </c>
      <c r="S3395" t="str">
        <f>VLOOKUP(M3395,Product!$A$1:$D$14,3,FALSE)</f>
        <v>Herbal Tea</v>
      </c>
      <c r="T3395" t="str">
        <f>VLOOKUP(M3395,Product!$A$1:$D$14,4,FALSE)</f>
        <v>Decaf</v>
      </c>
    </row>
    <row r="3396" spans="1:20" x14ac:dyDescent="0.3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s="2">
        <v>43312</v>
      </c>
      <c r="O3396" t="str">
        <f>VLOOKUP(L3396,Location!$A$1:$D$157,2,FALSE)</f>
        <v>Missouri</v>
      </c>
      <c r="P3396" t="str">
        <f>VLOOKUP(L3396,Location!$A$1:$D$157,3,FALSE)</f>
        <v>Central</v>
      </c>
      <c r="Q3396" t="str">
        <f>VLOOKUP(L3396,Location!$A$1:$D$157,4,FALSE)</f>
        <v>Small Market</v>
      </c>
      <c r="R3396" t="str">
        <f>VLOOKUP(M3396,Product!$A$1:$D$14,2,FALSE)</f>
        <v>Darjeeling</v>
      </c>
      <c r="S3396" t="str">
        <f>VLOOKUP(M3396,Product!$A$1:$D$14,3,FALSE)</f>
        <v>Tea</v>
      </c>
      <c r="T3396" t="str">
        <f>VLOOKUP(M3396,Product!$A$1:$D$14,4,FALSE)</f>
        <v>Regular</v>
      </c>
    </row>
    <row r="3397" spans="1:20" x14ac:dyDescent="0.3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s="2">
        <v>43312</v>
      </c>
      <c r="O3397" t="str">
        <f>VLOOKUP(L3397,Location!$A$1:$D$157,2,FALSE)</f>
        <v>Missouri</v>
      </c>
      <c r="P3397" t="str">
        <f>VLOOKUP(L3397,Location!$A$1:$D$157,3,FALSE)</f>
        <v>Central</v>
      </c>
      <c r="Q3397" t="str">
        <f>VLOOKUP(L3397,Location!$A$1:$D$157,4,FALSE)</f>
        <v>Small Market</v>
      </c>
      <c r="R3397" t="str">
        <f>VLOOKUP(M3397,Product!$A$1:$D$14,2,FALSE)</f>
        <v>Earl Grey</v>
      </c>
      <c r="S3397" t="str">
        <f>VLOOKUP(M3397,Product!$A$1:$D$14,3,FALSE)</f>
        <v>Tea</v>
      </c>
      <c r="T3397" t="str">
        <f>VLOOKUP(M3397,Product!$A$1:$D$14,4,FALSE)</f>
        <v>Regular</v>
      </c>
    </row>
    <row r="3398" spans="1:20" x14ac:dyDescent="0.3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2">
        <v>43312</v>
      </c>
      <c r="O3398" t="str">
        <f>VLOOKUP(L3398,Location!$A$1:$D$157,2,FALSE)</f>
        <v>Missouri</v>
      </c>
      <c r="P3398" t="str">
        <f>VLOOKUP(L3398,Location!$A$1:$D$157,3,FALSE)</f>
        <v>Central</v>
      </c>
      <c r="Q3398" t="str">
        <f>VLOOKUP(L3398,Location!$A$1:$D$157,4,FALSE)</f>
        <v>Small Market</v>
      </c>
      <c r="R3398" t="str">
        <f>VLOOKUP(M3398,Product!$A$1:$D$14,2,FALSE)</f>
        <v>Green Tea</v>
      </c>
      <c r="S3398" t="str">
        <f>VLOOKUP(M3398,Product!$A$1:$D$14,3,FALSE)</f>
        <v>Tea</v>
      </c>
      <c r="T3398" t="str">
        <f>VLOOKUP(M3398,Product!$A$1:$D$14,4,FALSE)</f>
        <v>Regular</v>
      </c>
    </row>
    <row r="3399" spans="1:20" x14ac:dyDescent="0.3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s="2">
        <v>43312</v>
      </c>
      <c r="O3399" t="str">
        <f>VLOOKUP(L3399,Location!$A$1:$D$157,2,FALSE)</f>
        <v>Missouri</v>
      </c>
      <c r="P3399" t="str">
        <f>VLOOKUP(L3399,Location!$A$1:$D$157,3,FALSE)</f>
        <v>Central</v>
      </c>
      <c r="Q3399" t="str">
        <f>VLOOKUP(L3399,Location!$A$1:$D$157,4,FALSE)</f>
        <v>Small Market</v>
      </c>
      <c r="R3399" t="str">
        <f>VLOOKUP(M3399,Product!$A$1:$D$14,2,FALSE)</f>
        <v>Columbian</v>
      </c>
      <c r="S3399" t="str">
        <f>VLOOKUP(M3399,Product!$A$1:$D$14,3,FALSE)</f>
        <v>Coffee</v>
      </c>
      <c r="T3399" t="str">
        <f>VLOOKUP(M3399,Product!$A$1:$D$14,4,FALSE)</f>
        <v>Regular</v>
      </c>
    </row>
    <row r="3400" spans="1:20" x14ac:dyDescent="0.3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2">
        <v>43312</v>
      </c>
      <c r="O3400" t="str">
        <f>VLOOKUP(L3400,Location!$A$1:$D$157,2,FALSE)</f>
        <v>Missouri</v>
      </c>
      <c r="P3400" t="str">
        <f>VLOOKUP(L3400,Location!$A$1:$D$157,3,FALSE)</f>
        <v>Central</v>
      </c>
      <c r="Q3400" t="str">
        <f>VLOOKUP(L3400,Location!$A$1:$D$157,4,FALSE)</f>
        <v>Small Market</v>
      </c>
      <c r="R3400" t="str">
        <f>VLOOKUP(M3400,Product!$A$1:$D$14,2,FALSE)</f>
        <v>Decaf Irish Cream</v>
      </c>
      <c r="S3400" t="str">
        <f>VLOOKUP(M3400,Product!$A$1:$D$14,3,FALSE)</f>
        <v>Coffee</v>
      </c>
      <c r="T3400" t="str">
        <f>VLOOKUP(M3400,Product!$A$1:$D$14,4,FALSE)</f>
        <v>Decaf</v>
      </c>
    </row>
    <row r="3401" spans="1:20" x14ac:dyDescent="0.3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s="2">
        <v>43312</v>
      </c>
      <c r="O3401" t="str">
        <f>VLOOKUP(L3401,Location!$A$1:$D$157,2,FALSE)</f>
        <v>Missouri</v>
      </c>
      <c r="P3401" t="str">
        <f>VLOOKUP(L3401,Location!$A$1:$D$157,3,FALSE)</f>
        <v>Central</v>
      </c>
      <c r="Q3401" t="str">
        <f>VLOOKUP(L3401,Location!$A$1:$D$157,4,FALSE)</f>
        <v>Small Market</v>
      </c>
      <c r="R3401" t="str">
        <f>VLOOKUP(M3401,Product!$A$1:$D$14,2,FALSE)</f>
        <v>Caffe Mocha</v>
      </c>
      <c r="S3401" t="str">
        <f>VLOOKUP(M3401,Product!$A$1:$D$14,3,FALSE)</f>
        <v>Espresso</v>
      </c>
      <c r="T3401" t="str">
        <f>VLOOKUP(M3401,Product!$A$1:$D$14,4,FALSE)</f>
        <v>Regular</v>
      </c>
    </row>
    <row r="3402" spans="1:20" x14ac:dyDescent="0.3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s="2">
        <v>43312</v>
      </c>
      <c r="O3402" t="str">
        <f>VLOOKUP(L3402,Location!$A$1:$D$157,2,FALSE)</f>
        <v>Missouri</v>
      </c>
      <c r="P3402" t="str">
        <f>VLOOKUP(L3402,Location!$A$1:$D$157,3,FALSE)</f>
        <v>Central</v>
      </c>
      <c r="Q3402" t="str">
        <f>VLOOKUP(L3402,Location!$A$1:$D$157,4,FALSE)</f>
        <v>Small Market</v>
      </c>
      <c r="R3402" t="str">
        <f>VLOOKUP(M3402,Product!$A$1:$D$14,2,FALSE)</f>
        <v>Decaf Espresso</v>
      </c>
      <c r="S3402" t="str">
        <f>VLOOKUP(M3402,Product!$A$1:$D$14,3,FALSE)</f>
        <v>Espresso</v>
      </c>
      <c r="T3402" t="str">
        <f>VLOOKUP(M3402,Product!$A$1:$D$14,4,FALSE)</f>
        <v>Decaf</v>
      </c>
    </row>
    <row r="3403" spans="1:20" x14ac:dyDescent="0.3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s="2">
        <v>43312</v>
      </c>
      <c r="O3403" t="str">
        <f>VLOOKUP(L3403,Location!$A$1:$D$157,2,FALSE)</f>
        <v>Ohio</v>
      </c>
      <c r="P3403" t="str">
        <f>VLOOKUP(L3403,Location!$A$1:$D$157,3,FALSE)</f>
        <v>Central</v>
      </c>
      <c r="Q3403" t="str">
        <f>VLOOKUP(L3403,Location!$A$1:$D$157,4,FALSE)</f>
        <v>Major Market</v>
      </c>
      <c r="R3403" t="str">
        <f>VLOOKUP(M3403,Product!$A$1:$D$14,2,FALSE)</f>
        <v>Chamomile</v>
      </c>
      <c r="S3403" t="str">
        <f>VLOOKUP(M3403,Product!$A$1:$D$14,3,FALSE)</f>
        <v>Herbal Tea</v>
      </c>
      <c r="T3403" t="str">
        <f>VLOOKUP(M3403,Product!$A$1:$D$14,4,FALSE)</f>
        <v>Decaf</v>
      </c>
    </row>
    <row r="3404" spans="1:20" x14ac:dyDescent="0.3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2">
        <v>43312</v>
      </c>
      <c r="O3404" t="str">
        <f>VLOOKUP(L3404,Location!$A$1:$D$157,2,FALSE)</f>
        <v>Ohio</v>
      </c>
      <c r="P3404" t="str">
        <f>VLOOKUP(L3404,Location!$A$1:$D$157,3,FALSE)</f>
        <v>Central</v>
      </c>
      <c r="Q3404" t="str">
        <f>VLOOKUP(L3404,Location!$A$1:$D$157,4,FALSE)</f>
        <v>Major Market</v>
      </c>
      <c r="R3404" t="str">
        <f>VLOOKUP(M3404,Product!$A$1:$D$14,2,FALSE)</f>
        <v>Lemon</v>
      </c>
      <c r="S3404" t="str">
        <f>VLOOKUP(M3404,Product!$A$1:$D$14,3,FALSE)</f>
        <v>Herbal Tea</v>
      </c>
      <c r="T3404" t="str">
        <f>VLOOKUP(M3404,Product!$A$1:$D$14,4,FALSE)</f>
        <v>Decaf</v>
      </c>
    </row>
    <row r="3405" spans="1:20" x14ac:dyDescent="0.3">
      <c r="A3405">
        <v>142</v>
      </c>
      <c r="B3405">
        <v>172</v>
      </c>
      <c r="C3405">
        <v>283</v>
      </c>
      <c r="D3405">
        <v>93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s="2">
        <v>43312</v>
      </c>
      <c r="O3405" t="str">
        <f>VLOOKUP(L3405,Location!$A$1:$D$157,2,FALSE)</f>
        <v>Ohio</v>
      </c>
      <c r="P3405" t="str">
        <f>VLOOKUP(L3405,Location!$A$1:$D$157,3,FALSE)</f>
        <v>Central</v>
      </c>
      <c r="Q3405" t="str">
        <f>VLOOKUP(L3405,Location!$A$1:$D$157,4,FALSE)</f>
        <v>Major Market</v>
      </c>
      <c r="R3405" t="str">
        <f>VLOOKUP(M3405,Product!$A$1:$D$14,2,FALSE)</f>
        <v>Darjeeling</v>
      </c>
      <c r="S3405" t="str">
        <f>VLOOKUP(M3405,Product!$A$1:$D$14,3,FALSE)</f>
        <v>Tea</v>
      </c>
      <c r="T3405" t="str">
        <f>VLOOKUP(M3405,Product!$A$1:$D$14,4,FALSE)</f>
        <v>Regular</v>
      </c>
    </row>
    <row r="3406" spans="1:20" x14ac:dyDescent="0.3">
      <c r="A3406">
        <v>142</v>
      </c>
      <c r="B3406">
        <v>161</v>
      </c>
      <c r="C3406">
        <v>275</v>
      </c>
      <c r="D3406">
        <v>70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s="2">
        <v>43312</v>
      </c>
      <c r="O3406" t="str">
        <f>VLOOKUP(L3406,Location!$A$1:$D$157,2,FALSE)</f>
        <v>Ohio</v>
      </c>
      <c r="P3406" t="str">
        <f>VLOOKUP(L3406,Location!$A$1:$D$157,3,FALSE)</f>
        <v>Central</v>
      </c>
      <c r="Q3406" t="str">
        <f>VLOOKUP(L3406,Location!$A$1:$D$157,4,FALSE)</f>
        <v>Major Market</v>
      </c>
      <c r="R3406" t="str">
        <f>VLOOKUP(M3406,Product!$A$1:$D$14,2,FALSE)</f>
        <v>Earl Grey</v>
      </c>
      <c r="S3406" t="str">
        <f>VLOOKUP(M3406,Product!$A$1:$D$14,3,FALSE)</f>
        <v>Tea</v>
      </c>
      <c r="T3406" t="str">
        <f>VLOOKUP(M3406,Product!$A$1:$D$14,4,FALSE)</f>
        <v>Regular</v>
      </c>
    </row>
    <row r="3407" spans="1:20" x14ac:dyDescent="0.3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s="2">
        <v>43312</v>
      </c>
      <c r="O3407" t="str">
        <f>VLOOKUP(L3407,Location!$A$1:$D$157,2,FALSE)</f>
        <v>Ohio</v>
      </c>
      <c r="P3407" t="str">
        <f>VLOOKUP(L3407,Location!$A$1:$D$157,3,FALSE)</f>
        <v>Central</v>
      </c>
      <c r="Q3407" t="str">
        <f>VLOOKUP(L3407,Location!$A$1:$D$157,4,FALSE)</f>
        <v>Major Market</v>
      </c>
      <c r="R3407" t="str">
        <f>VLOOKUP(M3407,Product!$A$1:$D$14,2,FALSE)</f>
        <v>Decaf Espresso</v>
      </c>
      <c r="S3407" t="str">
        <f>VLOOKUP(M3407,Product!$A$1:$D$14,3,FALSE)</f>
        <v>Espresso</v>
      </c>
      <c r="T3407" t="str">
        <f>VLOOKUP(M3407,Product!$A$1:$D$14,4,FALSE)</f>
        <v>Decaf</v>
      </c>
    </row>
    <row r="3408" spans="1:20" x14ac:dyDescent="0.3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2">
        <v>43312</v>
      </c>
      <c r="O3408" t="str">
        <f>VLOOKUP(L3408,Location!$A$1:$D$157,2,FALSE)</f>
        <v>Ohio</v>
      </c>
      <c r="P3408" t="str">
        <f>VLOOKUP(L3408,Location!$A$1:$D$157,3,FALSE)</f>
        <v>Central</v>
      </c>
      <c r="Q3408" t="str">
        <f>VLOOKUP(L3408,Location!$A$1:$D$157,4,FALSE)</f>
        <v>Major Market</v>
      </c>
      <c r="R3408" t="str">
        <f>VLOOKUP(M3408,Product!$A$1:$D$14,2,FALSE)</f>
        <v>Amaretto</v>
      </c>
      <c r="S3408" t="str">
        <f>VLOOKUP(M3408,Product!$A$1:$D$14,3,FALSE)</f>
        <v>Coffee</v>
      </c>
      <c r="T3408" t="str">
        <f>VLOOKUP(M3408,Product!$A$1:$D$14,4,FALSE)</f>
        <v>Regular</v>
      </c>
    </row>
    <row r="3409" spans="1:20" x14ac:dyDescent="0.3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s="2">
        <v>43312</v>
      </c>
      <c r="O3409" t="str">
        <f>VLOOKUP(L3409,Location!$A$1:$D$157,2,FALSE)</f>
        <v>Ohio</v>
      </c>
      <c r="P3409" t="str">
        <f>VLOOKUP(L3409,Location!$A$1:$D$157,3,FALSE)</f>
        <v>Central</v>
      </c>
      <c r="Q3409" t="str">
        <f>VLOOKUP(L3409,Location!$A$1:$D$157,4,FALSE)</f>
        <v>Major Market</v>
      </c>
      <c r="R3409" t="str">
        <f>VLOOKUP(M3409,Product!$A$1:$D$14,2,FALSE)</f>
        <v>Columbian</v>
      </c>
      <c r="S3409" t="str">
        <f>VLOOKUP(M3409,Product!$A$1:$D$14,3,FALSE)</f>
        <v>Coffee</v>
      </c>
      <c r="T3409" t="str">
        <f>VLOOKUP(M3409,Product!$A$1:$D$14,4,FALSE)</f>
        <v>Regular</v>
      </c>
    </row>
    <row r="3410" spans="1:20" x14ac:dyDescent="0.3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s="2">
        <v>43312</v>
      </c>
      <c r="O3410" t="str">
        <f>VLOOKUP(L3410,Location!$A$1:$D$157,2,FALSE)</f>
        <v>Ohio</v>
      </c>
      <c r="P3410" t="str">
        <f>VLOOKUP(L3410,Location!$A$1:$D$157,3,FALSE)</f>
        <v>Central</v>
      </c>
      <c r="Q3410" t="str">
        <f>VLOOKUP(L3410,Location!$A$1:$D$157,4,FALSE)</f>
        <v>Major Market</v>
      </c>
      <c r="R3410" t="str">
        <f>VLOOKUP(M3410,Product!$A$1:$D$14,2,FALSE)</f>
        <v>Decaf Irish Cream</v>
      </c>
      <c r="S3410" t="str">
        <f>VLOOKUP(M3410,Product!$A$1:$D$14,3,FALSE)</f>
        <v>Coffee</v>
      </c>
      <c r="T3410" t="str">
        <f>VLOOKUP(M3410,Product!$A$1:$D$14,4,FALSE)</f>
        <v>Decaf</v>
      </c>
    </row>
    <row r="3411" spans="1:20" x14ac:dyDescent="0.3">
      <c r="A3411">
        <v>112</v>
      </c>
      <c r="B3411">
        <v>146</v>
      </c>
      <c r="C3411">
        <v>288</v>
      </c>
      <c r="D3411">
        <v>100</v>
      </c>
      <c r="E3411">
        <v>60</v>
      </c>
      <c r="F3411">
        <v>40</v>
      </c>
      <c r="G3411">
        <v>1292</v>
      </c>
      <c r="H3411">
        <v>120</v>
      </c>
      <c r="I3411">
        <v>139</v>
      </c>
      <c r="J3411">
        <v>180</v>
      </c>
      <c r="K3411">
        <v>340</v>
      </c>
      <c r="L3411">
        <v>513</v>
      </c>
      <c r="M3411">
        <v>5</v>
      </c>
      <c r="N3411" s="2">
        <v>43312</v>
      </c>
      <c r="O3411" t="str">
        <f>VLOOKUP(L3411,Location!$A$1:$D$157,2,FALSE)</f>
        <v>Ohio</v>
      </c>
      <c r="P3411" t="str">
        <f>VLOOKUP(L3411,Location!$A$1:$D$157,3,FALSE)</f>
        <v>Central</v>
      </c>
      <c r="Q3411" t="str">
        <f>VLOOKUP(L3411,Location!$A$1:$D$157,4,FALSE)</f>
        <v>Major Market</v>
      </c>
      <c r="R3411" t="str">
        <f>VLOOKUP(M3411,Product!$A$1:$D$14,2,FALSE)</f>
        <v>Caffe Mocha</v>
      </c>
      <c r="S3411" t="str">
        <f>VLOOKUP(M3411,Product!$A$1:$D$14,3,FALSE)</f>
        <v>Espresso</v>
      </c>
      <c r="T3411" t="str">
        <f>VLOOKUP(M3411,Product!$A$1:$D$14,4,FALSE)</f>
        <v>Regular</v>
      </c>
    </row>
    <row r="3412" spans="1:20" x14ac:dyDescent="0.3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s="2">
        <v>43312</v>
      </c>
      <c r="O3412" t="str">
        <f>VLOOKUP(L3412,Location!$A$1:$D$157,2,FALSE)</f>
        <v>Wisconsin</v>
      </c>
      <c r="P3412" t="str">
        <f>VLOOKUP(L3412,Location!$A$1:$D$157,3,FALSE)</f>
        <v>Central</v>
      </c>
      <c r="Q3412" t="str">
        <f>VLOOKUP(L3412,Location!$A$1:$D$157,4,FALSE)</f>
        <v>Small Market</v>
      </c>
      <c r="R3412" t="str">
        <f>VLOOKUP(M3412,Product!$A$1:$D$14,2,FALSE)</f>
        <v>Chamomile</v>
      </c>
      <c r="S3412" t="str">
        <f>VLOOKUP(M3412,Product!$A$1:$D$14,3,FALSE)</f>
        <v>Herbal Tea</v>
      </c>
      <c r="T3412" t="str">
        <f>VLOOKUP(M3412,Product!$A$1:$D$14,4,FALSE)</f>
        <v>Decaf</v>
      </c>
    </row>
    <row r="3413" spans="1:20" x14ac:dyDescent="0.3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s="2">
        <v>43312</v>
      </c>
      <c r="O3413" t="str">
        <f>VLOOKUP(L3413,Location!$A$1:$D$157,2,FALSE)</f>
        <v>Wisconsin</v>
      </c>
      <c r="P3413" t="str">
        <f>VLOOKUP(L3413,Location!$A$1:$D$157,3,FALSE)</f>
        <v>Central</v>
      </c>
      <c r="Q3413" t="str">
        <f>VLOOKUP(L3413,Location!$A$1:$D$157,4,FALSE)</f>
        <v>Small Market</v>
      </c>
      <c r="R3413" t="str">
        <f>VLOOKUP(M3413,Product!$A$1:$D$14,2,FALSE)</f>
        <v>Lemon</v>
      </c>
      <c r="S3413" t="str">
        <f>VLOOKUP(M3413,Product!$A$1:$D$14,3,FALSE)</f>
        <v>Herbal Tea</v>
      </c>
      <c r="T3413" t="str">
        <f>VLOOKUP(M3413,Product!$A$1:$D$14,4,FALSE)</f>
        <v>Decaf</v>
      </c>
    </row>
    <row r="3414" spans="1:20" x14ac:dyDescent="0.3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s="2">
        <v>43312</v>
      </c>
      <c r="O3414" t="str">
        <f>VLOOKUP(L3414,Location!$A$1:$D$157,2,FALSE)</f>
        <v>Wisconsin</v>
      </c>
      <c r="P3414" t="str">
        <f>VLOOKUP(L3414,Location!$A$1:$D$157,3,FALSE)</f>
        <v>Central</v>
      </c>
      <c r="Q3414" t="str">
        <f>VLOOKUP(L3414,Location!$A$1:$D$157,4,FALSE)</f>
        <v>Small Market</v>
      </c>
      <c r="R3414" t="str">
        <f>VLOOKUP(M3414,Product!$A$1:$D$14,2,FALSE)</f>
        <v>Darjeeling</v>
      </c>
      <c r="S3414" t="str">
        <f>VLOOKUP(M3414,Product!$A$1:$D$14,3,FALSE)</f>
        <v>Tea</v>
      </c>
      <c r="T3414" t="str">
        <f>VLOOKUP(M3414,Product!$A$1:$D$14,4,FALSE)</f>
        <v>Regular</v>
      </c>
    </row>
    <row r="3415" spans="1:20" x14ac:dyDescent="0.3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s="2">
        <v>43312</v>
      </c>
      <c r="O3415" t="str">
        <f>VLOOKUP(L3415,Location!$A$1:$D$157,2,FALSE)</f>
        <v>Wisconsin</v>
      </c>
      <c r="P3415" t="str">
        <f>VLOOKUP(L3415,Location!$A$1:$D$157,3,FALSE)</f>
        <v>Central</v>
      </c>
      <c r="Q3415" t="str">
        <f>VLOOKUP(L3415,Location!$A$1:$D$157,4,FALSE)</f>
        <v>Small Market</v>
      </c>
      <c r="R3415" t="str">
        <f>VLOOKUP(M3415,Product!$A$1:$D$14,2,FALSE)</f>
        <v>Earl Grey</v>
      </c>
      <c r="S3415" t="str">
        <f>VLOOKUP(M3415,Product!$A$1:$D$14,3,FALSE)</f>
        <v>Tea</v>
      </c>
      <c r="T3415" t="str">
        <f>VLOOKUP(M3415,Product!$A$1:$D$14,4,FALSE)</f>
        <v>Regular</v>
      </c>
    </row>
    <row r="3416" spans="1:20" x14ac:dyDescent="0.3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s="2">
        <v>43312</v>
      </c>
      <c r="O3416" t="str">
        <f>VLOOKUP(L3416,Location!$A$1:$D$157,2,FALSE)</f>
        <v>Wisconsin</v>
      </c>
      <c r="P3416" t="str">
        <f>VLOOKUP(L3416,Location!$A$1:$D$157,3,FALSE)</f>
        <v>Central</v>
      </c>
      <c r="Q3416" t="str">
        <f>VLOOKUP(L3416,Location!$A$1:$D$157,4,FALSE)</f>
        <v>Small Market</v>
      </c>
      <c r="R3416" t="str">
        <f>VLOOKUP(M3416,Product!$A$1:$D$14,2,FALSE)</f>
        <v>Decaf Espresso</v>
      </c>
      <c r="S3416" t="str">
        <f>VLOOKUP(M3416,Product!$A$1:$D$14,3,FALSE)</f>
        <v>Espresso</v>
      </c>
      <c r="T3416" t="str">
        <f>VLOOKUP(M3416,Product!$A$1:$D$14,4,FALSE)</f>
        <v>Decaf</v>
      </c>
    </row>
    <row r="3417" spans="1:20" x14ac:dyDescent="0.3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s="2">
        <v>43312</v>
      </c>
      <c r="O3417" t="str">
        <f>VLOOKUP(L3417,Location!$A$1:$D$157,2,FALSE)</f>
        <v>Wisconsin</v>
      </c>
      <c r="P3417" t="str">
        <f>VLOOKUP(L3417,Location!$A$1:$D$157,3,FALSE)</f>
        <v>Central</v>
      </c>
      <c r="Q3417" t="str">
        <f>VLOOKUP(L3417,Location!$A$1:$D$157,4,FALSE)</f>
        <v>Small Market</v>
      </c>
      <c r="R3417" t="str">
        <f>VLOOKUP(M3417,Product!$A$1:$D$14,2,FALSE)</f>
        <v>Amaretto</v>
      </c>
      <c r="S3417" t="str">
        <f>VLOOKUP(M3417,Product!$A$1:$D$14,3,FALSE)</f>
        <v>Coffee</v>
      </c>
      <c r="T3417" t="str">
        <f>VLOOKUP(M3417,Product!$A$1:$D$14,4,FALSE)</f>
        <v>Regular</v>
      </c>
    </row>
    <row r="3418" spans="1:20" x14ac:dyDescent="0.3">
      <c r="A3418">
        <v>48</v>
      </c>
      <c r="B3418">
        <v>184</v>
      </c>
      <c r="C3418">
        <v>314</v>
      </c>
      <c r="D3418">
        <v>147</v>
      </c>
      <c r="E3418">
        <v>139</v>
      </c>
      <c r="F3418">
        <v>120</v>
      </c>
      <c r="G3418">
        <v>705</v>
      </c>
      <c r="H3418">
        <v>60</v>
      </c>
      <c r="I3418">
        <v>149</v>
      </c>
      <c r="J3418">
        <v>190</v>
      </c>
      <c r="K3418">
        <v>330</v>
      </c>
      <c r="L3418">
        <v>920</v>
      </c>
      <c r="M3418">
        <v>2</v>
      </c>
      <c r="N3418" s="2">
        <v>43312</v>
      </c>
      <c r="O3418" t="str">
        <f>VLOOKUP(L3418,Location!$A$1:$D$157,2,FALSE)</f>
        <v>Wisconsin</v>
      </c>
      <c r="P3418" t="str">
        <f>VLOOKUP(L3418,Location!$A$1:$D$157,3,FALSE)</f>
        <v>Central</v>
      </c>
      <c r="Q3418" t="str">
        <f>VLOOKUP(L3418,Location!$A$1:$D$157,4,FALSE)</f>
        <v>Small Market</v>
      </c>
      <c r="R3418" t="str">
        <f>VLOOKUP(M3418,Product!$A$1:$D$14,2,FALSE)</f>
        <v>Columbian</v>
      </c>
      <c r="S3418" t="str">
        <f>VLOOKUP(M3418,Product!$A$1:$D$14,3,FALSE)</f>
        <v>Coffee</v>
      </c>
      <c r="T3418" t="str">
        <f>VLOOKUP(M3418,Product!$A$1:$D$14,4,FALSE)</f>
        <v>Regular</v>
      </c>
    </row>
    <row r="3419" spans="1:20" x14ac:dyDescent="0.3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72</v>
      </c>
      <c r="J3419">
        <v>140</v>
      </c>
      <c r="K3419">
        <v>240</v>
      </c>
      <c r="L3419">
        <v>715</v>
      </c>
      <c r="M3419">
        <v>3</v>
      </c>
      <c r="N3419" s="2">
        <v>43312</v>
      </c>
      <c r="O3419" t="str">
        <f>VLOOKUP(L3419,Location!$A$1:$D$157,2,FALSE)</f>
        <v>Wisconsin</v>
      </c>
      <c r="P3419" t="str">
        <f>VLOOKUP(L3419,Location!$A$1:$D$157,3,FALSE)</f>
        <v>Central</v>
      </c>
      <c r="Q3419" t="str">
        <f>VLOOKUP(L3419,Location!$A$1:$D$157,4,FALSE)</f>
        <v>Small Market</v>
      </c>
      <c r="R3419" t="str">
        <f>VLOOKUP(M3419,Product!$A$1:$D$14,2,FALSE)</f>
        <v>Decaf Irish Cream</v>
      </c>
      <c r="S3419" t="str">
        <f>VLOOKUP(M3419,Product!$A$1:$D$14,3,FALSE)</f>
        <v>Coffee</v>
      </c>
      <c r="T3419" t="str">
        <f>VLOOKUP(M3419,Product!$A$1:$D$14,4,FALSE)</f>
        <v>Decaf</v>
      </c>
    </row>
    <row r="3420" spans="1:20" x14ac:dyDescent="0.3">
      <c r="A3420">
        <v>97</v>
      </c>
      <c r="B3420">
        <v>123</v>
      </c>
      <c r="C3420">
        <v>224</v>
      </c>
      <c r="D3420">
        <v>83</v>
      </c>
      <c r="E3420">
        <v>49</v>
      </c>
      <c r="F3420">
        <v>31</v>
      </c>
      <c r="G3420">
        <v>1073</v>
      </c>
      <c r="H3420">
        <v>100</v>
      </c>
      <c r="I3420">
        <v>121</v>
      </c>
      <c r="J3420">
        <v>150</v>
      </c>
      <c r="K3420">
        <v>260</v>
      </c>
      <c r="L3420">
        <v>715</v>
      </c>
      <c r="M3420">
        <v>5</v>
      </c>
      <c r="N3420" s="2">
        <v>43312</v>
      </c>
      <c r="O3420" t="str">
        <f>VLOOKUP(L3420,Location!$A$1:$D$157,2,FALSE)</f>
        <v>Wisconsin</v>
      </c>
      <c r="P3420" t="str">
        <f>VLOOKUP(L3420,Location!$A$1:$D$157,3,FALSE)</f>
        <v>Central</v>
      </c>
      <c r="Q3420" t="str">
        <f>VLOOKUP(L3420,Location!$A$1:$D$157,4,FALSE)</f>
        <v>Small Market</v>
      </c>
      <c r="R3420" t="str">
        <f>VLOOKUP(M3420,Product!$A$1:$D$14,2,FALSE)</f>
        <v>Caffe Mocha</v>
      </c>
      <c r="S3420" t="str">
        <f>VLOOKUP(M3420,Product!$A$1:$D$14,3,FALSE)</f>
        <v>Espresso</v>
      </c>
      <c r="T3420" t="str">
        <f>VLOOKUP(M3420,Product!$A$1:$D$14,4,FALSE)</f>
        <v>Regular</v>
      </c>
    </row>
    <row r="3421" spans="1:20" x14ac:dyDescent="0.3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2">
        <v>43312</v>
      </c>
      <c r="O3421" t="str">
        <f>VLOOKUP(L3421,Location!$A$1:$D$157,2,FALSE)</f>
        <v>Connecticut</v>
      </c>
      <c r="P3421" t="str">
        <f>VLOOKUP(L3421,Location!$A$1:$D$157,3,FALSE)</f>
        <v>East</v>
      </c>
      <c r="Q3421" t="str">
        <f>VLOOKUP(L3421,Location!$A$1:$D$157,4,FALSE)</f>
        <v>Small Market</v>
      </c>
      <c r="R3421" t="str">
        <f>VLOOKUP(M3421,Product!$A$1:$D$14,2,FALSE)</f>
        <v>Lemon</v>
      </c>
      <c r="S3421" t="str">
        <f>VLOOKUP(M3421,Product!$A$1:$D$14,3,FALSE)</f>
        <v>Herbal Tea</v>
      </c>
      <c r="T3421" t="str">
        <f>VLOOKUP(M3421,Product!$A$1:$D$14,4,FALSE)</f>
        <v>Decaf</v>
      </c>
    </row>
    <row r="3422" spans="1:20" x14ac:dyDescent="0.3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s="2">
        <v>43312</v>
      </c>
      <c r="O3422" t="str">
        <f>VLOOKUP(L3422,Location!$A$1:$D$157,2,FALSE)</f>
        <v>Connecticut</v>
      </c>
      <c r="P3422" t="str">
        <f>VLOOKUP(L3422,Location!$A$1:$D$157,3,FALSE)</f>
        <v>East</v>
      </c>
      <c r="Q3422" t="str">
        <f>VLOOKUP(L3422,Location!$A$1:$D$157,4,FALSE)</f>
        <v>Small Market</v>
      </c>
      <c r="R3422" t="str">
        <f>VLOOKUP(M3422,Product!$A$1:$D$14,2,FALSE)</f>
        <v>Mint</v>
      </c>
      <c r="S3422" t="str">
        <f>VLOOKUP(M3422,Product!$A$1:$D$14,3,FALSE)</f>
        <v>Herbal Tea</v>
      </c>
      <c r="T3422" t="str">
        <f>VLOOKUP(M3422,Product!$A$1:$D$14,4,FALSE)</f>
        <v>Decaf</v>
      </c>
    </row>
    <row r="3423" spans="1:20" x14ac:dyDescent="0.3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s="2">
        <v>43312</v>
      </c>
      <c r="O3423" t="str">
        <f>VLOOKUP(L3423,Location!$A$1:$D$157,2,FALSE)</f>
        <v>Connecticut</v>
      </c>
      <c r="P3423" t="str">
        <f>VLOOKUP(L3423,Location!$A$1:$D$157,3,FALSE)</f>
        <v>East</v>
      </c>
      <c r="Q3423" t="str">
        <f>VLOOKUP(L3423,Location!$A$1:$D$157,4,FALSE)</f>
        <v>Small Market</v>
      </c>
      <c r="R3423" t="str">
        <f>VLOOKUP(M3423,Product!$A$1:$D$14,2,FALSE)</f>
        <v>Darjeeling</v>
      </c>
      <c r="S3423" t="str">
        <f>VLOOKUP(M3423,Product!$A$1:$D$14,3,FALSE)</f>
        <v>Tea</v>
      </c>
      <c r="T3423" t="str">
        <f>VLOOKUP(M3423,Product!$A$1:$D$14,4,FALSE)</f>
        <v>Regular</v>
      </c>
    </row>
    <row r="3424" spans="1:20" x14ac:dyDescent="0.3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s="2">
        <v>43312</v>
      </c>
      <c r="O3424" t="str">
        <f>VLOOKUP(L3424,Location!$A$1:$D$157,2,FALSE)</f>
        <v>Connecticut</v>
      </c>
      <c r="P3424" t="str">
        <f>VLOOKUP(L3424,Location!$A$1:$D$157,3,FALSE)</f>
        <v>East</v>
      </c>
      <c r="Q3424" t="str">
        <f>VLOOKUP(L3424,Location!$A$1:$D$157,4,FALSE)</f>
        <v>Small Market</v>
      </c>
      <c r="R3424" t="str">
        <f>VLOOKUP(M3424,Product!$A$1:$D$14,2,FALSE)</f>
        <v>Green Tea</v>
      </c>
      <c r="S3424" t="str">
        <f>VLOOKUP(M3424,Product!$A$1:$D$14,3,FALSE)</f>
        <v>Tea</v>
      </c>
      <c r="T3424" t="str">
        <f>VLOOKUP(M3424,Product!$A$1:$D$14,4,FALSE)</f>
        <v>Regular</v>
      </c>
    </row>
    <row r="3425" spans="1:20" x14ac:dyDescent="0.3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s="2">
        <v>43312</v>
      </c>
      <c r="O3425" t="str">
        <f>VLOOKUP(L3425,Location!$A$1:$D$157,2,FALSE)</f>
        <v>Connecticut</v>
      </c>
      <c r="P3425" t="str">
        <f>VLOOKUP(L3425,Location!$A$1:$D$157,3,FALSE)</f>
        <v>East</v>
      </c>
      <c r="Q3425" t="str">
        <f>VLOOKUP(L3425,Location!$A$1:$D$157,4,FALSE)</f>
        <v>Small Market</v>
      </c>
      <c r="R3425" t="str">
        <f>VLOOKUP(M3425,Product!$A$1:$D$14,2,FALSE)</f>
        <v>Caffe Mocha</v>
      </c>
      <c r="S3425" t="str">
        <f>VLOOKUP(M3425,Product!$A$1:$D$14,3,FALSE)</f>
        <v>Espresso</v>
      </c>
      <c r="T3425" t="str">
        <f>VLOOKUP(M3425,Product!$A$1:$D$14,4,FALSE)</f>
        <v>Regular</v>
      </c>
    </row>
    <row r="3426" spans="1:20" x14ac:dyDescent="0.3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s="2">
        <v>43312</v>
      </c>
      <c r="O3426" t="str">
        <f>VLOOKUP(L3426,Location!$A$1:$D$157,2,FALSE)</f>
        <v>Connecticut</v>
      </c>
      <c r="P3426" t="str">
        <f>VLOOKUP(L3426,Location!$A$1:$D$157,3,FALSE)</f>
        <v>East</v>
      </c>
      <c r="Q3426" t="str">
        <f>VLOOKUP(L3426,Location!$A$1:$D$157,4,FALSE)</f>
        <v>Small Market</v>
      </c>
      <c r="R3426" t="str">
        <f>VLOOKUP(M3426,Product!$A$1:$D$14,2,FALSE)</f>
        <v>Decaf Espresso</v>
      </c>
      <c r="S3426" t="str">
        <f>VLOOKUP(M3426,Product!$A$1:$D$14,3,FALSE)</f>
        <v>Espresso</v>
      </c>
      <c r="T3426" t="str">
        <f>VLOOKUP(M3426,Product!$A$1:$D$14,4,FALSE)</f>
        <v>Decaf</v>
      </c>
    </row>
    <row r="3427" spans="1:20" x14ac:dyDescent="0.3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s="2">
        <v>43312</v>
      </c>
      <c r="O3427" t="str">
        <f>VLOOKUP(L3427,Location!$A$1:$D$157,2,FALSE)</f>
        <v>Connecticut</v>
      </c>
      <c r="P3427" t="str">
        <f>VLOOKUP(L3427,Location!$A$1:$D$157,3,FALSE)</f>
        <v>East</v>
      </c>
      <c r="Q3427" t="str">
        <f>VLOOKUP(L3427,Location!$A$1:$D$157,4,FALSE)</f>
        <v>Small Market</v>
      </c>
      <c r="R3427" t="str">
        <f>VLOOKUP(M3427,Product!$A$1:$D$14,2,FALSE)</f>
        <v>Columbian</v>
      </c>
      <c r="S3427" t="str">
        <f>VLOOKUP(M3427,Product!$A$1:$D$14,3,FALSE)</f>
        <v>Coffee</v>
      </c>
      <c r="T3427" t="str">
        <f>VLOOKUP(M3427,Product!$A$1:$D$14,4,FALSE)</f>
        <v>Regular</v>
      </c>
    </row>
    <row r="3428" spans="1:20" x14ac:dyDescent="0.3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s="2">
        <v>43312</v>
      </c>
      <c r="O3428" t="str">
        <f>VLOOKUP(L3428,Location!$A$1:$D$157,2,FALSE)</f>
        <v>Florida</v>
      </c>
      <c r="P3428" t="str">
        <f>VLOOKUP(L3428,Location!$A$1:$D$157,3,FALSE)</f>
        <v>East</v>
      </c>
      <c r="Q3428" t="str">
        <f>VLOOKUP(L3428,Location!$A$1:$D$157,4,FALSE)</f>
        <v>Major Market</v>
      </c>
      <c r="R3428" t="str">
        <f>VLOOKUP(M3428,Product!$A$1:$D$14,2,FALSE)</f>
        <v>Chamomile</v>
      </c>
      <c r="S3428" t="str">
        <f>VLOOKUP(M3428,Product!$A$1:$D$14,3,FALSE)</f>
        <v>Herbal Tea</v>
      </c>
      <c r="T3428" t="str">
        <f>VLOOKUP(M3428,Product!$A$1:$D$14,4,FALSE)</f>
        <v>Decaf</v>
      </c>
    </row>
    <row r="3429" spans="1:20" x14ac:dyDescent="0.3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s="2">
        <v>43312</v>
      </c>
      <c r="O3429" t="str">
        <f>VLOOKUP(L3429,Location!$A$1:$D$157,2,FALSE)</f>
        <v>Florida</v>
      </c>
      <c r="P3429" t="str">
        <f>VLOOKUP(L3429,Location!$A$1:$D$157,3,FALSE)</f>
        <v>East</v>
      </c>
      <c r="Q3429" t="str">
        <f>VLOOKUP(L3429,Location!$A$1:$D$157,4,FALSE)</f>
        <v>Major Market</v>
      </c>
      <c r="R3429" t="str">
        <f>VLOOKUP(M3429,Product!$A$1:$D$14,2,FALSE)</f>
        <v>Lemon</v>
      </c>
      <c r="S3429" t="str">
        <f>VLOOKUP(M3429,Product!$A$1:$D$14,3,FALSE)</f>
        <v>Herbal Tea</v>
      </c>
      <c r="T3429" t="str">
        <f>VLOOKUP(M3429,Product!$A$1:$D$14,4,FALSE)</f>
        <v>Decaf</v>
      </c>
    </row>
    <row r="3430" spans="1:20" x14ac:dyDescent="0.3">
      <c r="A3430">
        <v>97</v>
      </c>
      <c r="B3430">
        <v>123</v>
      </c>
      <c r="C3430">
        <v>224</v>
      </c>
      <c r="D3430">
        <v>66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s="2">
        <v>43312</v>
      </c>
      <c r="O3430" t="str">
        <f>VLOOKUP(L3430,Location!$A$1:$D$157,2,FALSE)</f>
        <v>Florida</v>
      </c>
      <c r="P3430" t="str">
        <f>VLOOKUP(L3430,Location!$A$1:$D$157,3,FALSE)</f>
        <v>East</v>
      </c>
      <c r="Q3430" t="str">
        <f>VLOOKUP(L3430,Location!$A$1:$D$157,4,FALSE)</f>
        <v>Major Market</v>
      </c>
      <c r="R3430" t="str">
        <f>VLOOKUP(M3430,Product!$A$1:$D$14,2,FALSE)</f>
        <v>Mint</v>
      </c>
      <c r="S3430" t="str">
        <f>VLOOKUP(M3430,Product!$A$1:$D$14,3,FALSE)</f>
        <v>Herbal Tea</v>
      </c>
      <c r="T3430" t="str">
        <f>VLOOKUP(M3430,Product!$A$1:$D$14,4,FALSE)</f>
        <v>Decaf</v>
      </c>
    </row>
    <row r="3431" spans="1:20" x14ac:dyDescent="0.3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s="2">
        <v>43312</v>
      </c>
      <c r="O3431" t="str">
        <f>VLOOKUP(L3431,Location!$A$1:$D$157,2,FALSE)</f>
        <v>Florida</v>
      </c>
      <c r="P3431" t="str">
        <f>VLOOKUP(L3431,Location!$A$1:$D$157,3,FALSE)</f>
        <v>East</v>
      </c>
      <c r="Q3431" t="str">
        <f>VLOOKUP(L3431,Location!$A$1:$D$157,4,FALSE)</f>
        <v>Major Market</v>
      </c>
      <c r="R3431" t="str">
        <f>VLOOKUP(M3431,Product!$A$1:$D$14,2,FALSE)</f>
        <v>Darjeeling</v>
      </c>
      <c r="S3431" t="str">
        <f>VLOOKUP(M3431,Product!$A$1:$D$14,3,FALSE)</f>
        <v>Tea</v>
      </c>
      <c r="T3431" t="str">
        <f>VLOOKUP(M3431,Product!$A$1:$D$14,4,FALSE)</f>
        <v>Regular</v>
      </c>
    </row>
    <row r="3432" spans="1:20" x14ac:dyDescent="0.3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s="2">
        <v>43312</v>
      </c>
      <c r="O3432" t="str">
        <f>VLOOKUP(L3432,Location!$A$1:$D$157,2,FALSE)</f>
        <v>Florida</v>
      </c>
      <c r="P3432" t="str">
        <f>VLOOKUP(L3432,Location!$A$1:$D$157,3,FALSE)</f>
        <v>East</v>
      </c>
      <c r="Q3432" t="str">
        <f>VLOOKUP(L3432,Location!$A$1:$D$157,4,FALSE)</f>
        <v>Major Market</v>
      </c>
      <c r="R3432" t="str">
        <f>VLOOKUP(M3432,Product!$A$1:$D$14,2,FALSE)</f>
        <v>Green Tea</v>
      </c>
      <c r="S3432" t="str">
        <f>VLOOKUP(M3432,Product!$A$1:$D$14,3,FALSE)</f>
        <v>Tea</v>
      </c>
      <c r="T3432" t="str">
        <f>VLOOKUP(M3432,Product!$A$1:$D$14,4,FALSE)</f>
        <v>Regular</v>
      </c>
    </row>
    <row r="3433" spans="1:20" x14ac:dyDescent="0.3">
      <c r="A3433">
        <v>48</v>
      </c>
      <c r="B3433">
        <v>184</v>
      </c>
      <c r="C3433">
        <v>314</v>
      </c>
      <c r="D3433">
        <v>182</v>
      </c>
      <c r="E3433">
        <v>139</v>
      </c>
      <c r="F3433">
        <v>120</v>
      </c>
      <c r="G3433">
        <v>705</v>
      </c>
      <c r="H3433">
        <v>60</v>
      </c>
      <c r="I3433">
        <v>99</v>
      </c>
      <c r="J3433">
        <v>190</v>
      </c>
      <c r="K3433">
        <v>310</v>
      </c>
      <c r="L3433">
        <v>941</v>
      </c>
      <c r="M3433">
        <v>5</v>
      </c>
      <c r="N3433" s="2">
        <v>43312</v>
      </c>
      <c r="O3433" t="str">
        <f>VLOOKUP(L3433,Location!$A$1:$D$157,2,FALSE)</f>
        <v>Florida</v>
      </c>
      <c r="P3433" t="str">
        <f>VLOOKUP(L3433,Location!$A$1:$D$157,3,FALSE)</f>
        <v>East</v>
      </c>
      <c r="Q3433" t="str">
        <f>VLOOKUP(L3433,Location!$A$1:$D$157,4,FALSE)</f>
        <v>Major Market</v>
      </c>
      <c r="R3433" t="str">
        <f>VLOOKUP(M3433,Product!$A$1:$D$14,2,FALSE)</f>
        <v>Caffe Mocha</v>
      </c>
      <c r="S3433" t="str">
        <f>VLOOKUP(M3433,Product!$A$1:$D$14,3,FALSE)</f>
        <v>Espresso</v>
      </c>
      <c r="T3433" t="str">
        <f>VLOOKUP(M3433,Product!$A$1:$D$14,4,FALSE)</f>
        <v>Regular</v>
      </c>
    </row>
    <row r="3434" spans="1:20" x14ac:dyDescent="0.3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s="2">
        <v>43312</v>
      </c>
      <c r="O3434" t="str">
        <f>VLOOKUP(L3434,Location!$A$1:$D$157,2,FALSE)</f>
        <v>Florida</v>
      </c>
      <c r="P3434" t="str">
        <f>VLOOKUP(L3434,Location!$A$1:$D$157,3,FALSE)</f>
        <v>East</v>
      </c>
      <c r="Q3434" t="str">
        <f>VLOOKUP(L3434,Location!$A$1:$D$157,4,FALSE)</f>
        <v>Major Market</v>
      </c>
      <c r="R3434" t="str">
        <f>VLOOKUP(M3434,Product!$A$1:$D$14,2,FALSE)</f>
        <v>Decaf Espresso</v>
      </c>
      <c r="S3434" t="str">
        <f>VLOOKUP(M3434,Product!$A$1:$D$14,3,FALSE)</f>
        <v>Espresso</v>
      </c>
      <c r="T3434" t="str">
        <f>VLOOKUP(M3434,Product!$A$1:$D$14,4,FALSE)</f>
        <v>Decaf</v>
      </c>
    </row>
    <row r="3435" spans="1:20" x14ac:dyDescent="0.3">
      <c r="A3435">
        <v>144</v>
      </c>
      <c r="B3435">
        <v>172</v>
      </c>
      <c r="C3435">
        <v>283</v>
      </c>
      <c r="D3435">
        <v>153</v>
      </c>
      <c r="E3435">
        <v>63</v>
      </c>
      <c r="F3435">
        <v>37</v>
      </c>
      <c r="G3435">
        <v>810</v>
      </c>
      <c r="H3435">
        <v>120</v>
      </c>
      <c r="I3435">
        <v>141</v>
      </c>
      <c r="J3435">
        <v>170</v>
      </c>
      <c r="K3435">
        <v>270</v>
      </c>
      <c r="L3435">
        <v>954</v>
      </c>
      <c r="M3435">
        <v>2</v>
      </c>
      <c r="N3435" s="2">
        <v>43312</v>
      </c>
      <c r="O3435" t="str">
        <f>VLOOKUP(L3435,Location!$A$1:$D$157,2,FALSE)</f>
        <v>Florida</v>
      </c>
      <c r="P3435" t="str">
        <f>VLOOKUP(L3435,Location!$A$1:$D$157,3,FALSE)</f>
        <v>East</v>
      </c>
      <c r="Q3435" t="str">
        <f>VLOOKUP(L3435,Location!$A$1:$D$157,4,FALSE)</f>
        <v>Major Market</v>
      </c>
      <c r="R3435" t="str">
        <f>VLOOKUP(M3435,Product!$A$1:$D$14,2,FALSE)</f>
        <v>Columbian</v>
      </c>
      <c r="S3435" t="str">
        <f>VLOOKUP(M3435,Product!$A$1:$D$14,3,FALSE)</f>
        <v>Coffee</v>
      </c>
      <c r="T3435" t="str">
        <f>VLOOKUP(M3435,Product!$A$1:$D$14,4,FALSE)</f>
        <v>Regular</v>
      </c>
    </row>
    <row r="3436" spans="1:20" x14ac:dyDescent="0.3">
      <c r="A3436">
        <v>141</v>
      </c>
      <c r="B3436">
        <v>161</v>
      </c>
      <c r="C3436">
        <v>275</v>
      </c>
      <c r="D3436">
        <v>129</v>
      </c>
      <c r="E3436">
        <v>55</v>
      </c>
      <c r="F3436">
        <v>35</v>
      </c>
      <c r="G3436">
        <v>678</v>
      </c>
      <c r="H3436">
        <v>100</v>
      </c>
      <c r="I3436">
        <v>124</v>
      </c>
      <c r="J3436">
        <v>150</v>
      </c>
      <c r="K3436">
        <v>260</v>
      </c>
      <c r="L3436">
        <v>561</v>
      </c>
      <c r="M3436">
        <v>3</v>
      </c>
      <c r="N3436" s="2">
        <v>43312</v>
      </c>
      <c r="O3436" t="str">
        <f>VLOOKUP(L3436,Location!$A$1:$D$157,2,FALSE)</f>
        <v>Florida</v>
      </c>
      <c r="P3436" t="str">
        <f>VLOOKUP(L3436,Location!$A$1:$D$157,3,FALSE)</f>
        <v>East</v>
      </c>
      <c r="Q3436" t="str">
        <f>VLOOKUP(L3436,Location!$A$1:$D$157,4,FALSE)</f>
        <v>Major Market</v>
      </c>
      <c r="R3436" t="str">
        <f>VLOOKUP(M3436,Product!$A$1:$D$14,2,FALSE)</f>
        <v>Decaf Irish Cream</v>
      </c>
      <c r="S3436" t="str">
        <f>VLOOKUP(M3436,Product!$A$1:$D$14,3,FALSE)</f>
        <v>Coffee</v>
      </c>
      <c r="T3436" t="str">
        <f>VLOOKUP(M3436,Product!$A$1:$D$14,4,FALSE)</f>
        <v>Decaf</v>
      </c>
    </row>
    <row r="3437" spans="1:20" x14ac:dyDescent="0.3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2">
        <v>43312</v>
      </c>
      <c r="O3437" t="str">
        <f>VLOOKUP(L3437,Location!$A$1:$D$157,2,FALSE)</f>
        <v>Massachusetts</v>
      </c>
      <c r="P3437" t="str">
        <f>VLOOKUP(L3437,Location!$A$1:$D$157,3,FALSE)</f>
        <v>East</v>
      </c>
      <c r="Q3437" t="str">
        <f>VLOOKUP(L3437,Location!$A$1:$D$157,4,FALSE)</f>
        <v>Major Market</v>
      </c>
      <c r="R3437" t="str">
        <f>VLOOKUP(M3437,Product!$A$1:$D$14,2,FALSE)</f>
        <v>Lemon</v>
      </c>
      <c r="S3437" t="str">
        <f>VLOOKUP(M3437,Product!$A$1:$D$14,3,FALSE)</f>
        <v>Herbal Tea</v>
      </c>
      <c r="T3437" t="str">
        <f>VLOOKUP(M3437,Product!$A$1:$D$14,4,FALSE)</f>
        <v>Decaf</v>
      </c>
    </row>
    <row r="3438" spans="1:20" x14ac:dyDescent="0.3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s="2">
        <v>43312</v>
      </c>
      <c r="O3438" t="str">
        <f>VLOOKUP(L3438,Location!$A$1:$D$157,2,FALSE)</f>
        <v>Massachusetts</v>
      </c>
      <c r="P3438" t="str">
        <f>VLOOKUP(L3438,Location!$A$1:$D$157,3,FALSE)</f>
        <v>East</v>
      </c>
      <c r="Q3438" t="str">
        <f>VLOOKUP(L3438,Location!$A$1:$D$157,4,FALSE)</f>
        <v>Major Market</v>
      </c>
      <c r="R3438" t="str">
        <f>VLOOKUP(M3438,Product!$A$1:$D$14,2,FALSE)</f>
        <v>Darjeeling</v>
      </c>
      <c r="S3438" t="str">
        <f>VLOOKUP(M3438,Product!$A$1:$D$14,3,FALSE)</f>
        <v>Tea</v>
      </c>
      <c r="T3438" t="str">
        <f>VLOOKUP(M3438,Product!$A$1:$D$14,4,FALSE)</f>
        <v>Regular</v>
      </c>
    </row>
    <row r="3439" spans="1:20" x14ac:dyDescent="0.3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2">
        <v>43312</v>
      </c>
      <c r="O3439" t="str">
        <f>VLOOKUP(L3439,Location!$A$1:$D$157,2,FALSE)</f>
        <v>Massachusetts</v>
      </c>
      <c r="P3439" t="str">
        <f>VLOOKUP(L3439,Location!$A$1:$D$157,3,FALSE)</f>
        <v>East</v>
      </c>
      <c r="Q3439" t="str">
        <f>VLOOKUP(L3439,Location!$A$1:$D$157,4,FALSE)</f>
        <v>Major Market</v>
      </c>
      <c r="R3439" t="str">
        <f>VLOOKUP(M3439,Product!$A$1:$D$14,2,FALSE)</f>
        <v>Green Tea</v>
      </c>
      <c r="S3439" t="str">
        <f>VLOOKUP(M3439,Product!$A$1:$D$14,3,FALSE)</f>
        <v>Tea</v>
      </c>
      <c r="T3439" t="str">
        <f>VLOOKUP(M3439,Product!$A$1:$D$14,4,FALSE)</f>
        <v>Regular</v>
      </c>
    </row>
    <row r="3440" spans="1:20" x14ac:dyDescent="0.3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s="2">
        <v>43312</v>
      </c>
      <c r="O3440" t="str">
        <f>VLOOKUP(L3440,Location!$A$1:$D$157,2,FALSE)</f>
        <v>Massachusetts</v>
      </c>
      <c r="P3440" t="str">
        <f>VLOOKUP(L3440,Location!$A$1:$D$157,3,FALSE)</f>
        <v>East</v>
      </c>
      <c r="Q3440" t="str">
        <f>VLOOKUP(L3440,Location!$A$1:$D$157,4,FALSE)</f>
        <v>Major Market</v>
      </c>
      <c r="R3440" t="str">
        <f>VLOOKUP(M3440,Product!$A$1:$D$14,2,FALSE)</f>
        <v>Caffe Mocha</v>
      </c>
      <c r="S3440" t="str">
        <f>VLOOKUP(M3440,Product!$A$1:$D$14,3,FALSE)</f>
        <v>Espresso</v>
      </c>
      <c r="T3440" t="str">
        <f>VLOOKUP(M3440,Product!$A$1:$D$14,4,FALSE)</f>
        <v>Regular</v>
      </c>
    </row>
    <row r="3441" spans="1:20" x14ac:dyDescent="0.3">
      <c r="A3441">
        <v>113</v>
      </c>
      <c r="B3441">
        <v>146</v>
      </c>
      <c r="C3441">
        <v>288</v>
      </c>
      <c r="D3441">
        <v>103</v>
      </c>
      <c r="E3441">
        <v>60</v>
      </c>
      <c r="F3441">
        <v>40</v>
      </c>
      <c r="G3441">
        <v>1292</v>
      </c>
      <c r="H3441">
        <v>100</v>
      </c>
      <c r="I3441">
        <v>112</v>
      </c>
      <c r="J3441">
        <v>150</v>
      </c>
      <c r="K3441">
        <v>280</v>
      </c>
      <c r="L3441">
        <v>857</v>
      </c>
      <c r="M3441">
        <v>7</v>
      </c>
      <c r="N3441" s="2">
        <v>43312</v>
      </c>
      <c r="O3441" t="str">
        <f>VLOOKUP(L3441,Location!$A$1:$D$157,2,FALSE)</f>
        <v>Massachusetts</v>
      </c>
      <c r="P3441" t="str">
        <f>VLOOKUP(L3441,Location!$A$1:$D$157,3,FALSE)</f>
        <v>East</v>
      </c>
      <c r="Q3441" t="str">
        <f>VLOOKUP(L3441,Location!$A$1:$D$157,4,FALSE)</f>
        <v>Major Market</v>
      </c>
      <c r="R3441" t="str">
        <f>VLOOKUP(M3441,Product!$A$1:$D$14,2,FALSE)</f>
        <v>Regular Espresso</v>
      </c>
      <c r="S3441" t="str">
        <f>VLOOKUP(M3441,Product!$A$1:$D$14,3,FALSE)</f>
        <v>Espresso</v>
      </c>
      <c r="T3441" t="str">
        <f>VLOOKUP(M3441,Product!$A$1:$D$14,4,FALSE)</f>
        <v>Regular</v>
      </c>
    </row>
    <row r="3442" spans="1:20" x14ac:dyDescent="0.3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s="2">
        <v>43312</v>
      </c>
      <c r="O3442" t="str">
        <f>VLOOKUP(L3442,Location!$A$1:$D$157,2,FALSE)</f>
        <v>Massachusetts</v>
      </c>
      <c r="P3442" t="str">
        <f>VLOOKUP(L3442,Location!$A$1:$D$157,3,FALSE)</f>
        <v>East</v>
      </c>
      <c r="Q3442" t="str">
        <f>VLOOKUP(L3442,Location!$A$1:$D$157,4,FALSE)</f>
        <v>Major Market</v>
      </c>
      <c r="R3442" t="str">
        <f>VLOOKUP(M3442,Product!$A$1:$D$14,2,FALSE)</f>
        <v>Columbian</v>
      </c>
      <c r="S3442" t="str">
        <f>VLOOKUP(M3442,Product!$A$1:$D$14,3,FALSE)</f>
        <v>Coffee</v>
      </c>
      <c r="T3442" t="str">
        <f>VLOOKUP(M3442,Product!$A$1:$D$14,4,FALSE)</f>
        <v>Regular</v>
      </c>
    </row>
    <row r="3443" spans="1:20" x14ac:dyDescent="0.3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s="2">
        <v>43312</v>
      </c>
      <c r="O3443" t="str">
        <f>VLOOKUP(L3443,Location!$A$1:$D$157,2,FALSE)</f>
        <v>New Hampshire</v>
      </c>
      <c r="P3443" t="str">
        <f>VLOOKUP(L3443,Location!$A$1:$D$157,3,FALSE)</f>
        <v>East</v>
      </c>
      <c r="Q3443" t="str">
        <f>VLOOKUP(L3443,Location!$A$1:$D$157,4,FALSE)</f>
        <v>Small Market</v>
      </c>
      <c r="R3443" t="str">
        <f>VLOOKUP(M3443,Product!$A$1:$D$14,2,FALSE)</f>
        <v>Lemon</v>
      </c>
      <c r="S3443" t="str">
        <f>VLOOKUP(M3443,Product!$A$1:$D$14,3,FALSE)</f>
        <v>Herbal Tea</v>
      </c>
      <c r="T3443" t="str">
        <f>VLOOKUP(M3443,Product!$A$1:$D$14,4,FALSE)</f>
        <v>Decaf</v>
      </c>
    </row>
    <row r="3444" spans="1:20" x14ac:dyDescent="0.3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2">
        <v>43312</v>
      </c>
      <c r="O3444" t="str">
        <f>VLOOKUP(L3444,Location!$A$1:$D$157,2,FALSE)</f>
        <v>New Hampshire</v>
      </c>
      <c r="P3444" t="str">
        <f>VLOOKUP(L3444,Location!$A$1:$D$157,3,FALSE)</f>
        <v>East</v>
      </c>
      <c r="Q3444" t="str">
        <f>VLOOKUP(L3444,Location!$A$1:$D$157,4,FALSE)</f>
        <v>Small Market</v>
      </c>
      <c r="R3444" t="str">
        <f>VLOOKUP(M3444,Product!$A$1:$D$14,2,FALSE)</f>
        <v>Darjeeling</v>
      </c>
      <c r="S3444" t="str">
        <f>VLOOKUP(M3444,Product!$A$1:$D$14,3,FALSE)</f>
        <v>Tea</v>
      </c>
      <c r="T3444" t="str">
        <f>VLOOKUP(M3444,Product!$A$1:$D$14,4,FALSE)</f>
        <v>Regular</v>
      </c>
    </row>
    <row r="3445" spans="1:20" x14ac:dyDescent="0.3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s="2">
        <v>43312</v>
      </c>
      <c r="O3445" t="str">
        <f>VLOOKUP(L3445,Location!$A$1:$D$157,2,FALSE)</f>
        <v>New Hampshire</v>
      </c>
      <c r="P3445" t="str">
        <f>VLOOKUP(L3445,Location!$A$1:$D$157,3,FALSE)</f>
        <v>East</v>
      </c>
      <c r="Q3445" t="str">
        <f>VLOOKUP(L3445,Location!$A$1:$D$157,4,FALSE)</f>
        <v>Small Market</v>
      </c>
      <c r="R3445" t="str">
        <f>VLOOKUP(M3445,Product!$A$1:$D$14,2,FALSE)</f>
        <v>Green Tea</v>
      </c>
      <c r="S3445" t="str">
        <f>VLOOKUP(M3445,Product!$A$1:$D$14,3,FALSE)</f>
        <v>Tea</v>
      </c>
      <c r="T3445" t="str">
        <f>VLOOKUP(M3445,Product!$A$1:$D$14,4,FALSE)</f>
        <v>Regular</v>
      </c>
    </row>
    <row r="3446" spans="1:20" x14ac:dyDescent="0.3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2">
        <v>43312</v>
      </c>
      <c r="O3446" t="str">
        <f>VLOOKUP(L3446,Location!$A$1:$D$157,2,FALSE)</f>
        <v>New Hampshire</v>
      </c>
      <c r="P3446" t="str">
        <f>VLOOKUP(L3446,Location!$A$1:$D$157,3,FALSE)</f>
        <v>East</v>
      </c>
      <c r="Q3446" t="str">
        <f>VLOOKUP(L3446,Location!$A$1:$D$157,4,FALSE)</f>
        <v>Small Market</v>
      </c>
      <c r="R3446" t="str">
        <f>VLOOKUP(M3446,Product!$A$1:$D$14,2,FALSE)</f>
        <v>Caffe Mocha</v>
      </c>
      <c r="S3446" t="str">
        <f>VLOOKUP(M3446,Product!$A$1:$D$14,3,FALSE)</f>
        <v>Espresso</v>
      </c>
      <c r="T3446" t="str">
        <f>VLOOKUP(M3446,Product!$A$1:$D$14,4,FALSE)</f>
        <v>Regular</v>
      </c>
    </row>
    <row r="3447" spans="1:20" x14ac:dyDescent="0.3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s="2">
        <v>43312</v>
      </c>
      <c r="O3447" t="str">
        <f>VLOOKUP(L3447,Location!$A$1:$D$157,2,FALSE)</f>
        <v>New Hampshire</v>
      </c>
      <c r="P3447" t="str">
        <f>VLOOKUP(L3447,Location!$A$1:$D$157,3,FALSE)</f>
        <v>East</v>
      </c>
      <c r="Q3447" t="str">
        <f>VLOOKUP(L3447,Location!$A$1:$D$157,4,FALSE)</f>
        <v>Small Market</v>
      </c>
      <c r="R3447" t="str">
        <f>VLOOKUP(M3447,Product!$A$1:$D$14,2,FALSE)</f>
        <v>Regular Espresso</v>
      </c>
      <c r="S3447" t="str">
        <f>VLOOKUP(M3447,Product!$A$1:$D$14,3,FALSE)</f>
        <v>Espresso</v>
      </c>
      <c r="T3447" t="str">
        <f>VLOOKUP(M3447,Product!$A$1:$D$14,4,FALSE)</f>
        <v>Regular</v>
      </c>
    </row>
    <row r="3448" spans="1:20" x14ac:dyDescent="0.3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s="2">
        <v>43312</v>
      </c>
      <c r="O3448" t="str">
        <f>VLOOKUP(L3448,Location!$A$1:$D$157,2,FALSE)</f>
        <v>New Hampshire</v>
      </c>
      <c r="P3448" t="str">
        <f>VLOOKUP(L3448,Location!$A$1:$D$157,3,FALSE)</f>
        <v>East</v>
      </c>
      <c r="Q3448" t="str">
        <f>VLOOKUP(L3448,Location!$A$1:$D$157,4,FALSE)</f>
        <v>Small Market</v>
      </c>
      <c r="R3448" t="str">
        <f>VLOOKUP(M3448,Product!$A$1:$D$14,2,FALSE)</f>
        <v>Amaretto</v>
      </c>
      <c r="S3448" t="str">
        <f>VLOOKUP(M3448,Product!$A$1:$D$14,3,FALSE)</f>
        <v>Coffee</v>
      </c>
      <c r="T3448" t="str">
        <f>VLOOKUP(M3448,Product!$A$1:$D$14,4,FALSE)</f>
        <v>Regular</v>
      </c>
    </row>
    <row r="3449" spans="1:20" x14ac:dyDescent="0.3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s="2">
        <v>43312</v>
      </c>
      <c r="O3449" t="str">
        <f>VLOOKUP(L3449,Location!$A$1:$D$157,2,FALSE)</f>
        <v>New Hampshire</v>
      </c>
      <c r="P3449" t="str">
        <f>VLOOKUP(L3449,Location!$A$1:$D$157,3,FALSE)</f>
        <v>East</v>
      </c>
      <c r="Q3449" t="str">
        <f>VLOOKUP(L3449,Location!$A$1:$D$157,4,FALSE)</f>
        <v>Small Market</v>
      </c>
      <c r="R3449" t="str">
        <f>VLOOKUP(M3449,Product!$A$1:$D$14,2,FALSE)</f>
        <v>Columbian</v>
      </c>
      <c r="S3449" t="str">
        <f>VLOOKUP(M3449,Product!$A$1:$D$14,3,FALSE)</f>
        <v>Coffee</v>
      </c>
      <c r="T3449" t="str">
        <f>VLOOKUP(M3449,Product!$A$1:$D$14,4,FALSE)</f>
        <v>Regular</v>
      </c>
    </row>
    <row r="3450" spans="1:20" x14ac:dyDescent="0.3">
      <c r="A3450">
        <v>316</v>
      </c>
      <c r="B3450">
        <v>369</v>
      </c>
      <c r="C3450">
        <v>647</v>
      </c>
      <c r="D3450">
        <v>236</v>
      </c>
      <c r="E3450">
        <v>130</v>
      </c>
      <c r="F3450">
        <v>107</v>
      </c>
      <c r="G3450">
        <v>1565</v>
      </c>
      <c r="H3450">
        <v>180</v>
      </c>
      <c r="I3450">
        <v>207</v>
      </c>
      <c r="J3450">
        <v>290</v>
      </c>
      <c r="K3450">
        <v>500</v>
      </c>
      <c r="L3450">
        <v>212</v>
      </c>
      <c r="M3450">
        <v>9</v>
      </c>
      <c r="N3450" s="2">
        <v>43312</v>
      </c>
      <c r="O3450" t="str">
        <f>VLOOKUP(L3450,Location!$A$1:$D$157,2,FALSE)</f>
        <v>New York</v>
      </c>
      <c r="P3450" t="str">
        <f>VLOOKUP(L3450,Location!$A$1:$D$157,3,FALSE)</f>
        <v>East</v>
      </c>
      <c r="Q3450" t="str">
        <f>VLOOKUP(L3450,Location!$A$1:$D$157,4,FALSE)</f>
        <v>Major Market</v>
      </c>
      <c r="R3450" t="str">
        <f>VLOOKUP(M3450,Product!$A$1:$D$14,2,FALSE)</f>
        <v>Lemon</v>
      </c>
      <c r="S3450" t="str">
        <f>VLOOKUP(M3450,Product!$A$1:$D$14,3,FALSE)</f>
        <v>Herbal Tea</v>
      </c>
      <c r="T3450" t="str">
        <f>VLOOKUP(M3450,Product!$A$1:$D$14,4,FALSE)</f>
        <v>Decaf</v>
      </c>
    </row>
    <row r="3451" spans="1:20" x14ac:dyDescent="0.3">
      <c r="A3451">
        <v>-420</v>
      </c>
      <c r="B3451">
        <v>-187</v>
      </c>
      <c r="C3451">
        <v>123</v>
      </c>
      <c r="D3451">
        <v>326</v>
      </c>
      <c r="E3451">
        <v>109</v>
      </c>
      <c r="F3451">
        <v>96</v>
      </c>
      <c r="G3451">
        <v>3422</v>
      </c>
      <c r="H3451">
        <v>-230</v>
      </c>
      <c r="I3451">
        <v>154</v>
      </c>
      <c r="J3451">
        <v>-140</v>
      </c>
      <c r="K3451">
        <v>90</v>
      </c>
      <c r="L3451">
        <v>718</v>
      </c>
      <c r="M3451">
        <v>10</v>
      </c>
      <c r="N3451" s="2">
        <v>43312</v>
      </c>
      <c r="O3451" t="str">
        <f>VLOOKUP(L3451,Location!$A$1:$D$157,2,FALSE)</f>
        <v>New York</v>
      </c>
      <c r="P3451" t="str">
        <f>VLOOKUP(L3451,Location!$A$1:$D$157,3,FALSE)</f>
        <v>East</v>
      </c>
      <c r="Q3451" t="str">
        <f>VLOOKUP(L3451,Location!$A$1:$D$157,4,FALSE)</f>
        <v>Major Market</v>
      </c>
      <c r="R3451" t="str">
        <f>VLOOKUP(M3451,Product!$A$1:$D$14,2,FALSE)</f>
        <v>Mint</v>
      </c>
      <c r="S3451" t="str">
        <f>VLOOKUP(M3451,Product!$A$1:$D$14,3,FALSE)</f>
        <v>Herbal Tea</v>
      </c>
      <c r="T3451" t="str">
        <f>VLOOKUP(M3451,Product!$A$1:$D$14,4,FALSE)</f>
        <v>Decaf</v>
      </c>
    </row>
    <row r="3452" spans="1:20" x14ac:dyDescent="0.3">
      <c r="A3452">
        <v>199</v>
      </c>
      <c r="B3452">
        <v>191</v>
      </c>
      <c r="C3452">
        <v>320</v>
      </c>
      <c r="D3452">
        <v>98</v>
      </c>
      <c r="E3452">
        <v>44</v>
      </c>
      <c r="F3452">
        <v>36</v>
      </c>
      <c r="G3452">
        <v>994</v>
      </c>
      <c r="H3452">
        <v>170</v>
      </c>
      <c r="I3452">
        <v>90</v>
      </c>
      <c r="J3452">
        <v>210</v>
      </c>
      <c r="K3452">
        <v>340</v>
      </c>
      <c r="L3452">
        <v>646</v>
      </c>
      <c r="M3452">
        <v>11</v>
      </c>
      <c r="N3452" s="2">
        <v>43312</v>
      </c>
      <c r="O3452" t="str">
        <f>VLOOKUP(L3452,Location!$A$1:$D$157,2,FALSE)</f>
        <v>New York</v>
      </c>
      <c r="P3452" t="str">
        <f>VLOOKUP(L3452,Location!$A$1:$D$157,3,FALSE)</f>
        <v>East</v>
      </c>
      <c r="Q3452" t="str">
        <f>VLOOKUP(L3452,Location!$A$1:$D$157,4,FALSE)</f>
        <v>Major Market</v>
      </c>
      <c r="R3452" t="str">
        <f>VLOOKUP(M3452,Product!$A$1:$D$14,2,FALSE)</f>
        <v>Darjeeling</v>
      </c>
      <c r="S3452" t="str">
        <f>VLOOKUP(M3452,Product!$A$1:$D$14,3,FALSE)</f>
        <v>Tea</v>
      </c>
      <c r="T3452" t="str">
        <f>VLOOKUP(M3452,Product!$A$1:$D$14,4,FALSE)</f>
        <v>Regular</v>
      </c>
    </row>
    <row r="3453" spans="1:20" x14ac:dyDescent="0.3">
      <c r="A3453">
        <v>184</v>
      </c>
      <c r="B3453">
        <v>178</v>
      </c>
      <c r="C3453">
        <v>298</v>
      </c>
      <c r="D3453">
        <v>93</v>
      </c>
      <c r="E3453">
        <v>42</v>
      </c>
      <c r="F3453">
        <v>34</v>
      </c>
      <c r="G3453">
        <v>941</v>
      </c>
      <c r="H3453">
        <v>150</v>
      </c>
      <c r="I3453">
        <v>105</v>
      </c>
      <c r="J3453">
        <v>190</v>
      </c>
      <c r="K3453">
        <v>320</v>
      </c>
      <c r="L3453">
        <v>716</v>
      </c>
      <c r="M3453">
        <v>12</v>
      </c>
      <c r="N3453" s="2">
        <v>43312</v>
      </c>
      <c r="O3453" t="str">
        <f>VLOOKUP(L3453,Location!$A$1:$D$157,2,FALSE)</f>
        <v>New York</v>
      </c>
      <c r="P3453" t="str">
        <f>VLOOKUP(L3453,Location!$A$1:$D$157,3,FALSE)</f>
        <v>East</v>
      </c>
      <c r="Q3453" t="str">
        <f>VLOOKUP(L3453,Location!$A$1:$D$157,4,FALSE)</f>
        <v>Major Market</v>
      </c>
      <c r="R3453" t="str">
        <f>VLOOKUP(M3453,Product!$A$1:$D$14,2,FALSE)</f>
        <v>Earl Grey</v>
      </c>
      <c r="S3453" t="str">
        <f>VLOOKUP(M3453,Product!$A$1:$D$14,3,FALSE)</f>
        <v>Tea</v>
      </c>
      <c r="T3453" t="str">
        <f>VLOOKUP(M3453,Product!$A$1:$D$14,4,FALSE)</f>
        <v>Regular</v>
      </c>
    </row>
    <row r="3454" spans="1:20" x14ac:dyDescent="0.3">
      <c r="A3454">
        <v>145</v>
      </c>
      <c r="B3454">
        <v>145</v>
      </c>
      <c r="C3454">
        <v>243</v>
      </c>
      <c r="D3454">
        <v>86</v>
      </c>
      <c r="E3454">
        <v>37</v>
      </c>
      <c r="F3454">
        <v>28</v>
      </c>
      <c r="G3454">
        <v>598</v>
      </c>
      <c r="H3454">
        <v>130</v>
      </c>
      <c r="I3454">
        <v>91</v>
      </c>
      <c r="J3454">
        <v>160</v>
      </c>
      <c r="K3454">
        <v>260</v>
      </c>
      <c r="L3454">
        <v>845</v>
      </c>
      <c r="M3454">
        <v>13</v>
      </c>
      <c r="N3454" s="2">
        <v>43312</v>
      </c>
      <c r="O3454" t="str">
        <f>VLOOKUP(L3454,Location!$A$1:$D$157,2,FALSE)</f>
        <v>New York</v>
      </c>
      <c r="P3454" t="str">
        <f>VLOOKUP(L3454,Location!$A$1:$D$157,3,FALSE)</f>
        <v>East</v>
      </c>
      <c r="Q3454" t="str">
        <f>VLOOKUP(L3454,Location!$A$1:$D$157,4,FALSE)</f>
        <v>Major Market</v>
      </c>
      <c r="R3454" t="str">
        <f>VLOOKUP(M3454,Product!$A$1:$D$14,2,FALSE)</f>
        <v>Green Tea</v>
      </c>
      <c r="S3454" t="str">
        <f>VLOOKUP(M3454,Product!$A$1:$D$14,3,FALSE)</f>
        <v>Tea</v>
      </c>
      <c r="T3454" t="str">
        <f>VLOOKUP(M3454,Product!$A$1:$D$14,4,FALSE)</f>
        <v>Regular</v>
      </c>
    </row>
    <row r="3455" spans="1:20" x14ac:dyDescent="0.3">
      <c r="A3455">
        <v>-392</v>
      </c>
      <c r="B3455">
        <v>-95</v>
      </c>
      <c r="C3455">
        <v>77</v>
      </c>
      <c r="D3455">
        <v>146</v>
      </c>
      <c r="E3455">
        <v>176</v>
      </c>
      <c r="F3455">
        <v>156</v>
      </c>
      <c r="G3455">
        <v>2615</v>
      </c>
      <c r="H3455">
        <v>-260</v>
      </c>
      <c r="I3455">
        <v>177</v>
      </c>
      <c r="J3455">
        <v>-90</v>
      </c>
      <c r="K3455">
        <v>70</v>
      </c>
      <c r="L3455">
        <v>212</v>
      </c>
      <c r="M3455">
        <v>5</v>
      </c>
      <c r="N3455" s="2">
        <v>43312</v>
      </c>
      <c r="O3455" t="str">
        <f>VLOOKUP(L3455,Location!$A$1:$D$157,2,FALSE)</f>
        <v>New York</v>
      </c>
      <c r="P3455" t="str">
        <f>VLOOKUP(L3455,Location!$A$1:$D$157,3,FALSE)</f>
        <v>East</v>
      </c>
      <c r="Q3455" t="str">
        <f>VLOOKUP(L3455,Location!$A$1:$D$157,4,FALSE)</f>
        <v>Major Market</v>
      </c>
      <c r="R3455" t="str">
        <f>VLOOKUP(M3455,Product!$A$1:$D$14,2,FALSE)</f>
        <v>Caffe Mocha</v>
      </c>
      <c r="S3455" t="str">
        <f>VLOOKUP(M3455,Product!$A$1:$D$14,3,FALSE)</f>
        <v>Espresso</v>
      </c>
      <c r="T3455" t="str">
        <f>VLOOKUP(M3455,Product!$A$1:$D$14,4,FALSE)</f>
        <v>Regular</v>
      </c>
    </row>
    <row r="3456" spans="1:20" x14ac:dyDescent="0.3">
      <c r="A3456">
        <v>247</v>
      </c>
      <c r="B3456">
        <v>277</v>
      </c>
      <c r="C3456">
        <v>538</v>
      </c>
      <c r="D3456">
        <v>239</v>
      </c>
      <c r="E3456">
        <v>91</v>
      </c>
      <c r="F3456">
        <v>74</v>
      </c>
      <c r="G3456">
        <v>1319</v>
      </c>
      <c r="H3456">
        <v>190</v>
      </c>
      <c r="I3456">
        <v>174</v>
      </c>
      <c r="J3456">
        <v>280</v>
      </c>
      <c r="K3456">
        <v>530</v>
      </c>
      <c r="L3456">
        <v>585</v>
      </c>
      <c r="M3456">
        <v>7</v>
      </c>
      <c r="N3456" s="2">
        <v>43312</v>
      </c>
      <c r="O3456" t="str">
        <f>VLOOKUP(L3456,Location!$A$1:$D$157,2,FALSE)</f>
        <v>New York</v>
      </c>
      <c r="P3456" t="str">
        <f>VLOOKUP(L3456,Location!$A$1:$D$157,3,FALSE)</f>
        <v>East</v>
      </c>
      <c r="Q3456" t="str">
        <f>VLOOKUP(L3456,Location!$A$1:$D$157,4,FALSE)</f>
        <v>Major Market</v>
      </c>
      <c r="R3456" t="str">
        <f>VLOOKUP(M3456,Product!$A$1:$D$14,2,FALSE)</f>
        <v>Regular Espresso</v>
      </c>
      <c r="S3456" t="str">
        <f>VLOOKUP(M3456,Product!$A$1:$D$14,3,FALSE)</f>
        <v>Espresso</v>
      </c>
      <c r="T3456" t="str">
        <f>VLOOKUP(M3456,Product!$A$1:$D$14,4,FALSE)</f>
        <v>Regular</v>
      </c>
    </row>
    <row r="3457" spans="1:20" x14ac:dyDescent="0.3">
      <c r="A3457">
        <v>508</v>
      </c>
      <c r="B3457">
        <v>546</v>
      </c>
      <c r="C3457">
        <v>902</v>
      </c>
      <c r="D3457">
        <v>342</v>
      </c>
      <c r="E3457">
        <v>166</v>
      </c>
      <c r="F3457">
        <v>127</v>
      </c>
      <c r="G3457">
        <v>2617</v>
      </c>
      <c r="H3457">
        <v>370</v>
      </c>
      <c r="I3457">
        <v>283</v>
      </c>
      <c r="J3457">
        <v>520</v>
      </c>
      <c r="K3457">
        <v>860</v>
      </c>
      <c r="L3457">
        <v>914</v>
      </c>
      <c r="M3457">
        <v>2</v>
      </c>
      <c r="N3457" s="2">
        <v>43312</v>
      </c>
      <c r="O3457" t="str">
        <f>VLOOKUP(L3457,Location!$A$1:$D$157,2,FALSE)</f>
        <v>New York</v>
      </c>
      <c r="P3457" t="str">
        <f>VLOOKUP(L3457,Location!$A$1:$D$157,3,FALSE)</f>
        <v>East</v>
      </c>
      <c r="Q3457" t="str">
        <f>VLOOKUP(L3457,Location!$A$1:$D$157,4,FALSE)</f>
        <v>Major Market</v>
      </c>
      <c r="R3457" t="str">
        <f>VLOOKUP(M3457,Product!$A$1:$D$14,2,FALSE)</f>
        <v>Columbian</v>
      </c>
      <c r="S3457" t="str">
        <f>VLOOKUP(M3457,Product!$A$1:$D$14,3,FALSE)</f>
        <v>Coffee</v>
      </c>
      <c r="T3457" t="str">
        <f>VLOOKUP(M3457,Product!$A$1:$D$14,4,FALSE)</f>
        <v>Regular</v>
      </c>
    </row>
    <row r="3458" spans="1:20" x14ac:dyDescent="0.3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s="2">
        <v>43312</v>
      </c>
      <c r="O3458" t="str">
        <f>VLOOKUP(L3458,Location!$A$1:$D$157,2,FALSE)</f>
        <v>Louisiana</v>
      </c>
      <c r="P3458" t="str">
        <f>VLOOKUP(L3458,Location!$A$1:$D$157,3,FALSE)</f>
        <v>South</v>
      </c>
      <c r="Q3458" t="str">
        <f>VLOOKUP(L3458,Location!$A$1:$D$157,4,FALSE)</f>
        <v>Small Market</v>
      </c>
      <c r="R3458" t="str">
        <f>VLOOKUP(M3458,Product!$A$1:$D$14,2,FALSE)</f>
        <v>Chamomile</v>
      </c>
      <c r="S3458" t="str">
        <f>VLOOKUP(M3458,Product!$A$1:$D$14,3,FALSE)</f>
        <v>Herbal Tea</v>
      </c>
      <c r="T3458" t="str">
        <f>VLOOKUP(M3458,Product!$A$1:$D$14,4,FALSE)</f>
        <v>Decaf</v>
      </c>
    </row>
    <row r="3459" spans="1:20" x14ac:dyDescent="0.3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s="2">
        <v>43312</v>
      </c>
      <c r="O3459" t="str">
        <f>VLOOKUP(L3459,Location!$A$1:$D$157,2,FALSE)</f>
        <v>Louisiana</v>
      </c>
      <c r="P3459" t="str">
        <f>VLOOKUP(L3459,Location!$A$1:$D$157,3,FALSE)</f>
        <v>South</v>
      </c>
      <c r="Q3459" t="str">
        <f>VLOOKUP(L3459,Location!$A$1:$D$157,4,FALSE)</f>
        <v>Small Market</v>
      </c>
      <c r="R3459" t="str">
        <f>VLOOKUP(M3459,Product!$A$1:$D$14,2,FALSE)</f>
        <v>Lemon</v>
      </c>
      <c r="S3459" t="str">
        <f>VLOOKUP(M3459,Product!$A$1:$D$14,3,FALSE)</f>
        <v>Herbal Tea</v>
      </c>
      <c r="T3459" t="str">
        <f>VLOOKUP(M3459,Product!$A$1:$D$14,4,FALSE)</f>
        <v>Decaf</v>
      </c>
    </row>
    <row r="3460" spans="1:20" x14ac:dyDescent="0.3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s="2">
        <v>43312</v>
      </c>
      <c r="O3460" t="str">
        <f>VLOOKUP(L3460,Location!$A$1:$D$157,2,FALSE)</f>
        <v>Louisiana</v>
      </c>
      <c r="P3460" t="str">
        <f>VLOOKUP(L3460,Location!$A$1:$D$157,3,FALSE)</f>
        <v>South</v>
      </c>
      <c r="Q3460" t="str">
        <f>VLOOKUP(L3460,Location!$A$1:$D$157,4,FALSE)</f>
        <v>Small Market</v>
      </c>
      <c r="R3460" t="str">
        <f>VLOOKUP(M3460,Product!$A$1:$D$14,2,FALSE)</f>
        <v>Columbian</v>
      </c>
      <c r="S3460" t="str">
        <f>VLOOKUP(M3460,Product!$A$1:$D$14,3,FALSE)</f>
        <v>Coffee</v>
      </c>
      <c r="T3460" t="str">
        <f>VLOOKUP(M3460,Product!$A$1:$D$14,4,FALSE)</f>
        <v>Regular</v>
      </c>
    </row>
    <row r="3461" spans="1:20" x14ac:dyDescent="0.3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s="2">
        <v>43312</v>
      </c>
      <c r="O3461" t="str">
        <f>VLOOKUP(L3461,Location!$A$1:$D$157,2,FALSE)</f>
        <v>Louisiana</v>
      </c>
      <c r="P3461" t="str">
        <f>VLOOKUP(L3461,Location!$A$1:$D$157,3,FALSE)</f>
        <v>South</v>
      </c>
      <c r="Q3461" t="str">
        <f>VLOOKUP(L3461,Location!$A$1:$D$157,4,FALSE)</f>
        <v>Small Market</v>
      </c>
      <c r="R3461" t="str">
        <f>VLOOKUP(M3461,Product!$A$1:$D$14,2,FALSE)</f>
        <v>Decaf Irish Cream</v>
      </c>
      <c r="S3461" t="str">
        <f>VLOOKUP(M3461,Product!$A$1:$D$14,3,FALSE)</f>
        <v>Coffee</v>
      </c>
      <c r="T3461" t="str">
        <f>VLOOKUP(M3461,Product!$A$1:$D$14,4,FALSE)</f>
        <v>Decaf</v>
      </c>
    </row>
    <row r="3462" spans="1:20" x14ac:dyDescent="0.3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s="2">
        <v>43312</v>
      </c>
      <c r="O3462" t="str">
        <f>VLOOKUP(L3462,Location!$A$1:$D$157,2,FALSE)</f>
        <v>Louisiana</v>
      </c>
      <c r="P3462" t="str">
        <f>VLOOKUP(L3462,Location!$A$1:$D$157,3,FALSE)</f>
        <v>South</v>
      </c>
      <c r="Q3462" t="str">
        <f>VLOOKUP(L3462,Location!$A$1:$D$157,4,FALSE)</f>
        <v>Small Market</v>
      </c>
      <c r="R3462" t="str">
        <f>VLOOKUP(M3462,Product!$A$1:$D$14,2,FALSE)</f>
        <v>Caffe Latte</v>
      </c>
      <c r="S3462" t="str">
        <f>VLOOKUP(M3462,Product!$A$1:$D$14,3,FALSE)</f>
        <v>Espresso</v>
      </c>
      <c r="T3462" t="str">
        <f>VLOOKUP(M3462,Product!$A$1:$D$14,4,FALSE)</f>
        <v>Regular</v>
      </c>
    </row>
    <row r="3463" spans="1:20" x14ac:dyDescent="0.3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s="2">
        <v>43312</v>
      </c>
      <c r="O3463" t="str">
        <f>VLOOKUP(L3463,Location!$A$1:$D$157,2,FALSE)</f>
        <v>Louisiana</v>
      </c>
      <c r="P3463" t="str">
        <f>VLOOKUP(L3463,Location!$A$1:$D$157,3,FALSE)</f>
        <v>South</v>
      </c>
      <c r="Q3463" t="str">
        <f>VLOOKUP(L3463,Location!$A$1:$D$157,4,FALSE)</f>
        <v>Small Market</v>
      </c>
      <c r="R3463" t="str">
        <f>VLOOKUP(M3463,Product!$A$1:$D$14,2,FALSE)</f>
        <v>Caffe Mocha</v>
      </c>
      <c r="S3463" t="str">
        <f>VLOOKUP(M3463,Product!$A$1:$D$14,3,FALSE)</f>
        <v>Espresso</v>
      </c>
      <c r="T3463" t="str">
        <f>VLOOKUP(M3463,Product!$A$1:$D$14,4,FALSE)</f>
        <v>Regular</v>
      </c>
    </row>
    <row r="3464" spans="1:20" x14ac:dyDescent="0.3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s="2">
        <v>43312</v>
      </c>
      <c r="O3464" t="str">
        <f>VLOOKUP(L3464,Location!$A$1:$D$157,2,FALSE)</f>
        <v>Louisiana</v>
      </c>
      <c r="P3464" t="str">
        <f>VLOOKUP(L3464,Location!$A$1:$D$157,3,FALSE)</f>
        <v>South</v>
      </c>
      <c r="Q3464" t="str">
        <f>VLOOKUP(L3464,Location!$A$1:$D$157,4,FALSE)</f>
        <v>Small Market</v>
      </c>
      <c r="R3464" t="str">
        <f>VLOOKUP(M3464,Product!$A$1:$D$14,2,FALSE)</f>
        <v>Decaf Espresso</v>
      </c>
      <c r="S3464" t="str">
        <f>VLOOKUP(M3464,Product!$A$1:$D$14,3,FALSE)</f>
        <v>Espresso</v>
      </c>
      <c r="T3464" t="str">
        <f>VLOOKUP(M3464,Product!$A$1:$D$14,4,FALSE)</f>
        <v>Decaf</v>
      </c>
    </row>
    <row r="3465" spans="1:20" x14ac:dyDescent="0.3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s="2">
        <v>43312</v>
      </c>
      <c r="O3465" t="str">
        <f>VLOOKUP(L3465,Location!$A$1:$D$157,2,FALSE)</f>
        <v>New Mexico</v>
      </c>
      <c r="P3465" t="str">
        <f>VLOOKUP(L3465,Location!$A$1:$D$157,3,FALSE)</f>
        <v>South</v>
      </c>
      <c r="Q3465" t="str">
        <f>VLOOKUP(L3465,Location!$A$1:$D$157,4,FALSE)</f>
        <v>Small Market</v>
      </c>
      <c r="R3465" t="str">
        <f>VLOOKUP(M3465,Product!$A$1:$D$14,2,FALSE)</f>
        <v>Chamomile</v>
      </c>
      <c r="S3465" t="str">
        <f>VLOOKUP(M3465,Product!$A$1:$D$14,3,FALSE)</f>
        <v>Herbal Tea</v>
      </c>
      <c r="T3465" t="str">
        <f>VLOOKUP(M3465,Product!$A$1:$D$14,4,FALSE)</f>
        <v>Decaf</v>
      </c>
    </row>
    <row r="3466" spans="1:20" x14ac:dyDescent="0.3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s="2">
        <v>43312</v>
      </c>
      <c r="O3466" t="str">
        <f>VLOOKUP(L3466,Location!$A$1:$D$157,2,FALSE)</f>
        <v>New Mexico</v>
      </c>
      <c r="P3466" t="str">
        <f>VLOOKUP(L3466,Location!$A$1:$D$157,3,FALSE)</f>
        <v>South</v>
      </c>
      <c r="Q3466" t="str">
        <f>VLOOKUP(L3466,Location!$A$1:$D$157,4,FALSE)</f>
        <v>Small Market</v>
      </c>
      <c r="R3466" t="str">
        <f>VLOOKUP(M3466,Product!$A$1:$D$14,2,FALSE)</f>
        <v>Lemon</v>
      </c>
      <c r="S3466" t="str">
        <f>VLOOKUP(M3466,Product!$A$1:$D$14,3,FALSE)</f>
        <v>Herbal Tea</v>
      </c>
      <c r="T3466" t="str">
        <f>VLOOKUP(M3466,Product!$A$1:$D$14,4,FALSE)</f>
        <v>Decaf</v>
      </c>
    </row>
    <row r="3467" spans="1:20" x14ac:dyDescent="0.3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s="2">
        <v>43312</v>
      </c>
      <c r="O3467" t="str">
        <f>VLOOKUP(L3467,Location!$A$1:$D$157,2,FALSE)</f>
        <v>New Mexico</v>
      </c>
      <c r="P3467" t="str">
        <f>VLOOKUP(L3467,Location!$A$1:$D$157,3,FALSE)</f>
        <v>South</v>
      </c>
      <c r="Q3467" t="str">
        <f>VLOOKUP(L3467,Location!$A$1:$D$157,4,FALSE)</f>
        <v>Small Market</v>
      </c>
      <c r="R3467" t="str">
        <f>VLOOKUP(M3467,Product!$A$1:$D$14,2,FALSE)</f>
        <v>Columbian</v>
      </c>
      <c r="S3467" t="str">
        <f>VLOOKUP(M3467,Product!$A$1:$D$14,3,FALSE)</f>
        <v>Coffee</v>
      </c>
      <c r="T3467" t="str">
        <f>VLOOKUP(M3467,Product!$A$1:$D$14,4,FALSE)</f>
        <v>Regular</v>
      </c>
    </row>
    <row r="3468" spans="1:20" x14ac:dyDescent="0.3">
      <c r="A3468">
        <v>-58</v>
      </c>
      <c r="B3468">
        <v>19</v>
      </c>
      <c r="C3468">
        <v>138</v>
      </c>
      <c r="D3468">
        <v>126</v>
      </c>
      <c r="E3468">
        <v>57</v>
      </c>
      <c r="F3468">
        <v>37</v>
      </c>
      <c r="G3468">
        <v>1439</v>
      </c>
      <c r="H3468">
        <v>-30</v>
      </c>
      <c r="I3468">
        <v>158</v>
      </c>
      <c r="J3468">
        <v>20</v>
      </c>
      <c r="K3468">
        <v>170</v>
      </c>
      <c r="L3468">
        <v>505</v>
      </c>
      <c r="M3468">
        <v>3</v>
      </c>
      <c r="N3468" s="2">
        <v>43312</v>
      </c>
      <c r="O3468" t="str">
        <f>VLOOKUP(L3468,Location!$A$1:$D$157,2,FALSE)</f>
        <v>New Mexico</v>
      </c>
      <c r="P3468" t="str">
        <f>VLOOKUP(L3468,Location!$A$1:$D$157,3,FALSE)</f>
        <v>South</v>
      </c>
      <c r="Q3468" t="str">
        <f>VLOOKUP(L3468,Location!$A$1:$D$157,4,FALSE)</f>
        <v>Small Market</v>
      </c>
      <c r="R3468" t="str">
        <f>VLOOKUP(M3468,Product!$A$1:$D$14,2,FALSE)</f>
        <v>Decaf Irish Cream</v>
      </c>
      <c r="S3468" t="str">
        <f>VLOOKUP(M3468,Product!$A$1:$D$14,3,FALSE)</f>
        <v>Coffee</v>
      </c>
      <c r="T3468" t="str">
        <f>VLOOKUP(M3468,Product!$A$1:$D$14,4,FALSE)</f>
        <v>Decaf</v>
      </c>
    </row>
    <row r="3469" spans="1:20" x14ac:dyDescent="0.3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s="2">
        <v>43312</v>
      </c>
      <c r="O3469" t="str">
        <f>VLOOKUP(L3469,Location!$A$1:$D$157,2,FALSE)</f>
        <v>New Mexico</v>
      </c>
      <c r="P3469" t="str">
        <f>VLOOKUP(L3469,Location!$A$1:$D$157,3,FALSE)</f>
        <v>South</v>
      </c>
      <c r="Q3469" t="str">
        <f>VLOOKUP(L3469,Location!$A$1:$D$157,4,FALSE)</f>
        <v>Small Market</v>
      </c>
      <c r="R3469" t="str">
        <f>VLOOKUP(M3469,Product!$A$1:$D$14,2,FALSE)</f>
        <v>Caffe Latte</v>
      </c>
      <c r="S3469" t="str">
        <f>VLOOKUP(M3469,Product!$A$1:$D$14,3,FALSE)</f>
        <v>Espresso</v>
      </c>
      <c r="T3469" t="str">
        <f>VLOOKUP(M3469,Product!$A$1:$D$14,4,FALSE)</f>
        <v>Regular</v>
      </c>
    </row>
    <row r="3470" spans="1:20" x14ac:dyDescent="0.3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s="2">
        <v>43312</v>
      </c>
      <c r="O3470" t="str">
        <f>VLOOKUP(L3470,Location!$A$1:$D$157,2,FALSE)</f>
        <v>New Mexico</v>
      </c>
      <c r="P3470" t="str">
        <f>VLOOKUP(L3470,Location!$A$1:$D$157,3,FALSE)</f>
        <v>South</v>
      </c>
      <c r="Q3470" t="str">
        <f>VLOOKUP(L3470,Location!$A$1:$D$157,4,FALSE)</f>
        <v>Small Market</v>
      </c>
      <c r="R3470" t="str">
        <f>VLOOKUP(M3470,Product!$A$1:$D$14,2,FALSE)</f>
        <v>Caffe Mocha</v>
      </c>
      <c r="S3470" t="str">
        <f>VLOOKUP(M3470,Product!$A$1:$D$14,3,FALSE)</f>
        <v>Espresso</v>
      </c>
      <c r="T3470" t="str">
        <f>VLOOKUP(M3470,Product!$A$1:$D$14,4,FALSE)</f>
        <v>Regular</v>
      </c>
    </row>
    <row r="3471" spans="1:20" x14ac:dyDescent="0.3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s="2">
        <v>43312</v>
      </c>
      <c r="O3471" t="str">
        <f>VLOOKUP(L3471,Location!$A$1:$D$157,2,FALSE)</f>
        <v>New Mexico</v>
      </c>
      <c r="P3471" t="str">
        <f>VLOOKUP(L3471,Location!$A$1:$D$157,3,FALSE)</f>
        <v>South</v>
      </c>
      <c r="Q3471" t="str">
        <f>VLOOKUP(L3471,Location!$A$1:$D$157,4,FALSE)</f>
        <v>Small Market</v>
      </c>
      <c r="R3471" t="str">
        <f>VLOOKUP(M3471,Product!$A$1:$D$14,2,FALSE)</f>
        <v>Decaf Espresso</v>
      </c>
      <c r="S3471" t="str">
        <f>VLOOKUP(M3471,Product!$A$1:$D$14,3,FALSE)</f>
        <v>Espresso</v>
      </c>
      <c r="T3471" t="str">
        <f>VLOOKUP(M3471,Product!$A$1:$D$14,4,FALSE)</f>
        <v>Decaf</v>
      </c>
    </row>
    <row r="3472" spans="1:20" x14ac:dyDescent="0.3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2">
        <v>43312</v>
      </c>
      <c r="O3472" t="str">
        <f>VLOOKUP(L3472,Location!$A$1:$D$157,2,FALSE)</f>
        <v>Oklahoma</v>
      </c>
      <c r="P3472" t="str">
        <f>VLOOKUP(L3472,Location!$A$1:$D$157,3,FALSE)</f>
        <v>South</v>
      </c>
      <c r="Q3472" t="str">
        <f>VLOOKUP(L3472,Location!$A$1:$D$157,4,FALSE)</f>
        <v>Small Market</v>
      </c>
      <c r="R3472" t="str">
        <f>VLOOKUP(M3472,Product!$A$1:$D$14,2,FALSE)</f>
        <v>Chamomile</v>
      </c>
      <c r="S3472" t="str">
        <f>VLOOKUP(M3472,Product!$A$1:$D$14,3,FALSE)</f>
        <v>Herbal Tea</v>
      </c>
      <c r="T3472" t="str">
        <f>VLOOKUP(M3472,Product!$A$1:$D$14,4,FALSE)</f>
        <v>Decaf</v>
      </c>
    </row>
    <row r="3473" spans="1:20" x14ac:dyDescent="0.3">
      <c r="A3473">
        <v>47</v>
      </c>
      <c r="B3473">
        <v>184</v>
      </c>
      <c r="C3473">
        <v>314</v>
      </c>
      <c r="D3473">
        <v>159</v>
      </c>
      <c r="E3473">
        <v>140</v>
      </c>
      <c r="F3473">
        <v>120</v>
      </c>
      <c r="G3473">
        <v>705</v>
      </c>
      <c r="H3473">
        <v>60</v>
      </c>
      <c r="I3473">
        <v>161</v>
      </c>
      <c r="J3473">
        <v>190</v>
      </c>
      <c r="K3473">
        <v>310</v>
      </c>
      <c r="L3473">
        <v>405</v>
      </c>
      <c r="M3473">
        <v>9</v>
      </c>
      <c r="N3473" s="2">
        <v>43312</v>
      </c>
      <c r="O3473" t="str">
        <f>VLOOKUP(L3473,Location!$A$1:$D$157,2,FALSE)</f>
        <v>Oklahoma</v>
      </c>
      <c r="P3473" t="str">
        <f>VLOOKUP(L3473,Location!$A$1:$D$157,3,FALSE)</f>
        <v>South</v>
      </c>
      <c r="Q3473" t="str">
        <f>VLOOKUP(L3473,Location!$A$1:$D$157,4,FALSE)</f>
        <v>Small Market</v>
      </c>
      <c r="R3473" t="str">
        <f>VLOOKUP(M3473,Product!$A$1:$D$14,2,FALSE)</f>
        <v>Lemon</v>
      </c>
      <c r="S3473" t="str">
        <f>VLOOKUP(M3473,Product!$A$1:$D$14,3,FALSE)</f>
        <v>Herbal Tea</v>
      </c>
      <c r="T3473" t="str">
        <f>VLOOKUP(M3473,Product!$A$1:$D$14,4,FALSE)</f>
        <v>Decaf</v>
      </c>
    </row>
    <row r="3474" spans="1:20" x14ac:dyDescent="0.3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s="2">
        <v>43312</v>
      </c>
      <c r="O3474" t="str">
        <f>VLOOKUP(L3474,Location!$A$1:$D$157,2,FALSE)</f>
        <v>Oklahoma</v>
      </c>
      <c r="P3474" t="str">
        <f>VLOOKUP(L3474,Location!$A$1:$D$157,3,FALSE)</f>
        <v>South</v>
      </c>
      <c r="Q3474" t="str">
        <f>VLOOKUP(L3474,Location!$A$1:$D$157,4,FALSE)</f>
        <v>Small Market</v>
      </c>
      <c r="R3474" t="str">
        <f>VLOOKUP(M3474,Product!$A$1:$D$14,2,FALSE)</f>
        <v>Columbian</v>
      </c>
      <c r="S3474" t="str">
        <f>VLOOKUP(M3474,Product!$A$1:$D$14,3,FALSE)</f>
        <v>Coffee</v>
      </c>
      <c r="T3474" t="str">
        <f>VLOOKUP(M3474,Product!$A$1:$D$14,4,FALSE)</f>
        <v>Regular</v>
      </c>
    </row>
    <row r="3475" spans="1:20" x14ac:dyDescent="0.3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2">
        <v>43312</v>
      </c>
      <c r="O3475" t="str">
        <f>VLOOKUP(L3475,Location!$A$1:$D$157,2,FALSE)</f>
        <v>Oklahoma</v>
      </c>
      <c r="P3475" t="str">
        <f>VLOOKUP(L3475,Location!$A$1:$D$157,3,FALSE)</f>
        <v>South</v>
      </c>
      <c r="Q3475" t="str">
        <f>VLOOKUP(L3475,Location!$A$1:$D$157,4,FALSE)</f>
        <v>Small Market</v>
      </c>
      <c r="R3475" t="str">
        <f>VLOOKUP(M3475,Product!$A$1:$D$14,2,FALSE)</f>
        <v>Decaf Irish Cream</v>
      </c>
      <c r="S3475" t="str">
        <f>VLOOKUP(M3475,Product!$A$1:$D$14,3,FALSE)</f>
        <v>Coffee</v>
      </c>
      <c r="T3475" t="str">
        <f>VLOOKUP(M3475,Product!$A$1:$D$14,4,FALSE)</f>
        <v>Decaf</v>
      </c>
    </row>
    <row r="3476" spans="1:20" x14ac:dyDescent="0.3">
      <c r="A3476">
        <v>141</v>
      </c>
      <c r="B3476">
        <v>161</v>
      </c>
      <c r="C3476">
        <v>275</v>
      </c>
      <c r="D3476">
        <v>64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s="2">
        <v>43312</v>
      </c>
      <c r="O3476" t="str">
        <f>VLOOKUP(L3476,Location!$A$1:$D$157,2,FALSE)</f>
        <v>Oklahoma</v>
      </c>
      <c r="P3476" t="str">
        <f>VLOOKUP(L3476,Location!$A$1:$D$157,3,FALSE)</f>
        <v>South</v>
      </c>
      <c r="Q3476" t="str">
        <f>VLOOKUP(L3476,Location!$A$1:$D$157,4,FALSE)</f>
        <v>Small Market</v>
      </c>
      <c r="R3476" t="str">
        <f>VLOOKUP(M3476,Product!$A$1:$D$14,2,FALSE)</f>
        <v>Caffe Latte</v>
      </c>
      <c r="S3476" t="str">
        <f>VLOOKUP(M3476,Product!$A$1:$D$14,3,FALSE)</f>
        <v>Espresso</v>
      </c>
      <c r="T3476" t="str">
        <f>VLOOKUP(M3476,Product!$A$1:$D$14,4,FALSE)</f>
        <v>Regular</v>
      </c>
    </row>
    <row r="3477" spans="1:20" x14ac:dyDescent="0.3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s="2">
        <v>43312</v>
      </c>
      <c r="O3477" t="str">
        <f>VLOOKUP(L3477,Location!$A$1:$D$157,2,FALSE)</f>
        <v>Oklahoma</v>
      </c>
      <c r="P3477" t="str">
        <f>VLOOKUP(L3477,Location!$A$1:$D$157,3,FALSE)</f>
        <v>South</v>
      </c>
      <c r="Q3477" t="str">
        <f>VLOOKUP(L3477,Location!$A$1:$D$157,4,FALSE)</f>
        <v>Small Market</v>
      </c>
      <c r="R3477" t="str">
        <f>VLOOKUP(M3477,Product!$A$1:$D$14,2,FALSE)</f>
        <v>Caffe Mocha</v>
      </c>
      <c r="S3477" t="str">
        <f>VLOOKUP(M3477,Product!$A$1:$D$14,3,FALSE)</f>
        <v>Espresso</v>
      </c>
      <c r="T3477" t="str">
        <f>VLOOKUP(M3477,Product!$A$1:$D$14,4,FALSE)</f>
        <v>Regular</v>
      </c>
    </row>
    <row r="3478" spans="1:20" x14ac:dyDescent="0.3">
      <c r="A3478">
        <v>142</v>
      </c>
      <c r="B3478">
        <v>172</v>
      </c>
      <c r="C3478">
        <v>283</v>
      </c>
      <c r="D3478">
        <v>111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s="2">
        <v>43312</v>
      </c>
      <c r="O3478" t="str">
        <f>VLOOKUP(L3478,Location!$A$1:$D$157,2,FALSE)</f>
        <v>Oklahoma</v>
      </c>
      <c r="P3478" t="str">
        <f>VLOOKUP(L3478,Location!$A$1:$D$157,3,FALSE)</f>
        <v>South</v>
      </c>
      <c r="Q3478" t="str">
        <f>VLOOKUP(L3478,Location!$A$1:$D$157,4,FALSE)</f>
        <v>Small Market</v>
      </c>
      <c r="R3478" t="str">
        <f>VLOOKUP(M3478,Product!$A$1:$D$14,2,FALSE)</f>
        <v>Decaf Espresso</v>
      </c>
      <c r="S3478" t="str">
        <f>VLOOKUP(M3478,Product!$A$1:$D$14,3,FALSE)</f>
        <v>Espresso</v>
      </c>
      <c r="T3478" t="str">
        <f>VLOOKUP(M3478,Product!$A$1:$D$14,4,FALSE)</f>
        <v>Decaf</v>
      </c>
    </row>
    <row r="3479" spans="1:20" x14ac:dyDescent="0.3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s="2">
        <v>43312</v>
      </c>
      <c r="O3479" t="str">
        <f>VLOOKUP(L3479,Location!$A$1:$D$157,2,FALSE)</f>
        <v>Texas</v>
      </c>
      <c r="P3479" t="str">
        <f>VLOOKUP(L3479,Location!$A$1:$D$157,3,FALSE)</f>
        <v>South</v>
      </c>
      <c r="Q3479" t="str">
        <f>VLOOKUP(L3479,Location!$A$1:$D$157,4,FALSE)</f>
        <v>Major Market</v>
      </c>
      <c r="R3479" t="str">
        <f>VLOOKUP(M3479,Product!$A$1:$D$14,2,FALSE)</f>
        <v>Chamomile</v>
      </c>
      <c r="S3479" t="str">
        <f>VLOOKUP(M3479,Product!$A$1:$D$14,3,FALSE)</f>
        <v>Herbal Tea</v>
      </c>
      <c r="T3479" t="str">
        <f>VLOOKUP(M3479,Product!$A$1:$D$14,4,FALSE)</f>
        <v>Decaf</v>
      </c>
    </row>
    <row r="3480" spans="1:20" x14ac:dyDescent="0.3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s="2">
        <v>43312</v>
      </c>
      <c r="O3480" t="str">
        <f>VLOOKUP(L3480,Location!$A$1:$D$157,2,FALSE)</f>
        <v>Texas</v>
      </c>
      <c r="P3480" t="str">
        <f>VLOOKUP(L3480,Location!$A$1:$D$157,3,FALSE)</f>
        <v>South</v>
      </c>
      <c r="Q3480" t="str">
        <f>VLOOKUP(L3480,Location!$A$1:$D$157,4,FALSE)</f>
        <v>Major Market</v>
      </c>
      <c r="R3480" t="str">
        <f>VLOOKUP(M3480,Product!$A$1:$D$14,2,FALSE)</f>
        <v>Lemon</v>
      </c>
      <c r="S3480" t="str">
        <f>VLOOKUP(M3480,Product!$A$1:$D$14,3,FALSE)</f>
        <v>Herbal Tea</v>
      </c>
      <c r="T3480" t="str">
        <f>VLOOKUP(M3480,Product!$A$1:$D$14,4,FALSE)</f>
        <v>Decaf</v>
      </c>
    </row>
    <row r="3481" spans="1:20" x14ac:dyDescent="0.3">
      <c r="A3481">
        <v>345</v>
      </c>
      <c r="B3481">
        <v>367</v>
      </c>
      <c r="C3481">
        <v>672</v>
      </c>
      <c r="D3481">
        <v>269</v>
      </c>
      <c r="E3481">
        <v>109</v>
      </c>
      <c r="F3481">
        <v>96</v>
      </c>
      <c r="G3481">
        <v>1296</v>
      </c>
      <c r="H3481">
        <v>340</v>
      </c>
      <c r="I3481">
        <v>393</v>
      </c>
      <c r="J3481">
        <v>450</v>
      </c>
      <c r="K3481">
        <v>840</v>
      </c>
      <c r="L3481">
        <v>940</v>
      </c>
      <c r="M3481">
        <v>2</v>
      </c>
      <c r="N3481" s="2">
        <v>43312</v>
      </c>
      <c r="O3481" t="str">
        <f>VLOOKUP(L3481,Location!$A$1:$D$157,2,FALSE)</f>
        <v>Texas</v>
      </c>
      <c r="P3481" t="str">
        <f>VLOOKUP(L3481,Location!$A$1:$D$157,3,FALSE)</f>
        <v>South</v>
      </c>
      <c r="Q3481" t="str">
        <f>VLOOKUP(L3481,Location!$A$1:$D$157,4,FALSE)</f>
        <v>Major Market</v>
      </c>
      <c r="R3481" t="str">
        <f>VLOOKUP(M3481,Product!$A$1:$D$14,2,FALSE)</f>
        <v>Columbian</v>
      </c>
      <c r="S3481" t="str">
        <f>VLOOKUP(M3481,Product!$A$1:$D$14,3,FALSE)</f>
        <v>Coffee</v>
      </c>
      <c r="T3481" t="str">
        <f>VLOOKUP(M3481,Product!$A$1:$D$14,4,FALSE)</f>
        <v>Regular</v>
      </c>
    </row>
    <row r="3482" spans="1:20" x14ac:dyDescent="0.3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s="2">
        <v>43312</v>
      </c>
      <c r="O3482" t="str">
        <f>VLOOKUP(L3482,Location!$A$1:$D$157,2,FALSE)</f>
        <v>Texas</v>
      </c>
      <c r="P3482" t="str">
        <f>VLOOKUP(L3482,Location!$A$1:$D$157,3,FALSE)</f>
        <v>South</v>
      </c>
      <c r="Q3482" t="str">
        <f>VLOOKUP(L3482,Location!$A$1:$D$157,4,FALSE)</f>
        <v>Major Market</v>
      </c>
      <c r="R3482" t="str">
        <f>VLOOKUP(M3482,Product!$A$1:$D$14,2,FALSE)</f>
        <v>Decaf Irish Cream</v>
      </c>
      <c r="S3482" t="str">
        <f>VLOOKUP(M3482,Product!$A$1:$D$14,3,FALSE)</f>
        <v>Coffee</v>
      </c>
      <c r="T3482" t="str">
        <f>VLOOKUP(M3482,Product!$A$1:$D$14,4,FALSE)</f>
        <v>Decaf</v>
      </c>
    </row>
    <row r="3483" spans="1:20" x14ac:dyDescent="0.3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s="2">
        <v>43312</v>
      </c>
      <c r="O3483" t="str">
        <f>VLOOKUP(L3483,Location!$A$1:$D$157,2,FALSE)</f>
        <v>Texas</v>
      </c>
      <c r="P3483" t="str">
        <f>VLOOKUP(L3483,Location!$A$1:$D$157,3,FALSE)</f>
        <v>South</v>
      </c>
      <c r="Q3483" t="str">
        <f>VLOOKUP(L3483,Location!$A$1:$D$157,4,FALSE)</f>
        <v>Major Market</v>
      </c>
      <c r="R3483" t="str">
        <f>VLOOKUP(M3483,Product!$A$1:$D$14,2,FALSE)</f>
        <v>Caffe Latte</v>
      </c>
      <c r="S3483" t="str">
        <f>VLOOKUP(M3483,Product!$A$1:$D$14,3,FALSE)</f>
        <v>Espresso</v>
      </c>
      <c r="T3483" t="str">
        <f>VLOOKUP(M3483,Product!$A$1:$D$14,4,FALSE)</f>
        <v>Regular</v>
      </c>
    </row>
    <row r="3484" spans="1:20" x14ac:dyDescent="0.3">
      <c r="A3484">
        <v>184</v>
      </c>
      <c r="B3484">
        <v>178</v>
      </c>
      <c r="C3484">
        <v>298</v>
      </c>
      <c r="D3484">
        <v>85</v>
      </c>
      <c r="E3484">
        <v>42</v>
      </c>
      <c r="F3484">
        <v>34</v>
      </c>
      <c r="G3484">
        <v>941</v>
      </c>
      <c r="H3484">
        <v>120</v>
      </c>
      <c r="I3484">
        <v>94</v>
      </c>
      <c r="J3484">
        <v>150</v>
      </c>
      <c r="K3484">
        <v>250</v>
      </c>
      <c r="L3484">
        <v>210</v>
      </c>
      <c r="M3484">
        <v>5</v>
      </c>
      <c r="N3484" s="2">
        <v>43312</v>
      </c>
      <c r="O3484" t="str">
        <f>VLOOKUP(L3484,Location!$A$1:$D$157,2,FALSE)</f>
        <v>Texas</v>
      </c>
      <c r="P3484" t="str">
        <f>VLOOKUP(L3484,Location!$A$1:$D$157,3,FALSE)</f>
        <v>South</v>
      </c>
      <c r="Q3484" t="str">
        <f>VLOOKUP(L3484,Location!$A$1:$D$157,4,FALSE)</f>
        <v>Major Market</v>
      </c>
      <c r="R3484" t="str">
        <f>VLOOKUP(M3484,Product!$A$1:$D$14,2,FALSE)</f>
        <v>Caffe Mocha</v>
      </c>
      <c r="S3484" t="str">
        <f>VLOOKUP(M3484,Product!$A$1:$D$14,3,FALSE)</f>
        <v>Espresso</v>
      </c>
      <c r="T3484" t="str">
        <f>VLOOKUP(M3484,Product!$A$1:$D$14,4,FALSE)</f>
        <v>Regular</v>
      </c>
    </row>
    <row r="3485" spans="1:20" x14ac:dyDescent="0.3">
      <c r="A3485">
        <v>145</v>
      </c>
      <c r="B3485">
        <v>145</v>
      </c>
      <c r="C3485">
        <v>243</v>
      </c>
      <c r="D3485">
        <v>90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s="2">
        <v>43312</v>
      </c>
      <c r="O3485" t="str">
        <f>VLOOKUP(L3485,Location!$A$1:$D$157,2,FALSE)</f>
        <v>Texas</v>
      </c>
      <c r="P3485" t="str">
        <f>VLOOKUP(L3485,Location!$A$1:$D$157,3,FALSE)</f>
        <v>South</v>
      </c>
      <c r="Q3485" t="str">
        <f>VLOOKUP(L3485,Location!$A$1:$D$157,4,FALSE)</f>
        <v>Major Market</v>
      </c>
      <c r="R3485" t="str">
        <f>VLOOKUP(M3485,Product!$A$1:$D$14,2,FALSE)</f>
        <v>Decaf Espresso</v>
      </c>
      <c r="S3485" t="str">
        <f>VLOOKUP(M3485,Product!$A$1:$D$14,3,FALSE)</f>
        <v>Espresso</v>
      </c>
      <c r="T3485" t="str">
        <f>VLOOKUP(M3485,Product!$A$1:$D$14,4,FALSE)</f>
        <v>Decaf</v>
      </c>
    </row>
    <row r="3486" spans="1:20" x14ac:dyDescent="0.3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s="2">
        <v>43312</v>
      </c>
      <c r="O3486" t="str">
        <f>VLOOKUP(L3486,Location!$A$1:$D$157,2,FALSE)</f>
        <v>Utah</v>
      </c>
      <c r="P3486" t="str">
        <f>VLOOKUP(L3486,Location!$A$1:$D$157,3,FALSE)</f>
        <v>West</v>
      </c>
      <c r="Q3486" t="str">
        <f>VLOOKUP(L3486,Location!$A$1:$D$157,4,FALSE)</f>
        <v>Small Market</v>
      </c>
      <c r="R3486" t="str">
        <f>VLOOKUP(M3486,Product!$A$1:$D$14,2,FALSE)</f>
        <v>Darjeeling</v>
      </c>
      <c r="S3486" t="str">
        <f>VLOOKUP(M3486,Product!$A$1:$D$14,3,FALSE)</f>
        <v>Tea</v>
      </c>
      <c r="T3486" t="str">
        <f>VLOOKUP(M3486,Product!$A$1:$D$14,4,FALSE)</f>
        <v>Regular</v>
      </c>
    </row>
    <row r="3487" spans="1:20" x14ac:dyDescent="0.3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2">
        <v>43312</v>
      </c>
      <c r="O3487" t="str">
        <f>VLOOKUP(L3487,Location!$A$1:$D$157,2,FALSE)</f>
        <v>Utah</v>
      </c>
      <c r="P3487" t="str">
        <f>VLOOKUP(L3487,Location!$A$1:$D$157,3,FALSE)</f>
        <v>West</v>
      </c>
      <c r="Q3487" t="str">
        <f>VLOOKUP(L3487,Location!$A$1:$D$157,4,FALSE)</f>
        <v>Small Market</v>
      </c>
      <c r="R3487" t="str">
        <f>VLOOKUP(M3487,Product!$A$1:$D$14,2,FALSE)</f>
        <v>Earl Grey</v>
      </c>
      <c r="S3487" t="str">
        <f>VLOOKUP(M3487,Product!$A$1:$D$14,3,FALSE)</f>
        <v>Tea</v>
      </c>
      <c r="T3487" t="str">
        <f>VLOOKUP(M3487,Product!$A$1:$D$14,4,FALSE)</f>
        <v>Regular</v>
      </c>
    </row>
    <row r="3488" spans="1:20" x14ac:dyDescent="0.3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2">
        <v>43312</v>
      </c>
      <c r="O3488" t="str">
        <f>VLOOKUP(L3488,Location!$A$1:$D$157,2,FALSE)</f>
        <v>Utah</v>
      </c>
      <c r="P3488" t="str">
        <f>VLOOKUP(L3488,Location!$A$1:$D$157,3,FALSE)</f>
        <v>West</v>
      </c>
      <c r="Q3488" t="str">
        <f>VLOOKUP(L3488,Location!$A$1:$D$157,4,FALSE)</f>
        <v>Small Market</v>
      </c>
      <c r="R3488" t="str">
        <f>VLOOKUP(M3488,Product!$A$1:$D$14,2,FALSE)</f>
        <v>Green Tea</v>
      </c>
      <c r="S3488" t="str">
        <f>VLOOKUP(M3488,Product!$A$1:$D$14,3,FALSE)</f>
        <v>Tea</v>
      </c>
      <c r="T3488" t="str">
        <f>VLOOKUP(M3488,Product!$A$1:$D$14,4,FALSE)</f>
        <v>Regular</v>
      </c>
    </row>
    <row r="3489" spans="1:20" x14ac:dyDescent="0.3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s="2">
        <v>43312</v>
      </c>
      <c r="O3489" t="str">
        <f>VLOOKUP(L3489,Location!$A$1:$D$157,2,FALSE)</f>
        <v>Utah</v>
      </c>
      <c r="P3489" t="str">
        <f>VLOOKUP(L3489,Location!$A$1:$D$157,3,FALSE)</f>
        <v>West</v>
      </c>
      <c r="Q3489" t="str">
        <f>VLOOKUP(L3489,Location!$A$1:$D$157,4,FALSE)</f>
        <v>Small Market</v>
      </c>
      <c r="R3489" t="str">
        <f>VLOOKUP(M3489,Product!$A$1:$D$14,2,FALSE)</f>
        <v>Chamomile</v>
      </c>
      <c r="S3489" t="str">
        <f>VLOOKUP(M3489,Product!$A$1:$D$14,3,FALSE)</f>
        <v>Herbal Tea</v>
      </c>
      <c r="T3489" t="str">
        <f>VLOOKUP(M3489,Product!$A$1:$D$14,4,FALSE)</f>
        <v>Decaf</v>
      </c>
    </row>
    <row r="3490" spans="1:20" x14ac:dyDescent="0.3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s="2">
        <v>43312</v>
      </c>
      <c r="O3490" t="str">
        <f>VLOOKUP(L3490,Location!$A$1:$D$157,2,FALSE)</f>
        <v>Utah</v>
      </c>
      <c r="P3490" t="str">
        <f>VLOOKUP(L3490,Location!$A$1:$D$157,3,FALSE)</f>
        <v>West</v>
      </c>
      <c r="Q3490" t="str">
        <f>VLOOKUP(L3490,Location!$A$1:$D$157,4,FALSE)</f>
        <v>Small Market</v>
      </c>
      <c r="R3490" t="str">
        <f>VLOOKUP(M3490,Product!$A$1:$D$14,2,FALSE)</f>
        <v>Lemon</v>
      </c>
      <c r="S3490" t="str">
        <f>VLOOKUP(M3490,Product!$A$1:$D$14,3,FALSE)</f>
        <v>Herbal Tea</v>
      </c>
      <c r="T3490" t="str">
        <f>VLOOKUP(M3490,Product!$A$1:$D$14,4,FALSE)</f>
        <v>Decaf</v>
      </c>
    </row>
    <row r="3491" spans="1:20" x14ac:dyDescent="0.3">
      <c r="A3491">
        <v>-57</v>
      </c>
      <c r="B3491">
        <v>19</v>
      </c>
      <c r="C3491">
        <v>138</v>
      </c>
      <c r="D3491">
        <v>118</v>
      </c>
      <c r="E3491">
        <v>56</v>
      </c>
      <c r="F3491">
        <v>37</v>
      </c>
      <c r="G3491">
        <v>1439</v>
      </c>
      <c r="H3491">
        <v>-30</v>
      </c>
      <c r="I3491">
        <v>117</v>
      </c>
      <c r="J3491">
        <v>20</v>
      </c>
      <c r="K3491">
        <v>120</v>
      </c>
      <c r="L3491">
        <v>801</v>
      </c>
      <c r="M3491">
        <v>10</v>
      </c>
      <c r="N3491" s="2">
        <v>43312</v>
      </c>
      <c r="O3491" t="str">
        <f>VLOOKUP(L3491,Location!$A$1:$D$157,2,FALSE)</f>
        <v>Utah</v>
      </c>
      <c r="P3491" t="str">
        <f>VLOOKUP(L3491,Location!$A$1:$D$157,3,FALSE)</f>
        <v>West</v>
      </c>
      <c r="Q3491" t="str">
        <f>VLOOKUP(L3491,Location!$A$1:$D$157,4,FALSE)</f>
        <v>Small Market</v>
      </c>
      <c r="R3491" t="str">
        <f>VLOOKUP(M3491,Product!$A$1:$D$14,2,FALSE)</f>
        <v>Mint</v>
      </c>
      <c r="S3491" t="str">
        <f>VLOOKUP(M3491,Product!$A$1:$D$14,3,FALSE)</f>
        <v>Herbal Tea</v>
      </c>
      <c r="T3491" t="str">
        <f>VLOOKUP(M3491,Product!$A$1:$D$14,4,FALSE)</f>
        <v>Decaf</v>
      </c>
    </row>
    <row r="3492" spans="1:20" x14ac:dyDescent="0.3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s="2">
        <v>43312</v>
      </c>
      <c r="O3492" t="str">
        <f>VLOOKUP(L3492,Location!$A$1:$D$157,2,FALSE)</f>
        <v>Utah</v>
      </c>
      <c r="P3492" t="str">
        <f>VLOOKUP(L3492,Location!$A$1:$D$157,3,FALSE)</f>
        <v>West</v>
      </c>
      <c r="Q3492" t="str">
        <f>VLOOKUP(L3492,Location!$A$1:$D$157,4,FALSE)</f>
        <v>Small Market</v>
      </c>
      <c r="R3492" t="str">
        <f>VLOOKUP(M3492,Product!$A$1:$D$14,2,FALSE)</f>
        <v>Amaretto</v>
      </c>
      <c r="S3492" t="str">
        <f>VLOOKUP(M3492,Product!$A$1:$D$14,3,FALSE)</f>
        <v>Coffee</v>
      </c>
      <c r="T3492" t="str">
        <f>VLOOKUP(M3492,Product!$A$1:$D$14,4,FALSE)</f>
        <v>Regular</v>
      </c>
    </row>
    <row r="3493" spans="1:20" x14ac:dyDescent="0.3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s="2">
        <v>43312</v>
      </c>
      <c r="O3493" t="str">
        <f>VLOOKUP(L3493,Location!$A$1:$D$157,2,FALSE)</f>
        <v>Utah</v>
      </c>
      <c r="P3493" t="str">
        <f>VLOOKUP(L3493,Location!$A$1:$D$157,3,FALSE)</f>
        <v>West</v>
      </c>
      <c r="Q3493" t="str">
        <f>VLOOKUP(L3493,Location!$A$1:$D$157,4,FALSE)</f>
        <v>Small Market</v>
      </c>
      <c r="R3493" t="str">
        <f>VLOOKUP(M3493,Product!$A$1:$D$14,2,FALSE)</f>
        <v>Columbian</v>
      </c>
      <c r="S3493" t="str">
        <f>VLOOKUP(M3493,Product!$A$1:$D$14,3,FALSE)</f>
        <v>Coffee</v>
      </c>
      <c r="T3493" t="str">
        <f>VLOOKUP(M3493,Product!$A$1:$D$14,4,FALSE)</f>
        <v>Regular</v>
      </c>
    </row>
    <row r="3494" spans="1:20" x14ac:dyDescent="0.3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2">
        <v>43312</v>
      </c>
      <c r="O3494" t="str">
        <f>VLOOKUP(L3494,Location!$A$1:$D$157,2,FALSE)</f>
        <v>Utah</v>
      </c>
      <c r="P3494" t="str">
        <f>VLOOKUP(L3494,Location!$A$1:$D$157,3,FALSE)</f>
        <v>West</v>
      </c>
      <c r="Q3494" t="str">
        <f>VLOOKUP(L3494,Location!$A$1:$D$157,4,FALSE)</f>
        <v>Small Market</v>
      </c>
      <c r="R3494" t="str">
        <f>VLOOKUP(M3494,Product!$A$1:$D$14,2,FALSE)</f>
        <v>Decaf Irish Cream</v>
      </c>
      <c r="S3494" t="str">
        <f>VLOOKUP(M3494,Product!$A$1:$D$14,3,FALSE)</f>
        <v>Coffee</v>
      </c>
      <c r="T3494" t="str">
        <f>VLOOKUP(M3494,Product!$A$1:$D$14,4,FALSE)</f>
        <v>Decaf</v>
      </c>
    </row>
    <row r="3495" spans="1:20" x14ac:dyDescent="0.3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2">
        <v>43312</v>
      </c>
      <c r="O3495" t="str">
        <f>VLOOKUP(L3495,Location!$A$1:$D$157,2,FALSE)</f>
        <v>Utah</v>
      </c>
      <c r="P3495" t="str">
        <f>VLOOKUP(L3495,Location!$A$1:$D$157,3,FALSE)</f>
        <v>West</v>
      </c>
      <c r="Q3495" t="str">
        <f>VLOOKUP(L3495,Location!$A$1:$D$157,4,FALSE)</f>
        <v>Small Market</v>
      </c>
      <c r="R3495" t="str">
        <f>VLOOKUP(M3495,Product!$A$1:$D$14,2,FALSE)</f>
        <v>Caffe Latte</v>
      </c>
      <c r="S3495" t="str">
        <f>VLOOKUP(M3495,Product!$A$1:$D$14,3,FALSE)</f>
        <v>Espresso</v>
      </c>
      <c r="T3495" t="str">
        <f>VLOOKUP(M3495,Product!$A$1:$D$14,4,FALSE)</f>
        <v>Regular</v>
      </c>
    </row>
    <row r="3496" spans="1:20" x14ac:dyDescent="0.3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s="2">
        <v>43312</v>
      </c>
      <c r="O3496" t="str">
        <f>VLOOKUP(L3496,Location!$A$1:$D$157,2,FALSE)</f>
        <v>Utah</v>
      </c>
      <c r="P3496" t="str">
        <f>VLOOKUP(L3496,Location!$A$1:$D$157,3,FALSE)</f>
        <v>West</v>
      </c>
      <c r="Q3496" t="str">
        <f>VLOOKUP(L3496,Location!$A$1:$D$157,4,FALSE)</f>
        <v>Small Market</v>
      </c>
      <c r="R3496" t="str">
        <f>VLOOKUP(M3496,Product!$A$1:$D$14,2,FALSE)</f>
        <v>Caffe Mocha</v>
      </c>
      <c r="S3496" t="str">
        <f>VLOOKUP(M3496,Product!$A$1:$D$14,3,FALSE)</f>
        <v>Espresso</v>
      </c>
      <c r="T3496" t="str">
        <f>VLOOKUP(M3496,Product!$A$1:$D$14,4,FALSE)</f>
        <v>Regular</v>
      </c>
    </row>
    <row r="3497" spans="1:20" x14ac:dyDescent="0.3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2">
        <v>43312</v>
      </c>
      <c r="O3497" t="str">
        <f>VLOOKUP(L3497,Location!$A$1:$D$157,2,FALSE)</f>
        <v>Utah</v>
      </c>
      <c r="P3497" t="str">
        <f>VLOOKUP(L3497,Location!$A$1:$D$157,3,FALSE)</f>
        <v>West</v>
      </c>
      <c r="Q3497" t="str">
        <f>VLOOKUP(L3497,Location!$A$1:$D$157,4,FALSE)</f>
        <v>Small Market</v>
      </c>
      <c r="R3497" t="str">
        <f>VLOOKUP(M3497,Product!$A$1:$D$14,2,FALSE)</f>
        <v>Decaf Espresso</v>
      </c>
      <c r="S3497" t="str">
        <f>VLOOKUP(M3497,Product!$A$1:$D$14,3,FALSE)</f>
        <v>Espresso</v>
      </c>
      <c r="T3497" t="str">
        <f>VLOOKUP(M3497,Product!$A$1:$D$14,4,FALSE)</f>
        <v>Decaf</v>
      </c>
    </row>
    <row r="3498" spans="1:20" x14ac:dyDescent="0.3">
      <c r="A3498">
        <v>184</v>
      </c>
      <c r="B3498">
        <v>178</v>
      </c>
      <c r="C3498">
        <v>298</v>
      </c>
      <c r="D3498">
        <v>104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s="2">
        <v>43312</v>
      </c>
      <c r="O3498" t="str">
        <f>VLOOKUP(L3498,Location!$A$1:$D$157,2,FALSE)</f>
        <v>California</v>
      </c>
      <c r="P3498" t="str">
        <f>VLOOKUP(L3498,Location!$A$1:$D$157,3,FALSE)</f>
        <v>West</v>
      </c>
      <c r="Q3498" t="str">
        <f>VLOOKUP(L3498,Location!$A$1:$D$157,4,FALSE)</f>
        <v>Major Market</v>
      </c>
      <c r="R3498" t="str">
        <f>VLOOKUP(M3498,Product!$A$1:$D$14,2,FALSE)</f>
        <v>Darjeeling</v>
      </c>
      <c r="S3498" t="str">
        <f>VLOOKUP(M3498,Product!$A$1:$D$14,3,FALSE)</f>
        <v>Tea</v>
      </c>
      <c r="T3498" t="str">
        <f>VLOOKUP(M3498,Product!$A$1:$D$14,4,FALSE)</f>
        <v>Regular</v>
      </c>
    </row>
    <row r="3499" spans="1:20" x14ac:dyDescent="0.3">
      <c r="A3499">
        <v>145</v>
      </c>
      <c r="B3499">
        <v>145</v>
      </c>
      <c r="C3499">
        <v>243</v>
      </c>
      <c r="D3499">
        <v>89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s="2">
        <v>43312</v>
      </c>
      <c r="O3499" t="str">
        <f>VLOOKUP(L3499,Location!$A$1:$D$157,2,FALSE)</f>
        <v>California</v>
      </c>
      <c r="P3499" t="str">
        <f>VLOOKUP(L3499,Location!$A$1:$D$157,3,FALSE)</f>
        <v>West</v>
      </c>
      <c r="Q3499" t="str">
        <f>VLOOKUP(L3499,Location!$A$1:$D$157,4,FALSE)</f>
        <v>Major Market</v>
      </c>
      <c r="R3499" t="str">
        <f>VLOOKUP(M3499,Product!$A$1:$D$14,2,FALSE)</f>
        <v>Earl Grey</v>
      </c>
      <c r="S3499" t="str">
        <f>VLOOKUP(M3499,Product!$A$1:$D$14,3,FALSE)</f>
        <v>Tea</v>
      </c>
      <c r="T3499" t="str">
        <f>VLOOKUP(M3499,Product!$A$1:$D$14,4,FALSE)</f>
        <v>Regular</v>
      </c>
    </row>
    <row r="3500" spans="1:20" x14ac:dyDescent="0.3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s="2">
        <v>43312</v>
      </c>
      <c r="O3500" t="str">
        <f>VLOOKUP(L3500,Location!$A$1:$D$157,2,FALSE)</f>
        <v>California</v>
      </c>
      <c r="P3500" t="str">
        <f>VLOOKUP(L3500,Location!$A$1:$D$157,3,FALSE)</f>
        <v>West</v>
      </c>
      <c r="Q3500" t="str">
        <f>VLOOKUP(L3500,Location!$A$1:$D$157,4,FALSE)</f>
        <v>Major Market</v>
      </c>
      <c r="R3500" t="str">
        <f>VLOOKUP(M3500,Product!$A$1:$D$14,2,FALSE)</f>
        <v>Green Tea</v>
      </c>
      <c r="S3500" t="str">
        <f>VLOOKUP(M3500,Product!$A$1:$D$14,3,FALSE)</f>
        <v>Tea</v>
      </c>
      <c r="T3500" t="str">
        <f>VLOOKUP(M3500,Product!$A$1:$D$14,4,FALSE)</f>
        <v>Regular</v>
      </c>
    </row>
    <row r="3501" spans="1:20" x14ac:dyDescent="0.3">
      <c r="A3501">
        <v>197</v>
      </c>
      <c r="B3501">
        <v>191</v>
      </c>
      <c r="C3501">
        <v>320</v>
      </c>
      <c r="D3501">
        <v>141</v>
      </c>
      <c r="E3501">
        <v>45</v>
      </c>
      <c r="F3501">
        <v>36</v>
      </c>
      <c r="G3501">
        <v>994</v>
      </c>
      <c r="H3501">
        <v>140</v>
      </c>
      <c r="I3501">
        <v>106</v>
      </c>
      <c r="J3501">
        <v>170</v>
      </c>
      <c r="K3501">
        <v>280</v>
      </c>
      <c r="L3501">
        <v>916</v>
      </c>
      <c r="M3501">
        <v>8</v>
      </c>
      <c r="N3501" s="2">
        <v>43312</v>
      </c>
      <c r="O3501" t="str">
        <f>VLOOKUP(L3501,Location!$A$1:$D$157,2,FALSE)</f>
        <v>California</v>
      </c>
      <c r="P3501" t="str">
        <f>VLOOKUP(L3501,Location!$A$1:$D$157,3,FALSE)</f>
        <v>West</v>
      </c>
      <c r="Q3501" t="str">
        <f>VLOOKUP(L3501,Location!$A$1:$D$157,4,FALSE)</f>
        <v>Major Market</v>
      </c>
      <c r="R3501" t="str">
        <f>VLOOKUP(M3501,Product!$A$1:$D$14,2,FALSE)</f>
        <v>Chamomile</v>
      </c>
      <c r="S3501" t="str">
        <f>VLOOKUP(M3501,Product!$A$1:$D$14,3,FALSE)</f>
        <v>Herbal Tea</v>
      </c>
      <c r="T3501" t="str">
        <f>VLOOKUP(M3501,Product!$A$1:$D$14,4,FALSE)</f>
        <v>Decaf</v>
      </c>
    </row>
    <row r="3502" spans="1:20" x14ac:dyDescent="0.3">
      <c r="A3502">
        <v>344</v>
      </c>
      <c r="B3502">
        <v>367</v>
      </c>
      <c r="C3502">
        <v>672</v>
      </c>
      <c r="D3502">
        <v>330</v>
      </c>
      <c r="E3502">
        <v>110</v>
      </c>
      <c r="F3502">
        <v>96</v>
      </c>
      <c r="G3502">
        <v>1296</v>
      </c>
      <c r="H3502">
        <v>240</v>
      </c>
      <c r="I3502">
        <v>165</v>
      </c>
      <c r="J3502">
        <v>330</v>
      </c>
      <c r="K3502">
        <v>590</v>
      </c>
      <c r="L3502">
        <v>818</v>
      </c>
      <c r="M3502">
        <v>9</v>
      </c>
      <c r="N3502" s="2">
        <v>43312</v>
      </c>
      <c r="O3502" t="str">
        <f>VLOOKUP(L3502,Location!$A$1:$D$157,2,FALSE)</f>
        <v>California</v>
      </c>
      <c r="P3502" t="str">
        <f>VLOOKUP(L3502,Location!$A$1:$D$157,3,FALSE)</f>
        <v>West</v>
      </c>
      <c r="Q3502" t="str">
        <f>VLOOKUP(L3502,Location!$A$1:$D$157,4,FALSE)</f>
        <v>Major Market</v>
      </c>
      <c r="R3502" t="str">
        <f>VLOOKUP(M3502,Product!$A$1:$D$14,2,FALSE)</f>
        <v>Lemon</v>
      </c>
      <c r="S3502" t="str">
        <f>VLOOKUP(M3502,Product!$A$1:$D$14,3,FALSE)</f>
        <v>Herbal Tea</v>
      </c>
      <c r="T3502" t="str">
        <f>VLOOKUP(M3502,Product!$A$1:$D$14,4,FALSE)</f>
        <v>Decaf</v>
      </c>
    </row>
    <row r="3503" spans="1:20" x14ac:dyDescent="0.3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s="2">
        <v>43312</v>
      </c>
      <c r="O3503" t="str">
        <f>VLOOKUP(L3503,Location!$A$1:$D$157,2,FALSE)</f>
        <v>California</v>
      </c>
      <c r="P3503" t="str">
        <f>VLOOKUP(L3503,Location!$A$1:$D$157,3,FALSE)</f>
        <v>West</v>
      </c>
      <c r="Q3503" t="str">
        <f>VLOOKUP(L3503,Location!$A$1:$D$157,4,FALSE)</f>
        <v>Major Market</v>
      </c>
      <c r="R3503" t="str">
        <f>VLOOKUP(M3503,Product!$A$1:$D$14,2,FALSE)</f>
        <v>Mint</v>
      </c>
      <c r="S3503" t="str">
        <f>VLOOKUP(M3503,Product!$A$1:$D$14,3,FALSE)</f>
        <v>Herbal Tea</v>
      </c>
      <c r="T3503" t="str">
        <f>VLOOKUP(M3503,Product!$A$1:$D$14,4,FALSE)</f>
        <v>Decaf</v>
      </c>
    </row>
    <row r="3504" spans="1:20" x14ac:dyDescent="0.3">
      <c r="A3504">
        <v>-192</v>
      </c>
      <c r="B3504">
        <v>-67</v>
      </c>
      <c r="C3504">
        <v>86</v>
      </c>
      <c r="D3504">
        <v>118</v>
      </c>
      <c r="E3504">
        <v>67</v>
      </c>
      <c r="F3504">
        <v>49</v>
      </c>
      <c r="G3504">
        <v>2105</v>
      </c>
      <c r="H3504">
        <v>-150</v>
      </c>
      <c r="I3504">
        <v>187</v>
      </c>
      <c r="J3504">
        <v>-90</v>
      </c>
      <c r="K3504">
        <v>100</v>
      </c>
      <c r="L3504">
        <v>858</v>
      </c>
      <c r="M3504">
        <v>1</v>
      </c>
      <c r="N3504" s="2">
        <v>43312</v>
      </c>
      <c r="O3504" t="str">
        <f>VLOOKUP(L3504,Location!$A$1:$D$157,2,FALSE)</f>
        <v>California</v>
      </c>
      <c r="P3504" t="str">
        <f>VLOOKUP(L3504,Location!$A$1:$D$157,3,FALSE)</f>
        <v>West</v>
      </c>
      <c r="Q3504" t="str">
        <f>VLOOKUP(L3504,Location!$A$1:$D$157,4,FALSE)</f>
        <v>Major Market</v>
      </c>
      <c r="R3504" t="str">
        <f>VLOOKUP(M3504,Product!$A$1:$D$14,2,FALSE)</f>
        <v>Amaretto</v>
      </c>
      <c r="S3504" t="str">
        <f>VLOOKUP(M3504,Product!$A$1:$D$14,3,FALSE)</f>
        <v>Coffee</v>
      </c>
      <c r="T3504" t="str">
        <f>VLOOKUP(M3504,Product!$A$1:$D$14,4,FALSE)</f>
        <v>Regular</v>
      </c>
    </row>
    <row r="3505" spans="1:20" x14ac:dyDescent="0.3">
      <c r="A3505">
        <v>508</v>
      </c>
      <c r="B3505">
        <v>546</v>
      </c>
      <c r="C3505">
        <v>902</v>
      </c>
      <c r="D3505">
        <v>389</v>
      </c>
      <c r="E3505">
        <v>166</v>
      </c>
      <c r="F3505">
        <v>127</v>
      </c>
      <c r="G3505">
        <v>2617</v>
      </c>
      <c r="H3505">
        <v>520</v>
      </c>
      <c r="I3505">
        <v>394</v>
      </c>
      <c r="J3505">
        <v>680</v>
      </c>
      <c r="K3505">
        <v>1130</v>
      </c>
      <c r="L3505">
        <v>213</v>
      </c>
      <c r="M3505">
        <v>2</v>
      </c>
      <c r="N3505" s="2">
        <v>43312</v>
      </c>
      <c r="O3505" t="str">
        <f>VLOOKUP(L3505,Location!$A$1:$D$157,2,FALSE)</f>
        <v>California</v>
      </c>
      <c r="P3505" t="str">
        <f>VLOOKUP(L3505,Location!$A$1:$D$157,3,FALSE)</f>
        <v>West</v>
      </c>
      <c r="Q3505" t="str">
        <f>VLOOKUP(L3505,Location!$A$1:$D$157,4,FALSE)</f>
        <v>Major Market</v>
      </c>
      <c r="R3505" t="str">
        <f>VLOOKUP(M3505,Product!$A$1:$D$14,2,FALSE)</f>
        <v>Columbian</v>
      </c>
      <c r="S3505" t="str">
        <f>VLOOKUP(M3505,Product!$A$1:$D$14,3,FALSE)</f>
        <v>Coffee</v>
      </c>
      <c r="T3505" t="str">
        <f>VLOOKUP(M3505,Product!$A$1:$D$14,4,FALSE)</f>
        <v>Regular</v>
      </c>
    </row>
    <row r="3506" spans="1:20" x14ac:dyDescent="0.3">
      <c r="A3506">
        <v>-189</v>
      </c>
      <c r="B3506">
        <v>-30</v>
      </c>
      <c r="C3506">
        <v>165</v>
      </c>
      <c r="D3506">
        <v>218</v>
      </c>
      <c r="E3506">
        <v>100</v>
      </c>
      <c r="F3506">
        <v>64</v>
      </c>
      <c r="G3506">
        <v>3139</v>
      </c>
      <c r="H3506">
        <v>-140</v>
      </c>
      <c r="I3506">
        <v>219</v>
      </c>
      <c r="J3506">
        <v>-40</v>
      </c>
      <c r="K3506">
        <v>200</v>
      </c>
      <c r="L3506">
        <v>530</v>
      </c>
      <c r="M3506">
        <v>3</v>
      </c>
      <c r="N3506" s="2">
        <v>43312</v>
      </c>
      <c r="O3506" t="str">
        <f>VLOOKUP(L3506,Location!$A$1:$D$157,2,FALSE)</f>
        <v>California</v>
      </c>
      <c r="P3506" t="str">
        <f>VLOOKUP(L3506,Location!$A$1:$D$157,3,FALSE)</f>
        <v>West</v>
      </c>
      <c r="Q3506" t="str">
        <f>VLOOKUP(L3506,Location!$A$1:$D$157,4,FALSE)</f>
        <v>Major Market</v>
      </c>
      <c r="R3506" t="str">
        <f>VLOOKUP(M3506,Product!$A$1:$D$14,2,FALSE)</f>
        <v>Decaf Irish Cream</v>
      </c>
      <c r="S3506" t="str">
        <f>VLOOKUP(M3506,Product!$A$1:$D$14,3,FALSE)</f>
        <v>Coffee</v>
      </c>
      <c r="T3506" t="str">
        <f>VLOOKUP(M3506,Product!$A$1:$D$14,4,FALSE)</f>
        <v>Decaf</v>
      </c>
    </row>
    <row r="3507" spans="1:20" x14ac:dyDescent="0.3">
      <c r="A3507">
        <v>230</v>
      </c>
      <c r="B3507">
        <v>266</v>
      </c>
      <c r="C3507">
        <v>527</v>
      </c>
      <c r="D3507">
        <v>242</v>
      </c>
      <c r="E3507">
        <v>92</v>
      </c>
      <c r="F3507">
        <v>74</v>
      </c>
      <c r="G3507">
        <v>1797</v>
      </c>
      <c r="H3507">
        <v>170</v>
      </c>
      <c r="I3507">
        <v>213</v>
      </c>
      <c r="J3507">
        <v>260</v>
      </c>
      <c r="K3507">
        <v>510</v>
      </c>
      <c r="L3507">
        <v>213</v>
      </c>
      <c r="M3507">
        <v>4</v>
      </c>
      <c r="N3507" s="2">
        <v>43312</v>
      </c>
      <c r="O3507" t="str">
        <f>VLOOKUP(L3507,Location!$A$1:$D$157,2,FALSE)</f>
        <v>California</v>
      </c>
      <c r="P3507" t="str">
        <f>VLOOKUP(L3507,Location!$A$1:$D$157,3,FALSE)</f>
        <v>West</v>
      </c>
      <c r="Q3507" t="str">
        <f>VLOOKUP(L3507,Location!$A$1:$D$157,4,FALSE)</f>
        <v>Major Market</v>
      </c>
      <c r="R3507" t="str">
        <f>VLOOKUP(M3507,Product!$A$1:$D$14,2,FALSE)</f>
        <v>Caffe Latte</v>
      </c>
      <c r="S3507" t="str">
        <f>VLOOKUP(M3507,Product!$A$1:$D$14,3,FALSE)</f>
        <v>Espresso</v>
      </c>
      <c r="T3507" t="str">
        <f>VLOOKUP(M3507,Product!$A$1:$D$14,4,FALSE)</f>
        <v>Regular</v>
      </c>
    </row>
    <row r="3508" spans="1:20" x14ac:dyDescent="0.3">
      <c r="A3508">
        <v>69</v>
      </c>
      <c r="B3508">
        <v>239</v>
      </c>
      <c r="C3508">
        <v>408</v>
      </c>
      <c r="D3508">
        <v>113</v>
      </c>
      <c r="E3508">
        <v>176</v>
      </c>
      <c r="F3508">
        <v>156</v>
      </c>
      <c r="G3508">
        <v>927</v>
      </c>
      <c r="H3508">
        <v>60</v>
      </c>
      <c r="I3508">
        <v>175</v>
      </c>
      <c r="J3508">
        <v>230</v>
      </c>
      <c r="K3508">
        <v>390</v>
      </c>
      <c r="L3508">
        <v>951</v>
      </c>
      <c r="M3508">
        <v>5</v>
      </c>
      <c r="N3508" s="2">
        <v>43312</v>
      </c>
      <c r="O3508" t="str">
        <f>VLOOKUP(L3508,Location!$A$1:$D$157,2,FALSE)</f>
        <v>California</v>
      </c>
      <c r="P3508" t="str">
        <f>VLOOKUP(L3508,Location!$A$1:$D$157,3,FALSE)</f>
        <v>West</v>
      </c>
      <c r="Q3508" t="str">
        <f>VLOOKUP(L3508,Location!$A$1:$D$157,4,FALSE)</f>
        <v>Major Market</v>
      </c>
      <c r="R3508" t="str">
        <f>VLOOKUP(M3508,Product!$A$1:$D$14,2,FALSE)</f>
        <v>Caffe Mocha</v>
      </c>
      <c r="S3508" t="str">
        <f>VLOOKUP(M3508,Product!$A$1:$D$14,3,FALSE)</f>
        <v>Espresso</v>
      </c>
      <c r="T3508" t="str">
        <f>VLOOKUP(M3508,Product!$A$1:$D$14,4,FALSE)</f>
        <v>Regular</v>
      </c>
    </row>
    <row r="3509" spans="1:20" x14ac:dyDescent="0.3">
      <c r="A3509">
        <v>362</v>
      </c>
      <c r="B3509">
        <v>392</v>
      </c>
      <c r="C3509">
        <v>681</v>
      </c>
      <c r="D3509">
        <v>311</v>
      </c>
      <c r="E3509">
        <v>121</v>
      </c>
      <c r="F3509">
        <v>97</v>
      </c>
      <c r="G3509">
        <v>1714</v>
      </c>
      <c r="H3509">
        <v>250</v>
      </c>
      <c r="I3509">
        <v>205</v>
      </c>
      <c r="J3509">
        <v>370</v>
      </c>
      <c r="K3509">
        <v>650</v>
      </c>
      <c r="L3509">
        <v>909</v>
      </c>
      <c r="M3509">
        <v>6</v>
      </c>
      <c r="N3509" s="2">
        <v>43312</v>
      </c>
      <c r="O3509" t="str">
        <f>VLOOKUP(L3509,Location!$A$1:$D$157,2,FALSE)</f>
        <v>California</v>
      </c>
      <c r="P3509" t="str">
        <f>VLOOKUP(L3509,Location!$A$1:$D$157,3,FALSE)</f>
        <v>West</v>
      </c>
      <c r="Q3509" t="str">
        <f>VLOOKUP(L3509,Location!$A$1:$D$157,4,FALSE)</f>
        <v>Major Market</v>
      </c>
      <c r="R3509" t="str">
        <f>VLOOKUP(M3509,Product!$A$1:$D$14,2,FALSE)</f>
        <v>Decaf Espresso</v>
      </c>
      <c r="S3509" t="str">
        <f>VLOOKUP(M3509,Product!$A$1:$D$14,3,FALSE)</f>
        <v>Espresso</v>
      </c>
      <c r="T3509" t="str">
        <f>VLOOKUP(M3509,Product!$A$1:$D$14,4,FALSE)</f>
        <v>Decaf</v>
      </c>
    </row>
    <row r="3510" spans="1:20" x14ac:dyDescent="0.3">
      <c r="A3510">
        <v>362</v>
      </c>
      <c r="B3510">
        <v>392</v>
      </c>
      <c r="C3510">
        <v>681</v>
      </c>
      <c r="D3510">
        <v>325</v>
      </c>
      <c r="E3510">
        <v>121</v>
      </c>
      <c r="F3510">
        <v>97</v>
      </c>
      <c r="G3510">
        <v>1714</v>
      </c>
      <c r="H3510">
        <v>190</v>
      </c>
      <c r="I3510">
        <v>197</v>
      </c>
      <c r="J3510">
        <v>270</v>
      </c>
      <c r="K3510">
        <v>460</v>
      </c>
      <c r="L3510">
        <v>702</v>
      </c>
      <c r="M3510">
        <v>11</v>
      </c>
      <c r="N3510" s="2">
        <v>43312</v>
      </c>
      <c r="O3510" t="str">
        <f>VLOOKUP(L3510,Location!$A$1:$D$157,2,FALSE)</f>
        <v>Nevada</v>
      </c>
      <c r="P3510" t="str">
        <f>VLOOKUP(L3510,Location!$A$1:$D$157,3,FALSE)</f>
        <v>West</v>
      </c>
      <c r="Q3510" t="str">
        <f>VLOOKUP(L3510,Location!$A$1:$D$157,4,FALSE)</f>
        <v>Small Market</v>
      </c>
      <c r="R3510" t="str">
        <f>VLOOKUP(M3510,Product!$A$1:$D$14,2,FALSE)</f>
        <v>Darjeeling</v>
      </c>
      <c r="S3510" t="str">
        <f>VLOOKUP(M3510,Product!$A$1:$D$14,3,FALSE)</f>
        <v>Tea</v>
      </c>
      <c r="T3510" t="str">
        <f>VLOOKUP(M3510,Product!$A$1:$D$14,4,FALSE)</f>
        <v>Regular</v>
      </c>
    </row>
    <row r="3511" spans="1:20" x14ac:dyDescent="0.3">
      <c r="A3511">
        <v>230</v>
      </c>
      <c r="B3511">
        <v>266</v>
      </c>
      <c r="C3511">
        <v>527</v>
      </c>
      <c r="D3511">
        <v>213</v>
      </c>
      <c r="E3511">
        <v>92</v>
      </c>
      <c r="F3511">
        <v>74</v>
      </c>
      <c r="G3511">
        <v>1797</v>
      </c>
      <c r="H3511">
        <v>130</v>
      </c>
      <c r="I3511">
        <v>126</v>
      </c>
      <c r="J3511">
        <v>190</v>
      </c>
      <c r="K3511">
        <v>360</v>
      </c>
      <c r="L3511">
        <v>702</v>
      </c>
      <c r="M3511">
        <v>12</v>
      </c>
      <c r="N3511" s="2">
        <v>43312</v>
      </c>
      <c r="O3511" t="str">
        <f>VLOOKUP(L3511,Location!$A$1:$D$157,2,FALSE)</f>
        <v>Nevada</v>
      </c>
      <c r="P3511" t="str">
        <f>VLOOKUP(L3511,Location!$A$1:$D$157,3,FALSE)</f>
        <v>West</v>
      </c>
      <c r="Q3511" t="str">
        <f>VLOOKUP(L3511,Location!$A$1:$D$157,4,FALSE)</f>
        <v>Small Market</v>
      </c>
      <c r="R3511" t="str">
        <f>VLOOKUP(M3511,Product!$A$1:$D$14,2,FALSE)</f>
        <v>Earl Grey</v>
      </c>
      <c r="S3511" t="str">
        <f>VLOOKUP(M3511,Product!$A$1:$D$14,3,FALSE)</f>
        <v>Tea</v>
      </c>
      <c r="T3511" t="str">
        <f>VLOOKUP(M3511,Product!$A$1:$D$14,4,FALSE)</f>
        <v>Regular</v>
      </c>
    </row>
    <row r="3512" spans="1:20" x14ac:dyDescent="0.3">
      <c r="A3512">
        <v>-558</v>
      </c>
      <c r="B3512">
        <v>-284</v>
      </c>
      <c r="C3512">
        <v>21</v>
      </c>
      <c r="D3512">
        <v>334</v>
      </c>
      <c r="E3512">
        <v>131</v>
      </c>
      <c r="F3512">
        <v>107</v>
      </c>
      <c r="G3512">
        <v>5807</v>
      </c>
      <c r="H3512">
        <v>-260</v>
      </c>
      <c r="I3512">
        <v>190</v>
      </c>
      <c r="J3512">
        <v>-180</v>
      </c>
      <c r="K3512">
        <v>0</v>
      </c>
      <c r="L3512">
        <v>775</v>
      </c>
      <c r="M3512">
        <v>13</v>
      </c>
      <c r="N3512" s="2">
        <v>43312</v>
      </c>
      <c r="O3512" t="str">
        <f>VLOOKUP(L3512,Location!$A$1:$D$157,2,FALSE)</f>
        <v>Nevada</v>
      </c>
      <c r="P3512" t="str">
        <f>VLOOKUP(L3512,Location!$A$1:$D$157,3,FALSE)</f>
        <v>West</v>
      </c>
      <c r="Q3512" t="str">
        <f>VLOOKUP(L3512,Location!$A$1:$D$157,4,FALSE)</f>
        <v>Small Market</v>
      </c>
      <c r="R3512" t="str">
        <f>VLOOKUP(M3512,Product!$A$1:$D$14,2,FALSE)</f>
        <v>Green Tea</v>
      </c>
      <c r="S3512" t="str">
        <f>VLOOKUP(M3512,Product!$A$1:$D$14,3,FALSE)</f>
        <v>Tea</v>
      </c>
      <c r="T3512" t="str">
        <f>VLOOKUP(M3512,Product!$A$1:$D$14,4,FALSE)</f>
        <v>Regular</v>
      </c>
    </row>
    <row r="3513" spans="1:20" x14ac:dyDescent="0.3">
      <c r="A3513">
        <v>68</v>
      </c>
      <c r="B3513">
        <v>239</v>
      </c>
      <c r="C3513">
        <v>408</v>
      </c>
      <c r="D3513">
        <v>125</v>
      </c>
      <c r="E3513">
        <v>177</v>
      </c>
      <c r="F3513">
        <v>156</v>
      </c>
      <c r="G3513">
        <v>927</v>
      </c>
      <c r="H3513">
        <v>70</v>
      </c>
      <c r="I3513">
        <v>91</v>
      </c>
      <c r="J3513">
        <v>220</v>
      </c>
      <c r="K3513">
        <v>360</v>
      </c>
      <c r="L3513">
        <v>702</v>
      </c>
      <c r="M3513">
        <v>8</v>
      </c>
      <c r="N3513" s="2">
        <v>43312</v>
      </c>
      <c r="O3513" t="str">
        <f>VLOOKUP(L3513,Location!$A$1:$D$157,2,FALSE)</f>
        <v>Nevada</v>
      </c>
      <c r="P3513" t="str">
        <f>VLOOKUP(L3513,Location!$A$1:$D$157,3,FALSE)</f>
        <v>West</v>
      </c>
      <c r="Q3513" t="str">
        <f>VLOOKUP(L3513,Location!$A$1:$D$157,4,FALSE)</f>
        <v>Small Market</v>
      </c>
      <c r="R3513" t="str">
        <f>VLOOKUP(M3513,Product!$A$1:$D$14,2,FALSE)</f>
        <v>Chamomile</v>
      </c>
      <c r="S3513" t="str">
        <f>VLOOKUP(M3513,Product!$A$1:$D$14,3,FALSE)</f>
        <v>Herbal Tea</v>
      </c>
      <c r="T3513" t="str">
        <f>VLOOKUP(M3513,Product!$A$1:$D$14,4,FALSE)</f>
        <v>Decaf</v>
      </c>
    </row>
    <row r="3514" spans="1:20" x14ac:dyDescent="0.3">
      <c r="A3514">
        <v>225</v>
      </c>
      <c r="B3514">
        <v>271</v>
      </c>
      <c r="C3514">
        <v>463</v>
      </c>
      <c r="D3514">
        <v>218</v>
      </c>
      <c r="E3514">
        <v>100</v>
      </c>
      <c r="F3514">
        <v>64</v>
      </c>
      <c r="G3514">
        <v>1167</v>
      </c>
      <c r="H3514">
        <v>170</v>
      </c>
      <c r="I3514">
        <v>176</v>
      </c>
      <c r="J3514">
        <v>250</v>
      </c>
      <c r="K3514">
        <v>410</v>
      </c>
      <c r="L3514">
        <v>775</v>
      </c>
      <c r="M3514">
        <v>9</v>
      </c>
      <c r="N3514" s="2">
        <v>43312</v>
      </c>
      <c r="O3514" t="str">
        <f>VLOOKUP(L3514,Location!$A$1:$D$157,2,FALSE)</f>
        <v>Nevada</v>
      </c>
      <c r="P3514" t="str">
        <f>VLOOKUP(L3514,Location!$A$1:$D$157,3,FALSE)</f>
        <v>West</v>
      </c>
      <c r="Q3514" t="str">
        <f>VLOOKUP(L3514,Location!$A$1:$D$157,4,FALSE)</f>
        <v>Small Market</v>
      </c>
      <c r="R3514" t="str">
        <f>VLOOKUP(M3514,Product!$A$1:$D$14,2,FALSE)</f>
        <v>Lemon</v>
      </c>
      <c r="S3514" t="str">
        <f>VLOOKUP(M3514,Product!$A$1:$D$14,3,FALSE)</f>
        <v>Herbal Tea</v>
      </c>
      <c r="T3514" t="str">
        <f>VLOOKUP(M3514,Product!$A$1:$D$14,4,FALSE)</f>
        <v>Decaf</v>
      </c>
    </row>
    <row r="3515" spans="1:20" x14ac:dyDescent="0.3">
      <c r="A3515">
        <v>207</v>
      </c>
      <c r="B3515">
        <v>222</v>
      </c>
      <c r="C3515">
        <v>373</v>
      </c>
      <c r="D3515">
        <v>167</v>
      </c>
      <c r="E3515">
        <v>67</v>
      </c>
      <c r="F3515">
        <v>49</v>
      </c>
      <c r="G3515">
        <v>817</v>
      </c>
      <c r="H3515">
        <v>150</v>
      </c>
      <c r="I3515">
        <v>131</v>
      </c>
      <c r="J3515">
        <v>200</v>
      </c>
      <c r="K3515">
        <v>330</v>
      </c>
      <c r="L3515">
        <v>775</v>
      </c>
      <c r="M3515">
        <v>10</v>
      </c>
      <c r="N3515" s="2">
        <v>43312</v>
      </c>
      <c r="O3515" t="str">
        <f>VLOOKUP(L3515,Location!$A$1:$D$157,2,FALSE)</f>
        <v>Nevada</v>
      </c>
      <c r="P3515" t="str">
        <f>VLOOKUP(L3515,Location!$A$1:$D$157,3,FALSE)</f>
        <v>West</v>
      </c>
      <c r="Q3515" t="str">
        <f>VLOOKUP(L3515,Location!$A$1:$D$157,4,FALSE)</f>
        <v>Small Market</v>
      </c>
      <c r="R3515" t="str">
        <f>VLOOKUP(M3515,Product!$A$1:$D$14,2,FALSE)</f>
        <v>Mint</v>
      </c>
      <c r="S3515" t="str">
        <f>VLOOKUP(M3515,Product!$A$1:$D$14,3,FALSE)</f>
        <v>Herbal Tea</v>
      </c>
      <c r="T3515" t="str">
        <f>VLOOKUP(M3515,Product!$A$1:$D$14,4,FALSE)</f>
        <v>Decaf</v>
      </c>
    </row>
    <row r="3516" spans="1:20" x14ac:dyDescent="0.3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s="2">
        <v>43312</v>
      </c>
      <c r="O3516" t="str">
        <f>VLOOKUP(L3516,Location!$A$1:$D$157,2,FALSE)</f>
        <v>Nevada</v>
      </c>
      <c r="P3516" t="str">
        <f>VLOOKUP(L3516,Location!$A$1:$D$157,3,FALSE)</f>
        <v>West</v>
      </c>
      <c r="Q3516" t="str">
        <f>VLOOKUP(L3516,Location!$A$1:$D$157,4,FALSE)</f>
        <v>Small Market</v>
      </c>
      <c r="R3516" t="str">
        <f>VLOOKUP(M3516,Product!$A$1:$D$14,2,FALSE)</f>
        <v>Columbian</v>
      </c>
      <c r="S3516" t="str">
        <f>VLOOKUP(M3516,Product!$A$1:$D$14,3,FALSE)</f>
        <v>Coffee</v>
      </c>
      <c r="T3516" t="str">
        <f>VLOOKUP(M3516,Product!$A$1:$D$14,4,FALSE)</f>
        <v>Regular</v>
      </c>
    </row>
    <row r="3517" spans="1:20" x14ac:dyDescent="0.3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s="2">
        <v>43312</v>
      </c>
      <c r="O3517" t="str">
        <f>VLOOKUP(L3517,Location!$A$1:$D$157,2,FALSE)</f>
        <v>Nevada</v>
      </c>
      <c r="P3517" t="str">
        <f>VLOOKUP(L3517,Location!$A$1:$D$157,3,FALSE)</f>
        <v>West</v>
      </c>
      <c r="Q3517" t="str">
        <f>VLOOKUP(L3517,Location!$A$1:$D$157,4,FALSE)</f>
        <v>Small Market</v>
      </c>
      <c r="R3517" t="str">
        <f>VLOOKUP(M3517,Product!$A$1:$D$14,2,FALSE)</f>
        <v>Decaf Irish Cream</v>
      </c>
      <c r="S3517" t="str">
        <f>VLOOKUP(M3517,Product!$A$1:$D$14,3,FALSE)</f>
        <v>Coffee</v>
      </c>
      <c r="T3517" t="str">
        <f>VLOOKUP(M3517,Product!$A$1:$D$14,4,FALSE)</f>
        <v>Decaf</v>
      </c>
    </row>
    <row r="3518" spans="1:20" x14ac:dyDescent="0.3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s="2">
        <v>43312</v>
      </c>
      <c r="O3518" t="str">
        <f>VLOOKUP(L3518,Location!$A$1:$D$157,2,FALSE)</f>
        <v>Nevada</v>
      </c>
      <c r="P3518" t="str">
        <f>VLOOKUP(L3518,Location!$A$1:$D$157,3,FALSE)</f>
        <v>West</v>
      </c>
      <c r="Q3518" t="str">
        <f>VLOOKUP(L3518,Location!$A$1:$D$157,4,FALSE)</f>
        <v>Small Market</v>
      </c>
      <c r="R3518" t="str">
        <f>VLOOKUP(M3518,Product!$A$1:$D$14,2,FALSE)</f>
        <v>Caffe Latte</v>
      </c>
      <c r="S3518" t="str">
        <f>VLOOKUP(M3518,Product!$A$1:$D$14,3,FALSE)</f>
        <v>Espresso</v>
      </c>
      <c r="T3518" t="str">
        <f>VLOOKUP(M3518,Product!$A$1:$D$14,4,FALSE)</f>
        <v>Regular</v>
      </c>
    </row>
    <row r="3519" spans="1:20" x14ac:dyDescent="0.3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s="2">
        <v>43312</v>
      </c>
      <c r="O3519" t="str">
        <f>VLOOKUP(L3519,Location!$A$1:$D$157,2,FALSE)</f>
        <v>Nevada</v>
      </c>
      <c r="P3519" t="str">
        <f>VLOOKUP(L3519,Location!$A$1:$D$157,3,FALSE)</f>
        <v>West</v>
      </c>
      <c r="Q3519" t="str">
        <f>VLOOKUP(L3519,Location!$A$1:$D$157,4,FALSE)</f>
        <v>Small Market</v>
      </c>
      <c r="R3519" t="str">
        <f>VLOOKUP(M3519,Product!$A$1:$D$14,2,FALSE)</f>
        <v>Caffe Mocha</v>
      </c>
      <c r="S3519" t="str">
        <f>VLOOKUP(M3519,Product!$A$1:$D$14,3,FALSE)</f>
        <v>Espresso</v>
      </c>
      <c r="T3519" t="str">
        <f>VLOOKUP(M3519,Product!$A$1:$D$14,4,FALSE)</f>
        <v>Regular</v>
      </c>
    </row>
    <row r="3520" spans="1:20" x14ac:dyDescent="0.3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s="2">
        <v>43312</v>
      </c>
      <c r="O3520" t="str">
        <f>VLOOKUP(L3520,Location!$A$1:$D$157,2,FALSE)</f>
        <v>Nevada</v>
      </c>
      <c r="P3520" t="str">
        <f>VLOOKUP(L3520,Location!$A$1:$D$157,3,FALSE)</f>
        <v>West</v>
      </c>
      <c r="Q3520" t="str">
        <f>VLOOKUP(L3520,Location!$A$1:$D$157,4,FALSE)</f>
        <v>Small Market</v>
      </c>
      <c r="R3520" t="str">
        <f>VLOOKUP(M3520,Product!$A$1:$D$14,2,FALSE)</f>
        <v>Decaf Espresso</v>
      </c>
      <c r="S3520" t="str">
        <f>VLOOKUP(M3520,Product!$A$1:$D$14,3,FALSE)</f>
        <v>Espresso</v>
      </c>
      <c r="T3520" t="str">
        <f>VLOOKUP(M3520,Product!$A$1:$D$14,4,FALSE)</f>
        <v>Decaf</v>
      </c>
    </row>
    <row r="3521" spans="1:20" x14ac:dyDescent="0.3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2">
        <v>43312</v>
      </c>
      <c r="O3521" t="str">
        <f>VLOOKUP(L3521,Location!$A$1:$D$157,2,FALSE)</f>
        <v>Oregon</v>
      </c>
      <c r="P3521" t="str">
        <f>VLOOKUP(L3521,Location!$A$1:$D$157,3,FALSE)</f>
        <v>West</v>
      </c>
      <c r="Q3521" t="str">
        <f>VLOOKUP(L3521,Location!$A$1:$D$157,4,FALSE)</f>
        <v>Small Market</v>
      </c>
      <c r="R3521" t="str">
        <f>VLOOKUP(M3521,Product!$A$1:$D$14,2,FALSE)</f>
        <v>Darjeeling</v>
      </c>
      <c r="S3521" t="str">
        <f>VLOOKUP(M3521,Product!$A$1:$D$14,3,FALSE)</f>
        <v>Tea</v>
      </c>
      <c r="T3521" t="str">
        <f>VLOOKUP(M3521,Product!$A$1:$D$14,4,FALSE)</f>
        <v>Regular</v>
      </c>
    </row>
    <row r="3522" spans="1:20" x14ac:dyDescent="0.3">
      <c r="A3522">
        <v>144</v>
      </c>
      <c r="B3522">
        <v>172</v>
      </c>
      <c r="C3522">
        <v>283</v>
      </c>
      <c r="D3522">
        <v>147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s="2">
        <v>43312</v>
      </c>
      <c r="O3522" t="str">
        <f>VLOOKUP(L3522,Location!$A$1:$D$157,2,FALSE)</f>
        <v>Oregon</v>
      </c>
      <c r="P3522" t="str">
        <f>VLOOKUP(L3522,Location!$A$1:$D$157,3,FALSE)</f>
        <v>West</v>
      </c>
      <c r="Q3522" t="str">
        <f>VLOOKUP(L3522,Location!$A$1:$D$157,4,FALSE)</f>
        <v>Small Market</v>
      </c>
      <c r="R3522" t="str">
        <f>VLOOKUP(M3522,Product!$A$1:$D$14,2,FALSE)</f>
        <v>Earl Grey</v>
      </c>
      <c r="S3522" t="str">
        <f>VLOOKUP(M3522,Product!$A$1:$D$14,3,FALSE)</f>
        <v>Tea</v>
      </c>
      <c r="T3522" t="str">
        <f>VLOOKUP(M3522,Product!$A$1:$D$14,4,FALSE)</f>
        <v>Regular</v>
      </c>
    </row>
    <row r="3523" spans="1:20" x14ac:dyDescent="0.3">
      <c r="A3523">
        <v>141</v>
      </c>
      <c r="B3523">
        <v>161</v>
      </c>
      <c r="C3523">
        <v>275</v>
      </c>
      <c r="D3523">
        <v>160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s="2">
        <v>43312</v>
      </c>
      <c r="O3523" t="str">
        <f>VLOOKUP(L3523,Location!$A$1:$D$157,2,FALSE)</f>
        <v>Oregon</v>
      </c>
      <c r="P3523" t="str">
        <f>VLOOKUP(L3523,Location!$A$1:$D$157,3,FALSE)</f>
        <v>West</v>
      </c>
      <c r="Q3523" t="str">
        <f>VLOOKUP(L3523,Location!$A$1:$D$157,4,FALSE)</f>
        <v>Small Market</v>
      </c>
      <c r="R3523" t="str">
        <f>VLOOKUP(M3523,Product!$A$1:$D$14,2,FALSE)</f>
        <v>Green Tea</v>
      </c>
      <c r="S3523" t="str">
        <f>VLOOKUP(M3523,Product!$A$1:$D$14,3,FALSE)</f>
        <v>Tea</v>
      </c>
      <c r="T3523" t="str">
        <f>VLOOKUP(M3523,Product!$A$1:$D$14,4,FALSE)</f>
        <v>Regular</v>
      </c>
    </row>
    <row r="3524" spans="1:20" x14ac:dyDescent="0.3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s="2">
        <v>43312</v>
      </c>
      <c r="O3524" t="str">
        <f>VLOOKUP(L3524,Location!$A$1:$D$157,2,FALSE)</f>
        <v>Oregon</v>
      </c>
      <c r="P3524" t="str">
        <f>VLOOKUP(L3524,Location!$A$1:$D$157,3,FALSE)</f>
        <v>West</v>
      </c>
      <c r="Q3524" t="str">
        <f>VLOOKUP(L3524,Location!$A$1:$D$157,4,FALSE)</f>
        <v>Small Market</v>
      </c>
      <c r="R3524" t="str">
        <f>VLOOKUP(M3524,Product!$A$1:$D$14,2,FALSE)</f>
        <v>Chamomile</v>
      </c>
      <c r="S3524" t="str">
        <f>VLOOKUP(M3524,Product!$A$1:$D$14,3,FALSE)</f>
        <v>Herbal Tea</v>
      </c>
      <c r="T3524" t="str">
        <f>VLOOKUP(M3524,Product!$A$1:$D$14,4,FALSE)</f>
        <v>Decaf</v>
      </c>
    </row>
    <row r="3525" spans="1:20" x14ac:dyDescent="0.3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s="2">
        <v>43312</v>
      </c>
      <c r="O3525" t="str">
        <f>VLOOKUP(L3525,Location!$A$1:$D$157,2,FALSE)</f>
        <v>Oregon</v>
      </c>
      <c r="P3525" t="str">
        <f>VLOOKUP(L3525,Location!$A$1:$D$157,3,FALSE)</f>
        <v>West</v>
      </c>
      <c r="Q3525" t="str">
        <f>VLOOKUP(L3525,Location!$A$1:$D$157,4,FALSE)</f>
        <v>Small Market</v>
      </c>
      <c r="R3525" t="str">
        <f>VLOOKUP(M3525,Product!$A$1:$D$14,2,FALSE)</f>
        <v>Lemon</v>
      </c>
      <c r="S3525" t="str">
        <f>VLOOKUP(M3525,Product!$A$1:$D$14,3,FALSE)</f>
        <v>Herbal Tea</v>
      </c>
      <c r="T3525" t="str">
        <f>VLOOKUP(M3525,Product!$A$1:$D$14,4,FALSE)</f>
        <v>Decaf</v>
      </c>
    </row>
    <row r="3526" spans="1:20" x14ac:dyDescent="0.3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s="2">
        <v>43312</v>
      </c>
      <c r="O3526" t="str">
        <f>VLOOKUP(L3526,Location!$A$1:$D$157,2,FALSE)</f>
        <v>Oregon</v>
      </c>
      <c r="P3526" t="str">
        <f>VLOOKUP(L3526,Location!$A$1:$D$157,3,FALSE)</f>
        <v>West</v>
      </c>
      <c r="Q3526" t="str">
        <f>VLOOKUP(L3526,Location!$A$1:$D$157,4,FALSE)</f>
        <v>Small Market</v>
      </c>
      <c r="R3526" t="str">
        <f>VLOOKUP(M3526,Product!$A$1:$D$14,2,FALSE)</f>
        <v>Amaretto</v>
      </c>
      <c r="S3526" t="str">
        <f>VLOOKUP(M3526,Product!$A$1:$D$14,3,FALSE)</f>
        <v>Coffee</v>
      </c>
      <c r="T3526" t="str">
        <f>VLOOKUP(M3526,Product!$A$1:$D$14,4,FALSE)</f>
        <v>Regular</v>
      </c>
    </row>
    <row r="3527" spans="1:20" x14ac:dyDescent="0.3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s="2">
        <v>43312</v>
      </c>
      <c r="O3527" t="str">
        <f>VLOOKUP(L3527,Location!$A$1:$D$157,2,FALSE)</f>
        <v>Oregon</v>
      </c>
      <c r="P3527" t="str">
        <f>VLOOKUP(L3527,Location!$A$1:$D$157,3,FALSE)</f>
        <v>West</v>
      </c>
      <c r="Q3527" t="str">
        <f>VLOOKUP(L3527,Location!$A$1:$D$157,4,FALSE)</f>
        <v>Small Market</v>
      </c>
      <c r="R3527" t="str">
        <f>VLOOKUP(M3527,Product!$A$1:$D$14,2,FALSE)</f>
        <v>Columbian</v>
      </c>
      <c r="S3527" t="str">
        <f>VLOOKUP(M3527,Product!$A$1:$D$14,3,FALSE)</f>
        <v>Coffee</v>
      </c>
      <c r="T3527" t="str">
        <f>VLOOKUP(M3527,Product!$A$1:$D$14,4,FALSE)</f>
        <v>Regular</v>
      </c>
    </row>
    <row r="3528" spans="1:20" x14ac:dyDescent="0.3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s="2">
        <v>43312</v>
      </c>
      <c r="O3528" t="str">
        <f>VLOOKUP(L3528,Location!$A$1:$D$157,2,FALSE)</f>
        <v>Oregon</v>
      </c>
      <c r="P3528" t="str">
        <f>VLOOKUP(L3528,Location!$A$1:$D$157,3,FALSE)</f>
        <v>West</v>
      </c>
      <c r="Q3528" t="str">
        <f>VLOOKUP(L3528,Location!$A$1:$D$157,4,FALSE)</f>
        <v>Small Market</v>
      </c>
      <c r="R3528" t="str">
        <f>VLOOKUP(M3528,Product!$A$1:$D$14,2,FALSE)</f>
        <v>Decaf Irish Cream</v>
      </c>
      <c r="S3528" t="str">
        <f>VLOOKUP(M3528,Product!$A$1:$D$14,3,FALSE)</f>
        <v>Coffee</v>
      </c>
      <c r="T3528" t="str">
        <f>VLOOKUP(M3528,Product!$A$1:$D$14,4,FALSE)</f>
        <v>Decaf</v>
      </c>
    </row>
    <row r="3529" spans="1:20" x14ac:dyDescent="0.3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s="2">
        <v>43312</v>
      </c>
      <c r="O3529" t="str">
        <f>VLOOKUP(L3529,Location!$A$1:$D$157,2,FALSE)</f>
        <v>Oregon</v>
      </c>
      <c r="P3529" t="str">
        <f>VLOOKUP(L3529,Location!$A$1:$D$157,3,FALSE)</f>
        <v>West</v>
      </c>
      <c r="Q3529" t="str">
        <f>VLOOKUP(L3529,Location!$A$1:$D$157,4,FALSE)</f>
        <v>Small Market</v>
      </c>
      <c r="R3529" t="str">
        <f>VLOOKUP(M3529,Product!$A$1:$D$14,2,FALSE)</f>
        <v>Caffe Latte</v>
      </c>
      <c r="S3529" t="str">
        <f>VLOOKUP(M3529,Product!$A$1:$D$14,3,FALSE)</f>
        <v>Espresso</v>
      </c>
      <c r="T3529" t="str">
        <f>VLOOKUP(M3529,Product!$A$1:$D$14,4,FALSE)</f>
        <v>Regular</v>
      </c>
    </row>
    <row r="3530" spans="1:20" x14ac:dyDescent="0.3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s="2">
        <v>43312</v>
      </c>
      <c r="O3530" t="str">
        <f>VLOOKUP(L3530,Location!$A$1:$D$157,2,FALSE)</f>
        <v>Oregon</v>
      </c>
      <c r="P3530" t="str">
        <f>VLOOKUP(L3530,Location!$A$1:$D$157,3,FALSE)</f>
        <v>West</v>
      </c>
      <c r="Q3530" t="str">
        <f>VLOOKUP(L3530,Location!$A$1:$D$157,4,FALSE)</f>
        <v>Small Market</v>
      </c>
      <c r="R3530" t="str">
        <f>VLOOKUP(M3530,Product!$A$1:$D$14,2,FALSE)</f>
        <v>Caffe Mocha</v>
      </c>
      <c r="S3530" t="str">
        <f>VLOOKUP(M3530,Product!$A$1:$D$14,3,FALSE)</f>
        <v>Espresso</v>
      </c>
      <c r="T3530" t="str">
        <f>VLOOKUP(M3530,Product!$A$1:$D$14,4,FALSE)</f>
        <v>Regular</v>
      </c>
    </row>
    <row r="3531" spans="1:20" x14ac:dyDescent="0.3">
      <c r="A3531">
        <v>112</v>
      </c>
      <c r="B3531">
        <v>146</v>
      </c>
      <c r="C3531">
        <v>288</v>
      </c>
      <c r="D3531">
        <v>117</v>
      </c>
      <c r="E3531">
        <v>60</v>
      </c>
      <c r="F3531">
        <v>40</v>
      </c>
      <c r="G3531">
        <v>1292</v>
      </c>
      <c r="H3531">
        <v>90</v>
      </c>
      <c r="I3531">
        <v>75</v>
      </c>
      <c r="J3531">
        <v>140</v>
      </c>
      <c r="K3531">
        <v>270</v>
      </c>
      <c r="L3531">
        <v>541</v>
      </c>
      <c r="M3531">
        <v>6</v>
      </c>
      <c r="N3531" s="2">
        <v>43312</v>
      </c>
      <c r="O3531" t="str">
        <f>VLOOKUP(L3531,Location!$A$1:$D$157,2,FALSE)</f>
        <v>Oregon</v>
      </c>
      <c r="P3531" t="str">
        <f>VLOOKUP(L3531,Location!$A$1:$D$157,3,FALSE)</f>
        <v>West</v>
      </c>
      <c r="Q3531" t="str">
        <f>VLOOKUP(L3531,Location!$A$1:$D$157,4,FALSE)</f>
        <v>Small Market</v>
      </c>
      <c r="R3531" t="str">
        <f>VLOOKUP(M3531,Product!$A$1:$D$14,2,FALSE)</f>
        <v>Decaf Espresso</v>
      </c>
      <c r="S3531" t="str">
        <f>VLOOKUP(M3531,Product!$A$1:$D$14,3,FALSE)</f>
        <v>Espresso</v>
      </c>
      <c r="T3531" t="str">
        <f>VLOOKUP(M3531,Product!$A$1:$D$14,4,FALSE)</f>
        <v>Decaf</v>
      </c>
    </row>
    <row r="3532" spans="1:20" x14ac:dyDescent="0.3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s="2">
        <v>43312</v>
      </c>
      <c r="O3532" t="str">
        <f>VLOOKUP(L3532,Location!$A$1:$D$157,2,FALSE)</f>
        <v>Washington</v>
      </c>
      <c r="P3532" t="str">
        <f>VLOOKUP(L3532,Location!$A$1:$D$157,3,FALSE)</f>
        <v>West</v>
      </c>
      <c r="Q3532" t="str">
        <f>VLOOKUP(L3532,Location!$A$1:$D$157,4,FALSE)</f>
        <v>Small Market</v>
      </c>
      <c r="R3532" t="str">
        <f>VLOOKUP(M3532,Product!$A$1:$D$14,2,FALSE)</f>
        <v>Darjeeling</v>
      </c>
      <c r="S3532" t="str">
        <f>VLOOKUP(M3532,Product!$A$1:$D$14,3,FALSE)</f>
        <v>Tea</v>
      </c>
      <c r="T3532" t="str">
        <f>VLOOKUP(M3532,Product!$A$1:$D$14,4,FALSE)</f>
        <v>Regular</v>
      </c>
    </row>
    <row r="3533" spans="1:20" x14ac:dyDescent="0.3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2">
        <v>43312</v>
      </c>
      <c r="O3533" t="str">
        <f>VLOOKUP(L3533,Location!$A$1:$D$157,2,FALSE)</f>
        <v>Washington</v>
      </c>
      <c r="P3533" t="str">
        <f>VLOOKUP(L3533,Location!$A$1:$D$157,3,FALSE)</f>
        <v>West</v>
      </c>
      <c r="Q3533" t="str">
        <f>VLOOKUP(L3533,Location!$A$1:$D$157,4,FALSE)</f>
        <v>Small Market</v>
      </c>
      <c r="R3533" t="str">
        <f>VLOOKUP(M3533,Product!$A$1:$D$14,2,FALSE)</f>
        <v>Earl Grey</v>
      </c>
      <c r="S3533" t="str">
        <f>VLOOKUP(M3533,Product!$A$1:$D$14,3,FALSE)</f>
        <v>Tea</v>
      </c>
      <c r="T3533" t="str">
        <f>VLOOKUP(M3533,Product!$A$1:$D$14,4,FALSE)</f>
        <v>Regular</v>
      </c>
    </row>
    <row r="3534" spans="1:20" x14ac:dyDescent="0.3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s="2">
        <v>43312</v>
      </c>
      <c r="O3534" t="str">
        <f>VLOOKUP(L3534,Location!$A$1:$D$157,2,FALSE)</f>
        <v>Washington</v>
      </c>
      <c r="P3534" t="str">
        <f>VLOOKUP(L3534,Location!$A$1:$D$157,3,FALSE)</f>
        <v>West</v>
      </c>
      <c r="Q3534" t="str">
        <f>VLOOKUP(L3534,Location!$A$1:$D$157,4,FALSE)</f>
        <v>Small Market</v>
      </c>
      <c r="R3534" t="str">
        <f>VLOOKUP(M3534,Product!$A$1:$D$14,2,FALSE)</f>
        <v>Green Tea</v>
      </c>
      <c r="S3534" t="str">
        <f>VLOOKUP(M3534,Product!$A$1:$D$14,3,FALSE)</f>
        <v>Tea</v>
      </c>
      <c r="T3534" t="str">
        <f>VLOOKUP(M3534,Product!$A$1:$D$14,4,FALSE)</f>
        <v>Regular</v>
      </c>
    </row>
    <row r="3535" spans="1:20" x14ac:dyDescent="0.3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s="2">
        <v>43312</v>
      </c>
      <c r="O3535" t="str">
        <f>VLOOKUP(L3535,Location!$A$1:$D$157,2,FALSE)</f>
        <v>Washington</v>
      </c>
      <c r="P3535" t="str">
        <f>VLOOKUP(L3535,Location!$A$1:$D$157,3,FALSE)</f>
        <v>West</v>
      </c>
      <c r="Q3535" t="str">
        <f>VLOOKUP(L3535,Location!$A$1:$D$157,4,FALSE)</f>
        <v>Small Market</v>
      </c>
      <c r="R3535" t="str">
        <f>VLOOKUP(M3535,Product!$A$1:$D$14,2,FALSE)</f>
        <v>Chamomile</v>
      </c>
      <c r="S3535" t="str">
        <f>VLOOKUP(M3535,Product!$A$1:$D$14,3,FALSE)</f>
        <v>Herbal Tea</v>
      </c>
      <c r="T3535" t="str">
        <f>VLOOKUP(M3535,Product!$A$1:$D$14,4,FALSE)</f>
        <v>Decaf</v>
      </c>
    </row>
    <row r="3536" spans="1:20" x14ac:dyDescent="0.3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s="2">
        <v>43312</v>
      </c>
      <c r="O3536" t="str">
        <f>VLOOKUP(L3536,Location!$A$1:$D$157,2,FALSE)</f>
        <v>Washington</v>
      </c>
      <c r="P3536" t="str">
        <f>VLOOKUP(L3536,Location!$A$1:$D$157,3,FALSE)</f>
        <v>West</v>
      </c>
      <c r="Q3536" t="str">
        <f>VLOOKUP(L3536,Location!$A$1:$D$157,4,FALSE)</f>
        <v>Small Market</v>
      </c>
      <c r="R3536" t="str">
        <f>VLOOKUP(M3536,Product!$A$1:$D$14,2,FALSE)</f>
        <v>Lemon</v>
      </c>
      <c r="S3536" t="str">
        <f>VLOOKUP(M3536,Product!$A$1:$D$14,3,FALSE)</f>
        <v>Herbal Tea</v>
      </c>
      <c r="T3536" t="str">
        <f>VLOOKUP(M3536,Product!$A$1:$D$14,4,FALSE)</f>
        <v>Decaf</v>
      </c>
    </row>
    <row r="3537" spans="1:20" x14ac:dyDescent="0.3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112</v>
      </c>
      <c r="J3537">
        <v>160</v>
      </c>
      <c r="K3537">
        <v>260</v>
      </c>
      <c r="L3537">
        <v>425</v>
      </c>
      <c r="M3537">
        <v>2</v>
      </c>
      <c r="N3537" s="2">
        <v>43312</v>
      </c>
      <c r="O3537" t="str">
        <f>VLOOKUP(L3537,Location!$A$1:$D$157,2,FALSE)</f>
        <v>Washington</v>
      </c>
      <c r="P3537" t="str">
        <f>VLOOKUP(L3537,Location!$A$1:$D$157,3,FALSE)</f>
        <v>West</v>
      </c>
      <c r="Q3537" t="str">
        <f>VLOOKUP(L3537,Location!$A$1:$D$157,4,FALSE)</f>
        <v>Small Market</v>
      </c>
      <c r="R3537" t="str">
        <f>VLOOKUP(M3537,Product!$A$1:$D$14,2,FALSE)</f>
        <v>Columbian</v>
      </c>
      <c r="S3537" t="str">
        <f>VLOOKUP(M3537,Product!$A$1:$D$14,3,FALSE)</f>
        <v>Coffee</v>
      </c>
      <c r="T3537" t="str">
        <f>VLOOKUP(M3537,Product!$A$1:$D$14,4,FALSE)</f>
        <v>Regular</v>
      </c>
    </row>
    <row r="3538" spans="1:20" x14ac:dyDescent="0.3">
      <c r="A3538">
        <v>47</v>
      </c>
      <c r="B3538">
        <v>184</v>
      </c>
      <c r="C3538">
        <v>314</v>
      </c>
      <c r="D3538">
        <v>89</v>
      </c>
      <c r="E3538">
        <v>140</v>
      </c>
      <c r="F3538">
        <v>120</v>
      </c>
      <c r="G3538">
        <v>705</v>
      </c>
      <c r="H3538">
        <v>100</v>
      </c>
      <c r="I3538">
        <v>156</v>
      </c>
      <c r="J3538">
        <v>230</v>
      </c>
      <c r="K3538">
        <v>390</v>
      </c>
      <c r="L3538">
        <v>360</v>
      </c>
      <c r="M3538">
        <v>3</v>
      </c>
      <c r="N3538" s="2">
        <v>43312</v>
      </c>
      <c r="O3538" t="str">
        <f>VLOOKUP(L3538,Location!$A$1:$D$157,2,FALSE)</f>
        <v>Washington</v>
      </c>
      <c r="P3538" t="str">
        <f>VLOOKUP(L3538,Location!$A$1:$D$157,3,FALSE)</f>
        <v>West</v>
      </c>
      <c r="Q3538" t="str">
        <f>VLOOKUP(L3538,Location!$A$1:$D$157,4,FALSE)</f>
        <v>Small Market</v>
      </c>
      <c r="R3538" t="str">
        <f>VLOOKUP(M3538,Product!$A$1:$D$14,2,FALSE)</f>
        <v>Decaf Irish Cream</v>
      </c>
      <c r="S3538" t="str">
        <f>VLOOKUP(M3538,Product!$A$1:$D$14,3,FALSE)</f>
        <v>Coffee</v>
      </c>
      <c r="T3538" t="str">
        <f>VLOOKUP(M3538,Product!$A$1:$D$14,4,FALSE)</f>
        <v>Decaf</v>
      </c>
    </row>
    <row r="3539" spans="1:20" x14ac:dyDescent="0.3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2">
        <v>43312</v>
      </c>
      <c r="O3539" t="str">
        <f>VLOOKUP(L3539,Location!$A$1:$D$157,2,FALSE)</f>
        <v>Washington</v>
      </c>
      <c r="P3539" t="str">
        <f>VLOOKUP(L3539,Location!$A$1:$D$157,3,FALSE)</f>
        <v>West</v>
      </c>
      <c r="Q3539" t="str">
        <f>VLOOKUP(L3539,Location!$A$1:$D$157,4,FALSE)</f>
        <v>Small Market</v>
      </c>
      <c r="R3539" t="str">
        <f>VLOOKUP(M3539,Product!$A$1:$D$14,2,FALSE)</f>
        <v>Caffe Latte</v>
      </c>
      <c r="S3539" t="str">
        <f>VLOOKUP(M3539,Product!$A$1:$D$14,3,FALSE)</f>
        <v>Espresso</v>
      </c>
      <c r="T3539" t="str">
        <f>VLOOKUP(M3539,Product!$A$1:$D$14,4,FALSE)</f>
        <v>Regular</v>
      </c>
    </row>
    <row r="3540" spans="1:20" x14ac:dyDescent="0.3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2">
        <v>43312</v>
      </c>
      <c r="O3540" t="str">
        <f>VLOOKUP(L3540,Location!$A$1:$D$157,2,FALSE)</f>
        <v>Washington</v>
      </c>
      <c r="P3540" t="str">
        <f>VLOOKUP(L3540,Location!$A$1:$D$157,3,FALSE)</f>
        <v>West</v>
      </c>
      <c r="Q3540" t="str">
        <f>VLOOKUP(L3540,Location!$A$1:$D$157,4,FALSE)</f>
        <v>Small Market</v>
      </c>
      <c r="R3540" t="str">
        <f>VLOOKUP(M3540,Product!$A$1:$D$14,2,FALSE)</f>
        <v>Caffe Mocha</v>
      </c>
      <c r="S3540" t="str">
        <f>VLOOKUP(M3540,Product!$A$1:$D$14,3,FALSE)</f>
        <v>Espresso</v>
      </c>
      <c r="T3540" t="str">
        <f>VLOOKUP(M3540,Product!$A$1:$D$14,4,FALSE)</f>
        <v>Regular</v>
      </c>
    </row>
    <row r="3541" spans="1:20" x14ac:dyDescent="0.3">
      <c r="A3541">
        <v>98</v>
      </c>
      <c r="B3541">
        <v>123</v>
      </c>
      <c r="C3541">
        <v>224</v>
      </c>
      <c r="D3541">
        <v>129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s="2">
        <v>43312</v>
      </c>
      <c r="O3541" t="str">
        <f>VLOOKUP(L3541,Location!$A$1:$D$157,2,FALSE)</f>
        <v>Washington</v>
      </c>
      <c r="P3541" t="str">
        <f>VLOOKUP(L3541,Location!$A$1:$D$157,3,FALSE)</f>
        <v>West</v>
      </c>
      <c r="Q3541" t="str">
        <f>VLOOKUP(L3541,Location!$A$1:$D$157,4,FALSE)</f>
        <v>Small Market</v>
      </c>
      <c r="R3541" t="str">
        <f>VLOOKUP(M3541,Product!$A$1:$D$14,2,FALSE)</f>
        <v>Decaf Espresso</v>
      </c>
      <c r="S3541" t="str">
        <f>VLOOKUP(M3541,Product!$A$1:$D$14,3,FALSE)</f>
        <v>Espresso</v>
      </c>
      <c r="T3541" t="str">
        <f>VLOOKUP(M3541,Product!$A$1:$D$14,4,FALSE)</f>
        <v>Decaf</v>
      </c>
    </row>
    <row r="3542" spans="1:20" x14ac:dyDescent="0.3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126</v>
      </c>
      <c r="J3542">
        <v>140</v>
      </c>
      <c r="K3542">
        <v>270</v>
      </c>
      <c r="L3542">
        <v>303</v>
      </c>
      <c r="M3542">
        <v>8</v>
      </c>
      <c r="N3542" s="2">
        <v>43343</v>
      </c>
      <c r="O3542" t="str">
        <f>VLOOKUP(L3542,Location!$A$1:$D$157,2,FALSE)</f>
        <v>Colorado</v>
      </c>
      <c r="P3542" t="str">
        <f>VLOOKUP(L3542,Location!$A$1:$D$157,3,FALSE)</f>
        <v>Central</v>
      </c>
      <c r="Q3542" t="str">
        <f>VLOOKUP(L3542,Location!$A$1:$D$157,4,FALSE)</f>
        <v>Major Market</v>
      </c>
      <c r="R3542" t="str">
        <f>VLOOKUP(M3542,Product!$A$1:$D$14,2,FALSE)</f>
        <v>Chamomile</v>
      </c>
      <c r="S3542" t="str">
        <f>VLOOKUP(M3542,Product!$A$1:$D$14,3,FALSE)</f>
        <v>Herbal Tea</v>
      </c>
      <c r="T3542" t="str">
        <f>VLOOKUP(M3542,Product!$A$1:$D$14,4,FALSE)</f>
        <v>Decaf</v>
      </c>
    </row>
    <row r="3543" spans="1:20" x14ac:dyDescent="0.3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s="2">
        <v>43343</v>
      </c>
      <c r="O3543" t="str">
        <f>VLOOKUP(L3543,Location!$A$1:$D$157,2,FALSE)</f>
        <v>Colorado</v>
      </c>
      <c r="P3543" t="str">
        <f>VLOOKUP(L3543,Location!$A$1:$D$157,3,FALSE)</f>
        <v>Central</v>
      </c>
      <c r="Q3543" t="str">
        <f>VLOOKUP(L3543,Location!$A$1:$D$157,4,FALSE)</f>
        <v>Major Market</v>
      </c>
      <c r="R3543" t="str">
        <f>VLOOKUP(M3543,Product!$A$1:$D$14,2,FALSE)</f>
        <v>Lemon</v>
      </c>
      <c r="S3543" t="str">
        <f>VLOOKUP(M3543,Product!$A$1:$D$14,3,FALSE)</f>
        <v>Herbal Tea</v>
      </c>
      <c r="T3543" t="str">
        <f>VLOOKUP(M3543,Product!$A$1:$D$14,4,FALSE)</f>
        <v>Decaf</v>
      </c>
    </row>
    <row r="3544" spans="1:20" x14ac:dyDescent="0.3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s="2">
        <v>43343</v>
      </c>
      <c r="O3544" t="str">
        <f>VLOOKUP(L3544,Location!$A$1:$D$157,2,FALSE)</f>
        <v>Colorado</v>
      </c>
      <c r="P3544" t="str">
        <f>VLOOKUP(L3544,Location!$A$1:$D$157,3,FALSE)</f>
        <v>Central</v>
      </c>
      <c r="Q3544" t="str">
        <f>VLOOKUP(L3544,Location!$A$1:$D$157,4,FALSE)</f>
        <v>Major Market</v>
      </c>
      <c r="R3544" t="str">
        <f>VLOOKUP(M3544,Product!$A$1:$D$14,2,FALSE)</f>
        <v>Mint</v>
      </c>
      <c r="S3544" t="str">
        <f>VLOOKUP(M3544,Product!$A$1:$D$14,3,FALSE)</f>
        <v>Herbal Tea</v>
      </c>
      <c r="T3544" t="str">
        <f>VLOOKUP(M3544,Product!$A$1:$D$14,4,FALSE)</f>
        <v>Decaf</v>
      </c>
    </row>
    <row r="3545" spans="1:20" x14ac:dyDescent="0.3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s="2">
        <v>43343</v>
      </c>
      <c r="O3545" t="str">
        <f>VLOOKUP(L3545,Location!$A$1:$D$157,2,FALSE)</f>
        <v>Colorado</v>
      </c>
      <c r="P3545" t="str">
        <f>VLOOKUP(L3545,Location!$A$1:$D$157,3,FALSE)</f>
        <v>Central</v>
      </c>
      <c r="Q3545" t="str">
        <f>VLOOKUP(L3545,Location!$A$1:$D$157,4,FALSE)</f>
        <v>Major Market</v>
      </c>
      <c r="R3545" t="str">
        <f>VLOOKUP(M3545,Product!$A$1:$D$14,2,FALSE)</f>
        <v>Darjeeling</v>
      </c>
      <c r="S3545" t="str">
        <f>VLOOKUP(M3545,Product!$A$1:$D$14,3,FALSE)</f>
        <v>Tea</v>
      </c>
      <c r="T3545" t="str">
        <f>VLOOKUP(M3545,Product!$A$1:$D$14,4,FALSE)</f>
        <v>Regular</v>
      </c>
    </row>
    <row r="3546" spans="1:20" x14ac:dyDescent="0.3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s="2">
        <v>43343</v>
      </c>
      <c r="O3546" t="str">
        <f>VLOOKUP(L3546,Location!$A$1:$D$157,2,FALSE)</f>
        <v>Colorado</v>
      </c>
      <c r="P3546" t="str">
        <f>VLOOKUP(L3546,Location!$A$1:$D$157,3,FALSE)</f>
        <v>Central</v>
      </c>
      <c r="Q3546" t="str">
        <f>VLOOKUP(L3546,Location!$A$1:$D$157,4,FALSE)</f>
        <v>Major Market</v>
      </c>
      <c r="R3546" t="str">
        <f>VLOOKUP(M3546,Product!$A$1:$D$14,2,FALSE)</f>
        <v>Earl Grey</v>
      </c>
      <c r="S3546" t="str">
        <f>VLOOKUP(M3546,Product!$A$1:$D$14,3,FALSE)</f>
        <v>Tea</v>
      </c>
      <c r="T3546" t="str">
        <f>VLOOKUP(M3546,Product!$A$1:$D$14,4,FALSE)</f>
        <v>Regular</v>
      </c>
    </row>
    <row r="3547" spans="1:20" x14ac:dyDescent="0.3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s="2">
        <v>43343</v>
      </c>
      <c r="O3547" t="str">
        <f>VLOOKUP(L3547,Location!$A$1:$D$157,2,FALSE)</f>
        <v>Colorado</v>
      </c>
      <c r="P3547" t="str">
        <f>VLOOKUP(L3547,Location!$A$1:$D$157,3,FALSE)</f>
        <v>Central</v>
      </c>
      <c r="Q3547" t="str">
        <f>VLOOKUP(L3547,Location!$A$1:$D$157,4,FALSE)</f>
        <v>Major Market</v>
      </c>
      <c r="R3547" t="str">
        <f>VLOOKUP(M3547,Product!$A$1:$D$14,2,FALSE)</f>
        <v>Green Tea</v>
      </c>
      <c r="S3547" t="str">
        <f>VLOOKUP(M3547,Product!$A$1:$D$14,3,FALSE)</f>
        <v>Tea</v>
      </c>
      <c r="T3547" t="str">
        <f>VLOOKUP(M3547,Product!$A$1:$D$14,4,FALSE)</f>
        <v>Regular</v>
      </c>
    </row>
    <row r="3548" spans="1:20" x14ac:dyDescent="0.3">
      <c r="A3548">
        <v>199</v>
      </c>
      <c r="B3548">
        <v>179</v>
      </c>
      <c r="C3548">
        <v>322</v>
      </c>
      <c r="D3548">
        <v>162</v>
      </c>
      <c r="E3548">
        <v>45</v>
      </c>
      <c r="F3548">
        <v>34</v>
      </c>
      <c r="G3548">
        <v>928</v>
      </c>
      <c r="H3548">
        <v>140</v>
      </c>
      <c r="I3548">
        <v>111</v>
      </c>
      <c r="J3548">
        <v>180</v>
      </c>
      <c r="K3548">
        <v>310</v>
      </c>
      <c r="L3548">
        <v>970</v>
      </c>
      <c r="M3548">
        <v>1</v>
      </c>
      <c r="N3548" s="2">
        <v>43343</v>
      </c>
      <c r="O3548" t="str">
        <f>VLOOKUP(L3548,Location!$A$1:$D$157,2,FALSE)</f>
        <v>Colorado</v>
      </c>
      <c r="P3548" t="str">
        <f>VLOOKUP(L3548,Location!$A$1:$D$157,3,FALSE)</f>
        <v>Central</v>
      </c>
      <c r="Q3548" t="str">
        <f>VLOOKUP(L3548,Location!$A$1:$D$157,4,FALSE)</f>
        <v>Major Market</v>
      </c>
      <c r="R3548" t="str">
        <f>VLOOKUP(M3548,Product!$A$1:$D$14,2,FALSE)</f>
        <v>Amaretto</v>
      </c>
      <c r="S3548" t="str">
        <f>VLOOKUP(M3548,Product!$A$1:$D$14,3,FALSE)</f>
        <v>Coffee</v>
      </c>
      <c r="T3548" t="str">
        <f>VLOOKUP(M3548,Product!$A$1:$D$14,4,FALSE)</f>
        <v>Regular</v>
      </c>
    </row>
    <row r="3549" spans="1:20" x14ac:dyDescent="0.3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s="2">
        <v>43343</v>
      </c>
      <c r="O3549" t="str">
        <f>VLOOKUP(L3549,Location!$A$1:$D$157,2,FALSE)</f>
        <v>Colorado</v>
      </c>
      <c r="P3549" t="str">
        <f>VLOOKUP(L3549,Location!$A$1:$D$157,3,FALSE)</f>
        <v>Central</v>
      </c>
      <c r="Q3549" t="str">
        <f>VLOOKUP(L3549,Location!$A$1:$D$157,4,FALSE)</f>
        <v>Major Market</v>
      </c>
      <c r="R3549" t="str">
        <f>VLOOKUP(M3549,Product!$A$1:$D$14,2,FALSE)</f>
        <v>Columbian</v>
      </c>
      <c r="S3549" t="str">
        <f>VLOOKUP(M3549,Product!$A$1:$D$14,3,FALSE)</f>
        <v>Coffee</v>
      </c>
      <c r="T3549" t="str">
        <f>VLOOKUP(M3549,Product!$A$1:$D$14,4,FALSE)</f>
        <v>Regular</v>
      </c>
    </row>
    <row r="3550" spans="1:20" x14ac:dyDescent="0.3">
      <c r="A3550">
        <v>157</v>
      </c>
      <c r="B3550">
        <v>145</v>
      </c>
      <c r="C3550">
        <v>261</v>
      </c>
      <c r="D3550">
        <v>96</v>
      </c>
      <c r="E3550">
        <v>39</v>
      </c>
      <c r="F3550">
        <v>28</v>
      </c>
      <c r="G3550">
        <v>981</v>
      </c>
      <c r="H3550">
        <v>120</v>
      </c>
      <c r="I3550">
        <v>84</v>
      </c>
      <c r="J3550">
        <v>150</v>
      </c>
      <c r="K3550">
        <v>250</v>
      </c>
      <c r="L3550">
        <v>720</v>
      </c>
      <c r="M3550">
        <v>3</v>
      </c>
      <c r="N3550" s="2">
        <v>43343</v>
      </c>
      <c r="O3550" t="str">
        <f>VLOOKUP(L3550,Location!$A$1:$D$157,2,FALSE)</f>
        <v>Colorado</v>
      </c>
      <c r="P3550" t="str">
        <f>VLOOKUP(L3550,Location!$A$1:$D$157,3,FALSE)</f>
        <v>Central</v>
      </c>
      <c r="Q3550" t="str">
        <f>VLOOKUP(L3550,Location!$A$1:$D$157,4,FALSE)</f>
        <v>Major Market</v>
      </c>
      <c r="R3550" t="str">
        <f>VLOOKUP(M3550,Product!$A$1:$D$14,2,FALSE)</f>
        <v>Decaf Irish Cream</v>
      </c>
      <c r="S3550" t="str">
        <f>VLOOKUP(M3550,Product!$A$1:$D$14,3,FALSE)</f>
        <v>Coffee</v>
      </c>
      <c r="T3550" t="str">
        <f>VLOOKUP(M3550,Product!$A$1:$D$14,4,FALSE)</f>
        <v>Decaf</v>
      </c>
    </row>
    <row r="3551" spans="1:20" x14ac:dyDescent="0.3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s="2">
        <v>43343</v>
      </c>
      <c r="O3551" t="str">
        <f>VLOOKUP(L3551,Location!$A$1:$D$157,2,FALSE)</f>
        <v>Colorado</v>
      </c>
      <c r="P3551" t="str">
        <f>VLOOKUP(L3551,Location!$A$1:$D$157,3,FALSE)</f>
        <v>Central</v>
      </c>
      <c r="Q3551" t="str">
        <f>VLOOKUP(L3551,Location!$A$1:$D$157,4,FALSE)</f>
        <v>Major Market</v>
      </c>
      <c r="R3551" t="str">
        <f>VLOOKUP(M3551,Product!$A$1:$D$14,2,FALSE)</f>
        <v>Caffe Mocha</v>
      </c>
      <c r="S3551" t="str">
        <f>VLOOKUP(M3551,Product!$A$1:$D$14,3,FALSE)</f>
        <v>Espresso</v>
      </c>
      <c r="T3551" t="str">
        <f>VLOOKUP(M3551,Product!$A$1:$D$14,4,FALSE)</f>
        <v>Regular</v>
      </c>
    </row>
    <row r="3552" spans="1:20" x14ac:dyDescent="0.3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s="2">
        <v>43343</v>
      </c>
      <c r="O3552" t="str">
        <f>VLOOKUP(L3552,Location!$A$1:$D$157,2,FALSE)</f>
        <v>Colorado</v>
      </c>
      <c r="P3552" t="str">
        <f>VLOOKUP(L3552,Location!$A$1:$D$157,3,FALSE)</f>
        <v>Central</v>
      </c>
      <c r="Q3552" t="str">
        <f>VLOOKUP(L3552,Location!$A$1:$D$157,4,FALSE)</f>
        <v>Major Market</v>
      </c>
      <c r="R3552" t="str">
        <f>VLOOKUP(M3552,Product!$A$1:$D$14,2,FALSE)</f>
        <v>Decaf Espresso</v>
      </c>
      <c r="S3552" t="str">
        <f>VLOOKUP(M3552,Product!$A$1:$D$14,3,FALSE)</f>
        <v>Espresso</v>
      </c>
      <c r="T3552" t="str">
        <f>VLOOKUP(M3552,Product!$A$1:$D$14,4,FALSE)</f>
        <v>Decaf</v>
      </c>
    </row>
    <row r="3553" spans="1:20" x14ac:dyDescent="0.3">
      <c r="A3553">
        <v>197</v>
      </c>
      <c r="B3553">
        <v>179</v>
      </c>
      <c r="C3553">
        <v>322</v>
      </c>
      <c r="D3553">
        <v>174</v>
      </c>
      <c r="E3553">
        <v>46</v>
      </c>
      <c r="F3553">
        <v>34</v>
      </c>
      <c r="G3553">
        <v>928</v>
      </c>
      <c r="H3553">
        <v>140</v>
      </c>
      <c r="I3553">
        <v>57</v>
      </c>
      <c r="J3553">
        <v>160</v>
      </c>
      <c r="K3553">
        <v>260</v>
      </c>
      <c r="L3553">
        <v>312</v>
      </c>
      <c r="M3553">
        <v>8</v>
      </c>
      <c r="N3553" s="2">
        <v>43343</v>
      </c>
      <c r="O3553" t="str">
        <f>VLOOKUP(L3553,Location!$A$1:$D$157,2,FALSE)</f>
        <v>Illinois</v>
      </c>
      <c r="P3553" t="str">
        <f>VLOOKUP(L3553,Location!$A$1:$D$157,3,FALSE)</f>
        <v>Central</v>
      </c>
      <c r="Q3553" t="str">
        <f>VLOOKUP(L3553,Location!$A$1:$D$157,4,FALSE)</f>
        <v>Major Market</v>
      </c>
      <c r="R3553" t="str">
        <f>VLOOKUP(M3553,Product!$A$1:$D$14,2,FALSE)</f>
        <v>Chamomile</v>
      </c>
      <c r="S3553" t="str">
        <f>VLOOKUP(M3553,Product!$A$1:$D$14,3,FALSE)</f>
        <v>Herbal Tea</v>
      </c>
      <c r="T3553" t="str">
        <f>VLOOKUP(M3553,Product!$A$1:$D$14,4,FALSE)</f>
        <v>Decaf</v>
      </c>
    </row>
    <row r="3554" spans="1:20" x14ac:dyDescent="0.3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s="2">
        <v>43343</v>
      </c>
      <c r="O3554" t="str">
        <f>VLOOKUP(L3554,Location!$A$1:$D$157,2,FALSE)</f>
        <v>Illinois</v>
      </c>
      <c r="P3554" t="str">
        <f>VLOOKUP(L3554,Location!$A$1:$D$157,3,FALSE)</f>
        <v>Central</v>
      </c>
      <c r="Q3554" t="str">
        <f>VLOOKUP(L3554,Location!$A$1:$D$157,4,FALSE)</f>
        <v>Major Market</v>
      </c>
      <c r="R3554" t="str">
        <f>VLOOKUP(M3554,Product!$A$1:$D$14,2,FALSE)</f>
        <v>Lemon</v>
      </c>
      <c r="S3554" t="str">
        <f>VLOOKUP(M3554,Product!$A$1:$D$14,3,FALSE)</f>
        <v>Herbal Tea</v>
      </c>
      <c r="T3554" t="str">
        <f>VLOOKUP(M3554,Product!$A$1:$D$14,4,FALSE)</f>
        <v>Decaf</v>
      </c>
    </row>
    <row r="3555" spans="1:20" x14ac:dyDescent="0.3">
      <c r="A3555">
        <v>157</v>
      </c>
      <c r="B3555">
        <v>145</v>
      </c>
      <c r="C3555">
        <v>261</v>
      </c>
      <c r="D3555">
        <v>87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s="2">
        <v>43343</v>
      </c>
      <c r="O3555" t="str">
        <f>VLOOKUP(L3555,Location!$A$1:$D$157,2,FALSE)</f>
        <v>Illinois</v>
      </c>
      <c r="P3555" t="str">
        <f>VLOOKUP(L3555,Location!$A$1:$D$157,3,FALSE)</f>
        <v>Central</v>
      </c>
      <c r="Q3555" t="str">
        <f>VLOOKUP(L3555,Location!$A$1:$D$157,4,FALSE)</f>
        <v>Major Market</v>
      </c>
      <c r="R3555" t="str">
        <f>VLOOKUP(M3555,Product!$A$1:$D$14,2,FALSE)</f>
        <v>Mint</v>
      </c>
      <c r="S3555" t="str">
        <f>VLOOKUP(M3555,Product!$A$1:$D$14,3,FALSE)</f>
        <v>Herbal Tea</v>
      </c>
      <c r="T3555" t="str">
        <f>VLOOKUP(M3555,Product!$A$1:$D$14,4,FALSE)</f>
        <v>Decaf</v>
      </c>
    </row>
    <row r="3556" spans="1:20" x14ac:dyDescent="0.3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s="2">
        <v>43343</v>
      </c>
      <c r="O3556" t="str">
        <f>VLOOKUP(L3556,Location!$A$1:$D$157,2,FALSE)</f>
        <v>Illinois</v>
      </c>
      <c r="P3556" t="str">
        <f>VLOOKUP(L3556,Location!$A$1:$D$157,3,FALSE)</f>
        <v>Central</v>
      </c>
      <c r="Q3556" t="str">
        <f>VLOOKUP(L3556,Location!$A$1:$D$157,4,FALSE)</f>
        <v>Major Market</v>
      </c>
      <c r="R3556" t="str">
        <f>VLOOKUP(M3556,Product!$A$1:$D$14,2,FALSE)</f>
        <v>Darjeeling</v>
      </c>
      <c r="S3556" t="str">
        <f>VLOOKUP(M3556,Product!$A$1:$D$14,3,FALSE)</f>
        <v>Tea</v>
      </c>
      <c r="T3556" t="str">
        <f>VLOOKUP(M3556,Product!$A$1:$D$14,4,FALSE)</f>
        <v>Regular</v>
      </c>
    </row>
    <row r="3557" spans="1:20" x14ac:dyDescent="0.3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s="2">
        <v>43343</v>
      </c>
      <c r="O3557" t="str">
        <f>VLOOKUP(L3557,Location!$A$1:$D$157,2,FALSE)</f>
        <v>Illinois</v>
      </c>
      <c r="P3557" t="str">
        <f>VLOOKUP(L3557,Location!$A$1:$D$157,3,FALSE)</f>
        <v>Central</v>
      </c>
      <c r="Q3557" t="str">
        <f>VLOOKUP(L3557,Location!$A$1:$D$157,4,FALSE)</f>
        <v>Major Market</v>
      </c>
      <c r="R3557" t="str">
        <f>VLOOKUP(M3557,Product!$A$1:$D$14,2,FALSE)</f>
        <v>Earl Grey</v>
      </c>
      <c r="S3557" t="str">
        <f>VLOOKUP(M3557,Product!$A$1:$D$14,3,FALSE)</f>
        <v>Tea</v>
      </c>
      <c r="T3557" t="str">
        <f>VLOOKUP(M3557,Product!$A$1:$D$14,4,FALSE)</f>
        <v>Regular</v>
      </c>
    </row>
    <row r="3558" spans="1:20" x14ac:dyDescent="0.3">
      <c r="A3558">
        <v>191</v>
      </c>
      <c r="B3558">
        <v>225</v>
      </c>
      <c r="C3558">
        <v>412</v>
      </c>
      <c r="D3558">
        <v>165</v>
      </c>
      <c r="E3558">
        <v>96</v>
      </c>
      <c r="F3558">
        <v>53</v>
      </c>
      <c r="G3558">
        <v>1148</v>
      </c>
      <c r="H3558">
        <v>140</v>
      </c>
      <c r="I3558">
        <v>133</v>
      </c>
      <c r="J3558">
        <v>230</v>
      </c>
      <c r="K3558">
        <v>400</v>
      </c>
      <c r="L3558">
        <v>630</v>
      </c>
      <c r="M3558">
        <v>2</v>
      </c>
      <c r="N3558" s="2">
        <v>43343</v>
      </c>
      <c r="O3558" t="str">
        <f>VLOOKUP(L3558,Location!$A$1:$D$157,2,FALSE)</f>
        <v>Illinois</v>
      </c>
      <c r="P3558" t="str">
        <f>VLOOKUP(L3558,Location!$A$1:$D$157,3,FALSE)</f>
        <v>Central</v>
      </c>
      <c r="Q3558" t="str">
        <f>VLOOKUP(L3558,Location!$A$1:$D$157,4,FALSE)</f>
        <v>Major Market</v>
      </c>
      <c r="R3558" t="str">
        <f>VLOOKUP(M3558,Product!$A$1:$D$14,2,FALSE)</f>
        <v>Columbian</v>
      </c>
      <c r="S3558" t="str">
        <f>VLOOKUP(M3558,Product!$A$1:$D$14,3,FALSE)</f>
        <v>Coffee</v>
      </c>
      <c r="T3558" t="str">
        <f>VLOOKUP(M3558,Product!$A$1:$D$14,4,FALSE)</f>
        <v>Regular</v>
      </c>
    </row>
    <row r="3559" spans="1:20" x14ac:dyDescent="0.3">
      <c r="A3559">
        <v>171</v>
      </c>
      <c r="B3559">
        <v>176</v>
      </c>
      <c r="C3559">
        <v>318</v>
      </c>
      <c r="D3559">
        <v>126</v>
      </c>
      <c r="E3559">
        <v>61</v>
      </c>
      <c r="F3559">
        <v>39</v>
      </c>
      <c r="G3559">
        <v>801</v>
      </c>
      <c r="H3559">
        <v>140</v>
      </c>
      <c r="I3559">
        <v>90</v>
      </c>
      <c r="J3559">
        <v>190</v>
      </c>
      <c r="K3559">
        <v>310</v>
      </c>
      <c r="L3559">
        <v>847</v>
      </c>
      <c r="M3559">
        <v>3</v>
      </c>
      <c r="N3559" s="2">
        <v>43343</v>
      </c>
      <c r="O3559" t="str">
        <f>VLOOKUP(L3559,Location!$A$1:$D$157,2,FALSE)</f>
        <v>Illinois</v>
      </c>
      <c r="P3559" t="str">
        <f>VLOOKUP(L3559,Location!$A$1:$D$157,3,FALSE)</f>
        <v>Central</v>
      </c>
      <c r="Q3559" t="str">
        <f>VLOOKUP(L3559,Location!$A$1:$D$157,4,FALSE)</f>
        <v>Major Market</v>
      </c>
      <c r="R3559" t="str">
        <f>VLOOKUP(M3559,Product!$A$1:$D$14,2,FALSE)</f>
        <v>Decaf Irish Cream</v>
      </c>
      <c r="S3559" t="str">
        <f>VLOOKUP(M3559,Product!$A$1:$D$14,3,FALSE)</f>
        <v>Coffee</v>
      </c>
      <c r="T3559" t="str">
        <f>VLOOKUP(M3559,Product!$A$1:$D$14,4,FALSE)</f>
        <v>Decaf</v>
      </c>
    </row>
    <row r="3560" spans="1:20" x14ac:dyDescent="0.3">
      <c r="A3560">
        <v>326</v>
      </c>
      <c r="B3560">
        <v>336</v>
      </c>
      <c r="C3560">
        <v>628</v>
      </c>
      <c r="D3560">
        <v>193</v>
      </c>
      <c r="E3560">
        <v>116</v>
      </c>
      <c r="F3560">
        <v>83</v>
      </c>
      <c r="G3560">
        <v>1686</v>
      </c>
      <c r="H3560">
        <v>280</v>
      </c>
      <c r="I3560">
        <v>285</v>
      </c>
      <c r="J3560">
        <v>400</v>
      </c>
      <c r="K3560">
        <v>690</v>
      </c>
      <c r="L3560">
        <v>309</v>
      </c>
      <c r="M3560">
        <v>5</v>
      </c>
      <c r="N3560" s="2">
        <v>43343</v>
      </c>
      <c r="O3560" t="str">
        <f>VLOOKUP(L3560,Location!$A$1:$D$157,2,FALSE)</f>
        <v>Illinois</v>
      </c>
      <c r="P3560" t="str">
        <f>VLOOKUP(L3560,Location!$A$1:$D$157,3,FALSE)</f>
        <v>Central</v>
      </c>
      <c r="Q3560" t="str">
        <f>VLOOKUP(L3560,Location!$A$1:$D$157,4,FALSE)</f>
        <v>Major Market</v>
      </c>
      <c r="R3560" t="str">
        <f>VLOOKUP(M3560,Product!$A$1:$D$14,2,FALSE)</f>
        <v>Caffe Mocha</v>
      </c>
      <c r="S3560" t="str">
        <f>VLOOKUP(M3560,Product!$A$1:$D$14,3,FALSE)</f>
        <v>Espresso</v>
      </c>
      <c r="T3560" t="str">
        <f>VLOOKUP(M3560,Product!$A$1:$D$14,4,FALSE)</f>
        <v>Regular</v>
      </c>
    </row>
    <row r="3561" spans="1:20" x14ac:dyDescent="0.3">
      <c r="A3561">
        <v>230</v>
      </c>
      <c r="B3561">
        <v>249</v>
      </c>
      <c r="C3561">
        <v>531</v>
      </c>
      <c r="D3561">
        <v>262</v>
      </c>
      <c r="E3561">
        <v>94</v>
      </c>
      <c r="F3561">
        <v>69</v>
      </c>
      <c r="G3561">
        <v>1775</v>
      </c>
      <c r="H3561">
        <v>210</v>
      </c>
      <c r="I3561">
        <v>252</v>
      </c>
      <c r="J3561">
        <v>300</v>
      </c>
      <c r="K3561">
        <v>580</v>
      </c>
      <c r="L3561">
        <v>773</v>
      </c>
      <c r="M3561">
        <v>6</v>
      </c>
      <c r="N3561" s="2">
        <v>43343</v>
      </c>
      <c r="O3561" t="str">
        <f>VLOOKUP(L3561,Location!$A$1:$D$157,2,FALSE)</f>
        <v>Illinois</v>
      </c>
      <c r="P3561" t="str">
        <f>VLOOKUP(L3561,Location!$A$1:$D$157,3,FALSE)</f>
        <v>Central</v>
      </c>
      <c r="Q3561" t="str">
        <f>VLOOKUP(L3561,Location!$A$1:$D$157,4,FALSE)</f>
        <v>Major Market</v>
      </c>
      <c r="R3561" t="str">
        <f>VLOOKUP(M3561,Product!$A$1:$D$14,2,FALSE)</f>
        <v>Decaf Espresso</v>
      </c>
      <c r="S3561" t="str">
        <f>VLOOKUP(M3561,Product!$A$1:$D$14,3,FALSE)</f>
        <v>Espresso</v>
      </c>
      <c r="T3561" t="str">
        <f>VLOOKUP(M3561,Product!$A$1:$D$14,4,FALSE)</f>
        <v>Decaf</v>
      </c>
    </row>
    <row r="3562" spans="1:20" x14ac:dyDescent="0.3">
      <c r="A3562">
        <v>326</v>
      </c>
      <c r="B3562">
        <v>336</v>
      </c>
      <c r="C3562">
        <v>628</v>
      </c>
      <c r="D3562">
        <v>278</v>
      </c>
      <c r="E3562">
        <v>116</v>
      </c>
      <c r="F3562">
        <v>83</v>
      </c>
      <c r="G3562">
        <v>1686</v>
      </c>
      <c r="H3562">
        <v>210</v>
      </c>
      <c r="I3562">
        <v>185</v>
      </c>
      <c r="J3562">
        <v>300</v>
      </c>
      <c r="K3562">
        <v>510</v>
      </c>
      <c r="L3562">
        <v>319</v>
      </c>
      <c r="M3562">
        <v>8</v>
      </c>
      <c r="N3562" s="2">
        <v>43343</v>
      </c>
      <c r="O3562" t="str">
        <f>VLOOKUP(L3562,Location!$A$1:$D$157,2,FALSE)</f>
        <v>Iowa</v>
      </c>
      <c r="P3562" t="str">
        <f>VLOOKUP(L3562,Location!$A$1:$D$157,3,FALSE)</f>
        <v>Central</v>
      </c>
      <c r="Q3562" t="str">
        <f>VLOOKUP(L3562,Location!$A$1:$D$157,4,FALSE)</f>
        <v>Small Market</v>
      </c>
      <c r="R3562" t="str">
        <f>VLOOKUP(M3562,Product!$A$1:$D$14,2,FALSE)</f>
        <v>Chamomile</v>
      </c>
      <c r="S3562" t="str">
        <f>VLOOKUP(M3562,Product!$A$1:$D$14,3,FALSE)</f>
        <v>Herbal Tea</v>
      </c>
      <c r="T3562" t="str">
        <f>VLOOKUP(M3562,Product!$A$1:$D$14,4,FALSE)</f>
        <v>Decaf</v>
      </c>
    </row>
    <row r="3563" spans="1:20" x14ac:dyDescent="0.3">
      <c r="A3563">
        <v>171</v>
      </c>
      <c r="B3563">
        <v>176</v>
      </c>
      <c r="C3563">
        <v>318</v>
      </c>
      <c r="D3563">
        <v>130</v>
      </c>
      <c r="E3563">
        <v>61</v>
      </c>
      <c r="F3563">
        <v>39</v>
      </c>
      <c r="G3563">
        <v>801</v>
      </c>
      <c r="H3563">
        <v>120</v>
      </c>
      <c r="I3563">
        <v>93</v>
      </c>
      <c r="J3563">
        <v>160</v>
      </c>
      <c r="K3563">
        <v>260</v>
      </c>
      <c r="L3563">
        <v>515</v>
      </c>
      <c r="M3563">
        <v>9</v>
      </c>
      <c r="N3563" s="2">
        <v>43343</v>
      </c>
      <c r="O3563" t="str">
        <f>VLOOKUP(L3563,Location!$A$1:$D$157,2,FALSE)</f>
        <v>Iowa</v>
      </c>
      <c r="P3563" t="str">
        <f>VLOOKUP(L3563,Location!$A$1:$D$157,3,FALSE)</f>
        <v>Central</v>
      </c>
      <c r="Q3563" t="str">
        <f>VLOOKUP(L3563,Location!$A$1:$D$157,4,FALSE)</f>
        <v>Small Market</v>
      </c>
      <c r="R3563" t="str">
        <f>VLOOKUP(M3563,Product!$A$1:$D$14,2,FALSE)</f>
        <v>Lemon</v>
      </c>
      <c r="S3563" t="str">
        <f>VLOOKUP(M3563,Product!$A$1:$D$14,3,FALSE)</f>
        <v>Herbal Tea</v>
      </c>
      <c r="T3563" t="str">
        <f>VLOOKUP(M3563,Product!$A$1:$D$14,4,FALSE)</f>
        <v>Decaf</v>
      </c>
    </row>
    <row r="3564" spans="1:20" x14ac:dyDescent="0.3">
      <c r="A3564">
        <v>230</v>
      </c>
      <c r="B3564">
        <v>249</v>
      </c>
      <c r="C3564">
        <v>531</v>
      </c>
      <c r="D3564">
        <v>238</v>
      </c>
      <c r="E3564">
        <v>94</v>
      </c>
      <c r="F3564">
        <v>69</v>
      </c>
      <c r="G3564">
        <v>1775</v>
      </c>
      <c r="H3564">
        <v>140</v>
      </c>
      <c r="I3564">
        <v>164</v>
      </c>
      <c r="J3564">
        <v>220</v>
      </c>
      <c r="K3564">
        <v>430</v>
      </c>
      <c r="L3564">
        <v>563</v>
      </c>
      <c r="M3564">
        <v>11</v>
      </c>
      <c r="N3564" s="2">
        <v>43343</v>
      </c>
      <c r="O3564" t="str">
        <f>VLOOKUP(L3564,Location!$A$1:$D$157,2,FALSE)</f>
        <v>Iowa</v>
      </c>
      <c r="P3564" t="str">
        <f>VLOOKUP(L3564,Location!$A$1:$D$157,3,FALSE)</f>
        <v>Central</v>
      </c>
      <c r="Q3564" t="str">
        <f>VLOOKUP(L3564,Location!$A$1:$D$157,4,FALSE)</f>
        <v>Small Market</v>
      </c>
      <c r="R3564" t="str">
        <f>VLOOKUP(M3564,Product!$A$1:$D$14,2,FALSE)</f>
        <v>Darjeeling</v>
      </c>
      <c r="S3564" t="str">
        <f>VLOOKUP(M3564,Product!$A$1:$D$14,3,FALSE)</f>
        <v>Tea</v>
      </c>
      <c r="T3564" t="str">
        <f>VLOOKUP(M3564,Product!$A$1:$D$14,4,FALSE)</f>
        <v>Regular</v>
      </c>
    </row>
    <row r="3565" spans="1:20" x14ac:dyDescent="0.3">
      <c r="A3565">
        <v>331</v>
      </c>
      <c r="B3565">
        <v>370</v>
      </c>
      <c r="C3565">
        <v>716</v>
      </c>
      <c r="D3565">
        <v>312</v>
      </c>
      <c r="E3565">
        <v>147</v>
      </c>
      <c r="F3565">
        <v>114</v>
      </c>
      <c r="G3565">
        <v>1783</v>
      </c>
      <c r="H3565">
        <v>210</v>
      </c>
      <c r="I3565">
        <v>174</v>
      </c>
      <c r="J3565">
        <v>340</v>
      </c>
      <c r="K3565">
        <v>590</v>
      </c>
      <c r="L3565">
        <v>641</v>
      </c>
      <c r="M3565">
        <v>12</v>
      </c>
      <c r="N3565" s="2">
        <v>43343</v>
      </c>
      <c r="O3565" t="str">
        <f>VLOOKUP(L3565,Location!$A$1:$D$157,2,FALSE)</f>
        <v>Iowa</v>
      </c>
      <c r="P3565" t="str">
        <f>VLOOKUP(L3565,Location!$A$1:$D$157,3,FALSE)</f>
        <v>Central</v>
      </c>
      <c r="Q3565" t="str">
        <f>VLOOKUP(L3565,Location!$A$1:$D$157,4,FALSE)</f>
        <v>Small Market</v>
      </c>
      <c r="R3565" t="str">
        <f>VLOOKUP(M3565,Product!$A$1:$D$14,2,FALSE)</f>
        <v>Earl Grey</v>
      </c>
      <c r="S3565" t="str">
        <f>VLOOKUP(M3565,Product!$A$1:$D$14,3,FALSE)</f>
        <v>Tea</v>
      </c>
      <c r="T3565" t="str">
        <f>VLOOKUP(M3565,Product!$A$1:$D$14,4,FALSE)</f>
        <v>Regular</v>
      </c>
    </row>
    <row r="3566" spans="1:20" x14ac:dyDescent="0.3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s="2">
        <v>43343</v>
      </c>
      <c r="O3566" t="str">
        <f>VLOOKUP(L3566,Location!$A$1:$D$157,2,FALSE)</f>
        <v>Iowa</v>
      </c>
      <c r="P3566" t="str">
        <f>VLOOKUP(L3566,Location!$A$1:$D$157,3,FALSE)</f>
        <v>Central</v>
      </c>
      <c r="Q3566" t="str">
        <f>VLOOKUP(L3566,Location!$A$1:$D$157,4,FALSE)</f>
        <v>Small Market</v>
      </c>
      <c r="R3566" t="str">
        <f>VLOOKUP(M3566,Product!$A$1:$D$14,2,FALSE)</f>
        <v>Decaf Espresso</v>
      </c>
      <c r="S3566" t="str">
        <f>VLOOKUP(M3566,Product!$A$1:$D$14,3,FALSE)</f>
        <v>Espresso</v>
      </c>
      <c r="T3566" t="str">
        <f>VLOOKUP(M3566,Product!$A$1:$D$14,4,FALSE)</f>
        <v>Decaf</v>
      </c>
    </row>
    <row r="3567" spans="1:20" x14ac:dyDescent="0.3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s="2">
        <v>43343</v>
      </c>
      <c r="O3567" t="str">
        <f>VLOOKUP(L3567,Location!$A$1:$D$157,2,FALSE)</f>
        <v>Iowa</v>
      </c>
      <c r="P3567" t="str">
        <f>VLOOKUP(L3567,Location!$A$1:$D$157,3,FALSE)</f>
        <v>Central</v>
      </c>
      <c r="Q3567" t="str">
        <f>VLOOKUP(L3567,Location!$A$1:$D$157,4,FALSE)</f>
        <v>Small Market</v>
      </c>
      <c r="R3567" t="str">
        <f>VLOOKUP(M3567,Product!$A$1:$D$14,2,FALSE)</f>
        <v>Amaretto</v>
      </c>
      <c r="S3567" t="str">
        <f>VLOOKUP(M3567,Product!$A$1:$D$14,3,FALSE)</f>
        <v>Coffee</v>
      </c>
      <c r="T3567" t="str">
        <f>VLOOKUP(M3567,Product!$A$1:$D$14,4,FALSE)</f>
        <v>Regular</v>
      </c>
    </row>
    <row r="3568" spans="1:20" x14ac:dyDescent="0.3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s="2">
        <v>43343</v>
      </c>
      <c r="O3568" t="str">
        <f>VLOOKUP(L3568,Location!$A$1:$D$157,2,FALSE)</f>
        <v>Iowa</v>
      </c>
      <c r="P3568" t="str">
        <f>VLOOKUP(L3568,Location!$A$1:$D$157,3,FALSE)</f>
        <v>Central</v>
      </c>
      <c r="Q3568" t="str">
        <f>VLOOKUP(L3568,Location!$A$1:$D$157,4,FALSE)</f>
        <v>Small Market</v>
      </c>
      <c r="R3568" t="str">
        <f>VLOOKUP(M3568,Product!$A$1:$D$14,2,FALSE)</f>
        <v>Columbian</v>
      </c>
      <c r="S3568" t="str">
        <f>VLOOKUP(M3568,Product!$A$1:$D$14,3,FALSE)</f>
        <v>Coffee</v>
      </c>
      <c r="T3568" t="str">
        <f>VLOOKUP(M3568,Product!$A$1:$D$14,4,FALSE)</f>
        <v>Regular</v>
      </c>
    </row>
    <row r="3569" spans="1:20" x14ac:dyDescent="0.3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s="2">
        <v>43343</v>
      </c>
      <c r="O3569" t="str">
        <f>VLOOKUP(L3569,Location!$A$1:$D$157,2,FALSE)</f>
        <v>Iowa</v>
      </c>
      <c r="P3569" t="str">
        <f>VLOOKUP(L3569,Location!$A$1:$D$157,3,FALSE)</f>
        <v>Central</v>
      </c>
      <c r="Q3569" t="str">
        <f>VLOOKUP(L3569,Location!$A$1:$D$157,4,FALSE)</f>
        <v>Small Market</v>
      </c>
      <c r="R3569" t="str">
        <f>VLOOKUP(M3569,Product!$A$1:$D$14,2,FALSE)</f>
        <v>Decaf Irish Cream</v>
      </c>
      <c r="S3569" t="str">
        <f>VLOOKUP(M3569,Product!$A$1:$D$14,3,FALSE)</f>
        <v>Coffee</v>
      </c>
      <c r="T3569" t="str">
        <f>VLOOKUP(M3569,Product!$A$1:$D$14,4,FALSE)</f>
        <v>Decaf</v>
      </c>
    </row>
    <row r="3570" spans="1:20" x14ac:dyDescent="0.3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2">
        <v>43343</v>
      </c>
      <c r="O3570" t="str">
        <f>VLOOKUP(L3570,Location!$A$1:$D$157,2,FALSE)</f>
        <v>Iowa</v>
      </c>
      <c r="P3570" t="str">
        <f>VLOOKUP(L3570,Location!$A$1:$D$157,3,FALSE)</f>
        <v>Central</v>
      </c>
      <c r="Q3570" t="str">
        <f>VLOOKUP(L3570,Location!$A$1:$D$157,4,FALSE)</f>
        <v>Small Market</v>
      </c>
      <c r="R3570" t="str">
        <f>VLOOKUP(M3570,Product!$A$1:$D$14,2,FALSE)</f>
        <v>Caffe Mocha</v>
      </c>
      <c r="S3570" t="str">
        <f>VLOOKUP(M3570,Product!$A$1:$D$14,3,FALSE)</f>
        <v>Espresso</v>
      </c>
      <c r="T3570" t="str">
        <f>VLOOKUP(M3570,Product!$A$1:$D$14,4,FALSE)</f>
        <v>Regular</v>
      </c>
    </row>
    <row r="3571" spans="1:20" x14ac:dyDescent="0.3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s="2">
        <v>43343</v>
      </c>
      <c r="O3571" t="str">
        <f>VLOOKUP(L3571,Location!$A$1:$D$157,2,FALSE)</f>
        <v>Missouri</v>
      </c>
      <c r="P3571" t="str">
        <f>VLOOKUP(L3571,Location!$A$1:$D$157,3,FALSE)</f>
        <v>Central</v>
      </c>
      <c r="Q3571" t="str">
        <f>VLOOKUP(L3571,Location!$A$1:$D$157,4,FALSE)</f>
        <v>Small Market</v>
      </c>
      <c r="R3571" t="str">
        <f>VLOOKUP(M3571,Product!$A$1:$D$14,2,FALSE)</f>
        <v>Chamomile</v>
      </c>
      <c r="S3571" t="str">
        <f>VLOOKUP(M3571,Product!$A$1:$D$14,3,FALSE)</f>
        <v>Herbal Tea</v>
      </c>
      <c r="T3571" t="str">
        <f>VLOOKUP(M3571,Product!$A$1:$D$14,4,FALSE)</f>
        <v>Decaf</v>
      </c>
    </row>
    <row r="3572" spans="1:20" x14ac:dyDescent="0.3">
      <c r="A3572">
        <v>-65</v>
      </c>
      <c r="B3572">
        <v>11</v>
      </c>
      <c r="C3572">
        <v>123</v>
      </c>
      <c r="D3572">
        <v>98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s="2">
        <v>43343</v>
      </c>
      <c r="O3572" t="str">
        <f>VLOOKUP(L3572,Location!$A$1:$D$157,2,FALSE)</f>
        <v>Missouri</v>
      </c>
      <c r="P3572" t="str">
        <f>VLOOKUP(L3572,Location!$A$1:$D$157,3,FALSE)</f>
        <v>Central</v>
      </c>
      <c r="Q3572" t="str">
        <f>VLOOKUP(L3572,Location!$A$1:$D$157,4,FALSE)</f>
        <v>Small Market</v>
      </c>
      <c r="R3572" t="str">
        <f>VLOOKUP(M3572,Product!$A$1:$D$14,2,FALSE)</f>
        <v>Lemon</v>
      </c>
      <c r="S3572" t="str">
        <f>VLOOKUP(M3572,Product!$A$1:$D$14,3,FALSE)</f>
        <v>Herbal Tea</v>
      </c>
      <c r="T3572" t="str">
        <f>VLOOKUP(M3572,Product!$A$1:$D$14,4,FALSE)</f>
        <v>Decaf</v>
      </c>
    </row>
    <row r="3573" spans="1:20" x14ac:dyDescent="0.3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s="2">
        <v>43343</v>
      </c>
      <c r="O3573" t="str">
        <f>VLOOKUP(L3573,Location!$A$1:$D$157,2,FALSE)</f>
        <v>Missouri</v>
      </c>
      <c r="P3573" t="str">
        <f>VLOOKUP(L3573,Location!$A$1:$D$157,3,FALSE)</f>
        <v>Central</v>
      </c>
      <c r="Q3573" t="str">
        <f>VLOOKUP(L3573,Location!$A$1:$D$157,4,FALSE)</f>
        <v>Small Market</v>
      </c>
      <c r="R3573" t="str">
        <f>VLOOKUP(M3573,Product!$A$1:$D$14,2,FALSE)</f>
        <v>Darjeeling</v>
      </c>
      <c r="S3573" t="str">
        <f>VLOOKUP(M3573,Product!$A$1:$D$14,3,FALSE)</f>
        <v>Tea</v>
      </c>
      <c r="T3573" t="str">
        <f>VLOOKUP(M3573,Product!$A$1:$D$14,4,FALSE)</f>
        <v>Regular</v>
      </c>
    </row>
    <row r="3574" spans="1:20" x14ac:dyDescent="0.3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s="2">
        <v>43343</v>
      </c>
      <c r="O3574" t="str">
        <f>VLOOKUP(L3574,Location!$A$1:$D$157,2,FALSE)</f>
        <v>Missouri</v>
      </c>
      <c r="P3574" t="str">
        <f>VLOOKUP(L3574,Location!$A$1:$D$157,3,FALSE)</f>
        <v>Central</v>
      </c>
      <c r="Q3574" t="str">
        <f>VLOOKUP(L3574,Location!$A$1:$D$157,4,FALSE)</f>
        <v>Small Market</v>
      </c>
      <c r="R3574" t="str">
        <f>VLOOKUP(M3574,Product!$A$1:$D$14,2,FALSE)</f>
        <v>Earl Grey</v>
      </c>
      <c r="S3574" t="str">
        <f>VLOOKUP(M3574,Product!$A$1:$D$14,3,FALSE)</f>
        <v>Tea</v>
      </c>
      <c r="T3574" t="str">
        <f>VLOOKUP(M3574,Product!$A$1:$D$14,4,FALSE)</f>
        <v>Regular</v>
      </c>
    </row>
    <row r="3575" spans="1:20" x14ac:dyDescent="0.3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s="2">
        <v>43343</v>
      </c>
      <c r="O3575" t="str">
        <f>VLOOKUP(L3575,Location!$A$1:$D$157,2,FALSE)</f>
        <v>Missouri</v>
      </c>
      <c r="P3575" t="str">
        <f>VLOOKUP(L3575,Location!$A$1:$D$157,3,FALSE)</f>
        <v>Central</v>
      </c>
      <c r="Q3575" t="str">
        <f>VLOOKUP(L3575,Location!$A$1:$D$157,4,FALSE)</f>
        <v>Small Market</v>
      </c>
      <c r="R3575" t="str">
        <f>VLOOKUP(M3575,Product!$A$1:$D$14,2,FALSE)</f>
        <v>Green Tea</v>
      </c>
      <c r="S3575" t="str">
        <f>VLOOKUP(M3575,Product!$A$1:$D$14,3,FALSE)</f>
        <v>Tea</v>
      </c>
      <c r="T3575" t="str">
        <f>VLOOKUP(M3575,Product!$A$1:$D$14,4,FALSE)</f>
        <v>Regular</v>
      </c>
    </row>
    <row r="3576" spans="1:20" x14ac:dyDescent="0.3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2">
        <v>43343</v>
      </c>
      <c r="O3576" t="str">
        <f>VLOOKUP(L3576,Location!$A$1:$D$157,2,FALSE)</f>
        <v>Missouri</v>
      </c>
      <c r="P3576" t="str">
        <f>VLOOKUP(L3576,Location!$A$1:$D$157,3,FALSE)</f>
        <v>Central</v>
      </c>
      <c r="Q3576" t="str">
        <f>VLOOKUP(L3576,Location!$A$1:$D$157,4,FALSE)</f>
        <v>Small Market</v>
      </c>
      <c r="R3576" t="str">
        <f>VLOOKUP(M3576,Product!$A$1:$D$14,2,FALSE)</f>
        <v>Decaf Espresso</v>
      </c>
      <c r="S3576" t="str">
        <f>VLOOKUP(M3576,Product!$A$1:$D$14,3,FALSE)</f>
        <v>Espresso</v>
      </c>
      <c r="T3576" t="str">
        <f>VLOOKUP(M3576,Product!$A$1:$D$14,4,FALSE)</f>
        <v>Decaf</v>
      </c>
    </row>
    <row r="3577" spans="1:20" x14ac:dyDescent="0.3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s="2">
        <v>43343</v>
      </c>
      <c r="O3577" t="str">
        <f>VLOOKUP(L3577,Location!$A$1:$D$157,2,FALSE)</f>
        <v>Missouri</v>
      </c>
      <c r="P3577" t="str">
        <f>VLOOKUP(L3577,Location!$A$1:$D$157,3,FALSE)</f>
        <v>Central</v>
      </c>
      <c r="Q3577" t="str">
        <f>VLOOKUP(L3577,Location!$A$1:$D$157,4,FALSE)</f>
        <v>Small Market</v>
      </c>
      <c r="R3577" t="str">
        <f>VLOOKUP(M3577,Product!$A$1:$D$14,2,FALSE)</f>
        <v>Columbian</v>
      </c>
      <c r="S3577" t="str">
        <f>VLOOKUP(M3577,Product!$A$1:$D$14,3,FALSE)</f>
        <v>Coffee</v>
      </c>
      <c r="T3577" t="str">
        <f>VLOOKUP(M3577,Product!$A$1:$D$14,4,FALSE)</f>
        <v>Regular</v>
      </c>
    </row>
    <row r="3578" spans="1:20" x14ac:dyDescent="0.3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s="2">
        <v>43343</v>
      </c>
      <c r="O3578" t="str">
        <f>VLOOKUP(L3578,Location!$A$1:$D$157,2,FALSE)</f>
        <v>Missouri</v>
      </c>
      <c r="P3578" t="str">
        <f>VLOOKUP(L3578,Location!$A$1:$D$157,3,FALSE)</f>
        <v>Central</v>
      </c>
      <c r="Q3578" t="str">
        <f>VLOOKUP(L3578,Location!$A$1:$D$157,4,FALSE)</f>
        <v>Small Market</v>
      </c>
      <c r="R3578" t="str">
        <f>VLOOKUP(M3578,Product!$A$1:$D$14,2,FALSE)</f>
        <v>Decaf Irish Cream</v>
      </c>
      <c r="S3578" t="str">
        <f>VLOOKUP(M3578,Product!$A$1:$D$14,3,FALSE)</f>
        <v>Coffee</v>
      </c>
      <c r="T3578" t="str">
        <f>VLOOKUP(M3578,Product!$A$1:$D$14,4,FALSE)</f>
        <v>Decaf</v>
      </c>
    </row>
    <row r="3579" spans="1:20" x14ac:dyDescent="0.3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s="2">
        <v>43343</v>
      </c>
      <c r="O3579" t="str">
        <f>VLOOKUP(L3579,Location!$A$1:$D$157,2,FALSE)</f>
        <v>Missouri</v>
      </c>
      <c r="P3579" t="str">
        <f>VLOOKUP(L3579,Location!$A$1:$D$157,3,FALSE)</f>
        <v>Central</v>
      </c>
      <c r="Q3579" t="str">
        <f>VLOOKUP(L3579,Location!$A$1:$D$157,4,FALSE)</f>
        <v>Small Market</v>
      </c>
      <c r="R3579" t="str">
        <f>VLOOKUP(M3579,Product!$A$1:$D$14,2,FALSE)</f>
        <v>Caffe Mocha</v>
      </c>
      <c r="S3579" t="str">
        <f>VLOOKUP(M3579,Product!$A$1:$D$14,3,FALSE)</f>
        <v>Espresso</v>
      </c>
      <c r="T3579" t="str">
        <f>VLOOKUP(M3579,Product!$A$1:$D$14,4,FALSE)</f>
        <v>Regular</v>
      </c>
    </row>
    <row r="3580" spans="1:20" x14ac:dyDescent="0.3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s="2">
        <v>43343</v>
      </c>
      <c r="O3580" t="str">
        <f>VLOOKUP(L3580,Location!$A$1:$D$157,2,FALSE)</f>
        <v>Ohio</v>
      </c>
      <c r="P3580" t="str">
        <f>VLOOKUP(L3580,Location!$A$1:$D$157,3,FALSE)</f>
        <v>Central</v>
      </c>
      <c r="Q3580" t="str">
        <f>VLOOKUP(L3580,Location!$A$1:$D$157,4,FALSE)</f>
        <v>Major Market</v>
      </c>
      <c r="R3580" t="str">
        <f>VLOOKUP(M3580,Product!$A$1:$D$14,2,FALSE)</f>
        <v>Chamomile</v>
      </c>
      <c r="S3580" t="str">
        <f>VLOOKUP(M3580,Product!$A$1:$D$14,3,FALSE)</f>
        <v>Herbal Tea</v>
      </c>
      <c r="T3580" t="str">
        <f>VLOOKUP(M3580,Product!$A$1:$D$14,4,FALSE)</f>
        <v>Decaf</v>
      </c>
    </row>
    <row r="3581" spans="1:20" x14ac:dyDescent="0.3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s="2">
        <v>43343</v>
      </c>
      <c r="O3581" t="str">
        <f>VLOOKUP(L3581,Location!$A$1:$D$157,2,FALSE)</f>
        <v>Ohio</v>
      </c>
      <c r="P3581" t="str">
        <f>VLOOKUP(L3581,Location!$A$1:$D$157,3,FALSE)</f>
        <v>Central</v>
      </c>
      <c r="Q3581" t="str">
        <f>VLOOKUP(L3581,Location!$A$1:$D$157,4,FALSE)</f>
        <v>Major Market</v>
      </c>
      <c r="R3581" t="str">
        <f>VLOOKUP(M3581,Product!$A$1:$D$14,2,FALSE)</f>
        <v>Lemon</v>
      </c>
      <c r="S3581" t="str">
        <f>VLOOKUP(M3581,Product!$A$1:$D$14,3,FALSE)</f>
        <v>Herbal Tea</v>
      </c>
      <c r="T3581" t="str">
        <f>VLOOKUP(M3581,Product!$A$1:$D$14,4,FALSE)</f>
        <v>Decaf</v>
      </c>
    </row>
    <row r="3582" spans="1:20" x14ac:dyDescent="0.3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s="2">
        <v>43343</v>
      </c>
      <c r="O3582" t="str">
        <f>VLOOKUP(L3582,Location!$A$1:$D$157,2,FALSE)</f>
        <v>Ohio</v>
      </c>
      <c r="P3582" t="str">
        <f>VLOOKUP(L3582,Location!$A$1:$D$157,3,FALSE)</f>
        <v>Central</v>
      </c>
      <c r="Q3582" t="str">
        <f>VLOOKUP(L3582,Location!$A$1:$D$157,4,FALSE)</f>
        <v>Major Market</v>
      </c>
      <c r="R3582" t="str">
        <f>VLOOKUP(M3582,Product!$A$1:$D$14,2,FALSE)</f>
        <v>Darjeeling</v>
      </c>
      <c r="S3582" t="str">
        <f>VLOOKUP(M3582,Product!$A$1:$D$14,3,FALSE)</f>
        <v>Tea</v>
      </c>
      <c r="T3582" t="str">
        <f>VLOOKUP(M3582,Product!$A$1:$D$14,4,FALSE)</f>
        <v>Regular</v>
      </c>
    </row>
    <row r="3583" spans="1:20" x14ac:dyDescent="0.3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s="2">
        <v>43343</v>
      </c>
      <c r="O3583" t="str">
        <f>VLOOKUP(L3583,Location!$A$1:$D$157,2,FALSE)</f>
        <v>Ohio</v>
      </c>
      <c r="P3583" t="str">
        <f>VLOOKUP(L3583,Location!$A$1:$D$157,3,FALSE)</f>
        <v>Central</v>
      </c>
      <c r="Q3583" t="str">
        <f>VLOOKUP(L3583,Location!$A$1:$D$157,4,FALSE)</f>
        <v>Major Market</v>
      </c>
      <c r="R3583" t="str">
        <f>VLOOKUP(M3583,Product!$A$1:$D$14,2,FALSE)</f>
        <v>Earl Grey</v>
      </c>
      <c r="S3583" t="str">
        <f>VLOOKUP(M3583,Product!$A$1:$D$14,3,FALSE)</f>
        <v>Tea</v>
      </c>
      <c r="T3583" t="str">
        <f>VLOOKUP(M3583,Product!$A$1:$D$14,4,FALSE)</f>
        <v>Regular</v>
      </c>
    </row>
    <row r="3584" spans="1:20" x14ac:dyDescent="0.3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s="2">
        <v>43343</v>
      </c>
      <c r="O3584" t="str">
        <f>VLOOKUP(L3584,Location!$A$1:$D$157,2,FALSE)</f>
        <v>Ohio</v>
      </c>
      <c r="P3584" t="str">
        <f>VLOOKUP(L3584,Location!$A$1:$D$157,3,FALSE)</f>
        <v>Central</v>
      </c>
      <c r="Q3584" t="str">
        <f>VLOOKUP(L3584,Location!$A$1:$D$157,4,FALSE)</f>
        <v>Major Market</v>
      </c>
      <c r="R3584" t="str">
        <f>VLOOKUP(M3584,Product!$A$1:$D$14,2,FALSE)</f>
        <v>Decaf Espresso</v>
      </c>
      <c r="S3584" t="str">
        <f>VLOOKUP(M3584,Product!$A$1:$D$14,3,FALSE)</f>
        <v>Espresso</v>
      </c>
      <c r="T3584" t="str">
        <f>VLOOKUP(M3584,Product!$A$1:$D$14,4,FALSE)</f>
        <v>Decaf</v>
      </c>
    </row>
    <row r="3585" spans="1:20" x14ac:dyDescent="0.3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2">
        <v>43343</v>
      </c>
      <c r="O3585" t="str">
        <f>VLOOKUP(L3585,Location!$A$1:$D$157,2,FALSE)</f>
        <v>Ohio</v>
      </c>
      <c r="P3585" t="str">
        <f>VLOOKUP(L3585,Location!$A$1:$D$157,3,FALSE)</f>
        <v>Central</v>
      </c>
      <c r="Q3585" t="str">
        <f>VLOOKUP(L3585,Location!$A$1:$D$157,4,FALSE)</f>
        <v>Major Market</v>
      </c>
      <c r="R3585" t="str">
        <f>VLOOKUP(M3585,Product!$A$1:$D$14,2,FALSE)</f>
        <v>Amaretto</v>
      </c>
      <c r="S3585" t="str">
        <f>VLOOKUP(M3585,Product!$A$1:$D$14,3,FALSE)</f>
        <v>Coffee</v>
      </c>
      <c r="T3585" t="str">
        <f>VLOOKUP(M3585,Product!$A$1:$D$14,4,FALSE)</f>
        <v>Regular</v>
      </c>
    </row>
    <row r="3586" spans="1:20" x14ac:dyDescent="0.3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s="2">
        <v>43343</v>
      </c>
      <c r="O3586" t="str">
        <f>VLOOKUP(L3586,Location!$A$1:$D$157,2,FALSE)</f>
        <v>Ohio</v>
      </c>
      <c r="P3586" t="str">
        <f>VLOOKUP(L3586,Location!$A$1:$D$157,3,FALSE)</f>
        <v>Central</v>
      </c>
      <c r="Q3586" t="str">
        <f>VLOOKUP(L3586,Location!$A$1:$D$157,4,FALSE)</f>
        <v>Major Market</v>
      </c>
      <c r="R3586" t="str">
        <f>VLOOKUP(M3586,Product!$A$1:$D$14,2,FALSE)</f>
        <v>Columbian</v>
      </c>
      <c r="S3586" t="str">
        <f>VLOOKUP(M3586,Product!$A$1:$D$14,3,FALSE)</f>
        <v>Coffee</v>
      </c>
      <c r="T3586" t="str">
        <f>VLOOKUP(M3586,Product!$A$1:$D$14,4,FALSE)</f>
        <v>Regular</v>
      </c>
    </row>
    <row r="3587" spans="1:20" x14ac:dyDescent="0.3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s="2">
        <v>43343</v>
      </c>
      <c r="O3587" t="str">
        <f>VLOOKUP(L3587,Location!$A$1:$D$157,2,FALSE)</f>
        <v>Ohio</v>
      </c>
      <c r="P3587" t="str">
        <f>VLOOKUP(L3587,Location!$A$1:$D$157,3,FALSE)</f>
        <v>Central</v>
      </c>
      <c r="Q3587" t="str">
        <f>VLOOKUP(L3587,Location!$A$1:$D$157,4,FALSE)</f>
        <v>Major Market</v>
      </c>
      <c r="R3587" t="str">
        <f>VLOOKUP(M3587,Product!$A$1:$D$14,2,FALSE)</f>
        <v>Decaf Irish Cream</v>
      </c>
      <c r="S3587" t="str">
        <f>VLOOKUP(M3587,Product!$A$1:$D$14,3,FALSE)</f>
        <v>Coffee</v>
      </c>
      <c r="T3587" t="str">
        <f>VLOOKUP(M3587,Product!$A$1:$D$14,4,FALSE)</f>
        <v>Decaf</v>
      </c>
    </row>
    <row r="3588" spans="1:20" x14ac:dyDescent="0.3">
      <c r="A3588">
        <v>129</v>
      </c>
      <c r="B3588">
        <v>155</v>
      </c>
      <c r="C3588">
        <v>330</v>
      </c>
      <c r="D3588">
        <v>188</v>
      </c>
      <c r="E3588">
        <v>68</v>
      </c>
      <c r="F3588">
        <v>43</v>
      </c>
      <c r="G3588">
        <v>1280</v>
      </c>
      <c r="H3588">
        <v>130</v>
      </c>
      <c r="I3588">
        <v>180</v>
      </c>
      <c r="J3588">
        <v>190</v>
      </c>
      <c r="K3588">
        <v>360</v>
      </c>
      <c r="L3588">
        <v>440</v>
      </c>
      <c r="M3588">
        <v>5</v>
      </c>
      <c r="N3588" s="2">
        <v>43343</v>
      </c>
      <c r="O3588" t="str">
        <f>VLOOKUP(L3588,Location!$A$1:$D$157,2,FALSE)</f>
        <v>Ohio</v>
      </c>
      <c r="P3588" t="str">
        <f>VLOOKUP(L3588,Location!$A$1:$D$157,3,FALSE)</f>
        <v>Central</v>
      </c>
      <c r="Q3588" t="str">
        <f>VLOOKUP(L3588,Location!$A$1:$D$157,4,FALSE)</f>
        <v>Major Market</v>
      </c>
      <c r="R3588" t="str">
        <f>VLOOKUP(M3588,Product!$A$1:$D$14,2,FALSE)</f>
        <v>Caffe Mocha</v>
      </c>
      <c r="S3588" t="str">
        <f>VLOOKUP(M3588,Product!$A$1:$D$14,3,FALSE)</f>
        <v>Espresso</v>
      </c>
      <c r="T3588" t="str">
        <f>VLOOKUP(M3588,Product!$A$1:$D$14,4,FALSE)</f>
        <v>Regular</v>
      </c>
    </row>
    <row r="3589" spans="1:20" x14ac:dyDescent="0.3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2">
        <v>43343</v>
      </c>
      <c r="O3589" t="str">
        <f>VLOOKUP(L3589,Location!$A$1:$D$157,2,FALSE)</f>
        <v>Wisconsin</v>
      </c>
      <c r="P3589" t="str">
        <f>VLOOKUP(L3589,Location!$A$1:$D$157,3,FALSE)</f>
        <v>Central</v>
      </c>
      <c r="Q3589" t="str">
        <f>VLOOKUP(L3589,Location!$A$1:$D$157,4,FALSE)</f>
        <v>Small Market</v>
      </c>
      <c r="R3589" t="str">
        <f>VLOOKUP(M3589,Product!$A$1:$D$14,2,FALSE)</f>
        <v>Chamomile</v>
      </c>
      <c r="S3589" t="str">
        <f>VLOOKUP(M3589,Product!$A$1:$D$14,3,FALSE)</f>
        <v>Herbal Tea</v>
      </c>
      <c r="T3589" t="str">
        <f>VLOOKUP(M3589,Product!$A$1:$D$14,4,FALSE)</f>
        <v>Decaf</v>
      </c>
    </row>
    <row r="3590" spans="1:20" x14ac:dyDescent="0.3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s="2">
        <v>43343</v>
      </c>
      <c r="O3590" t="str">
        <f>VLOOKUP(L3590,Location!$A$1:$D$157,2,FALSE)</f>
        <v>Wisconsin</v>
      </c>
      <c r="P3590" t="str">
        <f>VLOOKUP(L3590,Location!$A$1:$D$157,3,FALSE)</f>
        <v>Central</v>
      </c>
      <c r="Q3590" t="str">
        <f>VLOOKUP(L3590,Location!$A$1:$D$157,4,FALSE)</f>
        <v>Small Market</v>
      </c>
      <c r="R3590" t="str">
        <f>VLOOKUP(M3590,Product!$A$1:$D$14,2,FALSE)</f>
        <v>Lemon</v>
      </c>
      <c r="S3590" t="str">
        <f>VLOOKUP(M3590,Product!$A$1:$D$14,3,FALSE)</f>
        <v>Herbal Tea</v>
      </c>
      <c r="T3590" t="str">
        <f>VLOOKUP(M3590,Product!$A$1:$D$14,4,FALSE)</f>
        <v>Decaf</v>
      </c>
    </row>
    <row r="3591" spans="1:20" x14ac:dyDescent="0.3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s="2">
        <v>43343</v>
      </c>
      <c r="O3591" t="str">
        <f>VLOOKUP(L3591,Location!$A$1:$D$157,2,FALSE)</f>
        <v>Wisconsin</v>
      </c>
      <c r="P3591" t="str">
        <f>VLOOKUP(L3591,Location!$A$1:$D$157,3,FALSE)</f>
        <v>Central</v>
      </c>
      <c r="Q3591" t="str">
        <f>VLOOKUP(L3591,Location!$A$1:$D$157,4,FALSE)</f>
        <v>Small Market</v>
      </c>
      <c r="R3591" t="str">
        <f>VLOOKUP(M3591,Product!$A$1:$D$14,2,FALSE)</f>
        <v>Darjeeling</v>
      </c>
      <c r="S3591" t="str">
        <f>VLOOKUP(M3591,Product!$A$1:$D$14,3,FALSE)</f>
        <v>Tea</v>
      </c>
      <c r="T3591" t="str">
        <f>VLOOKUP(M3591,Product!$A$1:$D$14,4,FALSE)</f>
        <v>Regular</v>
      </c>
    </row>
    <row r="3592" spans="1:20" x14ac:dyDescent="0.3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s="2">
        <v>43343</v>
      </c>
      <c r="O3592" t="str">
        <f>VLOOKUP(L3592,Location!$A$1:$D$157,2,FALSE)</f>
        <v>Wisconsin</v>
      </c>
      <c r="P3592" t="str">
        <f>VLOOKUP(L3592,Location!$A$1:$D$157,3,FALSE)</f>
        <v>Central</v>
      </c>
      <c r="Q3592" t="str">
        <f>VLOOKUP(L3592,Location!$A$1:$D$157,4,FALSE)</f>
        <v>Small Market</v>
      </c>
      <c r="R3592" t="str">
        <f>VLOOKUP(M3592,Product!$A$1:$D$14,2,FALSE)</f>
        <v>Earl Grey</v>
      </c>
      <c r="S3592" t="str">
        <f>VLOOKUP(M3592,Product!$A$1:$D$14,3,FALSE)</f>
        <v>Tea</v>
      </c>
      <c r="T3592" t="str">
        <f>VLOOKUP(M3592,Product!$A$1:$D$14,4,FALSE)</f>
        <v>Regular</v>
      </c>
    </row>
    <row r="3593" spans="1:20" x14ac:dyDescent="0.3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s="2">
        <v>43343</v>
      </c>
      <c r="O3593" t="str">
        <f>VLOOKUP(L3593,Location!$A$1:$D$157,2,FALSE)</f>
        <v>Wisconsin</v>
      </c>
      <c r="P3593" t="str">
        <f>VLOOKUP(L3593,Location!$A$1:$D$157,3,FALSE)</f>
        <v>Central</v>
      </c>
      <c r="Q3593" t="str">
        <f>VLOOKUP(L3593,Location!$A$1:$D$157,4,FALSE)</f>
        <v>Small Market</v>
      </c>
      <c r="R3593" t="str">
        <f>VLOOKUP(M3593,Product!$A$1:$D$14,2,FALSE)</f>
        <v>Decaf Espresso</v>
      </c>
      <c r="S3593" t="str">
        <f>VLOOKUP(M3593,Product!$A$1:$D$14,3,FALSE)</f>
        <v>Espresso</v>
      </c>
      <c r="T3593" t="str">
        <f>VLOOKUP(M3593,Product!$A$1:$D$14,4,FALSE)</f>
        <v>Decaf</v>
      </c>
    </row>
    <row r="3594" spans="1:20" x14ac:dyDescent="0.3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s="2">
        <v>43343</v>
      </c>
      <c r="O3594" t="str">
        <f>VLOOKUP(L3594,Location!$A$1:$D$157,2,FALSE)</f>
        <v>Wisconsin</v>
      </c>
      <c r="P3594" t="str">
        <f>VLOOKUP(L3594,Location!$A$1:$D$157,3,FALSE)</f>
        <v>Central</v>
      </c>
      <c r="Q3594" t="str">
        <f>VLOOKUP(L3594,Location!$A$1:$D$157,4,FALSE)</f>
        <v>Small Market</v>
      </c>
      <c r="R3594" t="str">
        <f>VLOOKUP(M3594,Product!$A$1:$D$14,2,FALSE)</f>
        <v>Amaretto</v>
      </c>
      <c r="S3594" t="str">
        <f>VLOOKUP(M3594,Product!$A$1:$D$14,3,FALSE)</f>
        <v>Coffee</v>
      </c>
      <c r="T3594" t="str">
        <f>VLOOKUP(M3594,Product!$A$1:$D$14,4,FALSE)</f>
        <v>Regular</v>
      </c>
    </row>
    <row r="3595" spans="1:20" x14ac:dyDescent="0.3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s="2">
        <v>43343</v>
      </c>
      <c r="O3595" t="str">
        <f>VLOOKUP(L3595,Location!$A$1:$D$157,2,FALSE)</f>
        <v>Wisconsin</v>
      </c>
      <c r="P3595" t="str">
        <f>VLOOKUP(L3595,Location!$A$1:$D$157,3,FALSE)</f>
        <v>Central</v>
      </c>
      <c r="Q3595" t="str">
        <f>VLOOKUP(L3595,Location!$A$1:$D$157,4,FALSE)</f>
        <v>Small Market</v>
      </c>
      <c r="R3595" t="str">
        <f>VLOOKUP(M3595,Product!$A$1:$D$14,2,FALSE)</f>
        <v>Columbian</v>
      </c>
      <c r="S3595" t="str">
        <f>VLOOKUP(M3595,Product!$A$1:$D$14,3,FALSE)</f>
        <v>Coffee</v>
      </c>
      <c r="T3595" t="str">
        <f>VLOOKUP(M3595,Product!$A$1:$D$14,4,FALSE)</f>
        <v>Regular</v>
      </c>
    </row>
    <row r="3596" spans="1:20" x14ac:dyDescent="0.3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s="2">
        <v>43343</v>
      </c>
      <c r="O3596" t="str">
        <f>VLOOKUP(L3596,Location!$A$1:$D$157,2,FALSE)</f>
        <v>Wisconsin</v>
      </c>
      <c r="P3596" t="str">
        <f>VLOOKUP(L3596,Location!$A$1:$D$157,3,FALSE)</f>
        <v>Central</v>
      </c>
      <c r="Q3596" t="str">
        <f>VLOOKUP(L3596,Location!$A$1:$D$157,4,FALSE)</f>
        <v>Small Market</v>
      </c>
      <c r="R3596" t="str">
        <f>VLOOKUP(M3596,Product!$A$1:$D$14,2,FALSE)</f>
        <v>Decaf Irish Cream</v>
      </c>
      <c r="S3596" t="str">
        <f>VLOOKUP(M3596,Product!$A$1:$D$14,3,FALSE)</f>
        <v>Coffee</v>
      </c>
      <c r="T3596" t="str">
        <f>VLOOKUP(M3596,Product!$A$1:$D$14,4,FALSE)</f>
        <v>Decaf</v>
      </c>
    </row>
    <row r="3597" spans="1:20" x14ac:dyDescent="0.3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s="2">
        <v>43343</v>
      </c>
      <c r="O3597" t="str">
        <f>VLOOKUP(L3597,Location!$A$1:$D$157,2,FALSE)</f>
        <v>Wisconsin</v>
      </c>
      <c r="P3597" t="str">
        <f>VLOOKUP(L3597,Location!$A$1:$D$157,3,FALSE)</f>
        <v>Central</v>
      </c>
      <c r="Q3597" t="str">
        <f>VLOOKUP(L3597,Location!$A$1:$D$157,4,FALSE)</f>
        <v>Small Market</v>
      </c>
      <c r="R3597" t="str">
        <f>VLOOKUP(M3597,Product!$A$1:$D$14,2,FALSE)</f>
        <v>Caffe Mocha</v>
      </c>
      <c r="S3597" t="str">
        <f>VLOOKUP(M3597,Product!$A$1:$D$14,3,FALSE)</f>
        <v>Espresso</v>
      </c>
      <c r="T3597" t="str">
        <f>VLOOKUP(M3597,Product!$A$1:$D$14,4,FALSE)</f>
        <v>Regular</v>
      </c>
    </row>
    <row r="3598" spans="1:20" x14ac:dyDescent="0.3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s="2">
        <v>43343</v>
      </c>
      <c r="O3598" t="str">
        <f>VLOOKUP(L3598,Location!$A$1:$D$157,2,FALSE)</f>
        <v>Connecticut</v>
      </c>
      <c r="P3598" t="str">
        <f>VLOOKUP(L3598,Location!$A$1:$D$157,3,FALSE)</f>
        <v>East</v>
      </c>
      <c r="Q3598" t="str">
        <f>VLOOKUP(L3598,Location!$A$1:$D$157,4,FALSE)</f>
        <v>Small Market</v>
      </c>
      <c r="R3598" t="str">
        <f>VLOOKUP(M3598,Product!$A$1:$D$14,2,FALSE)</f>
        <v>Lemon</v>
      </c>
      <c r="S3598" t="str">
        <f>VLOOKUP(M3598,Product!$A$1:$D$14,3,FALSE)</f>
        <v>Herbal Tea</v>
      </c>
      <c r="T3598" t="str">
        <f>VLOOKUP(M3598,Product!$A$1:$D$14,4,FALSE)</f>
        <v>Decaf</v>
      </c>
    </row>
    <row r="3599" spans="1:20" x14ac:dyDescent="0.3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s="2">
        <v>43343</v>
      </c>
      <c r="O3599" t="str">
        <f>VLOOKUP(L3599,Location!$A$1:$D$157,2,FALSE)</f>
        <v>Connecticut</v>
      </c>
      <c r="P3599" t="str">
        <f>VLOOKUP(L3599,Location!$A$1:$D$157,3,FALSE)</f>
        <v>East</v>
      </c>
      <c r="Q3599" t="str">
        <f>VLOOKUP(L3599,Location!$A$1:$D$157,4,FALSE)</f>
        <v>Small Market</v>
      </c>
      <c r="R3599" t="str">
        <f>VLOOKUP(M3599,Product!$A$1:$D$14,2,FALSE)</f>
        <v>Mint</v>
      </c>
      <c r="S3599" t="str">
        <f>VLOOKUP(M3599,Product!$A$1:$D$14,3,FALSE)</f>
        <v>Herbal Tea</v>
      </c>
      <c r="T3599" t="str">
        <f>VLOOKUP(M3599,Product!$A$1:$D$14,4,FALSE)</f>
        <v>Decaf</v>
      </c>
    </row>
    <row r="3600" spans="1:20" x14ac:dyDescent="0.3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s="2">
        <v>43343</v>
      </c>
      <c r="O3600" t="str">
        <f>VLOOKUP(L3600,Location!$A$1:$D$157,2,FALSE)</f>
        <v>Connecticut</v>
      </c>
      <c r="P3600" t="str">
        <f>VLOOKUP(L3600,Location!$A$1:$D$157,3,FALSE)</f>
        <v>East</v>
      </c>
      <c r="Q3600" t="str">
        <f>VLOOKUP(L3600,Location!$A$1:$D$157,4,FALSE)</f>
        <v>Small Market</v>
      </c>
      <c r="R3600" t="str">
        <f>VLOOKUP(M3600,Product!$A$1:$D$14,2,FALSE)</f>
        <v>Darjeeling</v>
      </c>
      <c r="S3600" t="str">
        <f>VLOOKUP(M3600,Product!$A$1:$D$14,3,FALSE)</f>
        <v>Tea</v>
      </c>
      <c r="T3600" t="str">
        <f>VLOOKUP(M3600,Product!$A$1:$D$14,4,FALSE)</f>
        <v>Regular</v>
      </c>
    </row>
    <row r="3601" spans="1:20" x14ac:dyDescent="0.3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s="2">
        <v>43343</v>
      </c>
      <c r="O3601" t="str">
        <f>VLOOKUP(L3601,Location!$A$1:$D$157,2,FALSE)</f>
        <v>Connecticut</v>
      </c>
      <c r="P3601" t="str">
        <f>VLOOKUP(L3601,Location!$A$1:$D$157,3,FALSE)</f>
        <v>East</v>
      </c>
      <c r="Q3601" t="str">
        <f>VLOOKUP(L3601,Location!$A$1:$D$157,4,FALSE)</f>
        <v>Small Market</v>
      </c>
      <c r="R3601" t="str">
        <f>VLOOKUP(M3601,Product!$A$1:$D$14,2,FALSE)</f>
        <v>Green Tea</v>
      </c>
      <c r="S3601" t="str">
        <f>VLOOKUP(M3601,Product!$A$1:$D$14,3,FALSE)</f>
        <v>Tea</v>
      </c>
      <c r="T3601" t="str">
        <f>VLOOKUP(M3601,Product!$A$1:$D$14,4,FALSE)</f>
        <v>Regular</v>
      </c>
    </row>
    <row r="3602" spans="1:20" x14ac:dyDescent="0.3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s="2">
        <v>43343</v>
      </c>
      <c r="O3602" t="str">
        <f>VLOOKUP(L3602,Location!$A$1:$D$157,2,FALSE)</f>
        <v>Connecticut</v>
      </c>
      <c r="P3602" t="str">
        <f>VLOOKUP(L3602,Location!$A$1:$D$157,3,FALSE)</f>
        <v>East</v>
      </c>
      <c r="Q3602" t="str">
        <f>VLOOKUP(L3602,Location!$A$1:$D$157,4,FALSE)</f>
        <v>Small Market</v>
      </c>
      <c r="R3602" t="str">
        <f>VLOOKUP(M3602,Product!$A$1:$D$14,2,FALSE)</f>
        <v>Caffe Mocha</v>
      </c>
      <c r="S3602" t="str">
        <f>VLOOKUP(M3602,Product!$A$1:$D$14,3,FALSE)</f>
        <v>Espresso</v>
      </c>
      <c r="T3602" t="str">
        <f>VLOOKUP(M3602,Product!$A$1:$D$14,4,FALSE)</f>
        <v>Regular</v>
      </c>
    </row>
    <row r="3603" spans="1:20" x14ac:dyDescent="0.3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s="2">
        <v>43343</v>
      </c>
      <c r="O3603" t="str">
        <f>VLOOKUP(L3603,Location!$A$1:$D$157,2,FALSE)</f>
        <v>Connecticut</v>
      </c>
      <c r="P3603" t="str">
        <f>VLOOKUP(L3603,Location!$A$1:$D$157,3,FALSE)</f>
        <v>East</v>
      </c>
      <c r="Q3603" t="str">
        <f>VLOOKUP(L3603,Location!$A$1:$D$157,4,FALSE)</f>
        <v>Small Market</v>
      </c>
      <c r="R3603" t="str">
        <f>VLOOKUP(M3603,Product!$A$1:$D$14,2,FALSE)</f>
        <v>Decaf Espresso</v>
      </c>
      <c r="S3603" t="str">
        <f>VLOOKUP(M3603,Product!$A$1:$D$14,3,FALSE)</f>
        <v>Espresso</v>
      </c>
      <c r="T3603" t="str">
        <f>VLOOKUP(M3603,Product!$A$1:$D$14,4,FALSE)</f>
        <v>Decaf</v>
      </c>
    </row>
    <row r="3604" spans="1:20" x14ac:dyDescent="0.3">
      <c r="A3604">
        <v>135</v>
      </c>
      <c r="B3604">
        <v>155</v>
      </c>
      <c r="C3604">
        <v>275</v>
      </c>
      <c r="D3604">
        <v>91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s="2">
        <v>43343</v>
      </c>
      <c r="O3604" t="str">
        <f>VLOOKUP(L3604,Location!$A$1:$D$157,2,FALSE)</f>
        <v>Connecticut</v>
      </c>
      <c r="P3604" t="str">
        <f>VLOOKUP(L3604,Location!$A$1:$D$157,3,FALSE)</f>
        <v>East</v>
      </c>
      <c r="Q3604" t="str">
        <f>VLOOKUP(L3604,Location!$A$1:$D$157,4,FALSE)</f>
        <v>Small Market</v>
      </c>
      <c r="R3604" t="str">
        <f>VLOOKUP(M3604,Product!$A$1:$D$14,2,FALSE)</f>
        <v>Columbian</v>
      </c>
      <c r="S3604" t="str">
        <f>VLOOKUP(M3604,Product!$A$1:$D$14,3,FALSE)</f>
        <v>Coffee</v>
      </c>
      <c r="T3604" t="str">
        <f>VLOOKUP(M3604,Product!$A$1:$D$14,4,FALSE)</f>
        <v>Regular</v>
      </c>
    </row>
    <row r="3605" spans="1:20" x14ac:dyDescent="0.3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2">
        <v>43343</v>
      </c>
      <c r="O3605" t="str">
        <f>VLOOKUP(L3605,Location!$A$1:$D$157,2,FALSE)</f>
        <v>Florida</v>
      </c>
      <c r="P3605" t="str">
        <f>VLOOKUP(L3605,Location!$A$1:$D$157,3,FALSE)</f>
        <v>East</v>
      </c>
      <c r="Q3605" t="str">
        <f>VLOOKUP(L3605,Location!$A$1:$D$157,4,FALSE)</f>
        <v>Major Market</v>
      </c>
      <c r="R3605" t="str">
        <f>VLOOKUP(M3605,Product!$A$1:$D$14,2,FALSE)</f>
        <v>Chamomile</v>
      </c>
      <c r="S3605" t="str">
        <f>VLOOKUP(M3605,Product!$A$1:$D$14,3,FALSE)</f>
        <v>Herbal Tea</v>
      </c>
      <c r="T3605" t="str">
        <f>VLOOKUP(M3605,Product!$A$1:$D$14,4,FALSE)</f>
        <v>Decaf</v>
      </c>
    </row>
    <row r="3606" spans="1:20" x14ac:dyDescent="0.3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s="2">
        <v>43343</v>
      </c>
      <c r="O3606" t="str">
        <f>VLOOKUP(L3606,Location!$A$1:$D$157,2,FALSE)</f>
        <v>Florida</v>
      </c>
      <c r="P3606" t="str">
        <f>VLOOKUP(L3606,Location!$A$1:$D$157,3,FALSE)</f>
        <v>East</v>
      </c>
      <c r="Q3606" t="str">
        <f>VLOOKUP(L3606,Location!$A$1:$D$157,4,FALSE)</f>
        <v>Major Market</v>
      </c>
      <c r="R3606" t="str">
        <f>VLOOKUP(M3606,Product!$A$1:$D$14,2,FALSE)</f>
        <v>Lemon</v>
      </c>
      <c r="S3606" t="str">
        <f>VLOOKUP(M3606,Product!$A$1:$D$14,3,FALSE)</f>
        <v>Herbal Tea</v>
      </c>
      <c r="T3606" t="str">
        <f>VLOOKUP(M3606,Product!$A$1:$D$14,4,FALSE)</f>
        <v>Decaf</v>
      </c>
    </row>
    <row r="3607" spans="1:20" x14ac:dyDescent="0.3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s="2">
        <v>43343</v>
      </c>
      <c r="O3607" t="str">
        <f>VLOOKUP(L3607,Location!$A$1:$D$157,2,FALSE)</f>
        <v>Florida</v>
      </c>
      <c r="P3607" t="str">
        <f>VLOOKUP(L3607,Location!$A$1:$D$157,3,FALSE)</f>
        <v>East</v>
      </c>
      <c r="Q3607" t="str">
        <f>VLOOKUP(L3607,Location!$A$1:$D$157,4,FALSE)</f>
        <v>Major Market</v>
      </c>
      <c r="R3607" t="str">
        <f>VLOOKUP(M3607,Product!$A$1:$D$14,2,FALSE)</f>
        <v>Mint</v>
      </c>
      <c r="S3607" t="str">
        <f>VLOOKUP(M3607,Product!$A$1:$D$14,3,FALSE)</f>
        <v>Herbal Tea</v>
      </c>
      <c r="T3607" t="str">
        <f>VLOOKUP(M3607,Product!$A$1:$D$14,4,FALSE)</f>
        <v>Decaf</v>
      </c>
    </row>
    <row r="3608" spans="1:20" x14ac:dyDescent="0.3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s="2">
        <v>43343</v>
      </c>
      <c r="O3608" t="str">
        <f>VLOOKUP(L3608,Location!$A$1:$D$157,2,FALSE)</f>
        <v>Florida</v>
      </c>
      <c r="P3608" t="str">
        <f>VLOOKUP(L3608,Location!$A$1:$D$157,3,FALSE)</f>
        <v>East</v>
      </c>
      <c r="Q3608" t="str">
        <f>VLOOKUP(L3608,Location!$A$1:$D$157,4,FALSE)</f>
        <v>Major Market</v>
      </c>
      <c r="R3608" t="str">
        <f>VLOOKUP(M3608,Product!$A$1:$D$14,2,FALSE)</f>
        <v>Darjeeling</v>
      </c>
      <c r="S3608" t="str">
        <f>VLOOKUP(M3608,Product!$A$1:$D$14,3,FALSE)</f>
        <v>Tea</v>
      </c>
      <c r="T3608" t="str">
        <f>VLOOKUP(M3608,Product!$A$1:$D$14,4,FALSE)</f>
        <v>Regular</v>
      </c>
    </row>
    <row r="3609" spans="1:20" x14ac:dyDescent="0.3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2">
        <v>43343</v>
      </c>
      <c r="O3609" t="str">
        <f>VLOOKUP(L3609,Location!$A$1:$D$157,2,FALSE)</f>
        <v>Florida</v>
      </c>
      <c r="P3609" t="str">
        <f>VLOOKUP(L3609,Location!$A$1:$D$157,3,FALSE)</f>
        <v>East</v>
      </c>
      <c r="Q3609" t="str">
        <f>VLOOKUP(L3609,Location!$A$1:$D$157,4,FALSE)</f>
        <v>Major Market</v>
      </c>
      <c r="R3609" t="str">
        <f>VLOOKUP(M3609,Product!$A$1:$D$14,2,FALSE)</f>
        <v>Green Tea</v>
      </c>
      <c r="S3609" t="str">
        <f>VLOOKUP(M3609,Product!$A$1:$D$14,3,FALSE)</f>
        <v>Tea</v>
      </c>
      <c r="T3609" t="str">
        <f>VLOOKUP(M3609,Product!$A$1:$D$14,4,FALSE)</f>
        <v>Regular</v>
      </c>
    </row>
    <row r="3610" spans="1:20" x14ac:dyDescent="0.3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s="2">
        <v>43343</v>
      </c>
      <c r="O3610" t="str">
        <f>VLOOKUP(L3610,Location!$A$1:$D$157,2,FALSE)</f>
        <v>Florida</v>
      </c>
      <c r="P3610" t="str">
        <f>VLOOKUP(L3610,Location!$A$1:$D$157,3,FALSE)</f>
        <v>East</v>
      </c>
      <c r="Q3610" t="str">
        <f>VLOOKUP(L3610,Location!$A$1:$D$157,4,FALSE)</f>
        <v>Major Market</v>
      </c>
      <c r="R3610" t="str">
        <f>VLOOKUP(M3610,Product!$A$1:$D$14,2,FALSE)</f>
        <v>Caffe Mocha</v>
      </c>
      <c r="S3610" t="str">
        <f>VLOOKUP(M3610,Product!$A$1:$D$14,3,FALSE)</f>
        <v>Espresso</v>
      </c>
      <c r="T3610" t="str">
        <f>VLOOKUP(M3610,Product!$A$1:$D$14,4,FALSE)</f>
        <v>Regular</v>
      </c>
    </row>
    <row r="3611" spans="1:20" x14ac:dyDescent="0.3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s="2">
        <v>43343</v>
      </c>
      <c r="O3611" t="str">
        <f>VLOOKUP(L3611,Location!$A$1:$D$157,2,FALSE)</f>
        <v>Florida</v>
      </c>
      <c r="P3611" t="str">
        <f>VLOOKUP(L3611,Location!$A$1:$D$157,3,FALSE)</f>
        <v>East</v>
      </c>
      <c r="Q3611" t="str">
        <f>VLOOKUP(L3611,Location!$A$1:$D$157,4,FALSE)</f>
        <v>Major Market</v>
      </c>
      <c r="R3611" t="str">
        <f>VLOOKUP(M3611,Product!$A$1:$D$14,2,FALSE)</f>
        <v>Decaf Espresso</v>
      </c>
      <c r="S3611" t="str">
        <f>VLOOKUP(M3611,Product!$A$1:$D$14,3,FALSE)</f>
        <v>Espresso</v>
      </c>
      <c r="T3611" t="str">
        <f>VLOOKUP(M3611,Product!$A$1:$D$14,4,FALSE)</f>
        <v>Decaf</v>
      </c>
    </row>
    <row r="3612" spans="1:20" x14ac:dyDescent="0.3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2">
        <v>43343</v>
      </c>
      <c r="O3612" t="str">
        <f>VLOOKUP(L3612,Location!$A$1:$D$157,2,FALSE)</f>
        <v>Florida</v>
      </c>
      <c r="P3612" t="str">
        <f>VLOOKUP(L3612,Location!$A$1:$D$157,3,FALSE)</f>
        <v>East</v>
      </c>
      <c r="Q3612" t="str">
        <f>VLOOKUP(L3612,Location!$A$1:$D$157,4,FALSE)</f>
        <v>Major Market</v>
      </c>
      <c r="R3612" t="str">
        <f>VLOOKUP(M3612,Product!$A$1:$D$14,2,FALSE)</f>
        <v>Columbian</v>
      </c>
      <c r="S3612" t="str">
        <f>VLOOKUP(M3612,Product!$A$1:$D$14,3,FALSE)</f>
        <v>Coffee</v>
      </c>
      <c r="T3612" t="str">
        <f>VLOOKUP(M3612,Product!$A$1:$D$14,4,FALSE)</f>
        <v>Regular</v>
      </c>
    </row>
    <row r="3613" spans="1:20" x14ac:dyDescent="0.3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2">
        <v>43343</v>
      </c>
      <c r="O3613" t="str">
        <f>VLOOKUP(L3613,Location!$A$1:$D$157,2,FALSE)</f>
        <v>Florida</v>
      </c>
      <c r="P3613" t="str">
        <f>VLOOKUP(L3613,Location!$A$1:$D$157,3,FALSE)</f>
        <v>East</v>
      </c>
      <c r="Q3613" t="str">
        <f>VLOOKUP(L3613,Location!$A$1:$D$157,4,FALSE)</f>
        <v>Major Market</v>
      </c>
      <c r="R3613" t="str">
        <f>VLOOKUP(M3613,Product!$A$1:$D$14,2,FALSE)</f>
        <v>Decaf Irish Cream</v>
      </c>
      <c r="S3613" t="str">
        <f>VLOOKUP(M3613,Product!$A$1:$D$14,3,FALSE)</f>
        <v>Coffee</v>
      </c>
      <c r="T3613" t="str">
        <f>VLOOKUP(M3613,Product!$A$1:$D$14,4,FALSE)</f>
        <v>Decaf</v>
      </c>
    </row>
    <row r="3614" spans="1:20" x14ac:dyDescent="0.3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s="2">
        <v>43343</v>
      </c>
      <c r="O3614" t="str">
        <f>VLOOKUP(L3614,Location!$A$1:$D$157,2,FALSE)</f>
        <v>Massachusetts</v>
      </c>
      <c r="P3614" t="str">
        <f>VLOOKUP(L3614,Location!$A$1:$D$157,3,FALSE)</f>
        <v>East</v>
      </c>
      <c r="Q3614" t="str">
        <f>VLOOKUP(L3614,Location!$A$1:$D$157,4,FALSE)</f>
        <v>Major Market</v>
      </c>
      <c r="R3614" t="str">
        <f>VLOOKUP(M3614,Product!$A$1:$D$14,2,FALSE)</f>
        <v>Lemon</v>
      </c>
      <c r="S3614" t="str">
        <f>VLOOKUP(M3614,Product!$A$1:$D$14,3,FALSE)</f>
        <v>Herbal Tea</v>
      </c>
      <c r="T3614" t="str">
        <f>VLOOKUP(M3614,Product!$A$1:$D$14,4,FALSE)</f>
        <v>Decaf</v>
      </c>
    </row>
    <row r="3615" spans="1:20" x14ac:dyDescent="0.3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s="2">
        <v>43343</v>
      </c>
      <c r="O3615" t="str">
        <f>VLOOKUP(L3615,Location!$A$1:$D$157,2,FALSE)</f>
        <v>Massachusetts</v>
      </c>
      <c r="P3615" t="str">
        <f>VLOOKUP(L3615,Location!$A$1:$D$157,3,FALSE)</f>
        <v>East</v>
      </c>
      <c r="Q3615" t="str">
        <f>VLOOKUP(L3615,Location!$A$1:$D$157,4,FALSE)</f>
        <v>Major Market</v>
      </c>
      <c r="R3615" t="str">
        <f>VLOOKUP(M3615,Product!$A$1:$D$14,2,FALSE)</f>
        <v>Darjeeling</v>
      </c>
      <c r="S3615" t="str">
        <f>VLOOKUP(M3615,Product!$A$1:$D$14,3,FALSE)</f>
        <v>Tea</v>
      </c>
      <c r="T3615" t="str">
        <f>VLOOKUP(M3615,Product!$A$1:$D$14,4,FALSE)</f>
        <v>Regular</v>
      </c>
    </row>
    <row r="3616" spans="1:20" x14ac:dyDescent="0.3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s="2">
        <v>43343</v>
      </c>
      <c r="O3616" t="str">
        <f>VLOOKUP(L3616,Location!$A$1:$D$157,2,FALSE)</f>
        <v>Massachusetts</v>
      </c>
      <c r="P3616" t="str">
        <f>VLOOKUP(L3616,Location!$A$1:$D$157,3,FALSE)</f>
        <v>East</v>
      </c>
      <c r="Q3616" t="str">
        <f>VLOOKUP(L3616,Location!$A$1:$D$157,4,FALSE)</f>
        <v>Major Market</v>
      </c>
      <c r="R3616" t="str">
        <f>VLOOKUP(M3616,Product!$A$1:$D$14,2,FALSE)</f>
        <v>Green Tea</v>
      </c>
      <c r="S3616" t="str">
        <f>VLOOKUP(M3616,Product!$A$1:$D$14,3,FALSE)</f>
        <v>Tea</v>
      </c>
      <c r="T3616" t="str">
        <f>VLOOKUP(M3616,Product!$A$1:$D$14,4,FALSE)</f>
        <v>Regular</v>
      </c>
    </row>
    <row r="3617" spans="1:20" x14ac:dyDescent="0.3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s="2">
        <v>43343</v>
      </c>
      <c r="O3617" t="str">
        <f>VLOOKUP(L3617,Location!$A$1:$D$157,2,FALSE)</f>
        <v>Massachusetts</v>
      </c>
      <c r="P3617" t="str">
        <f>VLOOKUP(L3617,Location!$A$1:$D$157,3,FALSE)</f>
        <v>East</v>
      </c>
      <c r="Q3617" t="str">
        <f>VLOOKUP(L3617,Location!$A$1:$D$157,4,FALSE)</f>
        <v>Major Market</v>
      </c>
      <c r="R3617" t="str">
        <f>VLOOKUP(M3617,Product!$A$1:$D$14,2,FALSE)</f>
        <v>Caffe Mocha</v>
      </c>
      <c r="S3617" t="str">
        <f>VLOOKUP(M3617,Product!$A$1:$D$14,3,FALSE)</f>
        <v>Espresso</v>
      </c>
      <c r="T3617" t="str">
        <f>VLOOKUP(M3617,Product!$A$1:$D$14,4,FALSE)</f>
        <v>Regular</v>
      </c>
    </row>
    <row r="3618" spans="1:20" x14ac:dyDescent="0.3">
      <c r="A3618">
        <v>129</v>
      </c>
      <c r="B3618">
        <v>155</v>
      </c>
      <c r="C3618">
        <v>330</v>
      </c>
      <c r="D3618">
        <v>104</v>
      </c>
      <c r="E3618">
        <v>68</v>
      </c>
      <c r="F3618">
        <v>43</v>
      </c>
      <c r="G3618">
        <v>1280</v>
      </c>
      <c r="H3618">
        <v>100</v>
      </c>
      <c r="I3618">
        <v>136</v>
      </c>
      <c r="J3618">
        <v>160</v>
      </c>
      <c r="K3618">
        <v>300</v>
      </c>
      <c r="L3618">
        <v>774</v>
      </c>
      <c r="M3618">
        <v>7</v>
      </c>
      <c r="N3618" s="2">
        <v>43343</v>
      </c>
      <c r="O3618" t="str">
        <f>VLOOKUP(L3618,Location!$A$1:$D$157,2,FALSE)</f>
        <v>Massachusetts</v>
      </c>
      <c r="P3618" t="str">
        <f>VLOOKUP(L3618,Location!$A$1:$D$157,3,FALSE)</f>
        <v>East</v>
      </c>
      <c r="Q3618" t="str">
        <f>VLOOKUP(L3618,Location!$A$1:$D$157,4,FALSE)</f>
        <v>Major Market</v>
      </c>
      <c r="R3618" t="str">
        <f>VLOOKUP(M3618,Product!$A$1:$D$14,2,FALSE)</f>
        <v>Regular Espresso</v>
      </c>
      <c r="S3618" t="str">
        <f>VLOOKUP(M3618,Product!$A$1:$D$14,3,FALSE)</f>
        <v>Espresso</v>
      </c>
      <c r="T3618" t="str">
        <f>VLOOKUP(M3618,Product!$A$1:$D$14,4,FALSE)</f>
        <v>Regular</v>
      </c>
    </row>
    <row r="3619" spans="1:20" x14ac:dyDescent="0.3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2">
        <v>43343</v>
      </c>
      <c r="O3619" t="str">
        <f>VLOOKUP(L3619,Location!$A$1:$D$157,2,FALSE)</f>
        <v>Massachusetts</v>
      </c>
      <c r="P3619" t="str">
        <f>VLOOKUP(L3619,Location!$A$1:$D$157,3,FALSE)</f>
        <v>East</v>
      </c>
      <c r="Q3619" t="str">
        <f>VLOOKUP(L3619,Location!$A$1:$D$157,4,FALSE)</f>
        <v>Major Market</v>
      </c>
      <c r="R3619" t="str">
        <f>VLOOKUP(M3619,Product!$A$1:$D$14,2,FALSE)</f>
        <v>Columbian</v>
      </c>
      <c r="S3619" t="str">
        <f>VLOOKUP(M3619,Product!$A$1:$D$14,3,FALSE)</f>
        <v>Coffee</v>
      </c>
      <c r="T3619" t="str">
        <f>VLOOKUP(M3619,Product!$A$1:$D$14,4,FALSE)</f>
        <v>Regular</v>
      </c>
    </row>
    <row r="3620" spans="1:20" x14ac:dyDescent="0.3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s="2">
        <v>43343</v>
      </c>
      <c r="O3620" t="str">
        <f>VLOOKUP(L3620,Location!$A$1:$D$157,2,FALSE)</f>
        <v>New Hampshire</v>
      </c>
      <c r="P3620" t="str">
        <f>VLOOKUP(L3620,Location!$A$1:$D$157,3,FALSE)</f>
        <v>East</v>
      </c>
      <c r="Q3620" t="str">
        <f>VLOOKUP(L3620,Location!$A$1:$D$157,4,FALSE)</f>
        <v>Small Market</v>
      </c>
      <c r="R3620" t="str">
        <f>VLOOKUP(M3620,Product!$A$1:$D$14,2,FALSE)</f>
        <v>Lemon</v>
      </c>
      <c r="S3620" t="str">
        <f>VLOOKUP(M3620,Product!$A$1:$D$14,3,FALSE)</f>
        <v>Herbal Tea</v>
      </c>
      <c r="T3620" t="str">
        <f>VLOOKUP(M3620,Product!$A$1:$D$14,4,FALSE)</f>
        <v>Decaf</v>
      </c>
    </row>
    <row r="3621" spans="1:20" x14ac:dyDescent="0.3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s="2">
        <v>43343</v>
      </c>
      <c r="O3621" t="str">
        <f>VLOOKUP(L3621,Location!$A$1:$D$157,2,FALSE)</f>
        <v>New Hampshire</v>
      </c>
      <c r="P3621" t="str">
        <f>VLOOKUP(L3621,Location!$A$1:$D$157,3,FALSE)</f>
        <v>East</v>
      </c>
      <c r="Q3621" t="str">
        <f>VLOOKUP(L3621,Location!$A$1:$D$157,4,FALSE)</f>
        <v>Small Market</v>
      </c>
      <c r="R3621" t="str">
        <f>VLOOKUP(M3621,Product!$A$1:$D$14,2,FALSE)</f>
        <v>Darjeeling</v>
      </c>
      <c r="S3621" t="str">
        <f>VLOOKUP(M3621,Product!$A$1:$D$14,3,FALSE)</f>
        <v>Tea</v>
      </c>
      <c r="T3621" t="str">
        <f>VLOOKUP(M3621,Product!$A$1:$D$14,4,FALSE)</f>
        <v>Regular</v>
      </c>
    </row>
    <row r="3622" spans="1:20" x14ac:dyDescent="0.3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s="2">
        <v>43343</v>
      </c>
      <c r="O3622" t="str">
        <f>VLOOKUP(L3622,Location!$A$1:$D$157,2,FALSE)</f>
        <v>New Hampshire</v>
      </c>
      <c r="P3622" t="str">
        <f>VLOOKUP(L3622,Location!$A$1:$D$157,3,FALSE)</f>
        <v>East</v>
      </c>
      <c r="Q3622" t="str">
        <f>VLOOKUP(L3622,Location!$A$1:$D$157,4,FALSE)</f>
        <v>Small Market</v>
      </c>
      <c r="R3622" t="str">
        <f>VLOOKUP(M3622,Product!$A$1:$D$14,2,FALSE)</f>
        <v>Green Tea</v>
      </c>
      <c r="S3622" t="str">
        <f>VLOOKUP(M3622,Product!$A$1:$D$14,3,FALSE)</f>
        <v>Tea</v>
      </c>
      <c r="T3622" t="str">
        <f>VLOOKUP(M3622,Product!$A$1:$D$14,4,FALSE)</f>
        <v>Regular</v>
      </c>
    </row>
    <row r="3623" spans="1:20" x14ac:dyDescent="0.3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s="2">
        <v>43343</v>
      </c>
      <c r="O3623" t="str">
        <f>VLOOKUP(L3623,Location!$A$1:$D$157,2,FALSE)</f>
        <v>New Hampshire</v>
      </c>
      <c r="P3623" t="str">
        <f>VLOOKUP(L3623,Location!$A$1:$D$157,3,FALSE)</f>
        <v>East</v>
      </c>
      <c r="Q3623" t="str">
        <f>VLOOKUP(L3623,Location!$A$1:$D$157,4,FALSE)</f>
        <v>Small Market</v>
      </c>
      <c r="R3623" t="str">
        <f>VLOOKUP(M3623,Product!$A$1:$D$14,2,FALSE)</f>
        <v>Caffe Mocha</v>
      </c>
      <c r="S3623" t="str">
        <f>VLOOKUP(M3623,Product!$A$1:$D$14,3,FALSE)</f>
        <v>Espresso</v>
      </c>
      <c r="T3623" t="str">
        <f>VLOOKUP(M3623,Product!$A$1:$D$14,4,FALSE)</f>
        <v>Regular</v>
      </c>
    </row>
    <row r="3624" spans="1:20" x14ac:dyDescent="0.3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s="2">
        <v>43343</v>
      </c>
      <c r="O3624" t="str">
        <f>VLOOKUP(L3624,Location!$A$1:$D$157,2,FALSE)</f>
        <v>New Hampshire</v>
      </c>
      <c r="P3624" t="str">
        <f>VLOOKUP(L3624,Location!$A$1:$D$157,3,FALSE)</f>
        <v>East</v>
      </c>
      <c r="Q3624" t="str">
        <f>VLOOKUP(L3624,Location!$A$1:$D$157,4,FALSE)</f>
        <v>Small Market</v>
      </c>
      <c r="R3624" t="str">
        <f>VLOOKUP(M3624,Product!$A$1:$D$14,2,FALSE)</f>
        <v>Regular Espresso</v>
      </c>
      <c r="S3624" t="str">
        <f>VLOOKUP(M3624,Product!$A$1:$D$14,3,FALSE)</f>
        <v>Espresso</v>
      </c>
      <c r="T3624" t="str">
        <f>VLOOKUP(M3624,Product!$A$1:$D$14,4,FALSE)</f>
        <v>Regular</v>
      </c>
    </row>
    <row r="3625" spans="1:20" x14ac:dyDescent="0.3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s="2">
        <v>43343</v>
      </c>
      <c r="O3625" t="str">
        <f>VLOOKUP(L3625,Location!$A$1:$D$157,2,FALSE)</f>
        <v>New Hampshire</v>
      </c>
      <c r="P3625" t="str">
        <f>VLOOKUP(L3625,Location!$A$1:$D$157,3,FALSE)</f>
        <v>East</v>
      </c>
      <c r="Q3625" t="str">
        <f>VLOOKUP(L3625,Location!$A$1:$D$157,4,FALSE)</f>
        <v>Small Market</v>
      </c>
      <c r="R3625" t="str">
        <f>VLOOKUP(M3625,Product!$A$1:$D$14,2,FALSE)</f>
        <v>Amaretto</v>
      </c>
      <c r="S3625" t="str">
        <f>VLOOKUP(M3625,Product!$A$1:$D$14,3,FALSE)</f>
        <v>Coffee</v>
      </c>
      <c r="T3625" t="str">
        <f>VLOOKUP(M3625,Product!$A$1:$D$14,4,FALSE)</f>
        <v>Regular</v>
      </c>
    </row>
    <row r="3626" spans="1:20" x14ac:dyDescent="0.3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s="2">
        <v>43343</v>
      </c>
      <c r="O3626" t="str">
        <f>VLOOKUP(L3626,Location!$A$1:$D$157,2,FALSE)</f>
        <v>New Hampshire</v>
      </c>
      <c r="P3626" t="str">
        <f>VLOOKUP(L3626,Location!$A$1:$D$157,3,FALSE)</f>
        <v>East</v>
      </c>
      <c r="Q3626" t="str">
        <f>VLOOKUP(L3626,Location!$A$1:$D$157,4,FALSE)</f>
        <v>Small Market</v>
      </c>
      <c r="R3626" t="str">
        <f>VLOOKUP(M3626,Product!$A$1:$D$14,2,FALSE)</f>
        <v>Columbian</v>
      </c>
      <c r="S3626" t="str">
        <f>VLOOKUP(M3626,Product!$A$1:$D$14,3,FALSE)</f>
        <v>Coffee</v>
      </c>
      <c r="T3626" t="str">
        <f>VLOOKUP(M3626,Product!$A$1:$D$14,4,FALSE)</f>
        <v>Regular</v>
      </c>
    </row>
    <row r="3627" spans="1:20" x14ac:dyDescent="0.3">
      <c r="A3627">
        <v>137</v>
      </c>
      <c r="B3627">
        <v>239</v>
      </c>
      <c r="C3627">
        <v>577</v>
      </c>
      <c r="D3627">
        <v>332</v>
      </c>
      <c r="E3627">
        <v>147</v>
      </c>
      <c r="F3627">
        <v>114</v>
      </c>
      <c r="G3627">
        <v>1518</v>
      </c>
      <c r="H3627">
        <v>90</v>
      </c>
      <c r="I3627">
        <v>212</v>
      </c>
      <c r="J3627">
        <v>200</v>
      </c>
      <c r="K3627">
        <v>420</v>
      </c>
      <c r="L3627">
        <v>845</v>
      </c>
      <c r="M3627">
        <v>9</v>
      </c>
      <c r="N3627" s="2">
        <v>43343</v>
      </c>
      <c r="O3627" t="str">
        <f>VLOOKUP(L3627,Location!$A$1:$D$157,2,FALSE)</f>
        <v>New York</v>
      </c>
      <c r="P3627" t="str">
        <f>VLOOKUP(L3627,Location!$A$1:$D$157,3,FALSE)</f>
        <v>East</v>
      </c>
      <c r="Q3627" t="str">
        <f>VLOOKUP(L3627,Location!$A$1:$D$157,4,FALSE)</f>
        <v>Major Market</v>
      </c>
      <c r="R3627" t="str">
        <f>VLOOKUP(M3627,Product!$A$1:$D$14,2,FALSE)</f>
        <v>Lemon</v>
      </c>
      <c r="S3627" t="str">
        <f>VLOOKUP(M3627,Product!$A$1:$D$14,3,FALSE)</f>
        <v>Herbal Tea</v>
      </c>
      <c r="T3627" t="str">
        <f>VLOOKUP(M3627,Product!$A$1:$D$14,4,FALSE)</f>
        <v>Decaf</v>
      </c>
    </row>
    <row r="3628" spans="1:20" x14ac:dyDescent="0.3">
      <c r="A3628">
        <v>-353</v>
      </c>
      <c r="B3628">
        <v>-139</v>
      </c>
      <c r="C3628">
        <v>119</v>
      </c>
      <c r="D3628">
        <v>280</v>
      </c>
      <c r="E3628">
        <v>99</v>
      </c>
      <c r="F3628">
        <v>77</v>
      </c>
      <c r="G3628">
        <v>3948</v>
      </c>
      <c r="H3628">
        <v>-180</v>
      </c>
      <c r="I3628">
        <v>163</v>
      </c>
      <c r="J3628">
        <v>-110</v>
      </c>
      <c r="K3628">
        <v>80</v>
      </c>
      <c r="L3628">
        <v>845</v>
      </c>
      <c r="M3628">
        <v>10</v>
      </c>
      <c r="N3628" s="2">
        <v>43343</v>
      </c>
      <c r="O3628" t="str">
        <f>VLOOKUP(L3628,Location!$A$1:$D$157,2,FALSE)</f>
        <v>New York</v>
      </c>
      <c r="P3628" t="str">
        <f>VLOOKUP(L3628,Location!$A$1:$D$157,3,FALSE)</f>
        <v>East</v>
      </c>
      <c r="Q3628" t="str">
        <f>VLOOKUP(L3628,Location!$A$1:$D$157,4,FALSE)</f>
        <v>Major Market</v>
      </c>
      <c r="R3628" t="str">
        <f>VLOOKUP(M3628,Product!$A$1:$D$14,2,FALSE)</f>
        <v>Mint</v>
      </c>
      <c r="S3628" t="str">
        <f>VLOOKUP(M3628,Product!$A$1:$D$14,3,FALSE)</f>
        <v>Herbal Tea</v>
      </c>
      <c r="T3628" t="str">
        <f>VLOOKUP(M3628,Product!$A$1:$D$14,4,FALSE)</f>
        <v>Decaf</v>
      </c>
    </row>
    <row r="3629" spans="1:20" x14ac:dyDescent="0.3">
      <c r="A3629">
        <v>157</v>
      </c>
      <c r="B3629">
        <v>145</v>
      </c>
      <c r="C3629">
        <v>261</v>
      </c>
      <c r="D3629">
        <v>126</v>
      </c>
      <c r="E3629">
        <v>39</v>
      </c>
      <c r="F3629">
        <v>28</v>
      </c>
      <c r="G3629">
        <v>981</v>
      </c>
      <c r="H3629">
        <v>130</v>
      </c>
      <c r="I3629">
        <v>131</v>
      </c>
      <c r="J3629">
        <v>160</v>
      </c>
      <c r="K3629">
        <v>260</v>
      </c>
      <c r="L3629">
        <v>845</v>
      </c>
      <c r="M3629">
        <v>11</v>
      </c>
      <c r="N3629" s="2">
        <v>43343</v>
      </c>
      <c r="O3629" t="str">
        <f>VLOOKUP(L3629,Location!$A$1:$D$157,2,FALSE)</f>
        <v>New York</v>
      </c>
      <c r="P3629" t="str">
        <f>VLOOKUP(L3629,Location!$A$1:$D$157,3,FALSE)</f>
        <v>East</v>
      </c>
      <c r="Q3629" t="str">
        <f>VLOOKUP(L3629,Location!$A$1:$D$157,4,FALSE)</f>
        <v>Major Market</v>
      </c>
      <c r="R3629" t="str">
        <f>VLOOKUP(M3629,Product!$A$1:$D$14,2,FALSE)</f>
        <v>Darjeeling</v>
      </c>
      <c r="S3629" t="str">
        <f>VLOOKUP(M3629,Product!$A$1:$D$14,3,FALSE)</f>
        <v>Tea</v>
      </c>
      <c r="T3629" t="str">
        <f>VLOOKUP(M3629,Product!$A$1:$D$14,4,FALSE)</f>
        <v>Regular</v>
      </c>
    </row>
    <row r="3630" spans="1:20" x14ac:dyDescent="0.3">
      <c r="A3630">
        <v>197</v>
      </c>
      <c r="B3630">
        <v>179</v>
      </c>
      <c r="C3630">
        <v>322</v>
      </c>
      <c r="D3630">
        <v>93</v>
      </c>
      <c r="E3630">
        <v>46</v>
      </c>
      <c r="F3630">
        <v>34</v>
      </c>
      <c r="G3630">
        <v>928</v>
      </c>
      <c r="H3630">
        <v>150</v>
      </c>
      <c r="I3630">
        <v>121</v>
      </c>
      <c r="J3630">
        <v>190</v>
      </c>
      <c r="K3630">
        <v>320</v>
      </c>
      <c r="L3630">
        <v>518</v>
      </c>
      <c r="M3630">
        <v>12</v>
      </c>
      <c r="N3630" s="2">
        <v>43343</v>
      </c>
      <c r="O3630" t="str">
        <f>VLOOKUP(L3630,Location!$A$1:$D$157,2,FALSE)</f>
        <v>New York</v>
      </c>
      <c r="P3630" t="str">
        <f>VLOOKUP(L3630,Location!$A$1:$D$157,3,FALSE)</f>
        <v>East</v>
      </c>
      <c r="Q3630" t="str">
        <f>VLOOKUP(L3630,Location!$A$1:$D$157,4,FALSE)</f>
        <v>Major Market</v>
      </c>
      <c r="R3630" t="str">
        <f>VLOOKUP(M3630,Product!$A$1:$D$14,2,FALSE)</f>
        <v>Earl Grey</v>
      </c>
      <c r="S3630" t="str">
        <f>VLOOKUP(M3630,Product!$A$1:$D$14,3,FALSE)</f>
        <v>Tea</v>
      </c>
      <c r="T3630" t="str">
        <f>VLOOKUP(M3630,Product!$A$1:$D$14,4,FALSE)</f>
        <v>Regular</v>
      </c>
    </row>
    <row r="3631" spans="1:20" x14ac:dyDescent="0.3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s="2">
        <v>43343</v>
      </c>
      <c r="O3631" t="str">
        <f>VLOOKUP(L3631,Location!$A$1:$D$157,2,FALSE)</f>
        <v>New York</v>
      </c>
      <c r="P3631" t="str">
        <f>VLOOKUP(L3631,Location!$A$1:$D$157,3,FALSE)</f>
        <v>East</v>
      </c>
      <c r="Q3631" t="str">
        <f>VLOOKUP(L3631,Location!$A$1:$D$157,4,FALSE)</f>
        <v>Major Market</v>
      </c>
      <c r="R3631" t="str">
        <f>VLOOKUP(M3631,Product!$A$1:$D$14,2,FALSE)</f>
        <v>Green Tea</v>
      </c>
      <c r="S3631" t="str">
        <f>VLOOKUP(M3631,Product!$A$1:$D$14,3,FALSE)</f>
        <v>Tea</v>
      </c>
      <c r="T3631" t="str">
        <f>VLOOKUP(M3631,Product!$A$1:$D$14,4,FALSE)</f>
        <v>Regular</v>
      </c>
    </row>
    <row r="3632" spans="1:20" x14ac:dyDescent="0.3">
      <c r="A3632">
        <v>-292</v>
      </c>
      <c r="B3632">
        <v>-53</v>
      </c>
      <c r="C3632">
        <v>72</v>
      </c>
      <c r="D3632">
        <v>150</v>
      </c>
      <c r="E3632">
        <v>144</v>
      </c>
      <c r="F3632">
        <v>110</v>
      </c>
      <c r="G3632">
        <v>2932</v>
      </c>
      <c r="H3632">
        <v>-180</v>
      </c>
      <c r="I3632">
        <v>163</v>
      </c>
      <c r="J3632">
        <v>-50</v>
      </c>
      <c r="K3632">
        <v>60</v>
      </c>
      <c r="L3632">
        <v>518</v>
      </c>
      <c r="M3632">
        <v>5</v>
      </c>
      <c r="N3632" s="2">
        <v>43343</v>
      </c>
      <c r="O3632" t="str">
        <f>VLOOKUP(L3632,Location!$A$1:$D$157,2,FALSE)</f>
        <v>New York</v>
      </c>
      <c r="P3632" t="str">
        <f>VLOOKUP(L3632,Location!$A$1:$D$157,3,FALSE)</f>
        <v>East</v>
      </c>
      <c r="Q3632" t="str">
        <f>VLOOKUP(L3632,Location!$A$1:$D$157,4,FALSE)</f>
        <v>Major Market</v>
      </c>
      <c r="R3632" t="str">
        <f>VLOOKUP(M3632,Product!$A$1:$D$14,2,FALSE)</f>
        <v>Caffe Mocha</v>
      </c>
      <c r="S3632" t="str">
        <f>VLOOKUP(M3632,Product!$A$1:$D$14,3,FALSE)</f>
        <v>Espresso</v>
      </c>
      <c r="T3632" t="str">
        <f>VLOOKUP(M3632,Product!$A$1:$D$14,4,FALSE)</f>
        <v>Regular</v>
      </c>
    </row>
    <row r="3633" spans="1:20" x14ac:dyDescent="0.3">
      <c r="A3633">
        <v>332</v>
      </c>
      <c r="B3633">
        <v>318</v>
      </c>
      <c r="C3633">
        <v>604</v>
      </c>
      <c r="D3633">
        <v>187</v>
      </c>
      <c r="E3633">
        <v>94</v>
      </c>
      <c r="F3633">
        <v>69</v>
      </c>
      <c r="G3633">
        <v>1286</v>
      </c>
      <c r="H3633">
        <v>240</v>
      </c>
      <c r="I3633">
        <v>228</v>
      </c>
      <c r="J3633">
        <v>320</v>
      </c>
      <c r="K3633">
        <v>550</v>
      </c>
      <c r="L3633">
        <v>516</v>
      </c>
      <c r="M3633">
        <v>7</v>
      </c>
      <c r="N3633" s="2">
        <v>43343</v>
      </c>
      <c r="O3633" t="str">
        <f>VLOOKUP(L3633,Location!$A$1:$D$157,2,FALSE)</f>
        <v>New York</v>
      </c>
      <c r="P3633" t="str">
        <f>VLOOKUP(L3633,Location!$A$1:$D$157,3,FALSE)</f>
        <v>East</v>
      </c>
      <c r="Q3633" t="str">
        <f>VLOOKUP(L3633,Location!$A$1:$D$157,4,FALSE)</f>
        <v>Major Market</v>
      </c>
      <c r="R3633" t="str">
        <f>VLOOKUP(M3633,Product!$A$1:$D$14,2,FALSE)</f>
        <v>Regular Espresso</v>
      </c>
      <c r="S3633" t="str">
        <f>VLOOKUP(M3633,Product!$A$1:$D$14,3,FALSE)</f>
        <v>Espresso</v>
      </c>
      <c r="T3633" t="str">
        <f>VLOOKUP(M3633,Product!$A$1:$D$14,4,FALSE)</f>
        <v>Regular</v>
      </c>
    </row>
    <row r="3634" spans="1:20" x14ac:dyDescent="0.3">
      <c r="A3634">
        <v>463</v>
      </c>
      <c r="B3634">
        <v>474</v>
      </c>
      <c r="C3634">
        <v>842</v>
      </c>
      <c r="D3634">
        <v>258</v>
      </c>
      <c r="E3634">
        <v>162</v>
      </c>
      <c r="F3634">
        <v>110</v>
      </c>
      <c r="G3634">
        <v>2580</v>
      </c>
      <c r="H3634">
        <v>320</v>
      </c>
      <c r="I3634">
        <v>227</v>
      </c>
      <c r="J3634">
        <v>450</v>
      </c>
      <c r="K3634">
        <v>750</v>
      </c>
      <c r="L3634">
        <v>516</v>
      </c>
      <c r="M3634">
        <v>2</v>
      </c>
      <c r="N3634" s="2">
        <v>43343</v>
      </c>
      <c r="O3634" t="str">
        <f>VLOOKUP(L3634,Location!$A$1:$D$157,2,FALSE)</f>
        <v>New York</v>
      </c>
      <c r="P3634" t="str">
        <f>VLOOKUP(L3634,Location!$A$1:$D$157,3,FALSE)</f>
        <v>East</v>
      </c>
      <c r="Q3634" t="str">
        <f>VLOOKUP(L3634,Location!$A$1:$D$157,4,FALSE)</f>
        <v>Major Market</v>
      </c>
      <c r="R3634" t="str">
        <f>VLOOKUP(M3634,Product!$A$1:$D$14,2,FALSE)</f>
        <v>Columbian</v>
      </c>
      <c r="S3634" t="str">
        <f>VLOOKUP(M3634,Product!$A$1:$D$14,3,FALSE)</f>
        <v>Coffee</v>
      </c>
      <c r="T3634" t="str">
        <f>VLOOKUP(M3634,Product!$A$1:$D$14,4,FALSE)</f>
        <v>Regular</v>
      </c>
    </row>
    <row r="3635" spans="1:20" x14ac:dyDescent="0.3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s="2">
        <v>43343</v>
      </c>
      <c r="O3635" t="str">
        <f>VLOOKUP(L3635,Location!$A$1:$D$157,2,FALSE)</f>
        <v>Louisiana</v>
      </c>
      <c r="P3635" t="str">
        <f>VLOOKUP(L3635,Location!$A$1:$D$157,3,FALSE)</f>
        <v>South</v>
      </c>
      <c r="Q3635" t="str">
        <f>VLOOKUP(L3635,Location!$A$1:$D$157,4,FALSE)</f>
        <v>Small Market</v>
      </c>
      <c r="R3635" t="str">
        <f>VLOOKUP(M3635,Product!$A$1:$D$14,2,FALSE)</f>
        <v>Chamomile</v>
      </c>
      <c r="S3635" t="str">
        <f>VLOOKUP(M3635,Product!$A$1:$D$14,3,FALSE)</f>
        <v>Herbal Tea</v>
      </c>
      <c r="T3635" t="str">
        <f>VLOOKUP(M3635,Product!$A$1:$D$14,4,FALSE)</f>
        <v>Decaf</v>
      </c>
    </row>
    <row r="3636" spans="1:20" x14ac:dyDescent="0.3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s="2">
        <v>43343</v>
      </c>
      <c r="O3636" t="str">
        <f>VLOOKUP(L3636,Location!$A$1:$D$157,2,FALSE)</f>
        <v>Louisiana</v>
      </c>
      <c r="P3636" t="str">
        <f>VLOOKUP(L3636,Location!$A$1:$D$157,3,FALSE)</f>
        <v>South</v>
      </c>
      <c r="Q3636" t="str">
        <f>VLOOKUP(L3636,Location!$A$1:$D$157,4,FALSE)</f>
        <v>Small Market</v>
      </c>
      <c r="R3636" t="str">
        <f>VLOOKUP(M3636,Product!$A$1:$D$14,2,FALSE)</f>
        <v>Lemon</v>
      </c>
      <c r="S3636" t="str">
        <f>VLOOKUP(M3636,Product!$A$1:$D$14,3,FALSE)</f>
        <v>Herbal Tea</v>
      </c>
      <c r="T3636" t="str">
        <f>VLOOKUP(M3636,Product!$A$1:$D$14,4,FALSE)</f>
        <v>Decaf</v>
      </c>
    </row>
    <row r="3637" spans="1:20" x14ac:dyDescent="0.3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s="2">
        <v>43343</v>
      </c>
      <c r="O3637" t="str">
        <f>VLOOKUP(L3637,Location!$A$1:$D$157,2,FALSE)</f>
        <v>Louisiana</v>
      </c>
      <c r="P3637" t="str">
        <f>VLOOKUP(L3637,Location!$A$1:$D$157,3,FALSE)</f>
        <v>South</v>
      </c>
      <c r="Q3637" t="str">
        <f>VLOOKUP(L3637,Location!$A$1:$D$157,4,FALSE)</f>
        <v>Small Market</v>
      </c>
      <c r="R3637" t="str">
        <f>VLOOKUP(M3637,Product!$A$1:$D$14,2,FALSE)</f>
        <v>Columbian</v>
      </c>
      <c r="S3637" t="str">
        <f>VLOOKUP(M3637,Product!$A$1:$D$14,3,FALSE)</f>
        <v>Coffee</v>
      </c>
      <c r="T3637" t="str">
        <f>VLOOKUP(M3637,Product!$A$1:$D$14,4,FALSE)</f>
        <v>Regular</v>
      </c>
    </row>
    <row r="3638" spans="1:20" x14ac:dyDescent="0.3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s="2">
        <v>43343</v>
      </c>
      <c r="O3638" t="str">
        <f>VLOOKUP(L3638,Location!$A$1:$D$157,2,FALSE)</f>
        <v>Louisiana</v>
      </c>
      <c r="P3638" t="str">
        <f>VLOOKUP(L3638,Location!$A$1:$D$157,3,FALSE)</f>
        <v>South</v>
      </c>
      <c r="Q3638" t="str">
        <f>VLOOKUP(L3638,Location!$A$1:$D$157,4,FALSE)</f>
        <v>Small Market</v>
      </c>
      <c r="R3638" t="str">
        <f>VLOOKUP(M3638,Product!$A$1:$D$14,2,FALSE)</f>
        <v>Decaf Irish Cream</v>
      </c>
      <c r="S3638" t="str">
        <f>VLOOKUP(M3638,Product!$A$1:$D$14,3,FALSE)</f>
        <v>Coffee</v>
      </c>
      <c r="T3638" t="str">
        <f>VLOOKUP(M3638,Product!$A$1:$D$14,4,FALSE)</f>
        <v>Decaf</v>
      </c>
    </row>
    <row r="3639" spans="1:20" x14ac:dyDescent="0.3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s="2">
        <v>43343</v>
      </c>
      <c r="O3639" t="str">
        <f>VLOOKUP(L3639,Location!$A$1:$D$157,2,FALSE)</f>
        <v>Louisiana</v>
      </c>
      <c r="P3639" t="str">
        <f>VLOOKUP(L3639,Location!$A$1:$D$157,3,FALSE)</f>
        <v>South</v>
      </c>
      <c r="Q3639" t="str">
        <f>VLOOKUP(L3639,Location!$A$1:$D$157,4,FALSE)</f>
        <v>Small Market</v>
      </c>
      <c r="R3639" t="str">
        <f>VLOOKUP(M3639,Product!$A$1:$D$14,2,FALSE)</f>
        <v>Caffe Latte</v>
      </c>
      <c r="S3639" t="str">
        <f>VLOOKUP(M3639,Product!$A$1:$D$14,3,FALSE)</f>
        <v>Espresso</v>
      </c>
      <c r="T3639" t="str">
        <f>VLOOKUP(M3639,Product!$A$1:$D$14,4,FALSE)</f>
        <v>Regular</v>
      </c>
    </row>
    <row r="3640" spans="1:20" x14ac:dyDescent="0.3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s="2">
        <v>43343</v>
      </c>
      <c r="O3640" t="str">
        <f>VLOOKUP(L3640,Location!$A$1:$D$157,2,FALSE)</f>
        <v>Louisiana</v>
      </c>
      <c r="P3640" t="str">
        <f>VLOOKUP(L3640,Location!$A$1:$D$157,3,FALSE)</f>
        <v>South</v>
      </c>
      <c r="Q3640" t="str">
        <f>VLOOKUP(L3640,Location!$A$1:$D$157,4,FALSE)</f>
        <v>Small Market</v>
      </c>
      <c r="R3640" t="str">
        <f>VLOOKUP(M3640,Product!$A$1:$D$14,2,FALSE)</f>
        <v>Caffe Mocha</v>
      </c>
      <c r="S3640" t="str">
        <f>VLOOKUP(M3640,Product!$A$1:$D$14,3,FALSE)</f>
        <v>Espresso</v>
      </c>
      <c r="T3640" t="str">
        <f>VLOOKUP(M3640,Product!$A$1:$D$14,4,FALSE)</f>
        <v>Regular</v>
      </c>
    </row>
    <row r="3641" spans="1:20" x14ac:dyDescent="0.3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s="2">
        <v>43343</v>
      </c>
      <c r="O3641" t="str">
        <f>VLOOKUP(L3641,Location!$A$1:$D$157,2,FALSE)</f>
        <v>Louisiana</v>
      </c>
      <c r="P3641" t="str">
        <f>VLOOKUP(L3641,Location!$A$1:$D$157,3,FALSE)</f>
        <v>South</v>
      </c>
      <c r="Q3641" t="str">
        <f>VLOOKUP(L3641,Location!$A$1:$D$157,4,FALSE)</f>
        <v>Small Market</v>
      </c>
      <c r="R3641" t="str">
        <f>VLOOKUP(M3641,Product!$A$1:$D$14,2,FALSE)</f>
        <v>Decaf Espresso</v>
      </c>
      <c r="S3641" t="str">
        <f>VLOOKUP(M3641,Product!$A$1:$D$14,3,FALSE)</f>
        <v>Espresso</v>
      </c>
      <c r="T3641" t="str">
        <f>VLOOKUP(M3641,Product!$A$1:$D$14,4,FALSE)</f>
        <v>Decaf</v>
      </c>
    </row>
    <row r="3642" spans="1:20" x14ac:dyDescent="0.3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s="2">
        <v>43343</v>
      </c>
      <c r="O3642" t="str">
        <f>VLOOKUP(L3642,Location!$A$1:$D$157,2,FALSE)</f>
        <v>New Mexico</v>
      </c>
      <c r="P3642" t="str">
        <f>VLOOKUP(L3642,Location!$A$1:$D$157,3,FALSE)</f>
        <v>South</v>
      </c>
      <c r="Q3642" t="str">
        <f>VLOOKUP(L3642,Location!$A$1:$D$157,4,FALSE)</f>
        <v>Small Market</v>
      </c>
      <c r="R3642" t="str">
        <f>VLOOKUP(M3642,Product!$A$1:$D$14,2,FALSE)</f>
        <v>Chamomile</v>
      </c>
      <c r="S3642" t="str">
        <f>VLOOKUP(M3642,Product!$A$1:$D$14,3,FALSE)</f>
        <v>Herbal Tea</v>
      </c>
      <c r="T3642" t="str">
        <f>VLOOKUP(M3642,Product!$A$1:$D$14,4,FALSE)</f>
        <v>Decaf</v>
      </c>
    </row>
    <row r="3643" spans="1:20" x14ac:dyDescent="0.3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s="2">
        <v>43343</v>
      </c>
      <c r="O3643" t="str">
        <f>VLOOKUP(L3643,Location!$A$1:$D$157,2,FALSE)</f>
        <v>New Mexico</v>
      </c>
      <c r="P3643" t="str">
        <f>VLOOKUP(L3643,Location!$A$1:$D$157,3,FALSE)</f>
        <v>South</v>
      </c>
      <c r="Q3643" t="str">
        <f>VLOOKUP(L3643,Location!$A$1:$D$157,4,FALSE)</f>
        <v>Small Market</v>
      </c>
      <c r="R3643" t="str">
        <f>VLOOKUP(M3643,Product!$A$1:$D$14,2,FALSE)</f>
        <v>Lemon</v>
      </c>
      <c r="S3643" t="str">
        <f>VLOOKUP(M3643,Product!$A$1:$D$14,3,FALSE)</f>
        <v>Herbal Tea</v>
      </c>
      <c r="T3643" t="str">
        <f>VLOOKUP(M3643,Product!$A$1:$D$14,4,FALSE)</f>
        <v>Decaf</v>
      </c>
    </row>
    <row r="3644" spans="1:20" x14ac:dyDescent="0.3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s="2">
        <v>43343</v>
      </c>
      <c r="O3644" t="str">
        <f>VLOOKUP(L3644,Location!$A$1:$D$157,2,FALSE)</f>
        <v>New Mexico</v>
      </c>
      <c r="P3644" t="str">
        <f>VLOOKUP(L3644,Location!$A$1:$D$157,3,FALSE)</f>
        <v>South</v>
      </c>
      <c r="Q3644" t="str">
        <f>VLOOKUP(L3644,Location!$A$1:$D$157,4,FALSE)</f>
        <v>Small Market</v>
      </c>
      <c r="R3644" t="str">
        <f>VLOOKUP(M3644,Product!$A$1:$D$14,2,FALSE)</f>
        <v>Columbian</v>
      </c>
      <c r="S3644" t="str">
        <f>VLOOKUP(M3644,Product!$A$1:$D$14,3,FALSE)</f>
        <v>Coffee</v>
      </c>
      <c r="T3644" t="str">
        <f>VLOOKUP(M3644,Product!$A$1:$D$14,4,FALSE)</f>
        <v>Regular</v>
      </c>
    </row>
    <row r="3645" spans="1:20" x14ac:dyDescent="0.3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99</v>
      </c>
      <c r="J3645">
        <v>10</v>
      </c>
      <c r="K3645">
        <v>140</v>
      </c>
      <c r="L3645">
        <v>505</v>
      </c>
      <c r="M3645">
        <v>3</v>
      </c>
      <c r="N3645" s="2">
        <v>43343</v>
      </c>
      <c r="O3645" t="str">
        <f>VLOOKUP(L3645,Location!$A$1:$D$157,2,FALSE)</f>
        <v>New Mexico</v>
      </c>
      <c r="P3645" t="str">
        <f>VLOOKUP(L3645,Location!$A$1:$D$157,3,FALSE)</f>
        <v>South</v>
      </c>
      <c r="Q3645" t="str">
        <f>VLOOKUP(L3645,Location!$A$1:$D$157,4,FALSE)</f>
        <v>Small Market</v>
      </c>
      <c r="R3645" t="str">
        <f>VLOOKUP(M3645,Product!$A$1:$D$14,2,FALSE)</f>
        <v>Decaf Irish Cream</v>
      </c>
      <c r="S3645" t="str">
        <f>VLOOKUP(M3645,Product!$A$1:$D$14,3,FALSE)</f>
        <v>Coffee</v>
      </c>
      <c r="T3645" t="str">
        <f>VLOOKUP(M3645,Product!$A$1:$D$14,4,FALSE)</f>
        <v>Decaf</v>
      </c>
    </row>
    <row r="3646" spans="1:20" x14ac:dyDescent="0.3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s="2">
        <v>43343</v>
      </c>
      <c r="O3646" t="str">
        <f>VLOOKUP(L3646,Location!$A$1:$D$157,2,FALSE)</f>
        <v>New Mexico</v>
      </c>
      <c r="P3646" t="str">
        <f>VLOOKUP(L3646,Location!$A$1:$D$157,3,FALSE)</f>
        <v>South</v>
      </c>
      <c r="Q3646" t="str">
        <f>VLOOKUP(L3646,Location!$A$1:$D$157,4,FALSE)</f>
        <v>Small Market</v>
      </c>
      <c r="R3646" t="str">
        <f>VLOOKUP(M3646,Product!$A$1:$D$14,2,FALSE)</f>
        <v>Caffe Latte</v>
      </c>
      <c r="S3646" t="str">
        <f>VLOOKUP(M3646,Product!$A$1:$D$14,3,FALSE)</f>
        <v>Espresso</v>
      </c>
      <c r="T3646" t="str">
        <f>VLOOKUP(M3646,Product!$A$1:$D$14,4,FALSE)</f>
        <v>Regular</v>
      </c>
    </row>
    <row r="3647" spans="1:20" x14ac:dyDescent="0.3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s="2">
        <v>43343</v>
      </c>
      <c r="O3647" t="str">
        <f>VLOOKUP(L3647,Location!$A$1:$D$157,2,FALSE)</f>
        <v>New Mexico</v>
      </c>
      <c r="P3647" t="str">
        <f>VLOOKUP(L3647,Location!$A$1:$D$157,3,FALSE)</f>
        <v>South</v>
      </c>
      <c r="Q3647" t="str">
        <f>VLOOKUP(L3647,Location!$A$1:$D$157,4,FALSE)</f>
        <v>Small Market</v>
      </c>
      <c r="R3647" t="str">
        <f>VLOOKUP(M3647,Product!$A$1:$D$14,2,FALSE)</f>
        <v>Caffe Mocha</v>
      </c>
      <c r="S3647" t="str">
        <f>VLOOKUP(M3647,Product!$A$1:$D$14,3,FALSE)</f>
        <v>Espresso</v>
      </c>
      <c r="T3647" t="str">
        <f>VLOOKUP(M3647,Product!$A$1:$D$14,4,FALSE)</f>
        <v>Regular</v>
      </c>
    </row>
    <row r="3648" spans="1:20" x14ac:dyDescent="0.3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s="2">
        <v>43343</v>
      </c>
      <c r="O3648" t="str">
        <f>VLOOKUP(L3648,Location!$A$1:$D$157,2,FALSE)</f>
        <v>New Mexico</v>
      </c>
      <c r="P3648" t="str">
        <f>VLOOKUP(L3648,Location!$A$1:$D$157,3,FALSE)</f>
        <v>South</v>
      </c>
      <c r="Q3648" t="str">
        <f>VLOOKUP(L3648,Location!$A$1:$D$157,4,FALSE)</f>
        <v>Small Market</v>
      </c>
      <c r="R3648" t="str">
        <f>VLOOKUP(M3648,Product!$A$1:$D$14,2,FALSE)</f>
        <v>Decaf Espresso</v>
      </c>
      <c r="S3648" t="str">
        <f>VLOOKUP(M3648,Product!$A$1:$D$14,3,FALSE)</f>
        <v>Espresso</v>
      </c>
      <c r="T3648" t="str">
        <f>VLOOKUP(M3648,Product!$A$1:$D$14,4,FALSE)</f>
        <v>Decaf</v>
      </c>
    </row>
    <row r="3649" spans="1:20" x14ac:dyDescent="0.3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s="2">
        <v>43343</v>
      </c>
      <c r="O3649" t="str">
        <f>VLOOKUP(L3649,Location!$A$1:$D$157,2,FALSE)</f>
        <v>Oklahoma</v>
      </c>
      <c r="P3649" t="str">
        <f>VLOOKUP(L3649,Location!$A$1:$D$157,3,FALSE)</f>
        <v>South</v>
      </c>
      <c r="Q3649" t="str">
        <f>VLOOKUP(L3649,Location!$A$1:$D$157,4,FALSE)</f>
        <v>Small Market</v>
      </c>
      <c r="R3649" t="str">
        <f>VLOOKUP(M3649,Product!$A$1:$D$14,2,FALSE)</f>
        <v>Chamomile</v>
      </c>
      <c r="S3649" t="str">
        <f>VLOOKUP(M3649,Product!$A$1:$D$14,3,FALSE)</f>
        <v>Herbal Tea</v>
      </c>
      <c r="T3649" t="str">
        <f>VLOOKUP(M3649,Product!$A$1:$D$14,4,FALSE)</f>
        <v>Decaf</v>
      </c>
    </row>
    <row r="3650" spans="1:20" x14ac:dyDescent="0.3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s="2">
        <v>43343</v>
      </c>
      <c r="O3650" t="str">
        <f>VLOOKUP(L3650,Location!$A$1:$D$157,2,FALSE)</f>
        <v>Oklahoma</v>
      </c>
      <c r="P3650" t="str">
        <f>VLOOKUP(L3650,Location!$A$1:$D$157,3,FALSE)</f>
        <v>South</v>
      </c>
      <c r="Q3650" t="str">
        <f>VLOOKUP(L3650,Location!$A$1:$D$157,4,FALSE)</f>
        <v>Small Market</v>
      </c>
      <c r="R3650" t="str">
        <f>VLOOKUP(M3650,Product!$A$1:$D$14,2,FALSE)</f>
        <v>Lemon</v>
      </c>
      <c r="S3650" t="str">
        <f>VLOOKUP(M3650,Product!$A$1:$D$14,3,FALSE)</f>
        <v>Herbal Tea</v>
      </c>
      <c r="T3650" t="str">
        <f>VLOOKUP(M3650,Product!$A$1:$D$14,4,FALSE)</f>
        <v>Decaf</v>
      </c>
    </row>
    <row r="3651" spans="1:20" x14ac:dyDescent="0.3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s="2">
        <v>43343</v>
      </c>
      <c r="O3651" t="str">
        <f>VLOOKUP(L3651,Location!$A$1:$D$157,2,FALSE)</f>
        <v>Oklahoma</v>
      </c>
      <c r="P3651" t="str">
        <f>VLOOKUP(L3651,Location!$A$1:$D$157,3,FALSE)</f>
        <v>South</v>
      </c>
      <c r="Q3651" t="str">
        <f>VLOOKUP(L3651,Location!$A$1:$D$157,4,FALSE)</f>
        <v>Small Market</v>
      </c>
      <c r="R3651" t="str">
        <f>VLOOKUP(M3651,Product!$A$1:$D$14,2,FALSE)</f>
        <v>Columbian</v>
      </c>
      <c r="S3651" t="str">
        <f>VLOOKUP(M3651,Product!$A$1:$D$14,3,FALSE)</f>
        <v>Coffee</v>
      </c>
      <c r="T3651" t="str">
        <f>VLOOKUP(M3651,Product!$A$1:$D$14,4,FALSE)</f>
        <v>Regular</v>
      </c>
    </row>
    <row r="3652" spans="1:20" x14ac:dyDescent="0.3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s="2">
        <v>43343</v>
      </c>
      <c r="O3652" t="str">
        <f>VLOOKUP(L3652,Location!$A$1:$D$157,2,FALSE)</f>
        <v>Oklahoma</v>
      </c>
      <c r="P3652" t="str">
        <f>VLOOKUP(L3652,Location!$A$1:$D$157,3,FALSE)</f>
        <v>South</v>
      </c>
      <c r="Q3652" t="str">
        <f>VLOOKUP(L3652,Location!$A$1:$D$157,4,FALSE)</f>
        <v>Small Market</v>
      </c>
      <c r="R3652" t="str">
        <f>VLOOKUP(M3652,Product!$A$1:$D$14,2,FALSE)</f>
        <v>Decaf Irish Cream</v>
      </c>
      <c r="S3652" t="str">
        <f>VLOOKUP(M3652,Product!$A$1:$D$14,3,FALSE)</f>
        <v>Coffee</v>
      </c>
      <c r="T3652" t="str">
        <f>VLOOKUP(M3652,Product!$A$1:$D$14,4,FALSE)</f>
        <v>Decaf</v>
      </c>
    </row>
    <row r="3653" spans="1:20" x14ac:dyDescent="0.3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s="2">
        <v>43343</v>
      </c>
      <c r="O3653" t="str">
        <f>VLOOKUP(L3653,Location!$A$1:$D$157,2,FALSE)</f>
        <v>Oklahoma</v>
      </c>
      <c r="P3653" t="str">
        <f>VLOOKUP(L3653,Location!$A$1:$D$157,3,FALSE)</f>
        <v>South</v>
      </c>
      <c r="Q3653" t="str">
        <f>VLOOKUP(L3653,Location!$A$1:$D$157,4,FALSE)</f>
        <v>Small Market</v>
      </c>
      <c r="R3653" t="str">
        <f>VLOOKUP(M3653,Product!$A$1:$D$14,2,FALSE)</f>
        <v>Caffe Latte</v>
      </c>
      <c r="S3653" t="str">
        <f>VLOOKUP(M3653,Product!$A$1:$D$14,3,FALSE)</f>
        <v>Espresso</v>
      </c>
      <c r="T3653" t="str">
        <f>VLOOKUP(M3653,Product!$A$1:$D$14,4,FALSE)</f>
        <v>Regular</v>
      </c>
    </row>
    <row r="3654" spans="1:20" x14ac:dyDescent="0.3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s="2">
        <v>43343</v>
      </c>
      <c r="O3654" t="str">
        <f>VLOOKUP(L3654,Location!$A$1:$D$157,2,FALSE)</f>
        <v>Oklahoma</v>
      </c>
      <c r="P3654" t="str">
        <f>VLOOKUP(L3654,Location!$A$1:$D$157,3,FALSE)</f>
        <v>South</v>
      </c>
      <c r="Q3654" t="str">
        <f>VLOOKUP(L3654,Location!$A$1:$D$157,4,FALSE)</f>
        <v>Small Market</v>
      </c>
      <c r="R3654" t="str">
        <f>VLOOKUP(M3654,Product!$A$1:$D$14,2,FALSE)</f>
        <v>Caffe Mocha</v>
      </c>
      <c r="S3654" t="str">
        <f>VLOOKUP(M3654,Product!$A$1:$D$14,3,FALSE)</f>
        <v>Espresso</v>
      </c>
      <c r="T3654" t="str">
        <f>VLOOKUP(M3654,Product!$A$1:$D$14,4,FALSE)</f>
        <v>Regular</v>
      </c>
    </row>
    <row r="3655" spans="1:20" x14ac:dyDescent="0.3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s="2">
        <v>43343</v>
      </c>
      <c r="O3655" t="str">
        <f>VLOOKUP(L3655,Location!$A$1:$D$157,2,FALSE)</f>
        <v>Oklahoma</v>
      </c>
      <c r="P3655" t="str">
        <f>VLOOKUP(L3655,Location!$A$1:$D$157,3,FALSE)</f>
        <v>South</v>
      </c>
      <c r="Q3655" t="str">
        <f>VLOOKUP(L3655,Location!$A$1:$D$157,4,FALSE)</f>
        <v>Small Market</v>
      </c>
      <c r="R3655" t="str">
        <f>VLOOKUP(M3655,Product!$A$1:$D$14,2,FALSE)</f>
        <v>Decaf Espresso</v>
      </c>
      <c r="S3655" t="str">
        <f>VLOOKUP(M3655,Product!$A$1:$D$14,3,FALSE)</f>
        <v>Espresso</v>
      </c>
      <c r="T3655" t="str">
        <f>VLOOKUP(M3655,Product!$A$1:$D$14,4,FALSE)</f>
        <v>Decaf</v>
      </c>
    </row>
    <row r="3656" spans="1:20" x14ac:dyDescent="0.3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s="2">
        <v>43343</v>
      </c>
      <c r="O3656" t="str">
        <f>VLOOKUP(L3656,Location!$A$1:$D$157,2,FALSE)</f>
        <v>Texas</v>
      </c>
      <c r="P3656" t="str">
        <f>VLOOKUP(L3656,Location!$A$1:$D$157,3,FALSE)</f>
        <v>South</v>
      </c>
      <c r="Q3656" t="str">
        <f>VLOOKUP(L3656,Location!$A$1:$D$157,4,FALSE)</f>
        <v>Major Market</v>
      </c>
      <c r="R3656" t="str">
        <f>VLOOKUP(M3656,Product!$A$1:$D$14,2,FALSE)</f>
        <v>Chamomile</v>
      </c>
      <c r="S3656" t="str">
        <f>VLOOKUP(M3656,Product!$A$1:$D$14,3,FALSE)</f>
        <v>Herbal Tea</v>
      </c>
      <c r="T3656" t="str">
        <f>VLOOKUP(M3656,Product!$A$1:$D$14,4,FALSE)</f>
        <v>Decaf</v>
      </c>
    </row>
    <row r="3657" spans="1:20" x14ac:dyDescent="0.3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s="2">
        <v>43343</v>
      </c>
      <c r="O3657" t="str">
        <f>VLOOKUP(L3657,Location!$A$1:$D$157,2,FALSE)</f>
        <v>Texas</v>
      </c>
      <c r="P3657" t="str">
        <f>VLOOKUP(L3657,Location!$A$1:$D$157,3,FALSE)</f>
        <v>South</v>
      </c>
      <c r="Q3657" t="str">
        <f>VLOOKUP(L3657,Location!$A$1:$D$157,4,FALSE)</f>
        <v>Major Market</v>
      </c>
      <c r="R3657" t="str">
        <f>VLOOKUP(M3657,Product!$A$1:$D$14,2,FALSE)</f>
        <v>Lemon</v>
      </c>
      <c r="S3657" t="str">
        <f>VLOOKUP(M3657,Product!$A$1:$D$14,3,FALSE)</f>
        <v>Herbal Tea</v>
      </c>
      <c r="T3657" t="str">
        <f>VLOOKUP(M3657,Product!$A$1:$D$14,4,FALSE)</f>
        <v>Decaf</v>
      </c>
    </row>
    <row r="3658" spans="1:20" x14ac:dyDescent="0.3">
      <c r="A3658">
        <v>292</v>
      </c>
      <c r="B3658">
        <v>295</v>
      </c>
      <c r="C3658">
        <v>582</v>
      </c>
      <c r="D3658">
        <v>280</v>
      </c>
      <c r="E3658">
        <v>98</v>
      </c>
      <c r="F3658">
        <v>77</v>
      </c>
      <c r="G3658">
        <v>1268</v>
      </c>
      <c r="H3658">
        <v>280</v>
      </c>
      <c r="I3658">
        <v>255</v>
      </c>
      <c r="J3658">
        <v>370</v>
      </c>
      <c r="K3658">
        <v>680</v>
      </c>
      <c r="L3658">
        <v>281</v>
      </c>
      <c r="M3658">
        <v>2</v>
      </c>
      <c r="N3658" s="2">
        <v>43343</v>
      </c>
      <c r="O3658" t="str">
        <f>VLOOKUP(L3658,Location!$A$1:$D$157,2,FALSE)</f>
        <v>Texas</v>
      </c>
      <c r="P3658" t="str">
        <f>VLOOKUP(L3658,Location!$A$1:$D$157,3,FALSE)</f>
        <v>South</v>
      </c>
      <c r="Q3658" t="str">
        <f>VLOOKUP(L3658,Location!$A$1:$D$157,4,FALSE)</f>
        <v>Major Market</v>
      </c>
      <c r="R3658" t="str">
        <f>VLOOKUP(M3658,Product!$A$1:$D$14,2,FALSE)</f>
        <v>Columbian</v>
      </c>
      <c r="S3658" t="str">
        <f>VLOOKUP(M3658,Product!$A$1:$D$14,3,FALSE)</f>
        <v>Coffee</v>
      </c>
      <c r="T3658" t="str">
        <f>VLOOKUP(M3658,Product!$A$1:$D$14,4,FALSE)</f>
        <v>Regular</v>
      </c>
    </row>
    <row r="3659" spans="1:20" x14ac:dyDescent="0.3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s="2">
        <v>43343</v>
      </c>
      <c r="O3659" t="str">
        <f>VLOOKUP(L3659,Location!$A$1:$D$157,2,FALSE)</f>
        <v>Texas</v>
      </c>
      <c r="P3659" t="str">
        <f>VLOOKUP(L3659,Location!$A$1:$D$157,3,FALSE)</f>
        <v>South</v>
      </c>
      <c r="Q3659" t="str">
        <f>VLOOKUP(L3659,Location!$A$1:$D$157,4,FALSE)</f>
        <v>Major Market</v>
      </c>
      <c r="R3659" t="str">
        <f>VLOOKUP(M3659,Product!$A$1:$D$14,2,FALSE)</f>
        <v>Decaf Irish Cream</v>
      </c>
      <c r="S3659" t="str">
        <f>VLOOKUP(M3659,Product!$A$1:$D$14,3,FALSE)</f>
        <v>Coffee</v>
      </c>
      <c r="T3659" t="str">
        <f>VLOOKUP(M3659,Product!$A$1:$D$14,4,FALSE)</f>
        <v>Decaf</v>
      </c>
    </row>
    <row r="3660" spans="1:20" x14ac:dyDescent="0.3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s="2">
        <v>43343</v>
      </c>
      <c r="O3660" t="str">
        <f>VLOOKUP(L3660,Location!$A$1:$D$157,2,FALSE)</f>
        <v>Texas</v>
      </c>
      <c r="P3660" t="str">
        <f>VLOOKUP(L3660,Location!$A$1:$D$157,3,FALSE)</f>
        <v>South</v>
      </c>
      <c r="Q3660" t="str">
        <f>VLOOKUP(L3660,Location!$A$1:$D$157,4,FALSE)</f>
        <v>Major Market</v>
      </c>
      <c r="R3660" t="str">
        <f>VLOOKUP(M3660,Product!$A$1:$D$14,2,FALSE)</f>
        <v>Caffe Latte</v>
      </c>
      <c r="S3660" t="str">
        <f>VLOOKUP(M3660,Product!$A$1:$D$14,3,FALSE)</f>
        <v>Espresso</v>
      </c>
      <c r="T3660" t="str">
        <f>VLOOKUP(M3660,Product!$A$1:$D$14,4,FALSE)</f>
        <v>Regular</v>
      </c>
    </row>
    <row r="3661" spans="1:20" x14ac:dyDescent="0.3">
      <c r="A3661">
        <v>199</v>
      </c>
      <c r="B3661">
        <v>179</v>
      </c>
      <c r="C3661">
        <v>322</v>
      </c>
      <c r="D3661">
        <v>121</v>
      </c>
      <c r="E3661">
        <v>45</v>
      </c>
      <c r="F3661">
        <v>34</v>
      </c>
      <c r="G3661">
        <v>928</v>
      </c>
      <c r="H3661">
        <v>120</v>
      </c>
      <c r="I3661">
        <v>88</v>
      </c>
      <c r="J3661">
        <v>150</v>
      </c>
      <c r="K3661">
        <v>250</v>
      </c>
      <c r="L3661">
        <v>713</v>
      </c>
      <c r="M3661">
        <v>5</v>
      </c>
      <c r="N3661" s="2">
        <v>43343</v>
      </c>
      <c r="O3661" t="str">
        <f>VLOOKUP(L3661,Location!$A$1:$D$157,2,FALSE)</f>
        <v>Texas</v>
      </c>
      <c r="P3661" t="str">
        <f>VLOOKUP(L3661,Location!$A$1:$D$157,3,FALSE)</f>
        <v>South</v>
      </c>
      <c r="Q3661" t="str">
        <f>VLOOKUP(L3661,Location!$A$1:$D$157,4,FALSE)</f>
        <v>Major Market</v>
      </c>
      <c r="R3661" t="str">
        <f>VLOOKUP(M3661,Product!$A$1:$D$14,2,FALSE)</f>
        <v>Caffe Mocha</v>
      </c>
      <c r="S3661" t="str">
        <f>VLOOKUP(M3661,Product!$A$1:$D$14,3,FALSE)</f>
        <v>Espresso</v>
      </c>
      <c r="T3661" t="str">
        <f>VLOOKUP(M3661,Product!$A$1:$D$14,4,FALSE)</f>
        <v>Regular</v>
      </c>
    </row>
    <row r="3662" spans="1:20" x14ac:dyDescent="0.3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s="2">
        <v>43343</v>
      </c>
      <c r="O3662" t="str">
        <f>VLOOKUP(L3662,Location!$A$1:$D$157,2,FALSE)</f>
        <v>Texas</v>
      </c>
      <c r="P3662" t="str">
        <f>VLOOKUP(L3662,Location!$A$1:$D$157,3,FALSE)</f>
        <v>South</v>
      </c>
      <c r="Q3662" t="str">
        <f>VLOOKUP(L3662,Location!$A$1:$D$157,4,FALSE)</f>
        <v>Major Market</v>
      </c>
      <c r="R3662" t="str">
        <f>VLOOKUP(M3662,Product!$A$1:$D$14,2,FALSE)</f>
        <v>Decaf Espresso</v>
      </c>
      <c r="S3662" t="str">
        <f>VLOOKUP(M3662,Product!$A$1:$D$14,3,FALSE)</f>
        <v>Espresso</v>
      </c>
      <c r="T3662" t="str">
        <f>VLOOKUP(M3662,Product!$A$1:$D$14,4,FALSE)</f>
        <v>Decaf</v>
      </c>
    </row>
    <row r="3663" spans="1:20" x14ac:dyDescent="0.3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s="2">
        <v>43343</v>
      </c>
      <c r="O3663" t="str">
        <f>VLOOKUP(L3663,Location!$A$1:$D$157,2,FALSE)</f>
        <v>Utah</v>
      </c>
      <c r="P3663" t="str">
        <f>VLOOKUP(L3663,Location!$A$1:$D$157,3,FALSE)</f>
        <v>West</v>
      </c>
      <c r="Q3663" t="str">
        <f>VLOOKUP(L3663,Location!$A$1:$D$157,4,FALSE)</f>
        <v>Small Market</v>
      </c>
      <c r="R3663" t="str">
        <f>VLOOKUP(M3663,Product!$A$1:$D$14,2,FALSE)</f>
        <v>Darjeeling</v>
      </c>
      <c r="S3663" t="str">
        <f>VLOOKUP(M3663,Product!$A$1:$D$14,3,FALSE)</f>
        <v>Tea</v>
      </c>
      <c r="T3663" t="str">
        <f>VLOOKUP(M3663,Product!$A$1:$D$14,4,FALSE)</f>
        <v>Regular</v>
      </c>
    </row>
    <row r="3664" spans="1:20" x14ac:dyDescent="0.3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s="2">
        <v>43343</v>
      </c>
      <c r="O3664" t="str">
        <f>VLOOKUP(L3664,Location!$A$1:$D$157,2,FALSE)</f>
        <v>Utah</v>
      </c>
      <c r="P3664" t="str">
        <f>VLOOKUP(L3664,Location!$A$1:$D$157,3,FALSE)</f>
        <v>West</v>
      </c>
      <c r="Q3664" t="str">
        <f>VLOOKUP(L3664,Location!$A$1:$D$157,4,FALSE)</f>
        <v>Small Market</v>
      </c>
      <c r="R3664" t="str">
        <f>VLOOKUP(M3664,Product!$A$1:$D$14,2,FALSE)</f>
        <v>Earl Grey</v>
      </c>
      <c r="S3664" t="str">
        <f>VLOOKUP(M3664,Product!$A$1:$D$14,3,FALSE)</f>
        <v>Tea</v>
      </c>
      <c r="T3664" t="str">
        <f>VLOOKUP(M3664,Product!$A$1:$D$14,4,FALSE)</f>
        <v>Regular</v>
      </c>
    </row>
    <row r="3665" spans="1:20" x14ac:dyDescent="0.3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s="2">
        <v>43343</v>
      </c>
      <c r="O3665" t="str">
        <f>VLOOKUP(L3665,Location!$A$1:$D$157,2,FALSE)</f>
        <v>Utah</v>
      </c>
      <c r="P3665" t="str">
        <f>VLOOKUP(L3665,Location!$A$1:$D$157,3,FALSE)</f>
        <v>West</v>
      </c>
      <c r="Q3665" t="str">
        <f>VLOOKUP(L3665,Location!$A$1:$D$157,4,FALSE)</f>
        <v>Small Market</v>
      </c>
      <c r="R3665" t="str">
        <f>VLOOKUP(M3665,Product!$A$1:$D$14,2,FALSE)</f>
        <v>Green Tea</v>
      </c>
      <c r="S3665" t="str">
        <f>VLOOKUP(M3665,Product!$A$1:$D$14,3,FALSE)</f>
        <v>Tea</v>
      </c>
      <c r="T3665" t="str">
        <f>VLOOKUP(M3665,Product!$A$1:$D$14,4,FALSE)</f>
        <v>Regular</v>
      </c>
    </row>
    <row r="3666" spans="1:20" x14ac:dyDescent="0.3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s="2">
        <v>43343</v>
      </c>
      <c r="O3666" t="str">
        <f>VLOOKUP(L3666,Location!$A$1:$D$157,2,FALSE)</f>
        <v>Utah</v>
      </c>
      <c r="P3666" t="str">
        <f>VLOOKUP(L3666,Location!$A$1:$D$157,3,FALSE)</f>
        <v>West</v>
      </c>
      <c r="Q3666" t="str">
        <f>VLOOKUP(L3666,Location!$A$1:$D$157,4,FALSE)</f>
        <v>Small Market</v>
      </c>
      <c r="R3666" t="str">
        <f>VLOOKUP(M3666,Product!$A$1:$D$14,2,FALSE)</f>
        <v>Chamomile</v>
      </c>
      <c r="S3666" t="str">
        <f>VLOOKUP(M3666,Product!$A$1:$D$14,3,FALSE)</f>
        <v>Herbal Tea</v>
      </c>
      <c r="T3666" t="str">
        <f>VLOOKUP(M3666,Product!$A$1:$D$14,4,FALSE)</f>
        <v>Decaf</v>
      </c>
    </row>
    <row r="3667" spans="1:20" x14ac:dyDescent="0.3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s="2">
        <v>43343</v>
      </c>
      <c r="O3667" t="str">
        <f>VLOOKUP(L3667,Location!$A$1:$D$157,2,FALSE)</f>
        <v>Utah</v>
      </c>
      <c r="P3667" t="str">
        <f>VLOOKUP(L3667,Location!$A$1:$D$157,3,FALSE)</f>
        <v>West</v>
      </c>
      <c r="Q3667" t="str">
        <f>VLOOKUP(L3667,Location!$A$1:$D$157,4,FALSE)</f>
        <v>Small Market</v>
      </c>
      <c r="R3667" t="str">
        <f>VLOOKUP(M3667,Product!$A$1:$D$14,2,FALSE)</f>
        <v>Lemon</v>
      </c>
      <c r="S3667" t="str">
        <f>VLOOKUP(M3667,Product!$A$1:$D$14,3,FALSE)</f>
        <v>Herbal Tea</v>
      </c>
      <c r="T3667" t="str">
        <f>VLOOKUP(M3667,Product!$A$1:$D$14,4,FALSE)</f>
        <v>Decaf</v>
      </c>
    </row>
    <row r="3668" spans="1:20" x14ac:dyDescent="0.3">
      <c r="A3668">
        <v>-67</v>
      </c>
      <c r="B3668">
        <v>11</v>
      </c>
      <c r="C3668">
        <v>123</v>
      </c>
      <c r="D3668">
        <v>86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s="2">
        <v>43343</v>
      </c>
      <c r="O3668" t="str">
        <f>VLOOKUP(L3668,Location!$A$1:$D$157,2,FALSE)</f>
        <v>Utah</v>
      </c>
      <c r="P3668" t="str">
        <f>VLOOKUP(L3668,Location!$A$1:$D$157,3,FALSE)</f>
        <v>West</v>
      </c>
      <c r="Q3668" t="str">
        <f>VLOOKUP(L3668,Location!$A$1:$D$157,4,FALSE)</f>
        <v>Small Market</v>
      </c>
      <c r="R3668" t="str">
        <f>VLOOKUP(M3668,Product!$A$1:$D$14,2,FALSE)</f>
        <v>Mint</v>
      </c>
      <c r="S3668" t="str">
        <f>VLOOKUP(M3668,Product!$A$1:$D$14,3,FALSE)</f>
        <v>Herbal Tea</v>
      </c>
      <c r="T3668" t="str">
        <f>VLOOKUP(M3668,Product!$A$1:$D$14,4,FALSE)</f>
        <v>Decaf</v>
      </c>
    </row>
    <row r="3669" spans="1:20" x14ac:dyDescent="0.3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s="2">
        <v>43343</v>
      </c>
      <c r="O3669" t="str">
        <f>VLOOKUP(L3669,Location!$A$1:$D$157,2,FALSE)</f>
        <v>Utah</v>
      </c>
      <c r="P3669" t="str">
        <f>VLOOKUP(L3669,Location!$A$1:$D$157,3,FALSE)</f>
        <v>West</v>
      </c>
      <c r="Q3669" t="str">
        <f>VLOOKUP(L3669,Location!$A$1:$D$157,4,FALSE)</f>
        <v>Small Market</v>
      </c>
      <c r="R3669" t="str">
        <f>VLOOKUP(M3669,Product!$A$1:$D$14,2,FALSE)</f>
        <v>Amaretto</v>
      </c>
      <c r="S3669" t="str">
        <f>VLOOKUP(M3669,Product!$A$1:$D$14,3,FALSE)</f>
        <v>Coffee</v>
      </c>
      <c r="T3669" t="str">
        <f>VLOOKUP(M3669,Product!$A$1:$D$14,4,FALSE)</f>
        <v>Regular</v>
      </c>
    </row>
    <row r="3670" spans="1:20" x14ac:dyDescent="0.3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s="2">
        <v>43343</v>
      </c>
      <c r="O3670" t="str">
        <f>VLOOKUP(L3670,Location!$A$1:$D$157,2,FALSE)</f>
        <v>Utah</v>
      </c>
      <c r="P3670" t="str">
        <f>VLOOKUP(L3670,Location!$A$1:$D$157,3,FALSE)</f>
        <v>West</v>
      </c>
      <c r="Q3670" t="str">
        <f>VLOOKUP(L3670,Location!$A$1:$D$157,4,FALSE)</f>
        <v>Small Market</v>
      </c>
      <c r="R3670" t="str">
        <f>VLOOKUP(M3670,Product!$A$1:$D$14,2,FALSE)</f>
        <v>Columbian</v>
      </c>
      <c r="S3670" t="str">
        <f>VLOOKUP(M3670,Product!$A$1:$D$14,3,FALSE)</f>
        <v>Coffee</v>
      </c>
      <c r="T3670" t="str">
        <f>VLOOKUP(M3670,Product!$A$1:$D$14,4,FALSE)</f>
        <v>Regular</v>
      </c>
    </row>
    <row r="3671" spans="1:20" x14ac:dyDescent="0.3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s="2">
        <v>43343</v>
      </c>
      <c r="O3671" t="str">
        <f>VLOOKUP(L3671,Location!$A$1:$D$157,2,FALSE)</f>
        <v>Utah</v>
      </c>
      <c r="P3671" t="str">
        <f>VLOOKUP(L3671,Location!$A$1:$D$157,3,FALSE)</f>
        <v>West</v>
      </c>
      <c r="Q3671" t="str">
        <f>VLOOKUP(L3671,Location!$A$1:$D$157,4,FALSE)</f>
        <v>Small Market</v>
      </c>
      <c r="R3671" t="str">
        <f>VLOOKUP(M3671,Product!$A$1:$D$14,2,FALSE)</f>
        <v>Decaf Irish Cream</v>
      </c>
      <c r="S3671" t="str">
        <f>VLOOKUP(M3671,Product!$A$1:$D$14,3,FALSE)</f>
        <v>Coffee</v>
      </c>
      <c r="T3671" t="str">
        <f>VLOOKUP(M3671,Product!$A$1:$D$14,4,FALSE)</f>
        <v>Decaf</v>
      </c>
    </row>
    <row r="3672" spans="1:20" x14ac:dyDescent="0.3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s="2">
        <v>43343</v>
      </c>
      <c r="O3672" t="str">
        <f>VLOOKUP(L3672,Location!$A$1:$D$157,2,FALSE)</f>
        <v>Utah</v>
      </c>
      <c r="P3672" t="str">
        <f>VLOOKUP(L3672,Location!$A$1:$D$157,3,FALSE)</f>
        <v>West</v>
      </c>
      <c r="Q3672" t="str">
        <f>VLOOKUP(L3672,Location!$A$1:$D$157,4,FALSE)</f>
        <v>Small Market</v>
      </c>
      <c r="R3672" t="str">
        <f>VLOOKUP(M3672,Product!$A$1:$D$14,2,FALSE)</f>
        <v>Caffe Latte</v>
      </c>
      <c r="S3672" t="str">
        <f>VLOOKUP(M3672,Product!$A$1:$D$14,3,FALSE)</f>
        <v>Espresso</v>
      </c>
      <c r="T3672" t="str">
        <f>VLOOKUP(M3672,Product!$A$1:$D$14,4,FALSE)</f>
        <v>Regular</v>
      </c>
    </row>
    <row r="3673" spans="1:20" x14ac:dyDescent="0.3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s="2">
        <v>43343</v>
      </c>
      <c r="O3673" t="str">
        <f>VLOOKUP(L3673,Location!$A$1:$D$157,2,FALSE)</f>
        <v>Utah</v>
      </c>
      <c r="P3673" t="str">
        <f>VLOOKUP(L3673,Location!$A$1:$D$157,3,FALSE)</f>
        <v>West</v>
      </c>
      <c r="Q3673" t="str">
        <f>VLOOKUP(L3673,Location!$A$1:$D$157,4,FALSE)</f>
        <v>Small Market</v>
      </c>
      <c r="R3673" t="str">
        <f>VLOOKUP(M3673,Product!$A$1:$D$14,2,FALSE)</f>
        <v>Caffe Mocha</v>
      </c>
      <c r="S3673" t="str">
        <f>VLOOKUP(M3673,Product!$A$1:$D$14,3,FALSE)</f>
        <v>Espresso</v>
      </c>
      <c r="T3673" t="str">
        <f>VLOOKUP(M3673,Product!$A$1:$D$14,4,FALSE)</f>
        <v>Regular</v>
      </c>
    </row>
    <row r="3674" spans="1:20" x14ac:dyDescent="0.3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s="2">
        <v>43343</v>
      </c>
      <c r="O3674" t="str">
        <f>VLOOKUP(L3674,Location!$A$1:$D$157,2,FALSE)</f>
        <v>Utah</v>
      </c>
      <c r="P3674" t="str">
        <f>VLOOKUP(L3674,Location!$A$1:$D$157,3,FALSE)</f>
        <v>West</v>
      </c>
      <c r="Q3674" t="str">
        <f>VLOOKUP(L3674,Location!$A$1:$D$157,4,FALSE)</f>
        <v>Small Market</v>
      </c>
      <c r="R3674" t="str">
        <f>VLOOKUP(M3674,Product!$A$1:$D$14,2,FALSE)</f>
        <v>Decaf Espresso</v>
      </c>
      <c r="S3674" t="str">
        <f>VLOOKUP(M3674,Product!$A$1:$D$14,3,FALSE)</f>
        <v>Espresso</v>
      </c>
      <c r="T3674" t="str">
        <f>VLOOKUP(M3674,Product!$A$1:$D$14,4,FALSE)</f>
        <v>Decaf</v>
      </c>
    </row>
    <row r="3675" spans="1:20" x14ac:dyDescent="0.3">
      <c r="A3675">
        <v>199</v>
      </c>
      <c r="B3675">
        <v>179</v>
      </c>
      <c r="C3675">
        <v>322</v>
      </c>
      <c r="D3675">
        <v>147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s="2">
        <v>43343</v>
      </c>
      <c r="O3675" t="str">
        <f>VLOOKUP(L3675,Location!$A$1:$D$157,2,FALSE)</f>
        <v>California</v>
      </c>
      <c r="P3675" t="str">
        <f>VLOOKUP(L3675,Location!$A$1:$D$157,3,FALSE)</f>
        <v>West</v>
      </c>
      <c r="Q3675" t="str">
        <f>VLOOKUP(L3675,Location!$A$1:$D$157,4,FALSE)</f>
        <v>Major Market</v>
      </c>
      <c r="R3675" t="str">
        <f>VLOOKUP(M3675,Product!$A$1:$D$14,2,FALSE)</f>
        <v>Darjeeling</v>
      </c>
      <c r="S3675" t="str">
        <f>VLOOKUP(M3675,Product!$A$1:$D$14,3,FALSE)</f>
        <v>Tea</v>
      </c>
      <c r="T3675" t="str">
        <f>VLOOKUP(M3675,Product!$A$1:$D$14,4,FALSE)</f>
        <v>Regular</v>
      </c>
    </row>
    <row r="3676" spans="1:20" x14ac:dyDescent="0.3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s="2">
        <v>43343</v>
      </c>
      <c r="O3676" t="str">
        <f>VLOOKUP(L3676,Location!$A$1:$D$157,2,FALSE)</f>
        <v>California</v>
      </c>
      <c r="P3676" t="str">
        <f>VLOOKUP(L3676,Location!$A$1:$D$157,3,FALSE)</f>
        <v>West</v>
      </c>
      <c r="Q3676" t="str">
        <f>VLOOKUP(L3676,Location!$A$1:$D$157,4,FALSE)</f>
        <v>Major Market</v>
      </c>
      <c r="R3676" t="str">
        <f>VLOOKUP(M3676,Product!$A$1:$D$14,2,FALSE)</f>
        <v>Earl Grey</v>
      </c>
      <c r="S3676" t="str">
        <f>VLOOKUP(M3676,Product!$A$1:$D$14,3,FALSE)</f>
        <v>Tea</v>
      </c>
      <c r="T3676" t="str">
        <f>VLOOKUP(M3676,Product!$A$1:$D$14,4,FALSE)</f>
        <v>Regular</v>
      </c>
    </row>
    <row r="3677" spans="1:20" x14ac:dyDescent="0.3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s="2">
        <v>43343</v>
      </c>
      <c r="O3677" t="str">
        <f>VLOOKUP(L3677,Location!$A$1:$D$157,2,FALSE)</f>
        <v>California</v>
      </c>
      <c r="P3677" t="str">
        <f>VLOOKUP(L3677,Location!$A$1:$D$157,3,FALSE)</f>
        <v>West</v>
      </c>
      <c r="Q3677" t="str">
        <f>VLOOKUP(L3677,Location!$A$1:$D$157,4,FALSE)</f>
        <v>Major Market</v>
      </c>
      <c r="R3677" t="str">
        <f>VLOOKUP(M3677,Product!$A$1:$D$14,2,FALSE)</f>
        <v>Green Tea</v>
      </c>
      <c r="S3677" t="str">
        <f>VLOOKUP(M3677,Product!$A$1:$D$14,3,FALSE)</f>
        <v>Tea</v>
      </c>
      <c r="T3677" t="str">
        <f>VLOOKUP(M3677,Product!$A$1:$D$14,4,FALSE)</f>
        <v>Regular</v>
      </c>
    </row>
    <row r="3678" spans="1:20" x14ac:dyDescent="0.3">
      <c r="A3678">
        <v>156</v>
      </c>
      <c r="B3678">
        <v>145</v>
      </c>
      <c r="C3678">
        <v>261</v>
      </c>
      <c r="D3678">
        <v>80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s="2">
        <v>43343</v>
      </c>
      <c r="O3678" t="str">
        <f>VLOOKUP(L3678,Location!$A$1:$D$157,2,FALSE)</f>
        <v>California</v>
      </c>
      <c r="P3678" t="str">
        <f>VLOOKUP(L3678,Location!$A$1:$D$157,3,FALSE)</f>
        <v>West</v>
      </c>
      <c r="Q3678" t="str">
        <f>VLOOKUP(L3678,Location!$A$1:$D$157,4,FALSE)</f>
        <v>Major Market</v>
      </c>
      <c r="R3678" t="str">
        <f>VLOOKUP(M3678,Product!$A$1:$D$14,2,FALSE)</f>
        <v>Chamomile</v>
      </c>
      <c r="S3678" t="str">
        <f>VLOOKUP(M3678,Product!$A$1:$D$14,3,FALSE)</f>
        <v>Herbal Tea</v>
      </c>
      <c r="T3678" t="str">
        <f>VLOOKUP(M3678,Product!$A$1:$D$14,4,FALSE)</f>
        <v>Decaf</v>
      </c>
    </row>
    <row r="3679" spans="1:20" x14ac:dyDescent="0.3">
      <c r="A3679">
        <v>291</v>
      </c>
      <c r="B3679">
        <v>295</v>
      </c>
      <c r="C3679">
        <v>582</v>
      </c>
      <c r="D3679">
        <v>204</v>
      </c>
      <c r="E3679">
        <v>99</v>
      </c>
      <c r="F3679">
        <v>77</v>
      </c>
      <c r="G3679">
        <v>1268</v>
      </c>
      <c r="H3679">
        <v>200</v>
      </c>
      <c r="I3679">
        <v>170</v>
      </c>
      <c r="J3679">
        <v>270</v>
      </c>
      <c r="K3679">
        <v>480</v>
      </c>
      <c r="L3679">
        <v>209</v>
      </c>
      <c r="M3679">
        <v>9</v>
      </c>
      <c r="N3679" s="2">
        <v>43343</v>
      </c>
      <c r="O3679" t="str">
        <f>VLOOKUP(L3679,Location!$A$1:$D$157,2,FALSE)</f>
        <v>California</v>
      </c>
      <c r="P3679" t="str">
        <f>VLOOKUP(L3679,Location!$A$1:$D$157,3,FALSE)</f>
        <v>West</v>
      </c>
      <c r="Q3679" t="str">
        <f>VLOOKUP(L3679,Location!$A$1:$D$157,4,FALSE)</f>
        <v>Major Market</v>
      </c>
      <c r="R3679" t="str">
        <f>VLOOKUP(M3679,Product!$A$1:$D$14,2,FALSE)</f>
        <v>Lemon</v>
      </c>
      <c r="S3679" t="str">
        <f>VLOOKUP(M3679,Product!$A$1:$D$14,3,FALSE)</f>
        <v>Herbal Tea</v>
      </c>
      <c r="T3679" t="str">
        <f>VLOOKUP(M3679,Product!$A$1:$D$14,4,FALSE)</f>
        <v>Decaf</v>
      </c>
    </row>
    <row r="3680" spans="1:20" x14ac:dyDescent="0.3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s="2">
        <v>43343</v>
      </c>
      <c r="O3680" t="str">
        <f>VLOOKUP(L3680,Location!$A$1:$D$157,2,FALSE)</f>
        <v>California</v>
      </c>
      <c r="P3680" t="str">
        <f>VLOOKUP(L3680,Location!$A$1:$D$157,3,FALSE)</f>
        <v>West</v>
      </c>
      <c r="Q3680" t="str">
        <f>VLOOKUP(L3680,Location!$A$1:$D$157,4,FALSE)</f>
        <v>Major Market</v>
      </c>
      <c r="R3680" t="str">
        <f>VLOOKUP(M3680,Product!$A$1:$D$14,2,FALSE)</f>
        <v>Mint</v>
      </c>
      <c r="S3680" t="str">
        <f>VLOOKUP(M3680,Product!$A$1:$D$14,3,FALSE)</f>
        <v>Herbal Tea</v>
      </c>
      <c r="T3680" t="str">
        <f>VLOOKUP(M3680,Product!$A$1:$D$14,4,FALSE)</f>
        <v>Decaf</v>
      </c>
    </row>
    <row r="3681" spans="1:20" x14ac:dyDescent="0.3">
      <c r="A3681">
        <v>-110</v>
      </c>
      <c r="B3681">
        <v>-13</v>
      </c>
      <c r="C3681">
        <v>116</v>
      </c>
      <c r="D3681">
        <v>104</v>
      </c>
      <c r="E3681">
        <v>61</v>
      </c>
      <c r="F3681">
        <v>39</v>
      </c>
      <c r="G3681">
        <v>2378</v>
      </c>
      <c r="H3681">
        <v>-70</v>
      </c>
      <c r="I3681">
        <v>144</v>
      </c>
      <c r="J3681">
        <v>-20</v>
      </c>
      <c r="K3681">
        <v>130</v>
      </c>
      <c r="L3681">
        <v>714</v>
      </c>
      <c r="M3681">
        <v>1</v>
      </c>
      <c r="N3681" s="2">
        <v>43343</v>
      </c>
      <c r="O3681" t="str">
        <f>VLOOKUP(L3681,Location!$A$1:$D$157,2,FALSE)</f>
        <v>California</v>
      </c>
      <c r="P3681" t="str">
        <f>VLOOKUP(L3681,Location!$A$1:$D$157,3,FALSE)</f>
        <v>West</v>
      </c>
      <c r="Q3681" t="str">
        <f>VLOOKUP(L3681,Location!$A$1:$D$157,4,FALSE)</f>
        <v>Major Market</v>
      </c>
      <c r="R3681" t="str">
        <f>VLOOKUP(M3681,Product!$A$1:$D$14,2,FALSE)</f>
        <v>Amaretto</v>
      </c>
      <c r="S3681" t="str">
        <f>VLOOKUP(M3681,Product!$A$1:$D$14,3,FALSE)</f>
        <v>Coffee</v>
      </c>
      <c r="T3681" t="str">
        <f>VLOOKUP(M3681,Product!$A$1:$D$14,4,FALSE)</f>
        <v>Regular</v>
      </c>
    </row>
    <row r="3682" spans="1:20" x14ac:dyDescent="0.3">
      <c r="A3682">
        <v>465</v>
      </c>
      <c r="B3682">
        <v>474</v>
      </c>
      <c r="C3682">
        <v>842</v>
      </c>
      <c r="D3682">
        <v>279</v>
      </c>
      <c r="E3682">
        <v>161</v>
      </c>
      <c r="F3682">
        <v>110</v>
      </c>
      <c r="G3682">
        <v>2580</v>
      </c>
      <c r="H3682">
        <v>450</v>
      </c>
      <c r="I3682">
        <v>292</v>
      </c>
      <c r="J3682">
        <v>590</v>
      </c>
      <c r="K3682">
        <v>980</v>
      </c>
      <c r="L3682">
        <v>562</v>
      </c>
      <c r="M3682">
        <v>2</v>
      </c>
      <c r="N3682" s="2">
        <v>43343</v>
      </c>
      <c r="O3682" t="str">
        <f>VLOOKUP(L3682,Location!$A$1:$D$157,2,FALSE)</f>
        <v>California</v>
      </c>
      <c r="P3682" t="str">
        <f>VLOOKUP(L3682,Location!$A$1:$D$157,3,FALSE)</f>
        <v>West</v>
      </c>
      <c r="Q3682" t="str">
        <f>VLOOKUP(L3682,Location!$A$1:$D$157,4,FALSE)</f>
        <v>Major Market</v>
      </c>
      <c r="R3682" t="str">
        <f>VLOOKUP(M3682,Product!$A$1:$D$14,2,FALSE)</f>
        <v>Columbian</v>
      </c>
      <c r="S3682" t="str">
        <f>VLOOKUP(M3682,Product!$A$1:$D$14,3,FALSE)</f>
        <v>Coffee</v>
      </c>
      <c r="T3682" t="str">
        <f>VLOOKUP(M3682,Product!$A$1:$D$14,4,FALSE)</f>
        <v>Regular</v>
      </c>
    </row>
    <row r="3683" spans="1:20" x14ac:dyDescent="0.3">
      <c r="A3683">
        <v>-178</v>
      </c>
      <c r="B3683">
        <v>-24</v>
      </c>
      <c r="C3683">
        <v>147</v>
      </c>
      <c r="D3683">
        <v>133</v>
      </c>
      <c r="E3683">
        <v>96</v>
      </c>
      <c r="F3683">
        <v>53</v>
      </c>
      <c r="G3683">
        <v>3421</v>
      </c>
      <c r="H3683">
        <v>-120</v>
      </c>
      <c r="I3683">
        <v>199</v>
      </c>
      <c r="J3683">
        <v>-30</v>
      </c>
      <c r="K3683">
        <v>170</v>
      </c>
      <c r="L3683">
        <v>818</v>
      </c>
      <c r="M3683">
        <v>3</v>
      </c>
      <c r="N3683" s="2">
        <v>43343</v>
      </c>
      <c r="O3683" t="str">
        <f>VLOOKUP(L3683,Location!$A$1:$D$157,2,FALSE)</f>
        <v>California</v>
      </c>
      <c r="P3683" t="str">
        <f>VLOOKUP(L3683,Location!$A$1:$D$157,3,FALSE)</f>
        <v>West</v>
      </c>
      <c r="Q3683" t="str">
        <f>VLOOKUP(L3683,Location!$A$1:$D$157,4,FALSE)</f>
        <v>Major Market</v>
      </c>
      <c r="R3683" t="str">
        <f>VLOOKUP(M3683,Product!$A$1:$D$14,2,FALSE)</f>
        <v>Decaf Irish Cream</v>
      </c>
      <c r="S3683" t="str">
        <f>VLOOKUP(M3683,Product!$A$1:$D$14,3,FALSE)</f>
        <v>Coffee</v>
      </c>
      <c r="T3683" t="str">
        <f>VLOOKUP(M3683,Product!$A$1:$D$14,4,FALSE)</f>
        <v>Decaf</v>
      </c>
    </row>
    <row r="3684" spans="1:20" x14ac:dyDescent="0.3">
      <c r="A3684">
        <v>232</v>
      </c>
      <c r="B3684">
        <v>249</v>
      </c>
      <c r="C3684">
        <v>531</v>
      </c>
      <c r="D3684">
        <v>254</v>
      </c>
      <c r="E3684">
        <v>93</v>
      </c>
      <c r="F3684">
        <v>69</v>
      </c>
      <c r="G3684">
        <v>1775</v>
      </c>
      <c r="H3684">
        <v>160</v>
      </c>
      <c r="I3684">
        <v>210</v>
      </c>
      <c r="J3684">
        <v>240</v>
      </c>
      <c r="K3684">
        <v>470</v>
      </c>
      <c r="L3684">
        <v>310</v>
      </c>
      <c r="M3684">
        <v>4</v>
      </c>
      <c r="N3684" s="2">
        <v>43343</v>
      </c>
      <c r="O3684" t="str">
        <f>VLOOKUP(L3684,Location!$A$1:$D$157,2,FALSE)</f>
        <v>California</v>
      </c>
      <c r="P3684" t="str">
        <f>VLOOKUP(L3684,Location!$A$1:$D$157,3,FALSE)</f>
        <v>West</v>
      </c>
      <c r="Q3684" t="str">
        <f>VLOOKUP(L3684,Location!$A$1:$D$157,4,FALSE)</f>
        <v>Major Market</v>
      </c>
      <c r="R3684" t="str">
        <f>VLOOKUP(M3684,Product!$A$1:$D$14,2,FALSE)</f>
        <v>Caffe Latte</v>
      </c>
      <c r="S3684" t="str">
        <f>VLOOKUP(M3684,Product!$A$1:$D$14,3,FALSE)</f>
        <v>Espresso</v>
      </c>
      <c r="T3684" t="str">
        <f>VLOOKUP(M3684,Product!$A$1:$D$14,4,FALSE)</f>
        <v>Regular</v>
      </c>
    </row>
    <row r="3685" spans="1:20" x14ac:dyDescent="0.3">
      <c r="A3685">
        <v>39</v>
      </c>
      <c r="B3685">
        <v>169</v>
      </c>
      <c r="C3685">
        <v>309</v>
      </c>
      <c r="D3685">
        <v>113</v>
      </c>
      <c r="E3685">
        <v>143</v>
      </c>
      <c r="F3685">
        <v>110</v>
      </c>
      <c r="G3685">
        <v>910</v>
      </c>
      <c r="H3685">
        <v>30</v>
      </c>
      <c r="I3685">
        <v>158</v>
      </c>
      <c r="J3685">
        <v>160</v>
      </c>
      <c r="K3685">
        <v>270</v>
      </c>
      <c r="L3685">
        <v>951</v>
      </c>
      <c r="M3685">
        <v>5</v>
      </c>
      <c r="N3685" s="2">
        <v>43343</v>
      </c>
      <c r="O3685" t="str">
        <f>VLOOKUP(L3685,Location!$A$1:$D$157,2,FALSE)</f>
        <v>California</v>
      </c>
      <c r="P3685" t="str">
        <f>VLOOKUP(L3685,Location!$A$1:$D$157,3,FALSE)</f>
        <v>West</v>
      </c>
      <c r="Q3685" t="str">
        <f>VLOOKUP(L3685,Location!$A$1:$D$157,4,FALSE)</f>
        <v>Major Market</v>
      </c>
      <c r="R3685" t="str">
        <f>VLOOKUP(M3685,Product!$A$1:$D$14,2,FALSE)</f>
        <v>Caffe Mocha</v>
      </c>
      <c r="S3685" t="str">
        <f>VLOOKUP(M3685,Product!$A$1:$D$14,3,FALSE)</f>
        <v>Espresso</v>
      </c>
      <c r="T3685" t="str">
        <f>VLOOKUP(M3685,Product!$A$1:$D$14,4,FALSE)</f>
        <v>Regular</v>
      </c>
    </row>
    <row r="3686" spans="1:20" x14ac:dyDescent="0.3">
      <c r="A3686">
        <v>326</v>
      </c>
      <c r="B3686">
        <v>336</v>
      </c>
      <c r="C3686">
        <v>628</v>
      </c>
      <c r="D3686">
        <v>289</v>
      </c>
      <c r="E3686">
        <v>116</v>
      </c>
      <c r="F3686">
        <v>83</v>
      </c>
      <c r="G3686">
        <v>1686</v>
      </c>
      <c r="H3686">
        <v>220</v>
      </c>
      <c r="I3686">
        <v>202</v>
      </c>
      <c r="J3686">
        <v>320</v>
      </c>
      <c r="K3686">
        <v>560</v>
      </c>
      <c r="L3686">
        <v>530</v>
      </c>
      <c r="M3686">
        <v>6</v>
      </c>
      <c r="N3686" s="2">
        <v>43343</v>
      </c>
      <c r="O3686" t="str">
        <f>VLOOKUP(L3686,Location!$A$1:$D$157,2,FALSE)</f>
        <v>California</v>
      </c>
      <c r="P3686" t="str">
        <f>VLOOKUP(L3686,Location!$A$1:$D$157,3,FALSE)</f>
        <v>West</v>
      </c>
      <c r="Q3686" t="str">
        <f>VLOOKUP(L3686,Location!$A$1:$D$157,4,FALSE)</f>
        <v>Major Market</v>
      </c>
      <c r="R3686" t="str">
        <f>VLOOKUP(M3686,Product!$A$1:$D$14,2,FALSE)</f>
        <v>Decaf Espresso</v>
      </c>
      <c r="S3686" t="str">
        <f>VLOOKUP(M3686,Product!$A$1:$D$14,3,FALSE)</f>
        <v>Espresso</v>
      </c>
      <c r="T3686" t="str">
        <f>VLOOKUP(M3686,Product!$A$1:$D$14,4,FALSE)</f>
        <v>Decaf</v>
      </c>
    </row>
    <row r="3687" spans="1:20" x14ac:dyDescent="0.3">
      <c r="A3687">
        <v>328</v>
      </c>
      <c r="B3687">
        <v>336</v>
      </c>
      <c r="C3687">
        <v>628</v>
      </c>
      <c r="D3687">
        <v>283</v>
      </c>
      <c r="E3687">
        <v>115</v>
      </c>
      <c r="F3687">
        <v>83</v>
      </c>
      <c r="G3687">
        <v>1686</v>
      </c>
      <c r="H3687">
        <v>170</v>
      </c>
      <c r="I3687">
        <v>136</v>
      </c>
      <c r="J3687">
        <v>240</v>
      </c>
      <c r="K3687">
        <v>400</v>
      </c>
      <c r="L3687">
        <v>775</v>
      </c>
      <c r="M3687">
        <v>11</v>
      </c>
      <c r="N3687" s="2">
        <v>43343</v>
      </c>
      <c r="O3687" t="str">
        <f>VLOOKUP(L3687,Location!$A$1:$D$157,2,FALSE)</f>
        <v>Nevada</v>
      </c>
      <c r="P3687" t="str">
        <f>VLOOKUP(L3687,Location!$A$1:$D$157,3,FALSE)</f>
        <v>West</v>
      </c>
      <c r="Q3687" t="str">
        <f>VLOOKUP(L3687,Location!$A$1:$D$157,4,FALSE)</f>
        <v>Small Market</v>
      </c>
      <c r="R3687" t="str">
        <f>VLOOKUP(M3687,Product!$A$1:$D$14,2,FALSE)</f>
        <v>Darjeeling</v>
      </c>
      <c r="S3687" t="str">
        <f>VLOOKUP(M3687,Product!$A$1:$D$14,3,FALSE)</f>
        <v>Tea</v>
      </c>
      <c r="T3687" t="str">
        <f>VLOOKUP(M3687,Product!$A$1:$D$14,4,FALSE)</f>
        <v>Regular</v>
      </c>
    </row>
    <row r="3688" spans="1:20" x14ac:dyDescent="0.3">
      <c r="A3688">
        <v>232</v>
      </c>
      <c r="B3688">
        <v>249</v>
      </c>
      <c r="C3688">
        <v>531</v>
      </c>
      <c r="D3688">
        <v>263</v>
      </c>
      <c r="E3688">
        <v>93</v>
      </c>
      <c r="F3688">
        <v>69</v>
      </c>
      <c r="G3688">
        <v>1775</v>
      </c>
      <c r="H3688">
        <v>110</v>
      </c>
      <c r="I3688">
        <v>166</v>
      </c>
      <c r="J3688">
        <v>170</v>
      </c>
      <c r="K3688">
        <v>330</v>
      </c>
      <c r="L3688">
        <v>775</v>
      </c>
      <c r="M3688">
        <v>12</v>
      </c>
      <c r="N3688" s="2">
        <v>43343</v>
      </c>
      <c r="O3688" t="str">
        <f>VLOOKUP(L3688,Location!$A$1:$D$157,2,FALSE)</f>
        <v>Nevada</v>
      </c>
      <c r="P3688" t="str">
        <f>VLOOKUP(L3688,Location!$A$1:$D$157,3,FALSE)</f>
        <v>West</v>
      </c>
      <c r="Q3688" t="str">
        <f>VLOOKUP(L3688,Location!$A$1:$D$157,4,FALSE)</f>
        <v>Small Market</v>
      </c>
      <c r="R3688" t="str">
        <f>VLOOKUP(M3688,Product!$A$1:$D$14,2,FALSE)</f>
        <v>Earl Grey</v>
      </c>
      <c r="S3688" t="str">
        <f>VLOOKUP(M3688,Product!$A$1:$D$14,3,FALSE)</f>
        <v>Tea</v>
      </c>
      <c r="T3688" t="str">
        <f>VLOOKUP(M3688,Product!$A$1:$D$14,4,FALSE)</f>
        <v>Regular</v>
      </c>
    </row>
    <row r="3689" spans="1:20" x14ac:dyDescent="0.3">
      <c r="A3689">
        <v>-638</v>
      </c>
      <c r="B3689">
        <v>-302</v>
      </c>
      <c r="C3689">
        <v>20</v>
      </c>
      <c r="D3689">
        <v>271</v>
      </c>
      <c r="E3689">
        <v>147</v>
      </c>
      <c r="F3689">
        <v>114</v>
      </c>
      <c r="G3689">
        <v>6413</v>
      </c>
      <c r="H3689">
        <v>-280</v>
      </c>
      <c r="I3689">
        <v>174</v>
      </c>
      <c r="J3689">
        <v>-190</v>
      </c>
      <c r="K3689">
        <v>0</v>
      </c>
      <c r="L3689">
        <v>775</v>
      </c>
      <c r="M3689">
        <v>13</v>
      </c>
      <c r="N3689" s="2">
        <v>43343</v>
      </c>
      <c r="O3689" t="str">
        <f>VLOOKUP(L3689,Location!$A$1:$D$157,2,FALSE)</f>
        <v>Nevada</v>
      </c>
      <c r="P3689" t="str">
        <f>VLOOKUP(L3689,Location!$A$1:$D$157,3,FALSE)</f>
        <v>West</v>
      </c>
      <c r="Q3689" t="str">
        <f>VLOOKUP(L3689,Location!$A$1:$D$157,4,FALSE)</f>
        <v>Small Market</v>
      </c>
      <c r="R3689" t="str">
        <f>VLOOKUP(M3689,Product!$A$1:$D$14,2,FALSE)</f>
        <v>Green Tea</v>
      </c>
      <c r="S3689" t="str">
        <f>VLOOKUP(M3689,Product!$A$1:$D$14,3,FALSE)</f>
        <v>Tea</v>
      </c>
      <c r="T3689" t="str">
        <f>VLOOKUP(M3689,Product!$A$1:$D$14,4,FALSE)</f>
        <v>Regular</v>
      </c>
    </row>
    <row r="3690" spans="1:20" x14ac:dyDescent="0.3">
      <c r="A3690">
        <v>39</v>
      </c>
      <c r="B3690">
        <v>169</v>
      </c>
      <c r="C3690">
        <v>309</v>
      </c>
      <c r="D3690">
        <v>117</v>
      </c>
      <c r="E3690">
        <v>143</v>
      </c>
      <c r="F3690">
        <v>110</v>
      </c>
      <c r="G3690">
        <v>910</v>
      </c>
      <c r="H3690">
        <v>40</v>
      </c>
      <c r="I3690">
        <v>90</v>
      </c>
      <c r="J3690">
        <v>150</v>
      </c>
      <c r="K3690">
        <v>250</v>
      </c>
      <c r="L3690">
        <v>702</v>
      </c>
      <c r="M3690">
        <v>8</v>
      </c>
      <c r="N3690" s="2">
        <v>43343</v>
      </c>
      <c r="O3690" t="str">
        <f>VLOOKUP(L3690,Location!$A$1:$D$157,2,FALSE)</f>
        <v>Nevada</v>
      </c>
      <c r="P3690" t="str">
        <f>VLOOKUP(L3690,Location!$A$1:$D$157,3,FALSE)</f>
        <v>West</v>
      </c>
      <c r="Q3690" t="str">
        <f>VLOOKUP(L3690,Location!$A$1:$D$157,4,FALSE)</f>
        <v>Small Market</v>
      </c>
      <c r="R3690" t="str">
        <f>VLOOKUP(M3690,Product!$A$1:$D$14,2,FALSE)</f>
        <v>Chamomile</v>
      </c>
      <c r="S3690" t="str">
        <f>VLOOKUP(M3690,Product!$A$1:$D$14,3,FALSE)</f>
        <v>Herbal Tea</v>
      </c>
      <c r="T3690" t="str">
        <f>VLOOKUP(M3690,Product!$A$1:$D$14,4,FALSE)</f>
        <v>Decaf</v>
      </c>
    </row>
    <row r="3691" spans="1:20" x14ac:dyDescent="0.3">
      <c r="A3691">
        <v>191</v>
      </c>
      <c r="B3691">
        <v>225</v>
      </c>
      <c r="C3691">
        <v>412</v>
      </c>
      <c r="D3691">
        <v>204</v>
      </c>
      <c r="E3691">
        <v>96</v>
      </c>
      <c r="F3691">
        <v>53</v>
      </c>
      <c r="G3691">
        <v>1148</v>
      </c>
      <c r="H3691">
        <v>140</v>
      </c>
      <c r="I3691">
        <v>139</v>
      </c>
      <c r="J3691">
        <v>210</v>
      </c>
      <c r="K3691">
        <v>340</v>
      </c>
      <c r="L3691">
        <v>702</v>
      </c>
      <c r="M3691">
        <v>9</v>
      </c>
      <c r="N3691" s="2">
        <v>43343</v>
      </c>
      <c r="O3691" t="str">
        <f>VLOOKUP(L3691,Location!$A$1:$D$157,2,FALSE)</f>
        <v>Nevada</v>
      </c>
      <c r="P3691" t="str">
        <f>VLOOKUP(L3691,Location!$A$1:$D$157,3,FALSE)</f>
        <v>West</v>
      </c>
      <c r="Q3691" t="str">
        <f>VLOOKUP(L3691,Location!$A$1:$D$157,4,FALSE)</f>
        <v>Small Market</v>
      </c>
      <c r="R3691" t="str">
        <f>VLOOKUP(M3691,Product!$A$1:$D$14,2,FALSE)</f>
        <v>Lemon</v>
      </c>
      <c r="S3691" t="str">
        <f>VLOOKUP(M3691,Product!$A$1:$D$14,3,FALSE)</f>
        <v>Herbal Tea</v>
      </c>
      <c r="T3691" t="str">
        <f>VLOOKUP(M3691,Product!$A$1:$D$14,4,FALSE)</f>
        <v>Decaf</v>
      </c>
    </row>
    <row r="3692" spans="1:20" x14ac:dyDescent="0.3">
      <c r="A3692">
        <v>171</v>
      </c>
      <c r="B3692">
        <v>176</v>
      </c>
      <c r="C3692">
        <v>318</v>
      </c>
      <c r="D3692">
        <v>117</v>
      </c>
      <c r="E3692">
        <v>61</v>
      </c>
      <c r="F3692">
        <v>39</v>
      </c>
      <c r="G3692">
        <v>801</v>
      </c>
      <c r="H3692">
        <v>120</v>
      </c>
      <c r="I3692">
        <v>96</v>
      </c>
      <c r="J3692">
        <v>160</v>
      </c>
      <c r="K3692">
        <v>260</v>
      </c>
      <c r="L3692">
        <v>702</v>
      </c>
      <c r="M3692">
        <v>10</v>
      </c>
      <c r="N3692" s="2">
        <v>43343</v>
      </c>
      <c r="O3692" t="str">
        <f>VLOOKUP(L3692,Location!$A$1:$D$157,2,FALSE)</f>
        <v>Nevada</v>
      </c>
      <c r="P3692" t="str">
        <f>VLOOKUP(L3692,Location!$A$1:$D$157,3,FALSE)</f>
        <v>West</v>
      </c>
      <c r="Q3692" t="str">
        <f>VLOOKUP(L3692,Location!$A$1:$D$157,4,FALSE)</f>
        <v>Small Market</v>
      </c>
      <c r="R3692" t="str">
        <f>VLOOKUP(M3692,Product!$A$1:$D$14,2,FALSE)</f>
        <v>Mint</v>
      </c>
      <c r="S3692" t="str">
        <f>VLOOKUP(M3692,Product!$A$1:$D$14,3,FALSE)</f>
        <v>Herbal Tea</v>
      </c>
      <c r="T3692" t="str">
        <f>VLOOKUP(M3692,Product!$A$1:$D$14,4,FALSE)</f>
        <v>Decaf</v>
      </c>
    </row>
    <row r="3693" spans="1:20" x14ac:dyDescent="0.3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s="2">
        <v>43343</v>
      </c>
      <c r="O3693" t="str">
        <f>VLOOKUP(L3693,Location!$A$1:$D$157,2,FALSE)</f>
        <v>Nevada</v>
      </c>
      <c r="P3693" t="str">
        <f>VLOOKUP(L3693,Location!$A$1:$D$157,3,FALSE)</f>
        <v>West</v>
      </c>
      <c r="Q3693" t="str">
        <f>VLOOKUP(L3693,Location!$A$1:$D$157,4,FALSE)</f>
        <v>Small Market</v>
      </c>
      <c r="R3693" t="str">
        <f>VLOOKUP(M3693,Product!$A$1:$D$14,2,FALSE)</f>
        <v>Columbian</v>
      </c>
      <c r="S3693" t="str">
        <f>VLOOKUP(M3693,Product!$A$1:$D$14,3,FALSE)</f>
        <v>Coffee</v>
      </c>
      <c r="T3693" t="str">
        <f>VLOOKUP(M3693,Product!$A$1:$D$14,4,FALSE)</f>
        <v>Regular</v>
      </c>
    </row>
    <row r="3694" spans="1:20" x14ac:dyDescent="0.3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s="2">
        <v>43343</v>
      </c>
      <c r="O3694" t="str">
        <f>VLOOKUP(L3694,Location!$A$1:$D$157,2,FALSE)</f>
        <v>Nevada</v>
      </c>
      <c r="P3694" t="str">
        <f>VLOOKUP(L3694,Location!$A$1:$D$157,3,FALSE)</f>
        <v>West</v>
      </c>
      <c r="Q3694" t="str">
        <f>VLOOKUP(L3694,Location!$A$1:$D$157,4,FALSE)</f>
        <v>Small Market</v>
      </c>
      <c r="R3694" t="str">
        <f>VLOOKUP(M3694,Product!$A$1:$D$14,2,FALSE)</f>
        <v>Decaf Irish Cream</v>
      </c>
      <c r="S3694" t="str">
        <f>VLOOKUP(M3694,Product!$A$1:$D$14,3,FALSE)</f>
        <v>Coffee</v>
      </c>
      <c r="T3694" t="str">
        <f>VLOOKUP(M3694,Product!$A$1:$D$14,4,FALSE)</f>
        <v>Decaf</v>
      </c>
    </row>
    <row r="3695" spans="1:20" x14ac:dyDescent="0.3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s="2">
        <v>43343</v>
      </c>
      <c r="O3695" t="str">
        <f>VLOOKUP(L3695,Location!$A$1:$D$157,2,FALSE)</f>
        <v>Nevada</v>
      </c>
      <c r="P3695" t="str">
        <f>VLOOKUP(L3695,Location!$A$1:$D$157,3,FALSE)</f>
        <v>West</v>
      </c>
      <c r="Q3695" t="str">
        <f>VLOOKUP(L3695,Location!$A$1:$D$157,4,FALSE)</f>
        <v>Small Market</v>
      </c>
      <c r="R3695" t="str">
        <f>VLOOKUP(M3695,Product!$A$1:$D$14,2,FALSE)</f>
        <v>Caffe Latte</v>
      </c>
      <c r="S3695" t="str">
        <f>VLOOKUP(M3695,Product!$A$1:$D$14,3,FALSE)</f>
        <v>Espresso</v>
      </c>
      <c r="T3695" t="str">
        <f>VLOOKUP(M3695,Product!$A$1:$D$14,4,FALSE)</f>
        <v>Regular</v>
      </c>
    </row>
    <row r="3696" spans="1:20" x14ac:dyDescent="0.3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2">
        <v>43343</v>
      </c>
      <c r="O3696" t="str">
        <f>VLOOKUP(L3696,Location!$A$1:$D$157,2,FALSE)</f>
        <v>Nevada</v>
      </c>
      <c r="P3696" t="str">
        <f>VLOOKUP(L3696,Location!$A$1:$D$157,3,FALSE)</f>
        <v>West</v>
      </c>
      <c r="Q3696" t="str">
        <f>VLOOKUP(L3696,Location!$A$1:$D$157,4,FALSE)</f>
        <v>Small Market</v>
      </c>
      <c r="R3696" t="str">
        <f>VLOOKUP(M3696,Product!$A$1:$D$14,2,FALSE)</f>
        <v>Caffe Mocha</v>
      </c>
      <c r="S3696" t="str">
        <f>VLOOKUP(M3696,Product!$A$1:$D$14,3,FALSE)</f>
        <v>Espresso</v>
      </c>
      <c r="T3696" t="str">
        <f>VLOOKUP(M3696,Product!$A$1:$D$14,4,FALSE)</f>
        <v>Regular</v>
      </c>
    </row>
    <row r="3697" spans="1:20" x14ac:dyDescent="0.3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s="2">
        <v>43343</v>
      </c>
      <c r="O3697" t="str">
        <f>VLOOKUP(L3697,Location!$A$1:$D$157,2,FALSE)</f>
        <v>Nevada</v>
      </c>
      <c r="P3697" t="str">
        <f>VLOOKUP(L3697,Location!$A$1:$D$157,3,FALSE)</f>
        <v>West</v>
      </c>
      <c r="Q3697" t="str">
        <f>VLOOKUP(L3697,Location!$A$1:$D$157,4,FALSE)</f>
        <v>Small Market</v>
      </c>
      <c r="R3697" t="str">
        <f>VLOOKUP(M3697,Product!$A$1:$D$14,2,FALSE)</f>
        <v>Decaf Espresso</v>
      </c>
      <c r="S3697" t="str">
        <f>VLOOKUP(M3697,Product!$A$1:$D$14,3,FALSE)</f>
        <v>Espresso</v>
      </c>
      <c r="T3697" t="str">
        <f>VLOOKUP(M3697,Product!$A$1:$D$14,4,FALSE)</f>
        <v>Decaf</v>
      </c>
    </row>
    <row r="3698" spans="1:20" x14ac:dyDescent="0.3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2">
        <v>43343</v>
      </c>
      <c r="O3698" t="str">
        <f>VLOOKUP(L3698,Location!$A$1:$D$157,2,FALSE)</f>
        <v>Oregon</v>
      </c>
      <c r="P3698" t="str">
        <f>VLOOKUP(L3698,Location!$A$1:$D$157,3,FALSE)</f>
        <v>West</v>
      </c>
      <c r="Q3698" t="str">
        <f>VLOOKUP(L3698,Location!$A$1:$D$157,4,FALSE)</f>
        <v>Small Market</v>
      </c>
      <c r="R3698" t="str">
        <f>VLOOKUP(M3698,Product!$A$1:$D$14,2,FALSE)</f>
        <v>Darjeeling</v>
      </c>
      <c r="S3698" t="str">
        <f>VLOOKUP(M3698,Product!$A$1:$D$14,3,FALSE)</f>
        <v>Tea</v>
      </c>
      <c r="T3698" t="str">
        <f>VLOOKUP(M3698,Product!$A$1:$D$14,4,FALSE)</f>
        <v>Regular</v>
      </c>
    </row>
    <row r="3699" spans="1:20" x14ac:dyDescent="0.3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s="2">
        <v>43343</v>
      </c>
      <c r="O3699" t="str">
        <f>VLOOKUP(L3699,Location!$A$1:$D$157,2,FALSE)</f>
        <v>Oregon</v>
      </c>
      <c r="P3699" t="str">
        <f>VLOOKUP(L3699,Location!$A$1:$D$157,3,FALSE)</f>
        <v>West</v>
      </c>
      <c r="Q3699" t="str">
        <f>VLOOKUP(L3699,Location!$A$1:$D$157,4,FALSE)</f>
        <v>Small Market</v>
      </c>
      <c r="R3699" t="str">
        <f>VLOOKUP(M3699,Product!$A$1:$D$14,2,FALSE)</f>
        <v>Earl Grey</v>
      </c>
      <c r="S3699" t="str">
        <f>VLOOKUP(M3699,Product!$A$1:$D$14,3,FALSE)</f>
        <v>Tea</v>
      </c>
      <c r="T3699" t="str">
        <f>VLOOKUP(M3699,Product!$A$1:$D$14,4,FALSE)</f>
        <v>Regular</v>
      </c>
    </row>
    <row r="3700" spans="1:20" x14ac:dyDescent="0.3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2">
        <v>43343</v>
      </c>
      <c r="O3700" t="str">
        <f>VLOOKUP(L3700,Location!$A$1:$D$157,2,FALSE)</f>
        <v>Oregon</v>
      </c>
      <c r="P3700" t="str">
        <f>VLOOKUP(L3700,Location!$A$1:$D$157,3,FALSE)</f>
        <v>West</v>
      </c>
      <c r="Q3700" t="str">
        <f>VLOOKUP(L3700,Location!$A$1:$D$157,4,FALSE)</f>
        <v>Small Market</v>
      </c>
      <c r="R3700" t="str">
        <f>VLOOKUP(M3700,Product!$A$1:$D$14,2,FALSE)</f>
        <v>Green Tea</v>
      </c>
      <c r="S3700" t="str">
        <f>VLOOKUP(M3700,Product!$A$1:$D$14,3,FALSE)</f>
        <v>Tea</v>
      </c>
      <c r="T3700" t="str">
        <f>VLOOKUP(M3700,Product!$A$1:$D$14,4,FALSE)</f>
        <v>Regular</v>
      </c>
    </row>
    <row r="3701" spans="1:20" x14ac:dyDescent="0.3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2">
        <v>43343</v>
      </c>
      <c r="O3701" t="str">
        <f>VLOOKUP(L3701,Location!$A$1:$D$157,2,FALSE)</f>
        <v>Oregon</v>
      </c>
      <c r="P3701" t="str">
        <f>VLOOKUP(L3701,Location!$A$1:$D$157,3,FALSE)</f>
        <v>West</v>
      </c>
      <c r="Q3701" t="str">
        <f>VLOOKUP(L3701,Location!$A$1:$D$157,4,FALSE)</f>
        <v>Small Market</v>
      </c>
      <c r="R3701" t="str">
        <f>VLOOKUP(M3701,Product!$A$1:$D$14,2,FALSE)</f>
        <v>Chamomile</v>
      </c>
      <c r="S3701" t="str">
        <f>VLOOKUP(M3701,Product!$A$1:$D$14,3,FALSE)</f>
        <v>Herbal Tea</v>
      </c>
      <c r="T3701" t="str">
        <f>VLOOKUP(M3701,Product!$A$1:$D$14,4,FALSE)</f>
        <v>Decaf</v>
      </c>
    </row>
    <row r="3702" spans="1:20" x14ac:dyDescent="0.3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s="2">
        <v>43343</v>
      </c>
      <c r="O3702" t="str">
        <f>VLOOKUP(L3702,Location!$A$1:$D$157,2,FALSE)</f>
        <v>Oregon</v>
      </c>
      <c r="P3702" t="str">
        <f>VLOOKUP(L3702,Location!$A$1:$D$157,3,FALSE)</f>
        <v>West</v>
      </c>
      <c r="Q3702" t="str">
        <f>VLOOKUP(L3702,Location!$A$1:$D$157,4,FALSE)</f>
        <v>Small Market</v>
      </c>
      <c r="R3702" t="str">
        <f>VLOOKUP(M3702,Product!$A$1:$D$14,2,FALSE)</f>
        <v>Lemon</v>
      </c>
      <c r="S3702" t="str">
        <f>VLOOKUP(M3702,Product!$A$1:$D$14,3,FALSE)</f>
        <v>Herbal Tea</v>
      </c>
      <c r="T3702" t="str">
        <f>VLOOKUP(M3702,Product!$A$1:$D$14,4,FALSE)</f>
        <v>Decaf</v>
      </c>
    </row>
    <row r="3703" spans="1:20" x14ac:dyDescent="0.3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s="2">
        <v>43343</v>
      </c>
      <c r="O3703" t="str">
        <f>VLOOKUP(L3703,Location!$A$1:$D$157,2,FALSE)</f>
        <v>Oregon</v>
      </c>
      <c r="P3703" t="str">
        <f>VLOOKUP(L3703,Location!$A$1:$D$157,3,FALSE)</f>
        <v>West</v>
      </c>
      <c r="Q3703" t="str">
        <f>VLOOKUP(L3703,Location!$A$1:$D$157,4,FALSE)</f>
        <v>Small Market</v>
      </c>
      <c r="R3703" t="str">
        <f>VLOOKUP(M3703,Product!$A$1:$D$14,2,FALSE)</f>
        <v>Amaretto</v>
      </c>
      <c r="S3703" t="str">
        <f>VLOOKUP(M3703,Product!$A$1:$D$14,3,FALSE)</f>
        <v>Coffee</v>
      </c>
      <c r="T3703" t="str">
        <f>VLOOKUP(M3703,Product!$A$1:$D$14,4,FALSE)</f>
        <v>Regular</v>
      </c>
    </row>
    <row r="3704" spans="1:20" x14ac:dyDescent="0.3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s="2">
        <v>43343</v>
      </c>
      <c r="O3704" t="str">
        <f>VLOOKUP(L3704,Location!$A$1:$D$157,2,FALSE)</f>
        <v>Oregon</v>
      </c>
      <c r="P3704" t="str">
        <f>VLOOKUP(L3704,Location!$A$1:$D$157,3,FALSE)</f>
        <v>West</v>
      </c>
      <c r="Q3704" t="str">
        <f>VLOOKUP(L3704,Location!$A$1:$D$157,4,FALSE)</f>
        <v>Small Market</v>
      </c>
      <c r="R3704" t="str">
        <f>VLOOKUP(M3704,Product!$A$1:$D$14,2,FALSE)</f>
        <v>Columbian</v>
      </c>
      <c r="S3704" t="str">
        <f>VLOOKUP(M3704,Product!$A$1:$D$14,3,FALSE)</f>
        <v>Coffee</v>
      </c>
      <c r="T3704" t="str">
        <f>VLOOKUP(M3704,Product!$A$1:$D$14,4,FALSE)</f>
        <v>Regular</v>
      </c>
    </row>
    <row r="3705" spans="1:20" x14ac:dyDescent="0.3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s="2">
        <v>43343</v>
      </c>
      <c r="O3705" t="str">
        <f>VLOOKUP(L3705,Location!$A$1:$D$157,2,FALSE)</f>
        <v>Oregon</v>
      </c>
      <c r="P3705" t="str">
        <f>VLOOKUP(L3705,Location!$A$1:$D$157,3,FALSE)</f>
        <v>West</v>
      </c>
      <c r="Q3705" t="str">
        <f>VLOOKUP(L3705,Location!$A$1:$D$157,4,FALSE)</f>
        <v>Small Market</v>
      </c>
      <c r="R3705" t="str">
        <f>VLOOKUP(M3705,Product!$A$1:$D$14,2,FALSE)</f>
        <v>Decaf Irish Cream</v>
      </c>
      <c r="S3705" t="str">
        <f>VLOOKUP(M3705,Product!$A$1:$D$14,3,FALSE)</f>
        <v>Coffee</v>
      </c>
      <c r="T3705" t="str">
        <f>VLOOKUP(M3705,Product!$A$1:$D$14,4,FALSE)</f>
        <v>Decaf</v>
      </c>
    </row>
    <row r="3706" spans="1:20" x14ac:dyDescent="0.3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s="2">
        <v>43343</v>
      </c>
      <c r="O3706" t="str">
        <f>VLOOKUP(L3706,Location!$A$1:$D$157,2,FALSE)</f>
        <v>Oregon</v>
      </c>
      <c r="P3706" t="str">
        <f>VLOOKUP(L3706,Location!$A$1:$D$157,3,FALSE)</f>
        <v>West</v>
      </c>
      <c r="Q3706" t="str">
        <f>VLOOKUP(L3706,Location!$A$1:$D$157,4,FALSE)</f>
        <v>Small Market</v>
      </c>
      <c r="R3706" t="str">
        <f>VLOOKUP(M3706,Product!$A$1:$D$14,2,FALSE)</f>
        <v>Caffe Latte</v>
      </c>
      <c r="S3706" t="str">
        <f>VLOOKUP(M3706,Product!$A$1:$D$14,3,FALSE)</f>
        <v>Espresso</v>
      </c>
      <c r="T3706" t="str">
        <f>VLOOKUP(M3706,Product!$A$1:$D$14,4,FALSE)</f>
        <v>Regular</v>
      </c>
    </row>
    <row r="3707" spans="1:20" x14ac:dyDescent="0.3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s="2">
        <v>43343</v>
      </c>
      <c r="O3707" t="str">
        <f>VLOOKUP(L3707,Location!$A$1:$D$157,2,FALSE)</f>
        <v>Oregon</v>
      </c>
      <c r="P3707" t="str">
        <f>VLOOKUP(L3707,Location!$A$1:$D$157,3,FALSE)</f>
        <v>West</v>
      </c>
      <c r="Q3707" t="str">
        <f>VLOOKUP(L3707,Location!$A$1:$D$157,4,FALSE)</f>
        <v>Small Market</v>
      </c>
      <c r="R3707" t="str">
        <f>VLOOKUP(M3707,Product!$A$1:$D$14,2,FALSE)</f>
        <v>Caffe Mocha</v>
      </c>
      <c r="S3707" t="str">
        <f>VLOOKUP(M3707,Product!$A$1:$D$14,3,FALSE)</f>
        <v>Espresso</v>
      </c>
      <c r="T3707" t="str">
        <f>VLOOKUP(M3707,Product!$A$1:$D$14,4,FALSE)</f>
        <v>Regular</v>
      </c>
    </row>
    <row r="3708" spans="1:20" x14ac:dyDescent="0.3">
      <c r="A3708">
        <v>129</v>
      </c>
      <c r="B3708">
        <v>155</v>
      </c>
      <c r="C3708">
        <v>330</v>
      </c>
      <c r="D3708">
        <v>142</v>
      </c>
      <c r="E3708">
        <v>68</v>
      </c>
      <c r="F3708">
        <v>43</v>
      </c>
      <c r="G3708">
        <v>1280</v>
      </c>
      <c r="H3708">
        <v>90</v>
      </c>
      <c r="I3708">
        <v>100</v>
      </c>
      <c r="J3708">
        <v>150</v>
      </c>
      <c r="K3708">
        <v>290</v>
      </c>
      <c r="L3708">
        <v>971</v>
      </c>
      <c r="M3708">
        <v>6</v>
      </c>
      <c r="N3708" s="2">
        <v>43343</v>
      </c>
      <c r="O3708" t="str">
        <f>VLOOKUP(L3708,Location!$A$1:$D$157,2,FALSE)</f>
        <v>Oregon</v>
      </c>
      <c r="P3708" t="str">
        <f>VLOOKUP(L3708,Location!$A$1:$D$157,3,FALSE)</f>
        <v>West</v>
      </c>
      <c r="Q3708" t="str">
        <f>VLOOKUP(L3708,Location!$A$1:$D$157,4,FALSE)</f>
        <v>Small Market</v>
      </c>
      <c r="R3708" t="str">
        <f>VLOOKUP(M3708,Product!$A$1:$D$14,2,FALSE)</f>
        <v>Decaf Espresso</v>
      </c>
      <c r="S3708" t="str">
        <f>VLOOKUP(M3708,Product!$A$1:$D$14,3,FALSE)</f>
        <v>Espresso</v>
      </c>
      <c r="T3708" t="str">
        <f>VLOOKUP(M3708,Product!$A$1:$D$14,4,FALSE)</f>
        <v>Decaf</v>
      </c>
    </row>
    <row r="3709" spans="1:20" x14ac:dyDescent="0.3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s="2">
        <v>43343</v>
      </c>
      <c r="O3709" t="str">
        <f>VLOOKUP(L3709,Location!$A$1:$D$157,2,FALSE)</f>
        <v>Washington</v>
      </c>
      <c r="P3709" t="str">
        <f>VLOOKUP(L3709,Location!$A$1:$D$157,3,FALSE)</f>
        <v>West</v>
      </c>
      <c r="Q3709" t="str">
        <f>VLOOKUP(L3709,Location!$A$1:$D$157,4,FALSE)</f>
        <v>Small Market</v>
      </c>
      <c r="R3709" t="str">
        <f>VLOOKUP(M3709,Product!$A$1:$D$14,2,FALSE)</f>
        <v>Darjeeling</v>
      </c>
      <c r="S3709" t="str">
        <f>VLOOKUP(M3709,Product!$A$1:$D$14,3,FALSE)</f>
        <v>Tea</v>
      </c>
      <c r="T3709" t="str">
        <f>VLOOKUP(M3709,Product!$A$1:$D$14,4,FALSE)</f>
        <v>Regular</v>
      </c>
    </row>
    <row r="3710" spans="1:20" x14ac:dyDescent="0.3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s="2">
        <v>43343</v>
      </c>
      <c r="O3710" t="str">
        <f>VLOOKUP(L3710,Location!$A$1:$D$157,2,FALSE)</f>
        <v>Washington</v>
      </c>
      <c r="P3710" t="str">
        <f>VLOOKUP(L3710,Location!$A$1:$D$157,3,FALSE)</f>
        <v>West</v>
      </c>
      <c r="Q3710" t="str">
        <f>VLOOKUP(L3710,Location!$A$1:$D$157,4,FALSE)</f>
        <v>Small Market</v>
      </c>
      <c r="R3710" t="str">
        <f>VLOOKUP(M3710,Product!$A$1:$D$14,2,FALSE)</f>
        <v>Earl Grey</v>
      </c>
      <c r="S3710" t="str">
        <f>VLOOKUP(M3710,Product!$A$1:$D$14,3,FALSE)</f>
        <v>Tea</v>
      </c>
      <c r="T3710" t="str">
        <f>VLOOKUP(M3710,Product!$A$1:$D$14,4,FALSE)</f>
        <v>Regular</v>
      </c>
    </row>
    <row r="3711" spans="1:20" x14ac:dyDescent="0.3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s="2">
        <v>43343</v>
      </c>
      <c r="O3711" t="str">
        <f>VLOOKUP(L3711,Location!$A$1:$D$157,2,FALSE)</f>
        <v>Washington</v>
      </c>
      <c r="P3711" t="str">
        <f>VLOOKUP(L3711,Location!$A$1:$D$157,3,FALSE)</f>
        <v>West</v>
      </c>
      <c r="Q3711" t="str">
        <f>VLOOKUP(L3711,Location!$A$1:$D$157,4,FALSE)</f>
        <v>Small Market</v>
      </c>
      <c r="R3711" t="str">
        <f>VLOOKUP(M3711,Product!$A$1:$D$14,2,FALSE)</f>
        <v>Green Tea</v>
      </c>
      <c r="S3711" t="str">
        <f>VLOOKUP(M3711,Product!$A$1:$D$14,3,FALSE)</f>
        <v>Tea</v>
      </c>
      <c r="T3711" t="str">
        <f>VLOOKUP(M3711,Product!$A$1:$D$14,4,FALSE)</f>
        <v>Regular</v>
      </c>
    </row>
    <row r="3712" spans="1:20" x14ac:dyDescent="0.3">
      <c r="A3712">
        <v>135</v>
      </c>
      <c r="B3712">
        <v>155</v>
      </c>
      <c r="C3712">
        <v>275</v>
      </c>
      <c r="D3712">
        <v>92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s="2">
        <v>43343</v>
      </c>
      <c r="O3712" t="str">
        <f>VLOOKUP(L3712,Location!$A$1:$D$157,2,FALSE)</f>
        <v>Washington</v>
      </c>
      <c r="P3712" t="str">
        <f>VLOOKUP(L3712,Location!$A$1:$D$157,3,FALSE)</f>
        <v>West</v>
      </c>
      <c r="Q3712" t="str">
        <f>VLOOKUP(L3712,Location!$A$1:$D$157,4,FALSE)</f>
        <v>Small Market</v>
      </c>
      <c r="R3712" t="str">
        <f>VLOOKUP(M3712,Product!$A$1:$D$14,2,FALSE)</f>
        <v>Chamomile</v>
      </c>
      <c r="S3712" t="str">
        <f>VLOOKUP(M3712,Product!$A$1:$D$14,3,FALSE)</f>
        <v>Herbal Tea</v>
      </c>
      <c r="T3712" t="str">
        <f>VLOOKUP(M3712,Product!$A$1:$D$14,4,FALSE)</f>
        <v>Decaf</v>
      </c>
    </row>
    <row r="3713" spans="1:20" x14ac:dyDescent="0.3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s="2">
        <v>43343</v>
      </c>
      <c r="O3713" t="str">
        <f>VLOOKUP(L3713,Location!$A$1:$D$157,2,FALSE)</f>
        <v>Washington</v>
      </c>
      <c r="P3713" t="str">
        <f>VLOOKUP(L3713,Location!$A$1:$D$157,3,FALSE)</f>
        <v>West</v>
      </c>
      <c r="Q3713" t="str">
        <f>VLOOKUP(L3713,Location!$A$1:$D$157,4,FALSE)</f>
        <v>Small Market</v>
      </c>
      <c r="R3713" t="str">
        <f>VLOOKUP(M3713,Product!$A$1:$D$14,2,FALSE)</f>
        <v>Lemon</v>
      </c>
      <c r="S3713" t="str">
        <f>VLOOKUP(M3713,Product!$A$1:$D$14,3,FALSE)</f>
        <v>Herbal Tea</v>
      </c>
      <c r="T3713" t="str">
        <f>VLOOKUP(M3713,Product!$A$1:$D$14,4,FALSE)</f>
        <v>Decaf</v>
      </c>
    </row>
    <row r="3714" spans="1:20" x14ac:dyDescent="0.3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s="2">
        <v>43343</v>
      </c>
      <c r="O3714" t="str">
        <f>VLOOKUP(L3714,Location!$A$1:$D$157,2,FALSE)</f>
        <v>Washington</v>
      </c>
      <c r="P3714" t="str">
        <f>VLOOKUP(L3714,Location!$A$1:$D$157,3,FALSE)</f>
        <v>West</v>
      </c>
      <c r="Q3714" t="str">
        <f>VLOOKUP(L3714,Location!$A$1:$D$157,4,FALSE)</f>
        <v>Small Market</v>
      </c>
      <c r="R3714" t="str">
        <f>VLOOKUP(M3714,Product!$A$1:$D$14,2,FALSE)</f>
        <v>Columbian</v>
      </c>
      <c r="S3714" t="str">
        <f>VLOOKUP(M3714,Product!$A$1:$D$14,3,FALSE)</f>
        <v>Coffee</v>
      </c>
      <c r="T3714" t="str">
        <f>VLOOKUP(M3714,Product!$A$1:$D$14,4,FALSE)</f>
        <v>Regular</v>
      </c>
    </row>
    <row r="3715" spans="1:20" x14ac:dyDescent="0.3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142</v>
      </c>
      <c r="J3715">
        <v>160</v>
      </c>
      <c r="K3715">
        <v>270</v>
      </c>
      <c r="L3715">
        <v>206</v>
      </c>
      <c r="M3715">
        <v>3</v>
      </c>
      <c r="N3715" s="2">
        <v>43343</v>
      </c>
      <c r="O3715" t="str">
        <f>VLOOKUP(L3715,Location!$A$1:$D$157,2,FALSE)</f>
        <v>Washington</v>
      </c>
      <c r="P3715" t="str">
        <f>VLOOKUP(L3715,Location!$A$1:$D$157,3,FALSE)</f>
        <v>West</v>
      </c>
      <c r="Q3715" t="str">
        <f>VLOOKUP(L3715,Location!$A$1:$D$157,4,FALSE)</f>
        <v>Small Market</v>
      </c>
      <c r="R3715" t="str">
        <f>VLOOKUP(M3715,Product!$A$1:$D$14,2,FALSE)</f>
        <v>Decaf Irish Cream</v>
      </c>
      <c r="S3715" t="str">
        <f>VLOOKUP(M3715,Product!$A$1:$D$14,3,FALSE)</f>
        <v>Coffee</v>
      </c>
      <c r="T3715" t="str">
        <f>VLOOKUP(M3715,Product!$A$1:$D$14,4,FALSE)</f>
        <v>Decaf</v>
      </c>
    </row>
    <row r="3716" spans="1:20" x14ac:dyDescent="0.3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s="2">
        <v>43343</v>
      </c>
      <c r="O3716" t="str">
        <f>VLOOKUP(L3716,Location!$A$1:$D$157,2,FALSE)</f>
        <v>Washington</v>
      </c>
      <c r="P3716" t="str">
        <f>VLOOKUP(L3716,Location!$A$1:$D$157,3,FALSE)</f>
        <v>West</v>
      </c>
      <c r="Q3716" t="str">
        <f>VLOOKUP(L3716,Location!$A$1:$D$157,4,FALSE)</f>
        <v>Small Market</v>
      </c>
      <c r="R3716" t="str">
        <f>VLOOKUP(M3716,Product!$A$1:$D$14,2,FALSE)</f>
        <v>Caffe Latte</v>
      </c>
      <c r="S3716" t="str">
        <f>VLOOKUP(M3716,Product!$A$1:$D$14,3,FALSE)</f>
        <v>Espresso</v>
      </c>
      <c r="T3716" t="str">
        <f>VLOOKUP(M3716,Product!$A$1:$D$14,4,FALSE)</f>
        <v>Regular</v>
      </c>
    </row>
    <row r="3717" spans="1:20" x14ac:dyDescent="0.3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s="2">
        <v>43343</v>
      </c>
      <c r="O3717" t="str">
        <f>VLOOKUP(L3717,Location!$A$1:$D$157,2,FALSE)</f>
        <v>Washington</v>
      </c>
      <c r="P3717" t="str">
        <f>VLOOKUP(L3717,Location!$A$1:$D$157,3,FALSE)</f>
        <v>West</v>
      </c>
      <c r="Q3717" t="str">
        <f>VLOOKUP(L3717,Location!$A$1:$D$157,4,FALSE)</f>
        <v>Small Market</v>
      </c>
      <c r="R3717" t="str">
        <f>VLOOKUP(M3717,Product!$A$1:$D$14,2,FALSE)</f>
        <v>Caffe Mocha</v>
      </c>
      <c r="S3717" t="str">
        <f>VLOOKUP(M3717,Product!$A$1:$D$14,3,FALSE)</f>
        <v>Espresso</v>
      </c>
      <c r="T3717" t="str">
        <f>VLOOKUP(M3717,Product!$A$1:$D$14,4,FALSE)</f>
        <v>Regular</v>
      </c>
    </row>
    <row r="3718" spans="1:20" x14ac:dyDescent="0.3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s="2">
        <v>43343</v>
      </c>
      <c r="O3718" t="str">
        <f>VLOOKUP(L3718,Location!$A$1:$D$157,2,FALSE)</f>
        <v>Washington</v>
      </c>
      <c r="P3718" t="str">
        <f>VLOOKUP(L3718,Location!$A$1:$D$157,3,FALSE)</f>
        <v>West</v>
      </c>
      <c r="Q3718" t="str">
        <f>VLOOKUP(L3718,Location!$A$1:$D$157,4,FALSE)</f>
        <v>Small Market</v>
      </c>
      <c r="R3718" t="str">
        <f>VLOOKUP(M3718,Product!$A$1:$D$14,2,FALSE)</f>
        <v>Decaf Espresso</v>
      </c>
      <c r="S3718" t="str">
        <f>VLOOKUP(M3718,Product!$A$1:$D$14,3,FALSE)</f>
        <v>Espresso</v>
      </c>
      <c r="T3718" t="str">
        <f>VLOOKUP(M3718,Product!$A$1:$D$14,4,FALSE)</f>
        <v>Decaf</v>
      </c>
    </row>
    <row r="3719" spans="1:20" x14ac:dyDescent="0.3">
      <c r="A3719">
        <v>137</v>
      </c>
      <c r="B3719">
        <v>161</v>
      </c>
      <c r="C3719">
        <v>343</v>
      </c>
      <c r="D3719">
        <v>173</v>
      </c>
      <c r="E3719">
        <v>69</v>
      </c>
      <c r="F3719">
        <v>45</v>
      </c>
      <c r="G3719">
        <v>1267</v>
      </c>
      <c r="H3719">
        <v>110</v>
      </c>
      <c r="I3719">
        <v>134</v>
      </c>
      <c r="J3719">
        <v>140</v>
      </c>
      <c r="K3719">
        <v>260</v>
      </c>
      <c r="L3719">
        <v>720</v>
      </c>
      <c r="M3719">
        <v>8</v>
      </c>
      <c r="N3719" s="2">
        <v>43373</v>
      </c>
      <c r="O3719" t="str">
        <f>VLOOKUP(L3719,Location!$A$1:$D$157,2,FALSE)</f>
        <v>Colorado</v>
      </c>
      <c r="P3719" t="str">
        <f>VLOOKUP(L3719,Location!$A$1:$D$157,3,FALSE)</f>
        <v>Central</v>
      </c>
      <c r="Q3719" t="str">
        <f>VLOOKUP(L3719,Location!$A$1:$D$157,4,FALSE)</f>
        <v>Major Market</v>
      </c>
      <c r="R3719" t="str">
        <f>VLOOKUP(M3719,Product!$A$1:$D$14,2,FALSE)</f>
        <v>Chamomile</v>
      </c>
      <c r="S3719" t="str">
        <f>VLOOKUP(M3719,Product!$A$1:$D$14,3,FALSE)</f>
        <v>Herbal Tea</v>
      </c>
      <c r="T3719" t="str">
        <f>VLOOKUP(M3719,Product!$A$1:$D$14,4,FALSE)</f>
        <v>Decaf</v>
      </c>
    </row>
    <row r="3720" spans="1:20" x14ac:dyDescent="0.3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s="2">
        <v>43373</v>
      </c>
      <c r="O3720" t="str">
        <f>VLOOKUP(L3720,Location!$A$1:$D$157,2,FALSE)</f>
        <v>Colorado</v>
      </c>
      <c r="P3720" t="str">
        <f>VLOOKUP(L3720,Location!$A$1:$D$157,3,FALSE)</f>
        <v>Central</v>
      </c>
      <c r="Q3720" t="str">
        <f>VLOOKUP(L3720,Location!$A$1:$D$157,4,FALSE)</f>
        <v>Major Market</v>
      </c>
      <c r="R3720" t="str">
        <f>VLOOKUP(M3720,Product!$A$1:$D$14,2,FALSE)</f>
        <v>Lemon</v>
      </c>
      <c r="S3720" t="str">
        <f>VLOOKUP(M3720,Product!$A$1:$D$14,3,FALSE)</f>
        <v>Herbal Tea</v>
      </c>
      <c r="T3720" t="str">
        <f>VLOOKUP(M3720,Product!$A$1:$D$14,4,FALSE)</f>
        <v>Decaf</v>
      </c>
    </row>
    <row r="3721" spans="1:20" x14ac:dyDescent="0.3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s="2">
        <v>43373</v>
      </c>
      <c r="O3721" t="str">
        <f>VLOOKUP(L3721,Location!$A$1:$D$157,2,FALSE)</f>
        <v>Colorado</v>
      </c>
      <c r="P3721" t="str">
        <f>VLOOKUP(L3721,Location!$A$1:$D$157,3,FALSE)</f>
        <v>Central</v>
      </c>
      <c r="Q3721" t="str">
        <f>VLOOKUP(L3721,Location!$A$1:$D$157,4,FALSE)</f>
        <v>Major Market</v>
      </c>
      <c r="R3721" t="str">
        <f>VLOOKUP(M3721,Product!$A$1:$D$14,2,FALSE)</f>
        <v>Mint</v>
      </c>
      <c r="S3721" t="str">
        <f>VLOOKUP(M3721,Product!$A$1:$D$14,3,FALSE)</f>
        <v>Herbal Tea</v>
      </c>
      <c r="T3721" t="str">
        <f>VLOOKUP(M3721,Product!$A$1:$D$14,4,FALSE)</f>
        <v>Decaf</v>
      </c>
    </row>
    <row r="3722" spans="1:20" x14ac:dyDescent="0.3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s="2">
        <v>43373</v>
      </c>
      <c r="O3722" t="str">
        <f>VLOOKUP(L3722,Location!$A$1:$D$157,2,FALSE)</f>
        <v>Colorado</v>
      </c>
      <c r="P3722" t="str">
        <f>VLOOKUP(L3722,Location!$A$1:$D$157,3,FALSE)</f>
        <v>Central</v>
      </c>
      <c r="Q3722" t="str">
        <f>VLOOKUP(L3722,Location!$A$1:$D$157,4,FALSE)</f>
        <v>Major Market</v>
      </c>
      <c r="R3722" t="str">
        <f>VLOOKUP(M3722,Product!$A$1:$D$14,2,FALSE)</f>
        <v>Darjeeling</v>
      </c>
      <c r="S3722" t="str">
        <f>VLOOKUP(M3722,Product!$A$1:$D$14,3,FALSE)</f>
        <v>Tea</v>
      </c>
      <c r="T3722" t="str">
        <f>VLOOKUP(M3722,Product!$A$1:$D$14,4,FALSE)</f>
        <v>Regular</v>
      </c>
    </row>
    <row r="3723" spans="1:20" x14ac:dyDescent="0.3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s="2">
        <v>43373</v>
      </c>
      <c r="O3723" t="str">
        <f>VLOOKUP(L3723,Location!$A$1:$D$157,2,FALSE)</f>
        <v>Colorado</v>
      </c>
      <c r="P3723" t="str">
        <f>VLOOKUP(L3723,Location!$A$1:$D$157,3,FALSE)</f>
        <v>Central</v>
      </c>
      <c r="Q3723" t="str">
        <f>VLOOKUP(L3723,Location!$A$1:$D$157,4,FALSE)</f>
        <v>Major Market</v>
      </c>
      <c r="R3723" t="str">
        <f>VLOOKUP(M3723,Product!$A$1:$D$14,2,FALSE)</f>
        <v>Earl Grey</v>
      </c>
      <c r="S3723" t="str">
        <f>VLOOKUP(M3723,Product!$A$1:$D$14,3,FALSE)</f>
        <v>Tea</v>
      </c>
      <c r="T3723" t="str">
        <f>VLOOKUP(M3723,Product!$A$1:$D$14,4,FALSE)</f>
        <v>Regular</v>
      </c>
    </row>
    <row r="3724" spans="1:20" x14ac:dyDescent="0.3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2">
        <v>43373</v>
      </c>
      <c r="O3724" t="str">
        <f>VLOOKUP(L3724,Location!$A$1:$D$157,2,FALSE)</f>
        <v>Colorado</v>
      </c>
      <c r="P3724" t="str">
        <f>VLOOKUP(L3724,Location!$A$1:$D$157,3,FALSE)</f>
        <v>Central</v>
      </c>
      <c r="Q3724" t="str">
        <f>VLOOKUP(L3724,Location!$A$1:$D$157,4,FALSE)</f>
        <v>Major Market</v>
      </c>
      <c r="R3724" t="str">
        <f>VLOOKUP(M3724,Product!$A$1:$D$14,2,FALSE)</f>
        <v>Green Tea</v>
      </c>
      <c r="S3724" t="str">
        <f>VLOOKUP(M3724,Product!$A$1:$D$14,3,FALSE)</f>
        <v>Tea</v>
      </c>
      <c r="T3724" t="str">
        <f>VLOOKUP(M3724,Product!$A$1:$D$14,4,FALSE)</f>
        <v>Regular</v>
      </c>
    </row>
    <row r="3725" spans="1:20" x14ac:dyDescent="0.3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98</v>
      </c>
      <c r="J3725">
        <v>180</v>
      </c>
      <c r="K3725">
        <v>280</v>
      </c>
      <c r="L3725">
        <v>970</v>
      </c>
      <c r="M3725">
        <v>5</v>
      </c>
      <c r="N3725" s="2">
        <v>43373</v>
      </c>
      <c r="O3725" t="str">
        <f>VLOOKUP(L3725,Location!$A$1:$D$157,2,FALSE)</f>
        <v>Colorado</v>
      </c>
      <c r="P3725" t="str">
        <f>VLOOKUP(L3725,Location!$A$1:$D$157,3,FALSE)</f>
        <v>Central</v>
      </c>
      <c r="Q3725" t="str">
        <f>VLOOKUP(L3725,Location!$A$1:$D$157,4,FALSE)</f>
        <v>Major Market</v>
      </c>
      <c r="R3725" t="str">
        <f>VLOOKUP(M3725,Product!$A$1:$D$14,2,FALSE)</f>
        <v>Caffe Mocha</v>
      </c>
      <c r="S3725" t="str">
        <f>VLOOKUP(M3725,Product!$A$1:$D$14,3,FALSE)</f>
        <v>Espresso</v>
      </c>
      <c r="T3725" t="str">
        <f>VLOOKUP(M3725,Product!$A$1:$D$14,4,FALSE)</f>
        <v>Regular</v>
      </c>
    </row>
    <row r="3726" spans="1:20" x14ac:dyDescent="0.3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88</v>
      </c>
      <c r="J3726">
        <v>160</v>
      </c>
      <c r="K3726">
        <v>260</v>
      </c>
      <c r="L3726">
        <v>970</v>
      </c>
      <c r="M3726">
        <v>6</v>
      </c>
      <c r="N3726" s="2">
        <v>43373</v>
      </c>
      <c r="O3726" t="str">
        <f>VLOOKUP(L3726,Location!$A$1:$D$157,2,FALSE)</f>
        <v>Colorado</v>
      </c>
      <c r="P3726" t="str">
        <f>VLOOKUP(L3726,Location!$A$1:$D$157,3,FALSE)</f>
        <v>Central</v>
      </c>
      <c r="Q3726" t="str">
        <f>VLOOKUP(L3726,Location!$A$1:$D$157,4,FALSE)</f>
        <v>Major Market</v>
      </c>
      <c r="R3726" t="str">
        <f>VLOOKUP(M3726,Product!$A$1:$D$14,2,FALSE)</f>
        <v>Decaf Espresso</v>
      </c>
      <c r="S3726" t="str">
        <f>VLOOKUP(M3726,Product!$A$1:$D$14,3,FALSE)</f>
        <v>Espresso</v>
      </c>
      <c r="T3726" t="str">
        <f>VLOOKUP(M3726,Product!$A$1:$D$14,4,FALSE)</f>
        <v>Decaf</v>
      </c>
    </row>
    <row r="3727" spans="1:20" x14ac:dyDescent="0.3">
      <c r="A3727">
        <v>197</v>
      </c>
      <c r="B3727">
        <v>179</v>
      </c>
      <c r="C3727">
        <v>322</v>
      </c>
      <c r="D3727">
        <v>122</v>
      </c>
      <c r="E3727">
        <v>46</v>
      </c>
      <c r="F3727">
        <v>34</v>
      </c>
      <c r="G3727">
        <v>915</v>
      </c>
      <c r="H3727">
        <v>160</v>
      </c>
      <c r="I3727">
        <v>145</v>
      </c>
      <c r="J3727">
        <v>180</v>
      </c>
      <c r="K3727">
        <v>300</v>
      </c>
      <c r="L3727">
        <v>719</v>
      </c>
      <c r="M3727">
        <v>1</v>
      </c>
      <c r="N3727" s="2">
        <v>43373</v>
      </c>
      <c r="O3727" t="str">
        <f>VLOOKUP(L3727,Location!$A$1:$D$157,2,FALSE)</f>
        <v>Colorado</v>
      </c>
      <c r="P3727" t="str">
        <f>VLOOKUP(L3727,Location!$A$1:$D$157,3,FALSE)</f>
        <v>Central</v>
      </c>
      <c r="Q3727" t="str">
        <f>VLOOKUP(L3727,Location!$A$1:$D$157,4,FALSE)</f>
        <v>Major Market</v>
      </c>
      <c r="R3727" t="str">
        <f>VLOOKUP(M3727,Product!$A$1:$D$14,2,FALSE)</f>
        <v>Amaretto</v>
      </c>
      <c r="S3727" t="str">
        <f>VLOOKUP(M3727,Product!$A$1:$D$14,3,FALSE)</f>
        <v>Coffee</v>
      </c>
      <c r="T3727" t="str">
        <f>VLOOKUP(M3727,Product!$A$1:$D$14,4,FALSE)</f>
        <v>Regular</v>
      </c>
    </row>
    <row r="3728" spans="1:20" x14ac:dyDescent="0.3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s="2">
        <v>43373</v>
      </c>
      <c r="O3728" t="str">
        <f>VLOOKUP(L3728,Location!$A$1:$D$157,2,FALSE)</f>
        <v>Colorado</v>
      </c>
      <c r="P3728" t="str">
        <f>VLOOKUP(L3728,Location!$A$1:$D$157,3,FALSE)</f>
        <v>Central</v>
      </c>
      <c r="Q3728" t="str">
        <f>VLOOKUP(L3728,Location!$A$1:$D$157,4,FALSE)</f>
        <v>Major Market</v>
      </c>
      <c r="R3728" t="str">
        <f>VLOOKUP(M3728,Product!$A$1:$D$14,2,FALSE)</f>
        <v>Columbian</v>
      </c>
      <c r="S3728" t="str">
        <f>VLOOKUP(M3728,Product!$A$1:$D$14,3,FALSE)</f>
        <v>Coffee</v>
      </c>
      <c r="T3728" t="str">
        <f>VLOOKUP(M3728,Product!$A$1:$D$14,4,FALSE)</f>
        <v>Regular</v>
      </c>
    </row>
    <row r="3729" spans="1:20" x14ac:dyDescent="0.3">
      <c r="A3729">
        <v>172</v>
      </c>
      <c r="B3729">
        <v>157</v>
      </c>
      <c r="C3729">
        <v>282</v>
      </c>
      <c r="D3729">
        <v>71</v>
      </c>
      <c r="E3729">
        <v>41</v>
      </c>
      <c r="F3729">
        <v>30</v>
      </c>
      <c r="G3729">
        <v>971</v>
      </c>
      <c r="H3729">
        <v>150</v>
      </c>
      <c r="I3729">
        <v>97</v>
      </c>
      <c r="J3729">
        <v>160</v>
      </c>
      <c r="K3729">
        <v>260</v>
      </c>
      <c r="L3729">
        <v>719</v>
      </c>
      <c r="M3729">
        <v>3</v>
      </c>
      <c r="N3729" s="2">
        <v>43373</v>
      </c>
      <c r="O3729" t="str">
        <f>VLOOKUP(L3729,Location!$A$1:$D$157,2,FALSE)</f>
        <v>Colorado</v>
      </c>
      <c r="P3729" t="str">
        <f>VLOOKUP(L3729,Location!$A$1:$D$157,3,FALSE)</f>
        <v>Central</v>
      </c>
      <c r="Q3729" t="str">
        <f>VLOOKUP(L3729,Location!$A$1:$D$157,4,FALSE)</f>
        <v>Major Market</v>
      </c>
      <c r="R3729" t="str">
        <f>VLOOKUP(M3729,Product!$A$1:$D$14,2,FALSE)</f>
        <v>Decaf Irish Cream</v>
      </c>
      <c r="S3729" t="str">
        <f>VLOOKUP(M3729,Product!$A$1:$D$14,3,FALSE)</f>
        <v>Coffee</v>
      </c>
      <c r="T3729" t="str">
        <f>VLOOKUP(M3729,Product!$A$1:$D$14,4,FALSE)</f>
        <v>Decaf</v>
      </c>
    </row>
    <row r="3730" spans="1:20" x14ac:dyDescent="0.3">
      <c r="A3730">
        <v>197</v>
      </c>
      <c r="B3730">
        <v>179</v>
      </c>
      <c r="C3730">
        <v>322</v>
      </c>
      <c r="D3730">
        <v>103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s="2">
        <v>43373</v>
      </c>
      <c r="O3730" t="str">
        <f>VLOOKUP(L3730,Location!$A$1:$D$157,2,FALSE)</f>
        <v>Illinois</v>
      </c>
      <c r="P3730" t="str">
        <f>VLOOKUP(L3730,Location!$A$1:$D$157,3,FALSE)</f>
        <v>Central</v>
      </c>
      <c r="Q3730" t="str">
        <f>VLOOKUP(L3730,Location!$A$1:$D$157,4,FALSE)</f>
        <v>Major Market</v>
      </c>
      <c r="R3730" t="str">
        <f>VLOOKUP(M3730,Product!$A$1:$D$14,2,FALSE)</f>
        <v>Chamomile</v>
      </c>
      <c r="S3730" t="str">
        <f>VLOOKUP(M3730,Product!$A$1:$D$14,3,FALSE)</f>
        <v>Herbal Tea</v>
      </c>
      <c r="T3730" t="str">
        <f>VLOOKUP(M3730,Product!$A$1:$D$14,4,FALSE)</f>
        <v>Decaf</v>
      </c>
    </row>
    <row r="3731" spans="1:20" x14ac:dyDescent="0.3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s="2">
        <v>43373</v>
      </c>
      <c r="O3731" t="str">
        <f>VLOOKUP(L3731,Location!$A$1:$D$157,2,FALSE)</f>
        <v>Illinois</v>
      </c>
      <c r="P3731" t="str">
        <f>VLOOKUP(L3731,Location!$A$1:$D$157,3,FALSE)</f>
        <v>Central</v>
      </c>
      <c r="Q3731" t="str">
        <f>VLOOKUP(L3731,Location!$A$1:$D$157,4,FALSE)</f>
        <v>Major Market</v>
      </c>
      <c r="R3731" t="str">
        <f>VLOOKUP(M3731,Product!$A$1:$D$14,2,FALSE)</f>
        <v>Lemon</v>
      </c>
      <c r="S3731" t="str">
        <f>VLOOKUP(M3731,Product!$A$1:$D$14,3,FALSE)</f>
        <v>Herbal Tea</v>
      </c>
      <c r="T3731" t="str">
        <f>VLOOKUP(M3731,Product!$A$1:$D$14,4,FALSE)</f>
        <v>Decaf</v>
      </c>
    </row>
    <row r="3732" spans="1:20" x14ac:dyDescent="0.3">
      <c r="A3732">
        <v>172</v>
      </c>
      <c r="B3732">
        <v>157</v>
      </c>
      <c r="C3732">
        <v>282</v>
      </c>
      <c r="D3732">
        <v>151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s="2">
        <v>43373</v>
      </c>
      <c r="O3732" t="str">
        <f>VLOOKUP(L3732,Location!$A$1:$D$157,2,FALSE)</f>
        <v>Illinois</v>
      </c>
      <c r="P3732" t="str">
        <f>VLOOKUP(L3732,Location!$A$1:$D$157,3,FALSE)</f>
        <v>Central</v>
      </c>
      <c r="Q3732" t="str">
        <f>VLOOKUP(L3732,Location!$A$1:$D$157,4,FALSE)</f>
        <v>Major Market</v>
      </c>
      <c r="R3732" t="str">
        <f>VLOOKUP(M3732,Product!$A$1:$D$14,2,FALSE)</f>
        <v>Mint</v>
      </c>
      <c r="S3732" t="str">
        <f>VLOOKUP(M3732,Product!$A$1:$D$14,3,FALSE)</f>
        <v>Herbal Tea</v>
      </c>
      <c r="T3732" t="str">
        <f>VLOOKUP(M3732,Product!$A$1:$D$14,4,FALSE)</f>
        <v>Decaf</v>
      </c>
    </row>
    <row r="3733" spans="1:20" x14ac:dyDescent="0.3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s="2">
        <v>43373</v>
      </c>
      <c r="O3733" t="str">
        <f>VLOOKUP(L3733,Location!$A$1:$D$157,2,FALSE)</f>
        <v>Illinois</v>
      </c>
      <c r="P3733" t="str">
        <f>VLOOKUP(L3733,Location!$A$1:$D$157,3,FALSE)</f>
        <v>Central</v>
      </c>
      <c r="Q3733" t="str">
        <f>VLOOKUP(L3733,Location!$A$1:$D$157,4,FALSE)</f>
        <v>Major Market</v>
      </c>
      <c r="R3733" t="str">
        <f>VLOOKUP(M3733,Product!$A$1:$D$14,2,FALSE)</f>
        <v>Darjeeling</v>
      </c>
      <c r="S3733" t="str">
        <f>VLOOKUP(M3733,Product!$A$1:$D$14,3,FALSE)</f>
        <v>Tea</v>
      </c>
      <c r="T3733" t="str">
        <f>VLOOKUP(M3733,Product!$A$1:$D$14,4,FALSE)</f>
        <v>Regular</v>
      </c>
    </row>
    <row r="3734" spans="1:20" x14ac:dyDescent="0.3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s="2">
        <v>43373</v>
      </c>
      <c r="O3734" t="str">
        <f>VLOOKUP(L3734,Location!$A$1:$D$157,2,FALSE)</f>
        <v>Illinois</v>
      </c>
      <c r="P3734" t="str">
        <f>VLOOKUP(L3734,Location!$A$1:$D$157,3,FALSE)</f>
        <v>Central</v>
      </c>
      <c r="Q3734" t="str">
        <f>VLOOKUP(L3734,Location!$A$1:$D$157,4,FALSE)</f>
        <v>Major Market</v>
      </c>
      <c r="R3734" t="str">
        <f>VLOOKUP(M3734,Product!$A$1:$D$14,2,FALSE)</f>
        <v>Earl Grey</v>
      </c>
      <c r="S3734" t="str">
        <f>VLOOKUP(M3734,Product!$A$1:$D$14,3,FALSE)</f>
        <v>Tea</v>
      </c>
      <c r="T3734" t="str">
        <f>VLOOKUP(M3734,Product!$A$1:$D$14,4,FALSE)</f>
        <v>Regular</v>
      </c>
    </row>
    <row r="3735" spans="1:20" x14ac:dyDescent="0.3">
      <c r="A3735">
        <v>332</v>
      </c>
      <c r="B3735">
        <v>341</v>
      </c>
      <c r="C3735">
        <v>637</v>
      </c>
      <c r="D3735">
        <v>249</v>
      </c>
      <c r="E3735">
        <v>117</v>
      </c>
      <c r="F3735">
        <v>84</v>
      </c>
      <c r="G3735">
        <v>1662</v>
      </c>
      <c r="H3735">
        <v>420</v>
      </c>
      <c r="I3735">
        <v>287</v>
      </c>
      <c r="J3735">
        <v>520</v>
      </c>
      <c r="K3735">
        <v>890</v>
      </c>
      <c r="L3735">
        <v>312</v>
      </c>
      <c r="M3735">
        <v>5</v>
      </c>
      <c r="N3735" s="2">
        <v>43373</v>
      </c>
      <c r="O3735" t="str">
        <f>VLOOKUP(L3735,Location!$A$1:$D$157,2,FALSE)</f>
        <v>Illinois</v>
      </c>
      <c r="P3735" t="str">
        <f>VLOOKUP(L3735,Location!$A$1:$D$157,3,FALSE)</f>
        <v>Central</v>
      </c>
      <c r="Q3735" t="str">
        <f>VLOOKUP(L3735,Location!$A$1:$D$157,4,FALSE)</f>
        <v>Major Market</v>
      </c>
      <c r="R3735" t="str">
        <f>VLOOKUP(M3735,Product!$A$1:$D$14,2,FALSE)</f>
        <v>Caffe Mocha</v>
      </c>
      <c r="S3735" t="str">
        <f>VLOOKUP(M3735,Product!$A$1:$D$14,3,FALSE)</f>
        <v>Espresso</v>
      </c>
      <c r="T3735" t="str">
        <f>VLOOKUP(M3735,Product!$A$1:$D$14,4,FALSE)</f>
        <v>Regular</v>
      </c>
    </row>
    <row r="3736" spans="1:20" x14ac:dyDescent="0.3">
      <c r="A3736">
        <v>221</v>
      </c>
      <c r="B3736">
        <v>239</v>
      </c>
      <c r="C3736">
        <v>509</v>
      </c>
      <c r="D3736">
        <v>273</v>
      </c>
      <c r="E3736">
        <v>90</v>
      </c>
      <c r="F3736">
        <v>66</v>
      </c>
      <c r="G3736">
        <v>1755</v>
      </c>
      <c r="H3736">
        <v>300</v>
      </c>
      <c r="I3736">
        <v>347</v>
      </c>
      <c r="J3736">
        <v>370</v>
      </c>
      <c r="K3736">
        <v>710</v>
      </c>
      <c r="L3736">
        <v>773</v>
      </c>
      <c r="M3736">
        <v>6</v>
      </c>
      <c r="N3736" s="2">
        <v>43373</v>
      </c>
      <c r="O3736" t="str">
        <f>VLOOKUP(L3736,Location!$A$1:$D$157,2,FALSE)</f>
        <v>Illinois</v>
      </c>
      <c r="P3736" t="str">
        <f>VLOOKUP(L3736,Location!$A$1:$D$157,3,FALSE)</f>
        <v>Central</v>
      </c>
      <c r="Q3736" t="str">
        <f>VLOOKUP(L3736,Location!$A$1:$D$157,4,FALSE)</f>
        <v>Major Market</v>
      </c>
      <c r="R3736" t="str">
        <f>VLOOKUP(M3736,Product!$A$1:$D$14,2,FALSE)</f>
        <v>Decaf Espresso</v>
      </c>
      <c r="S3736" t="str">
        <f>VLOOKUP(M3736,Product!$A$1:$D$14,3,FALSE)</f>
        <v>Espresso</v>
      </c>
      <c r="T3736" t="str">
        <f>VLOOKUP(M3736,Product!$A$1:$D$14,4,FALSE)</f>
        <v>Decaf</v>
      </c>
    </row>
    <row r="3737" spans="1:20" x14ac:dyDescent="0.3">
      <c r="A3737">
        <v>178</v>
      </c>
      <c r="B3737">
        <v>213</v>
      </c>
      <c r="C3737">
        <v>391</v>
      </c>
      <c r="D3737">
        <v>155</v>
      </c>
      <c r="E3737">
        <v>93</v>
      </c>
      <c r="F3737">
        <v>50</v>
      </c>
      <c r="G3737">
        <v>1132</v>
      </c>
      <c r="H3737">
        <v>160</v>
      </c>
      <c r="I3737">
        <v>106</v>
      </c>
      <c r="J3737">
        <v>220</v>
      </c>
      <c r="K3737">
        <v>370</v>
      </c>
      <c r="L3737">
        <v>815</v>
      </c>
      <c r="M3737">
        <v>2</v>
      </c>
      <c r="N3737" s="2">
        <v>43373</v>
      </c>
      <c r="O3737" t="str">
        <f>VLOOKUP(L3737,Location!$A$1:$D$157,2,FALSE)</f>
        <v>Illinois</v>
      </c>
      <c r="P3737" t="str">
        <f>VLOOKUP(L3737,Location!$A$1:$D$157,3,FALSE)</f>
        <v>Central</v>
      </c>
      <c r="Q3737" t="str">
        <f>VLOOKUP(L3737,Location!$A$1:$D$157,4,FALSE)</f>
        <v>Major Market</v>
      </c>
      <c r="R3737" t="str">
        <f>VLOOKUP(M3737,Product!$A$1:$D$14,2,FALSE)</f>
        <v>Columbian</v>
      </c>
      <c r="S3737" t="str">
        <f>VLOOKUP(M3737,Product!$A$1:$D$14,3,FALSE)</f>
        <v>Coffee</v>
      </c>
      <c r="T3737" t="str">
        <f>VLOOKUP(M3737,Product!$A$1:$D$14,4,FALSE)</f>
        <v>Regular</v>
      </c>
    </row>
    <row r="3738" spans="1:20" x14ac:dyDescent="0.3">
      <c r="A3738">
        <v>171</v>
      </c>
      <c r="B3738">
        <v>176</v>
      </c>
      <c r="C3738">
        <v>318</v>
      </c>
      <c r="D3738">
        <v>165</v>
      </c>
      <c r="E3738">
        <v>61</v>
      </c>
      <c r="F3738">
        <v>39</v>
      </c>
      <c r="G3738">
        <v>789</v>
      </c>
      <c r="H3738">
        <v>160</v>
      </c>
      <c r="I3738">
        <v>131</v>
      </c>
      <c r="J3738">
        <v>190</v>
      </c>
      <c r="K3738">
        <v>300</v>
      </c>
      <c r="L3738">
        <v>815</v>
      </c>
      <c r="M3738">
        <v>3</v>
      </c>
      <c r="N3738" s="2">
        <v>43373</v>
      </c>
      <c r="O3738" t="str">
        <f>VLOOKUP(L3738,Location!$A$1:$D$157,2,FALSE)</f>
        <v>Illinois</v>
      </c>
      <c r="P3738" t="str">
        <f>VLOOKUP(L3738,Location!$A$1:$D$157,3,FALSE)</f>
        <v>Central</v>
      </c>
      <c r="Q3738" t="str">
        <f>VLOOKUP(L3738,Location!$A$1:$D$157,4,FALSE)</f>
        <v>Major Market</v>
      </c>
      <c r="R3738" t="str">
        <f>VLOOKUP(M3738,Product!$A$1:$D$14,2,FALSE)</f>
        <v>Decaf Irish Cream</v>
      </c>
      <c r="S3738" t="str">
        <f>VLOOKUP(M3738,Product!$A$1:$D$14,3,FALSE)</f>
        <v>Coffee</v>
      </c>
      <c r="T3738" t="str">
        <f>VLOOKUP(M3738,Product!$A$1:$D$14,4,FALSE)</f>
        <v>Decaf</v>
      </c>
    </row>
    <row r="3739" spans="1:20" x14ac:dyDescent="0.3">
      <c r="A3739">
        <v>332</v>
      </c>
      <c r="B3739">
        <v>341</v>
      </c>
      <c r="C3739">
        <v>637</v>
      </c>
      <c r="D3739">
        <v>291</v>
      </c>
      <c r="E3739">
        <v>117</v>
      </c>
      <c r="F3739">
        <v>84</v>
      </c>
      <c r="G3739">
        <v>1662</v>
      </c>
      <c r="H3739">
        <v>210</v>
      </c>
      <c r="I3739">
        <v>189</v>
      </c>
      <c r="J3739">
        <v>280</v>
      </c>
      <c r="K3739">
        <v>480</v>
      </c>
      <c r="L3739">
        <v>319</v>
      </c>
      <c r="M3739">
        <v>8</v>
      </c>
      <c r="N3739" s="2">
        <v>43373</v>
      </c>
      <c r="O3739" t="str">
        <f>VLOOKUP(L3739,Location!$A$1:$D$157,2,FALSE)</f>
        <v>Iowa</v>
      </c>
      <c r="P3739" t="str">
        <f>VLOOKUP(L3739,Location!$A$1:$D$157,3,FALSE)</f>
        <v>Central</v>
      </c>
      <c r="Q3739" t="str">
        <f>VLOOKUP(L3739,Location!$A$1:$D$157,4,FALSE)</f>
        <v>Small Market</v>
      </c>
      <c r="R3739" t="str">
        <f>VLOOKUP(M3739,Product!$A$1:$D$14,2,FALSE)</f>
        <v>Chamomile</v>
      </c>
      <c r="S3739" t="str">
        <f>VLOOKUP(M3739,Product!$A$1:$D$14,3,FALSE)</f>
        <v>Herbal Tea</v>
      </c>
      <c r="T3739" t="str">
        <f>VLOOKUP(M3739,Product!$A$1:$D$14,4,FALSE)</f>
        <v>Decaf</v>
      </c>
    </row>
    <row r="3740" spans="1:20" x14ac:dyDescent="0.3">
      <c r="A3740">
        <v>169</v>
      </c>
      <c r="B3740">
        <v>176</v>
      </c>
      <c r="C3740">
        <v>318</v>
      </c>
      <c r="D3740">
        <v>68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s="2">
        <v>43373</v>
      </c>
      <c r="O3740" t="str">
        <f>VLOOKUP(L3740,Location!$A$1:$D$157,2,FALSE)</f>
        <v>Iowa</v>
      </c>
      <c r="P3740" t="str">
        <f>VLOOKUP(L3740,Location!$A$1:$D$157,3,FALSE)</f>
        <v>Central</v>
      </c>
      <c r="Q3740" t="str">
        <f>VLOOKUP(L3740,Location!$A$1:$D$157,4,FALSE)</f>
        <v>Small Market</v>
      </c>
      <c r="R3740" t="str">
        <f>VLOOKUP(M3740,Product!$A$1:$D$14,2,FALSE)</f>
        <v>Lemon</v>
      </c>
      <c r="S3740" t="str">
        <f>VLOOKUP(M3740,Product!$A$1:$D$14,3,FALSE)</f>
        <v>Herbal Tea</v>
      </c>
      <c r="T3740" t="str">
        <f>VLOOKUP(M3740,Product!$A$1:$D$14,4,FALSE)</f>
        <v>Decaf</v>
      </c>
    </row>
    <row r="3741" spans="1:20" x14ac:dyDescent="0.3">
      <c r="A3741">
        <v>221</v>
      </c>
      <c r="B3741">
        <v>239</v>
      </c>
      <c r="C3741">
        <v>509</v>
      </c>
      <c r="D3741">
        <v>208</v>
      </c>
      <c r="E3741">
        <v>90</v>
      </c>
      <c r="F3741">
        <v>66</v>
      </c>
      <c r="G3741">
        <v>1755</v>
      </c>
      <c r="H3741">
        <v>110</v>
      </c>
      <c r="I3741">
        <v>142</v>
      </c>
      <c r="J3741">
        <v>170</v>
      </c>
      <c r="K3741">
        <v>340</v>
      </c>
      <c r="L3741">
        <v>515</v>
      </c>
      <c r="M3741">
        <v>11</v>
      </c>
      <c r="N3741" s="2">
        <v>43373</v>
      </c>
      <c r="O3741" t="str">
        <f>VLOOKUP(L3741,Location!$A$1:$D$157,2,FALSE)</f>
        <v>Iowa</v>
      </c>
      <c r="P3741" t="str">
        <f>VLOOKUP(L3741,Location!$A$1:$D$157,3,FALSE)</f>
        <v>Central</v>
      </c>
      <c r="Q3741" t="str">
        <f>VLOOKUP(L3741,Location!$A$1:$D$157,4,FALSE)</f>
        <v>Small Market</v>
      </c>
      <c r="R3741" t="str">
        <f>VLOOKUP(M3741,Product!$A$1:$D$14,2,FALSE)</f>
        <v>Darjeeling</v>
      </c>
      <c r="S3741" t="str">
        <f>VLOOKUP(M3741,Product!$A$1:$D$14,3,FALSE)</f>
        <v>Tea</v>
      </c>
      <c r="T3741" t="str">
        <f>VLOOKUP(M3741,Product!$A$1:$D$14,4,FALSE)</f>
        <v>Regular</v>
      </c>
    </row>
    <row r="3742" spans="1:20" x14ac:dyDescent="0.3">
      <c r="A3742">
        <v>272</v>
      </c>
      <c r="B3742">
        <v>312</v>
      </c>
      <c r="C3742">
        <v>604</v>
      </c>
      <c r="D3742">
        <v>276</v>
      </c>
      <c r="E3742">
        <v>129</v>
      </c>
      <c r="F3742">
        <v>96</v>
      </c>
      <c r="G3742">
        <v>1756</v>
      </c>
      <c r="H3742">
        <v>130</v>
      </c>
      <c r="I3742">
        <v>139</v>
      </c>
      <c r="J3742">
        <v>230</v>
      </c>
      <c r="K3742">
        <v>400</v>
      </c>
      <c r="L3742">
        <v>515</v>
      </c>
      <c r="M3742">
        <v>12</v>
      </c>
      <c r="N3742" s="2">
        <v>43373</v>
      </c>
      <c r="O3742" t="str">
        <f>VLOOKUP(L3742,Location!$A$1:$D$157,2,FALSE)</f>
        <v>Iowa</v>
      </c>
      <c r="P3742" t="str">
        <f>VLOOKUP(L3742,Location!$A$1:$D$157,3,FALSE)</f>
        <v>Central</v>
      </c>
      <c r="Q3742" t="str">
        <f>VLOOKUP(L3742,Location!$A$1:$D$157,4,FALSE)</f>
        <v>Small Market</v>
      </c>
      <c r="R3742" t="str">
        <f>VLOOKUP(M3742,Product!$A$1:$D$14,2,FALSE)</f>
        <v>Earl Grey</v>
      </c>
      <c r="S3742" t="str">
        <f>VLOOKUP(M3742,Product!$A$1:$D$14,3,FALSE)</f>
        <v>Tea</v>
      </c>
      <c r="T3742" t="str">
        <f>VLOOKUP(M3742,Product!$A$1:$D$14,4,FALSE)</f>
        <v>Regular</v>
      </c>
    </row>
    <row r="3743" spans="1:20" x14ac:dyDescent="0.3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s="2">
        <v>43373</v>
      </c>
      <c r="O3743" t="str">
        <f>VLOOKUP(L3743,Location!$A$1:$D$157,2,FALSE)</f>
        <v>Iowa</v>
      </c>
      <c r="P3743" t="str">
        <f>VLOOKUP(L3743,Location!$A$1:$D$157,3,FALSE)</f>
        <v>Central</v>
      </c>
      <c r="Q3743" t="str">
        <f>VLOOKUP(L3743,Location!$A$1:$D$157,4,FALSE)</f>
        <v>Small Market</v>
      </c>
      <c r="R3743" t="str">
        <f>VLOOKUP(M3743,Product!$A$1:$D$14,2,FALSE)</f>
        <v>Caffe Mocha</v>
      </c>
      <c r="S3743" t="str">
        <f>VLOOKUP(M3743,Product!$A$1:$D$14,3,FALSE)</f>
        <v>Espresso</v>
      </c>
      <c r="T3743" t="str">
        <f>VLOOKUP(M3743,Product!$A$1:$D$14,4,FALSE)</f>
        <v>Regular</v>
      </c>
    </row>
    <row r="3744" spans="1:20" x14ac:dyDescent="0.3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s="2">
        <v>43373</v>
      </c>
      <c r="O3744" t="str">
        <f>VLOOKUP(L3744,Location!$A$1:$D$157,2,FALSE)</f>
        <v>Iowa</v>
      </c>
      <c r="P3744" t="str">
        <f>VLOOKUP(L3744,Location!$A$1:$D$157,3,FALSE)</f>
        <v>Central</v>
      </c>
      <c r="Q3744" t="str">
        <f>VLOOKUP(L3744,Location!$A$1:$D$157,4,FALSE)</f>
        <v>Small Market</v>
      </c>
      <c r="R3744" t="str">
        <f>VLOOKUP(M3744,Product!$A$1:$D$14,2,FALSE)</f>
        <v>Decaf Espresso</v>
      </c>
      <c r="S3744" t="str">
        <f>VLOOKUP(M3744,Product!$A$1:$D$14,3,FALSE)</f>
        <v>Espresso</v>
      </c>
      <c r="T3744" t="str">
        <f>VLOOKUP(M3744,Product!$A$1:$D$14,4,FALSE)</f>
        <v>Decaf</v>
      </c>
    </row>
    <row r="3745" spans="1:20" x14ac:dyDescent="0.3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s="2">
        <v>43373</v>
      </c>
      <c r="O3745" t="str">
        <f>VLOOKUP(L3745,Location!$A$1:$D$157,2,FALSE)</f>
        <v>Iowa</v>
      </c>
      <c r="P3745" t="str">
        <f>VLOOKUP(L3745,Location!$A$1:$D$157,3,FALSE)</f>
        <v>Central</v>
      </c>
      <c r="Q3745" t="str">
        <f>VLOOKUP(L3745,Location!$A$1:$D$157,4,FALSE)</f>
        <v>Small Market</v>
      </c>
      <c r="R3745" t="str">
        <f>VLOOKUP(M3745,Product!$A$1:$D$14,2,FALSE)</f>
        <v>Amaretto</v>
      </c>
      <c r="S3745" t="str">
        <f>VLOOKUP(M3745,Product!$A$1:$D$14,3,FALSE)</f>
        <v>Coffee</v>
      </c>
      <c r="T3745" t="str">
        <f>VLOOKUP(M3745,Product!$A$1:$D$14,4,FALSE)</f>
        <v>Regular</v>
      </c>
    </row>
    <row r="3746" spans="1:20" x14ac:dyDescent="0.3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s="2">
        <v>43373</v>
      </c>
      <c r="O3746" t="str">
        <f>VLOOKUP(L3746,Location!$A$1:$D$157,2,FALSE)</f>
        <v>Iowa</v>
      </c>
      <c r="P3746" t="str">
        <f>VLOOKUP(L3746,Location!$A$1:$D$157,3,FALSE)</f>
        <v>Central</v>
      </c>
      <c r="Q3746" t="str">
        <f>VLOOKUP(L3746,Location!$A$1:$D$157,4,FALSE)</f>
        <v>Small Market</v>
      </c>
      <c r="R3746" t="str">
        <f>VLOOKUP(M3746,Product!$A$1:$D$14,2,FALSE)</f>
        <v>Columbian</v>
      </c>
      <c r="S3746" t="str">
        <f>VLOOKUP(M3746,Product!$A$1:$D$14,3,FALSE)</f>
        <v>Coffee</v>
      </c>
      <c r="T3746" t="str">
        <f>VLOOKUP(M3746,Product!$A$1:$D$14,4,FALSE)</f>
        <v>Regular</v>
      </c>
    </row>
    <row r="3747" spans="1:20" x14ac:dyDescent="0.3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s="2">
        <v>43373</v>
      </c>
      <c r="O3747" t="str">
        <f>VLOOKUP(L3747,Location!$A$1:$D$157,2,FALSE)</f>
        <v>Iowa</v>
      </c>
      <c r="P3747" t="str">
        <f>VLOOKUP(L3747,Location!$A$1:$D$157,3,FALSE)</f>
        <v>Central</v>
      </c>
      <c r="Q3747" t="str">
        <f>VLOOKUP(L3747,Location!$A$1:$D$157,4,FALSE)</f>
        <v>Small Market</v>
      </c>
      <c r="R3747" t="str">
        <f>VLOOKUP(M3747,Product!$A$1:$D$14,2,FALSE)</f>
        <v>Decaf Irish Cream</v>
      </c>
      <c r="S3747" t="str">
        <f>VLOOKUP(M3747,Product!$A$1:$D$14,3,FALSE)</f>
        <v>Coffee</v>
      </c>
      <c r="T3747" t="str">
        <f>VLOOKUP(M3747,Product!$A$1:$D$14,4,FALSE)</f>
        <v>Decaf</v>
      </c>
    </row>
    <row r="3748" spans="1:20" x14ac:dyDescent="0.3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s="2">
        <v>43373</v>
      </c>
      <c r="O3748" t="str">
        <f>VLOOKUP(L3748,Location!$A$1:$D$157,2,FALSE)</f>
        <v>Missouri</v>
      </c>
      <c r="P3748" t="str">
        <f>VLOOKUP(L3748,Location!$A$1:$D$157,3,FALSE)</f>
        <v>Central</v>
      </c>
      <c r="Q3748" t="str">
        <f>VLOOKUP(L3748,Location!$A$1:$D$157,4,FALSE)</f>
        <v>Small Market</v>
      </c>
      <c r="R3748" t="str">
        <f>VLOOKUP(M3748,Product!$A$1:$D$14,2,FALSE)</f>
        <v>Chamomile</v>
      </c>
      <c r="S3748" t="str">
        <f>VLOOKUP(M3748,Product!$A$1:$D$14,3,FALSE)</f>
        <v>Herbal Tea</v>
      </c>
      <c r="T3748" t="str">
        <f>VLOOKUP(M3748,Product!$A$1:$D$14,4,FALSE)</f>
        <v>Decaf</v>
      </c>
    </row>
    <row r="3749" spans="1:20" x14ac:dyDescent="0.3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s="2">
        <v>43373</v>
      </c>
      <c r="O3749" t="str">
        <f>VLOOKUP(L3749,Location!$A$1:$D$157,2,FALSE)</f>
        <v>Missouri</v>
      </c>
      <c r="P3749" t="str">
        <f>VLOOKUP(L3749,Location!$A$1:$D$157,3,FALSE)</f>
        <v>Central</v>
      </c>
      <c r="Q3749" t="str">
        <f>VLOOKUP(L3749,Location!$A$1:$D$157,4,FALSE)</f>
        <v>Small Market</v>
      </c>
      <c r="R3749" t="str">
        <f>VLOOKUP(M3749,Product!$A$1:$D$14,2,FALSE)</f>
        <v>Lemon</v>
      </c>
      <c r="S3749" t="str">
        <f>VLOOKUP(M3749,Product!$A$1:$D$14,3,FALSE)</f>
        <v>Herbal Tea</v>
      </c>
      <c r="T3749" t="str">
        <f>VLOOKUP(M3749,Product!$A$1:$D$14,4,FALSE)</f>
        <v>Decaf</v>
      </c>
    </row>
    <row r="3750" spans="1:20" x14ac:dyDescent="0.3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s="2">
        <v>43373</v>
      </c>
      <c r="O3750" t="str">
        <f>VLOOKUP(L3750,Location!$A$1:$D$157,2,FALSE)</f>
        <v>Missouri</v>
      </c>
      <c r="P3750" t="str">
        <f>VLOOKUP(L3750,Location!$A$1:$D$157,3,FALSE)</f>
        <v>Central</v>
      </c>
      <c r="Q3750" t="str">
        <f>VLOOKUP(L3750,Location!$A$1:$D$157,4,FALSE)</f>
        <v>Small Market</v>
      </c>
      <c r="R3750" t="str">
        <f>VLOOKUP(M3750,Product!$A$1:$D$14,2,FALSE)</f>
        <v>Darjeeling</v>
      </c>
      <c r="S3750" t="str">
        <f>VLOOKUP(M3750,Product!$A$1:$D$14,3,FALSE)</f>
        <v>Tea</v>
      </c>
      <c r="T3750" t="str">
        <f>VLOOKUP(M3750,Product!$A$1:$D$14,4,FALSE)</f>
        <v>Regular</v>
      </c>
    </row>
    <row r="3751" spans="1:20" x14ac:dyDescent="0.3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2">
        <v>43373</v>
      </c>
      <c r="O3751" t="str">
        <f>VLOOKUP(L3751,Location!$A$1:$D$157,2,FALSE)</f>
        <v>Missouri</v>
      </c>
      <c r="P3751" t="str">
        <f>VLOOKUP(L3751,Location!$A$1:$D$157,3,FALSE)</f>
        <v>Central</v>
      </c>
      <c r="Q3751" t="str">
        <f>VLOOKUP(L3751,Location!$A$1:$D$157,4,FALSE)</f>
        <v>Small Market</v>
      </c>
      <c r="R3751" t="str">
        <f>VLOOKUP(M3751,Product!$A$1:$D$14,2,FALSE)</f>
        <v>Earl Grey</v>
      </c>
      <c r="S3751" t="str">
        <f>VLOOKUP(M3751,Product!$A$1:$D$14,3,FALSE)</f>
        <v>Tea</v>
      </c>
      <c r="T3751" t="str">
        <f>VLOOKUP(M3751,Product!$A$1:$D$14,4,FALSE)</f>
        <v>Regular</v>
      </c>
    </row>
    <row r="3752" spans="1:20" x14ac:dyDescent="0.3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s="2">
        <v>43373</v>
      </c>
      <c r="O3752" t="str">
        <f>VLOOKUP(L3752,Location!$A$1:$D$157,2,FALSE)</f>
        <v>Missouri</v>
      </c>
      <c r="P3752" t="str">
        <f>VLOOKUP(L3752,Location!$A$1:$D$157,3,FALSE)</f>
        <v>Central</v>
      </c>
      <c r="Q3752" t="str">
        <f>VLOOKUP(L3752,Location!$A$1:$D$157,4,FALSE)</f>
        <v>Small Market</v>
      </c>
      <c r="R3752" t="str">
        <f>VLOOKUP(M3752,Product!$A$1:$D$14,2,FALSE)</f>
        <v>Green Tea</v>
      </c>
      <c r="S3752" t="str">
        <f>VLOOKUP(M3752,Product!$A$1:$D$14,3,FALSE)</f>
        <v>Tea</v>
      </c>
      <c r="T3752" t="str">
        <f>VLOOKUP(M3752,Product!$A$1:$D$14,4,FALSE)</f>
        <v>Regular</v>
      </c>
    </row>
    <row r="3753" spans="1:20" x14ac:dyDescent="0.3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s="2">
        <v>43373</v>
      </c>
      <c r="O3753" t="str">
        <f>VLOOKUP(L3753,Location!$A$1:$D$157,2,FALSE)</f>
        <v>Missouri</v>
      </c>
      <c r="P3753" t="str">
        <f>VLOOKUP(L3753,Location!$A$1:$D$157,3,FALSE)</f>
        <v>Central</v>
      </c>
      <c r="Q3753" t="str">
        <f>VLOOKUP(L3753,Location!$A$1:$D$157,4,FALSE)</f>
        <v>Small Market</v>
      </c>
      <c r="R3753" t="str">
        <f>VLOOKUP(M3753,Product!$A$1:$D$14,2,FALSE)</f>
        <v>Caffe Mocha</v>
      </c>
      <c r="S3753" t="str">
        <f>VLOOKUP(M3753,Product!$A$1:$D$14,3,FALSE)</f>
        <v>Espresso</v>
      </c>
      <c r="T3753" t="str">
        <f>VLOOKUP(M3753,Product!$A$1:$D$14,4,FALSE)</f>
        <v>Regular</v>
      </c>
    </row>
    <row r="3754" spans="1:20" x14ac:dyDescent="0.3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s="2">
        <v>43373</v>
      </c>
      <c r="O3754" t="str">
        <f>VLOOKUP(L3754,Location!$A$1:$D$157,2,FALSE)</f>
        <v>Missouri</v>
      </c>
      <c r="P3754" t="str">
        <f>VLOOKUP(L3754,Location!$A$1:$D$157,3,FALSE)</f>
        <v>Central</v>
      </c>
      <c r="Q3754" t="str">
        <f>VLOOKUP(L3754,Location!$A$1:$D$157,4,FALSE)</f>
        <v>Small Market</v>
      </c>
      <c r="R3754" t="str">
        <f>VLOOKUP(M3754,Product!$A$1:$D$14,2,FALSE)</f>
        <v>Decaf Espresso</v>
      </c>
      <c r="S3754" t="str">
        <f>VLOOKUP(M3754,Product!$A$1:$D$14,3,FALSE)</f>
        <v>Espresso</v>
      </c>
      <c r="T3754" t="str">
        <f>VLOOKUP(M3754,Product!$A$1:$D$14,4,FALSE)</f>
        <v>Decaf</v>
      </c>
    </row>
    <row r="3755" spans="1:20" x14ac:dyDescent="0.3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s="2">
        <v>43373</v>
      </c>
      <c r="O3755" t="str">
        <f>VLOOKUP(L3755,Location!$A$1:$D$157,2,FALSE)</f>
        <v>Missouri</v>
      </c>
      <c r="P3755" t="str">
        <f>VLOOKUP(L3755,Location!$A$1:$D$157,3,FALSE)</f>
        <v>Central</v>
      </c>
      <c r="Q3755" t="str">
        <f>VLOOKUP(L3755,Location!$A$1:$D$157,4,FALSE)</f>
        <v>Small Market</v>
      </c>
      <c r="R3755" t="str">
        <f>VLOOKUP(M3755,Product!$A$1:$D$14,2,FALSE)</f>
        <v>Columbian</v>
      </c>
      <c r="S3755" t="str">
        <f>VLOOKUP(M3755,Product!$A$1:$D$14,3,FALSE)</f>
        <v>Coffee</v>
      </c>
      <c r="T3755" t="str">
        <f>VLOOKUP(M3755,Product!$A$1:$D$14,4,FALSE)</f>
        <v>Regular</v>
      </c>
    </row>
    <row r="3756" spans="1:20" x14ac:dyDescent="0.3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2">
        <v>43373</v>
      </c>
      <c r="O3756" t="str">
        <f>VLOOKUP(L3756,Location!$A$1:$D$157,2,FALSE)</f>
        <v>Missouri</v>
      </c>
      <c r="P3756" t="str">
        <f>VLOOKUP(L3756,Location!$A$1:$D$157,3,FALSE)</f>
        <v>Central</v>
      </c>
      <c r="Q3756" t="str">
        <f>VLOOKUP(L3756,Location!$A$1:$D$157,4,FALSE)</f>
        <v>Small Market</v>
      </c>
      <c r="R3756" t="str">
        <f>VLOOKUP(M3756,Product!$A$1:$D$14,2,FALSE)</f>
        <v>Decaf Irish Cream</v>
      </c>
      <c r="S3756" t="str">
        <f>VLOOKUP(M3756,Product!$A$1:$D$14,3,FALSE)</f>
        <v>Coffee</v>
      </c>
      <c r="T3756" t="str">
        <f>VLOOKUP(M3756,Product!$A$1:$D$14,4,FALSE)</f>
        <v>Decaf</v>
      </c>
    </row>
    <row r="3757" spans="1:20" x14ac:dyDescent="0.3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s="2">
        <v>43373</v>
      </c>
      <c r="O3757" t="str">
        <f>VLOOKUP(L3757,Location!$A$1:$D$157,2,FALSE)</f>
        <v>Ohio</v>
      </c>
      <c r="P3757" t="str">
        <f>VLOOKUP(L3757,Location!$A$1:$D$157,3,FALSE)</f>
        <v>Central</v>
      </c>
      <c r="Q3757" t="str">
        <f>VLOOKUP(L3757,Location!$A$1:$D$157,4,FALSE)</f>
        <v>Major Market</v>
      </c>
      <c r="R3757" t="str">
        <f>VLOOKUP(M3757,Product!$A$1:$D$14,2,FALSE)</f>
        <v>Chamomile</v>
      </c>
      <c r="S3757" t="str">
        <f>VLOOKUP(M3757,Product!$A$1:$D$14,3,FALSE)</f>
        <v>Herbal Tea</v>
      </c>
      <c r="T3757" t="str">
        <f>VLOOKUP(M3757,Product!$A$1:$D$14,4,FALSE)</f>
        <v>Decaf</v>
      </c>
    </row>
    <row r="3758" spans="1:20" x14ac:dyDescent="0.3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s="2">
        <v>43373</v>
      </c>
      <c r="O3758" t="str">
        <f>VLOOKUP(L3758,Location!$A$1:$D$157,2,FALSE)</f>
        <v>Ohio</v>
      </c>
      <c r="P3758" t="str">
        <f>VLOOKUP(L3758,Location!$A$1:$D$157,3,FALSE)</f>
        <v>Central</v>
      </c>
      <c r="Q3758" t="str">
        <f>VLOOKUP(L3758,Location!$A$1:$D$157,4,FALSE)</f>
        <v>Major Market</v>
      </c>
      <c r="R3758" t="str">
        <f>VLOOKUP(M3758,Product!$A$1:$D$14,2,FALSE)</f>
        <v>Lemon</v>
      </c>
      <c r="S3758" t="str">
        <f>VLOOKUP(M3758,Product!$A$1:$D$14,3,FALSE)</f>
        <v>Herbal Tea</v>
      </c>
      <c r="T3758" t="str">
        <f>VLOOKUP(M3758,Product!$A$1:$D$14,4,FALSE)</f>
        <v>Decaf</v>
      </c>
    </row>
    <row r="3759" spans="1:20" x14ac:dyDescent="0.3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s="2">
        <v>43373</v>
      </c>
      <c r="O3759" t="str">
        <f>VLOOKUP(L3759,Location!$A$1:$D$157,2,FALSE)</f>
        <v>Ohio</v>
      </c>
      <c r="P3759" t="str">
        <f>VLOOKUP(L3759,Location!$A$1:$D$157,3,FALSE)</f>
        <v>Central</v>
      </c>
      <c r="Q3759" t="str">
        <f>VLOOKUP(L3759,Location!$A$1:$D$157,4,FALSE)</f>
        <v>Major Market</v>
      </c>
      <c r="R3759" t="str">
        <f>VLOOKUP(M3759,Product!$A$1:$D$14,2,FALSE)</f>
        <v>Darjeeling</v>
      </c>
      <c r="S3759" t="str">
        <f>VLOOKUP(M3759,Product!$A$1:$D$14,3,FALSE)</f>
        <v>Tea</v>
      </c>
      <c r="T3759" t="str">
        <f>VLOOKUP(M3759,Product!$A$1:$D$14,4,FALSE)</f>
        <v>Regular</v>
      </c>
    </row>
    <row r="3760" spans="1:20" x14ac:dyDescent="0.3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s="2">
        <v>43373</v>
      </c>
      <c r="O3760" t="str">
        <f>VLOOKUP(L3760,Location!$A$1:$D$157,2,FALSE)</f>
        <v>Ohio</v>
      </c>
      <c r="P3760" t="str">
        <f>VLOOKUP(L3760,Location!$A$1:$D$157,3,FALSE)</f>
        <v>Central</v>
      </c>
      <c r="Q3760" t="str">
        <f>VLOOKUP(L3760,Location!$A$1:$D$157,4,FALSE)</f>
        <v>Major Market</v>
      </c>
      <c r="R3760" t="str">
        <f>VLOOKUP(M3760,Product!$A$1:$D$14,2,FALSE)</f>
        <v>Earl Grey</v>
      </c>
      <c r="S3760" t="str">
        <f>VLOOKUP(M3760,Product!$A$1:$D$14,3,FALSE)</f>
        <v>Tea</v>
      </c>
      <c r="T3760" t="str">
        <f>VLOOKUP(M3760,Product!$A$1:$D$14,4,FALSE)</f>
        <v>Regular</v>
      </c>
    </row>
    <row r="3761" spans="1:20" x14ac:dyDescent="0.3">
      <c r="A3761">
        <v>137</v>
      </c>
      <c r="B3761">
        <v>161</v>
      </c>
      <c r="C3761">
        <v>343</v>
      </c>
      <c r="D3761">
        <v>143</v>
      </c>
      <c r="E3761">
        <v>69</v>
      </c>
      <c r="F3761">
        <v>45</v>
      </c>
      <c r="G3761">
        <v>1267</v>
      </c>
      <c r="H3761">
        <v>190</v>
      </c>
      <c r="I3761">
        <v>182</v>
      </c>
      <c r="J3761">
        <v>240</v>
      </c>
      <c r="K3761">
        <v>470</v>
      </c>
      <c r="L3761">
        <v>513</v>
      </c>
      <c r="M3761">
        <v>5</v>
      </c>
      <c r="N3761" s="2">
        <v>43373</v>
      </c>
      <c r="O3761" t="str">
        <f>VLOOKUP(L3761,Location!$A$1:$D$157,2,FALSE)</f>
        <v>Ohio</v>
      </c>
      <c r="P3761" t="str">
        <f>VLOOKUP(L3761,Location!$A$1:$D$157,3,FALSE)</f>
        <v>Central</v>
      </c>
      <c r="Q3761" t="str">
        <f>VLOOKUP(L3761,Location!$A$1:$D$157,4,FALSE)</f>
        <v>Major Market</v>
      </c>
      <c r="R3761" t="str">
        <f>VLOOKUP(M3761,Product!$A$1:$D$14,2,FALSE)</f>
        <v>Caffe Mocha</v>
      </c>
      <c r="S3761" t="str">
        <f>VLOOKUP(M3761,Product!$A$1:$D$14,3,FALSE)</f>
        <v>Espresso</v>
      </c>
      <c r="T3761" t="str">
        <f>VLOOKUP(M3761,Product!$A$1:$D$14,4,FALSE)</f>
        <v>Regular</v>
      </c>
    </row>
    <row r="3762" spans="1:20" x14ac:dyDescent="0.3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s="2">
        <v>43373</v>
      </c>
      <c r="O3762" t="str">
        <f>VLOOKUP(L3762,Location!$A$1:$D$157,2,FALSE)</f>
        <v>Ohio</v>
      </c>
      <c r="P3762" t="str">
        <f>VLOOKUP(L3762,Location!$A$1:$D$157,3,FALSE)</f>
        <v>Central</v>
      </c>
      <c r="Q3762" t="str">
        <f>VLOOKUP(L3762,Location!$A$1:$D$157,4,FALSE)</f>
        <v>Major Market</v>
      </c>
      <c r="R3762" t="str">
        <f>VLOOKUP(M3762,Product!$A$1:$D$14,2,FALSE)</f>
        <v>Decaf Espresso</v>
      </c>
      <c r="S3762" t="str">
        <f>VLOOKUP(M3762,Product!$A$1:$D$14,3,FALSE)</f>
        <v>Espresso</v>
      </c>
      <c r="T3762" t="str">
        <f>VLOOKUP(M3762,Product!$A$1:$D$14,4,FALSE)</f>
        <v>Decaf</v>
      </c>
    </row>
    <row r="3763" spans="1:20" x14ac:dyDescent="0.3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s="2">
        <v>43373</v>
      </c>
      <c r="O3763" t="str">
        <f>VLOOKUP(L3763,Location!$A$1:$D$157,2,FALSE)</f>
        <v>Ohio</v>
      </c>
      <c r="P3763" t="str">
        <f>VLOOKUP(L3763,Location!$A$1:$D$157,3,FALSE)</f>
        <v>Central</v>
      </c>
      <c r="Q3763" t="str">
        <f>VLOOKUP(L3763,Location!$A$1:$D$157,4,FALSE)</f>
        <v>Major Market</v>
      </c>
      <c r="R3763" t="str">
        <f>VLOOKUP(M3763,Product!$A$1:$D$14,2,FALSE)</f>
        <v>Amaretto</v>
      </c>
      <c r="S3763" t="str">
        <f>VLOOKUP(M3763,Product!$A$1:$D$14,3,FALSE)</f>
        <v>Coffee</v>
      </c>
      <c r="T3763" t="str">
        <f>VLOOKUP(M3763,Product!$A$1:$D$14,4,FALSE)</f>
        <v>Regular</v>
      </c>
    </row>
    <row r="3764" spans="1:20" x14ac:dyDescent="0.3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s="2">
        <v>43373</v>
      </c>
      <c r="O3764" t="str">
        <f>VLOOKUP(L3764,Location!$A$1:$D$157,2,FALSE)</f>
        <v>Ohio</v>
      </c>
      <c r="P3764" t="str">
        <f>VLOOKUP(L3764,Location!$A$1:$D$157,3,FALSE)</f>
        <v>Central</v>
      </c>
      <c r="Q3764" t="str">
        <f>VLOOKUP(L3764,Location!$A$1:$D$157,4,FALSE)</f>
        <v>Major Market</v>
      </c>
      <c r="R3764" t="str">
        <f>VLOOKUP(M3764,Product!$A$1:$D$14,2,FALSE)</f>
        <v>Columbian</v>
      </c>
      <c r="S3764" t="str">
        <f>VLOOKUP(M3764,Product!$A$1:$D$14,3,FALSE)</f>
        <v>Coffee</v>
      </c>
      <c r="T3764" t="str">
        <f>VLOOKUP(M3764,Product!$A$1:$D$14,4,FALSE)</f>
        <v>Regular</v>
      </c>
    </row>
    <row r="3765" spans="1:20" x14ac:dyDescent="0.3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s="2">
        <v>43373</v>
      </c>
      <c r="O3765" t="str">
        <f>VLOOKUP(L3765,Location!$A$1:$D$157,2,FALSE)</f>
        <v>Ohio</v>
      </c>
      <c r="P3765" t="str">
        <f>VLOOKUP(L3765,Location!$A$1:$D$157,3,FALSE)</f>
        <v>Central</v>
      </c>
      <c r="Q3765" t="str">
        <f>VLOOKUP(L3765,Location!$A$1:$D$157,4,FALSE)</f>
        <v>Major Market</v>
      </c>
      <c r="R3765" t="str">
        <f>VLOOKUP(M3765,Product!$A$1:$D$14,2,FALSE)</f>
        <v>Decaf Irish Cream</v>
      </c>
      <c r="S3765" t="str">
        <f>VLOOKUP(M3765,Product!$A$1:$D$14,3,FALSE)</f>
        <v>Coffee</v>
      </c>
      <c r="T3765" t="str">
        <f>VLOOKUP(M3765,Product!$A$1:$D$14,4,FALSE)</f>
        <v>Decaf</v>
      </c>
    </row>
    <row r="3766" spans="1:20" x14ac:dyDescent="0.3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s="2">
        <v>43373</v>
      </c>
      <c r="O3766" t="str">
        <f>VLOOKUP(L3766,Location!$A$1:$D$157,2,FALSE)</f>
        <v>Wisconsin</v>
      </c>
      <c r="P3766" t="str">
        <f>VLOOKUP(L3766,Location!$A$1:$D$157,3,FALSE)</f>
        <v>Central</v>
      </c>
      <c r="Q3766" t="str">
        <f>VLOOKUP(L3766,Location!$A$1:$D$157,4,FALSE)</f>
        <v>Small Market</v>
      </c>
      <c r="R3766" t="str">
        <f>VLOOKUP(M3766,Product!$A$1:$D$14,2,FALSE)</f>
        <v>Chamomile</v>
      </c>
      <c r="S3766" t="str">
        <f>VLOOKUP(M3766,Product!$A$1:$D$14,3,FALSE)</f>
        <v>Herbal Tea</v>
      </c>
      <c r="T3766" t="str">
        <f>VLOOKUP(M3766,Product!$A$1:$D$14,4,FALSE)</f>
        <v>Decaf</v>
      </c>
    </row>
    <row r="3767" spans="1:20" x14ac:dyDescent="0.3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s="2">
        <v>43373</v>
      </c>
      <c r="O3767" t="str">
        <f>VLOOKUP(L3767,Location!$A$1:$D$157,2,FALSE)</f>
        <v>Wisconsin</v>
      </c>
      <c r="P3767" t="str">
        <f>VLOOKUP(L3767,Location!$A$1:$D$157,3,FALSE)</f>
        <v>Central</v>
      </c>
      <c r="Q3767" t="str">
        <f>VLOOKUP(L3767,Location!$A$1:$D$157,4,FALSE)</f>
        <v>Small Market</v>
      </c>
      <c r="R3767" t="str">
        <f>VLOOKUP(M3767,Product!$A$1:$D$14,2,FALSE)</f>
        <v>Lemon</v>
      </c>
      <c r="S3767" t="str">
        <f>VLOOKUP(M3767,Product!$A$1:$D$14,3,FALSE)</f>
        <v>Herbal Tea</v>
      </c>
      <c r="T3767" t="str">
        <f>VLOOKUP(M3767,Product!$A$1:$D$14,4,FALSE)</f>
        <v>Decaf</v>
      </c>
    </row>
    <row r="3768" spans="1:20" x14ac:dyDescent="0.3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2">
        <v>43373</v>
      </c>
      <c r="O3768" t="str">
        <f>VLOOKUP(L3768,Location!$A$1:$D$157,2,FALSE)</f>
        <v>Wisconsin</v>
      </c>
      <c r="P3768" t="str">
        <f>VLOOKUP(L3768,Location!$A$1:$D$157,3,FALSE)</f>
        <v>Central</v>
      </c>
      <c r="Q3768" t="str">
        <f>VLOOKUP(L3768,Location!$A$1:$D$157,4,FALSE)</f>
        <v>Small Market</v>
      </c>
      <c r="R3768" t="str">
        <f>VLOOKUP(M3768,Product!$A$1:$D$14,2,FALSE)</f>
        <v>Darjeeling</v>
      </c>
      <c r="S3768" t="str">
        <f>VLOOKUP(M3768,Product!$A$1:$D$14,3,FALSE)</f>
        <v>Tea</v>
      </c>
      <c r="T3768" t="str">
        <f>VLOOKUP(M3768,Product!$A$1:$D$14,4,FALSE)</f>
        <v>Regular</v>
      </c>
    </row>
    <row r="3769" spans="1:20" x14ac:dyDescent="0.3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s="2">
        <v>43373</v>
      </c>
      <c r="O3769" t="str">
        <f>VLOOKUP(L3769,Location!$A$1:$D$157,2,FALSE)</f>
        <v>Wisconsin</v>
      </c>
      <c r="P3769" t="str">
        <f>VLOOKUP(L3769,Location!$A$1:$D$157,3,FALSE)</f>
        <v>Central</v>
      </c>
      <c r="Q3769" t="str">
        <f>VLOOKUP(L3769,Location!$A$1:$D$157,4,FALSE)</f>
        <v>Small Market</v>
      </c>
      <c r="R3769" t="str">
        <f>VLOOKUP(M3769,Product!$A$1:$D$14,2,FALSE)</f>
        <v>Earl Grey</v>
      </c>
      <c r="S3769" t="str">
        <f>VLOOKUP(M3769,Product!$A$1:$D$14,3,FALSE)</f>
        <v>Tea</v>
      </c>
      <c r="T3769" t="str">
        <f>VLOOKUP(M3769,Product!$A$1:$D$14,4,FALSE)</f>
        <v>Regular</v>
      </c>
    </row>
    <row r="3770" spans="1:20" x14ac:dyDescent="0.3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149</v>
      </c>
      <c r="J3770">
        <v>140</v>
      </c>
      <c r="K3770">
        <v>250</v>
      </c>
      <c r="L3770">
        <v>262</v>
      </c>
      <c r="M3770">
        <v>5</v>
      </c>
      <c r="N3770" s="2">
        <v>43373</v>
      </c>
      <c r="O3770" t="str">
        <f>VLOOKUP(L3770,Location!$A$1:$D$157,2,FALSE)</f>
        <v>Wisconsin</v>
      </c>
      <c r="P3770" t="str">
        <f>VLOOKUP(L3770,Location!$A$1:$D$157,3,FALSE)</f>
        <v>Central</v>
      </c>
      <c r="Q3770" t="str">
        <f>VLOOKUP(L3770,Location!$A$1:$D$157,4,FALSE)</f>
        <v>Small Market</v>
      </c>
      <c r="R3770" t="str">
        <f>VLOOKUP(M3770,Product!$A$1:$D$14,2,FALSE)</f>
        <v>Caffe Mocha</v>
      </c>
      <c r="S3770" t="str">
        <f>VLOOKUP(M3770,Product!$A$1:$D$14,3,FALSE)</f>
        <v>Espresso</v>
      </c>
      <c r="T3770" t="str">
        <f>VLOOKUP(M3770,Product!$A$1:$D$14,4,FALSE)</f>
        <v>Regular</v>
      </c>
    </row>
    <row r="3771" spans="1:20" x14ac:dyDescent="0.3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s="2">
        <v>43373</v>
      </c>
      <c r="O3771" t="str">
        <f>VLOOKUP(L3771,Location!$A$1:$D$157,2,FALSE)</f>
        <v>Wisconsin</v>
      </c>
      <c r="P3771" t="str">
        <f>VLOOKUP(L3771,Location!$A$1:$D$157,3,FALSE)</f>
        <v>Central</v>
      </c>
      <c r="Q3771" t="str">
        <f>VLOOKUP(L3771,Location!$A$1:$D$157,4,FALSE)</f>
        <v>Small Market</v>
      </c>
      <c r="R3771" t="str">
        <f>VLOOKUP(M3771,Product!$A$1:$D$14,2,FALSE)</f>
        <v>Decaf Espresso</v>
      </c>
      <c r="S3771" t="str">
        <f>VLOOKUP(M3771,Product!$A$1:$D$14,3,FALSE)</f>
        <v>Espresso</v>
      </c>
      <c r="T3771" t="str">
        <f>VLOOKUP(M3771,Product!$A$1:$D$14,4,FALSE)</f>
        <v>Decaf</v>
      </c>
    </row>
    <row r="3772" spans="1:20" x14ac:dyDescent="0.3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s="2">
        <v>43373</v>
      </c>
      <c r="O3772" t="str">
        <f>VLOOKUP(L3772,Location!$A$1:$D$157,2,FALSE)</f>
        <v>Wisconsin</v>
      </c>
      <c r="P3772" t="str">
        <f>VLOOKUP(L3772,Location!$A$1:$D$157,3,FALSE)</f>
        <v>Central</v>
      </c>
      <c r="Q3772" t="str">
        <f>VLOOKUP(L3772,Location!$A$1:$D$157,4,FALSE)</f>
        <v>Small Market</v>
      </c>
      <c r="R3772" t="str">
        <f>VLOOKUP(M3772,Product!$A$1:$D$14,2,FALSE)</f>
        <v>Amaretto</v>
      </c>
      <c r="S3772" t="str">
        <f>VLOOKUP(M3772,Product!$A$1:$D$14,3,FALSE)</f>
        <v>Coffee</v>
      </c>
      <c r="T3772" t="str">
        <f>VLOOKUP(M3772,Product!$A$1:$D$14,4,FALSE)</f>
        <v>Regular</v>
      </c>
    </row>
    <row r="3773" spans="1:20" x14ac:dyDescent="0.3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s="2">
        <v>43373</v>
      </c>
      <c r="O3773" t="str">
        <f>VLOOKUP(L3773,Location!$A$1:$D$157,2,FALSE)</f>
        <v>Wisconsin</v>
      </c>
      <c r="P3773" t="str">
        <f>VLOOKUP(L3773,Location!$A$1:$D$157,3,FALSE)</f>
        <v>Central</v>
      </c>
      <c r="Q3773" t="str">
        <f>VLOOKUP(L3773,Location!$A$1:$D$157,4,FALSE)</f>
        <v>Small Market</v>
      </c>
      <c r="R3773" t="str">
        <f>VLOOKUP(M3773,Product!$A$1:$D$14,2,FALSE)</f>
        <v>Columbian</v>
      </c>
      <c r="S3773" t="str">
        <f>VLOOKUP(M3773,Product!$A$1:$D$14,3,FALSE)</f>
        <v>Coffee</v>
      </c>
      <c r="T3773" t="str">
        <f>VLOOKUP(M3773,Product!$A$1:$D$14,4,FALSE)</f>
        <v>Regular</v>
      </c>
    </row>
    <row r="3774" spans="1:20" x14ac:dyDescent="0.3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s="2">
        <v>43373</v>
      </c>
      <c r="O3774" t="str">
        <f>VLOOKUP(L3774,Location!$A$1:$D$157,2,FALSE)</f>
        <v>Wisconsin</v>
      </c>
      <c r="P3774" t="str">
        <f>VLOOKUP(L3774,Location!$A$1:$D$157,3,FALSE)</f>
        <v>Central</v>
      </c>
      <c r="Q3774" t="str">
        <f>VLOOKUP(L3774,Location!$A$1:$D$157,4,FALSE)</f>
        <v>Small Market</v>
      </c>
      <c r="R3774" t="str">
        <f>VLOOKUP(M3774,Product!$A$1:$D$14,2,FALSE)</f>
        <v>Decaf Irish Cream</v>
      </c>
      <c r="S3774" t="str">
        <f>VLOOKUP(M3774,Product!$A$1:$D$14,3,FALSE)</f>
        <v>Coffee</v>
      </c>
      <c r="T3774" t="str">
        <f>VLOOKUP(M3774,Product!$A$1:$D$14,4,FALSE)</f>
        <v>Decaf</v>
      </c>
    </row>
    <row r="3775" spans="1:20" x14ac:dyDescent="0.3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s="2">
        <v>43373</v>
      </c>
      <c r="O3775" t="str">
        <f>VLOOKUP(L3775,Location!$A$1:$D$157,2,FALSE)</f>
        <v>Connecticut</v>
      </c>
      <c r="P3775" t="str">
        <f>VLOOKUP(L3775,Location!$A$1:$D$157,3,FALSE)</f>
        <v>East</v>
      </c>
      <c r="Q3775" t="str">
        <f>VLOOKUP(L3775,Location!$A$1:$D$157,4,FALSE)</f>
        <v>Small Market</v>
      </c>
      <c r="R3775" t="str">
        <f>VLOOKUP(M3775,Product!$A$1:$D$14,2,FALSE)</f>
        <v>Lemon</v>
      </c>
      <c r="S3775" t="str">
        <f>VLOOKUP(M3775,Product!$A$1:$D$14,3,FALSE)</f>
        <v>Herbal Tea</v>
      </c>
      <c r="T3775" t="str">
        <f>VLOOKUP(M3775,Product!$A$1:$D$14,4,FALSE)</f>
        <v>Decaf</v>
      </c>
    </row>
    <row r="3776" spans="1:20" x14ac:dyDescent="0.3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s="2">
        <v>43373</v>
      </c>
      <c r="O3776" t="str">
        <f>VLOOKUP(L3776,Location!$A$1:$D$157,2,FALSE)</f>
        <v>Connecticut</v>
      </c>
      <c r="P3776" t="str">
        <f>VLOOKUP(L3776,Location!$A$1:$D$157,3,FALSE)</f>
        <v>East</v>
      </c>
      <c r="Q3776" t="str">
        <f>VLOOKUP(L3776,Location!$A$1:$D$157,4,FALSE)</f>
        <v>Small Market</v>
      </c>
      <c r="R3776" t="str">
        <f>VLOOKUP(M3776,Product!$A$1:$D$14,2,FALSE)</f>
        <v>Mint</v>
      </c>
      <c r="S3776" t="str">
        <f>VLOOKUP(M3776,Product!$A$1:$D$14,3,FALSE)</f>
        <v>Herbal Tea</v>
      </c>
      <c r="T3776" t="str">
        <f>VLOOKUP(M3776,Product!$A$1:$D$14,4,FALSE)</f>
        <v>Decaf</v>
      </c>
    </row>
    <row r="3777" spans="1:20" x14ac:dyDescent="0.3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s="2">
        <v>43373</v>
      </c>
      <c r="O3777" t="str">
        <f>VLOOKUP(L3777,Location!$A$1:$D$157,2,FALSE)</f>
        <v>Connecticut</v>
      </c>
      <c r="P3777" t="str">
        <f>VLOOKUP(L3777,Location!$A$1:$D$157,3,FALSE)</f>
        <v>East</v>
      </c>
      <c r="Q3777" t="str">
        <f>VLOOKUP(L3777,Location!$A$1:$D$157,4,FALSE)</f>
        <v>Small Market</v>
      </c>
      <c r="R3777" t="str">
        <f>VLOOKUP(M3777,Product!$A$1:$D$14,2,FALSE)</f>
        <v>Darjeeling</v>
      </c>
      <c r="S3777" t="str">
        <f>VLOOKUP(M3777,Product!$A$1:$D$14,3,FALSE)</f>
        <v>Tea</v>
      </c>
      <c r="T3777" t="str">
        <f>VLOOKUP(M3777,Product!$A$1:$D$14,4,FALSE)</f>
        <v>Regular</v>
      </c>
    </row>
    <row r="3778" spans="1:20" x14ac:dyDescent="0.3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s="2">
        <v>43373</v>
      </c>
      <c r="O3778" t="str">
        <f>VLOOKUP(L3778,Location!$A$1:$D$157,2,FALSE)</f>
        <v>Connecticut</v>
      </c>
      <c r="P3778" t="str">
        <f>VLOOKUP(L3778,Location!$A$1:$D$157,3,FALSE)</f>
        <v>East</v>
      </c>
      <c r="Q3778" t="str">
        <f>VLOOKUP(L3778,Location!$A$1:$D$157,4,FALSE)</f>
        <v>Small Market</v>
      </c>
      <c r="R3778" t="str">
        <f>VLOOKUP(M3778,Product!$A$1:$D$14,2,FALSE)</f>
        <v>Green Tea</v>
      </c>
      <c r="S3778" t="str">
        <f>VLOOKUP(M3778,Product!$A$1:$D$14,3,FALSE)</f>
        <v>Tea</v>
      </c>
      <c r="T3778" t="str">
        <f>VLOOKUP(M3778,Product!$A$1:$D$14,4,FALSE)</f>
        <v>Regular</v>
      </c>
    </row>
    <row r="3779" spans="1:20" x14ac:dyDescent="0.3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s="2">
        <v>43373</v>
      </c>
      <c r="O3779" t="str">
        <f>VLOOKUP(L3779,Location!$A$1:$D$157,2,FALSE)</f>
        <v>Connecticut</v>
      </c>
      <c r="P3779" t="str">
        <f>VLOOKUP(L3779,Location!$A$1:$D$157,3,FALSE)</f>
        <v>East</v>
      </c>
      <c r="Q3779" t="str">
        <f>VLOOKUP(L3779,Location!$A$1:$D$157,4,FALSE)</f>
        <v>Small Market</v>
      </c>
      <c r="R3779" t="str">
        <f>VLOOKUP(M3779,Product!$A$1:$D$14,2,FALSE)</f>
        <v>Caffe Mocha</v>
      </c>
      <c r="S3779" t="str">
        <f>VLOOKUP(M3779,Product!$A$1:$D$14,3,FALSE)</f>
        <v>Espresso</v>
      </c>
      <c r="T3779" t="str">
        <f>VLOOKUP(M3779,Product!$A$1:$D$14,4,FALSE)</f>
        <v>Regular</v>
      </c>
    </row>
    <row r="3780" spans="1:20" x14ac:dyDescent="0.3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s="2">
        <v>43373</v>
      </c>
      <c r="O3780" t="str">
        <f>VLOOKUP(L3780,Location!$A$1:$D$157,2,FALSE)</f>
        <v>Connecticut</v>
      </c>
      <c r="P3780" t="str">
        <f>VLOOKUP(L3780,Location!$A$1:$D$157,3,FALSE)</f>
        <v>East</v>
      </c>
      <c r="Q3780" t="str">
        <f>VLOOKUP(L3780,Location!$A$1:$D$157,4,FALSE)</f>
        <v>Small Market</v>
      </c>
      <c r="R3780" t="str">
        <f>VLOOKUP(M3780,Product!$A$1:$D$14,2,FALSE)</f>
        <v>Decaf Espresso</v>
      </c>
      <c r="S3780" t="str">
        <f>VLOOKUP(M3780,Product!$A$1:$D$14,3,FALSE)</f>
        <v>Espresso</v>
      </c>
      <c r="T3780" t="str">
        <f>VLOOKUP(M3780,Product!$A$1:$D$14,4,FALSE)</f>
        <v>Decaf</v>
      </c>
    </row>
    <row r="3781" spans="1:20" x14ac:dyDescent="0.3">
      <c r="A3781">
        <v>171</v>
      </c>
      <c r="B3781">
        <v>188</v>
      </c>
      <c r="C3781">
        <v>334</v>
      </c>
      <c r="D3781">
        <v>182</v>
      </c>
      <c r="E3781">
        <v>73</v>
      </c>
      <c r="F3781">
        <v>41</v>
      </c>
      <c r="G3781">
        <v>1119</v>
      </c>
      <c r="H3781">
        <v>130</v>
      </c>
      <c r="I3781">
        <v>94</v>
      </c>
      <c r="J3781">
        <v>160</v>
      </c>
      <c r="K3781">
        <v>260</v>
      </c>
      <c r="L3781">
        <v>203</v>
      </c>
      <c r="M3781">
        <v>2</v>
      </c>
      <c r="N3781" s="2">
        <v>43373</v>
      </c>
      <c r="O3781" t="str">
        <f>VLOOKUP(L3781,Location!$A$1:$D$157,2,FALSE)</f>
        <v>Connecticut</v>
      </c>
      <c r="P3781" t="str">
        <f>VLOOKUP(L3781,Location!$A$1:$D$157,3,FALSE)</f>
        <v>East</v>
      </c>
      <c r="Q3781" t="str">
        <f>VLOOKUP(L3781,Location!$A$1:$D$157,4,FALSE)</f>
        <v>Small Market</v>
      </c>
      <c r="R3781" t="str">
        <f>VLOOKUP(M3781,Product!$A$1:$D$14,2,FALSE)</f>
        <v>Columbian</v>
      </c>
      <c r="S3781" t="str">
        <f>VLOOKUP(M3781,Product!$A$1:$D$14,3,FALSE)</f>
        <v>Coffee</v>
      </c>
      <c r="T3781" t="str">
        <f>VLOOKUP(M3781,Product!$A$1:$D$14,4,FALSE)</f>
        <v>Regular</v>
      </c>
    </row>
    <row r="3782" spans="1:20" x14ac:dyDescent="0.3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s="2">
        <v>43373</v>
      </c>
      <c r="O3782" t="str">
        <f>VLOOKUP(L3782,Location!$A$1:$D$157,2,FALSE)</f>
        <v>Florida</v>
      </c>
      <c r="P3782" t="str">
        <f>VLOOKUP(L3782,Location!$A$1:$D$157,3,FALSE)</f>
        <v>East</v>
      </c>
      <c r="Q3782" t="str">
        <f>VLOOKUP(L3782,Location!$A$1:$D$157,4,FALSE)</f>
        <v>Major Market</v>
      </c>
      <c r="R3782" t="str">
        <f>VLOOKUP(M3782,Product!$A$1:$D$14,2,FALSE)</f>
        <v>Chamomile</v>
      </c>
      <c r="S3782" t="str">
        <f>VLOOKUP(M3782,Product!$A$1:$D$14,3,FALSE)</f>
        <v>Herbal Tea</v>
      </c>
      <c r="T3782" t="str">
        <f>VLOOKUP(M3782,Product!$A$1:$D$14,4,FALSE)</f>
        <v>Decaf</v>
      </c>
    </row>
    <row r="3783" spans="1:20" x14ac:dyDescent="0.3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s="2">
        <v>43373</v>
      </c>
      <c r="O3783" t="str">
        <f>VLOOKUP(L3783,Location!$A$1:$D$157,2,FALSE)</f>
        <v>Florida</v>
      </c>
      <c r="P3783" t="str">
        <f>VLOOKUP(L3783,Location!$A$1:$D$157,3,FALSE)</f>
        <v>East</v>
      </c>
      <c r="Q3783" t="str">
        <f>VLOOKUP(L3783,Location!$A$1:$D$157,4,FALSE)</f>
        <v>Major Market</v>
      </c>
      <c r="R3783" t="str">
        <f>VLOOKUP(M3783,Product!$A$1:$D$14,2,FALSE)</f>
        <v>Lemon</v>
      </c>
      <c r="S3783" t="str">
        <f>VLOOKUP(M3783,Product!$A$1:$D$14,3,FALSE)</f>
        <v>Herbal Tea</v>
      </c>
      <c r="T3783" t="str">
        <f>VLOOKUP(M3783,Product!$A$1:$D$14,4,FALSE)</f>
        <v>Decaf</v>
      </c>
    </row>
    <row r="3784" spans="1:20" x14ac:dyDescent="0.3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s="2">
        <v>43373</v>
      </c>
      <c r="O3784" t="str">
        <f>VLOOKUP(L3784,Location!$A$1:$D$157,2,FALSE)</f>
        <v>Florida</v>
      </c>
      <c r="P3784" t="str">
        <f>VLOOKUP(L3784,Location!$A$1:$D$157,3,FALSE)</f>
        <v>East</v>
      </c>
      <c r="Q3784" t="str">
        <f>VLOOKUP(L3784,Location!$A$1:$D$157,4,FALSE)</f>
        <v>Major Market</v>
      </c>
      <c r="R3784" t="str">
        <f>VLOOKUP(M3784,Product!$A$1:$D$14,2,FALSE)</f>
        <v>Mint</v>
      </c>
      <c r="S3784" t="str">
        <f>VLOOKUP(M3784,Product!$A$1:$D$14,3,FALSE)</f>
        <v>Herbal Tea</v>
      </c>
      <c r="T3784" t="str">
        <f>VLOOKUP(M3784,Product!$A$1:$D$14,4,FALSE)</f>
        <v>Decaf</v>
      </c>
    </row>
    <row r="3785" spans="1:20" x14ac:dyDescent="0.3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s="2">
        <v>43373</v>
      </c>
      <c r="O3785" t="str">
        <f>VLOOKUP(L3785,Location!$A$1:$D$157,2,FALSE)</f>
        <v>Florida</v>
      </c>
      <c r="P3785" t="str">
        <f>VLOOKUP(L3785,Location!$A$1:$D$157,3,FALSE)</f>
        <v>East</v>
      </c>
      <c r="Q3785" t="str">
        <f>VLOOKUP(L3785,Location!$A$1:$D$157,4,FALSE)</f>
        <v>Major Market</v>
      </c>
      <c r="R3785" t="str">
        <f>VLOOKUP(M3785,Product!$A$1:$D$14,2,FALSE)</f>
        <v>Darjeeling</v>
      </c>
      <c r="S3785" t="str">
        <f>VLOOKUP(M3785,Product!$A$1:$D$14,3,FALSE)</f>
        <v>Tea</v>
      </c>
      <c r="T3785" t="str">
        <f>VLOOKUP(M3785,Product!$A$1:$D$14,4,FALSE)</f>
        <v>Regular</v>
      </c>
    </row>
    <row r="3786" spans="1:20" x14ac:dyDescent="0.3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s="2">
        <v>43373</v>
      </c>
      <c r="O3786" t="str">
        <f>VLOOKUP(L3786,Location!$A$1:$D$157,2,FALSE)</f>
        <v>Florida</v>
      </c>
      <c r="P3786" t="str">
        <f>VLOOKUP(L3786,Location!$A$1:$D$157,3,FALSE)</f>
        <v>East</v>
      </c>
      <c r="Q3786" t="str">
        <f>VLOOKUP(L3786,Location!$A$1:$D$157,4,FALSE)</f>
        <v>Major Market</v>
      </c>
      <c r="R3786" t="str">
        <f>VLOOKUP(M3786,Product!$A$1:$D$14,2,FALSE)</f>
        <v>Green Tea</v>
      </c>
      <c r="S3786" t="str">
        <f>VLOOKUP(M3786,Product!$A$1:$D$14,3,FALSE)</f>
        <v>Tea</v>
      </c>
      <c r="T3786" t="str">
        <f>VLOOKUP(M3786,Product!$A$1:$D$14,4,FALSE)</f>
        <v>Regular</v>
      </c>
    </row>
    <row r="3787" spans="1:20" x14ac:dyDescent="0.3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s="2">
        <v>43373</v>
      </c>
      <c r="O3787" t="str">
        <f>VLOOKUP(L3787,Location!$A$1:$D$157,2,FALSE)</f>
        <v>Florida</v>
      </c>
      <c r="P3787" t="str">
        <f>VLOOKUP(L3787,Location!$A$1:$D$157,3,FALSE)</f>
        <v>East</v>
      </c>
      <c r="Q3787" t="str">
        <f>VLOOKUP(L3787,Location!$A$1:$D$157,4,FALSE)</f>
        <v>Major Market</v>
      </c>
      <c r="R3787" t="str">
        <f>VLOOKUP(M3787,Product!$A$1:$D$14,2,FALSE)</f>
        <v>Caffe Mocha</v>
      </c>
      <c r="S3787" t="str">
        <f>VLOOKUP(M3787,Product!$A$1:$D$14,3,FALSE)</f>
        <v>Espresso</v>
      </c>
      <c r="T3787" t="str">
        <f>VLOOKUP(M3787,Product!$A$1:$D$14,4,FALSE)</f>
        <v>Regular</v>
      </c>
    </row>
    <row r="3788" spans="1:20" x14ac:dyDescent="0.3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2">
        <v>43373</v>
      </c>
      <c r="O3788" t="str">
        <f>VLOOKUP(L3788,Location!$A$1:$D$157,2,FALSE)</f>
        <v>Florida</v>
      </c>
      <c r="P3788" t="str">
        <f>VLOOKUP(L3788,Location!$A$1:$D$157,3,FALSE)</f>
        <v>East</v>
      </c>
      <c r="Q3788" t="str">
        <f>VLOOKUP(L3788,Location!$A$1:$D$157,4,FALSE)</f>
        <v>Major Market</v>
      </c>
      <c r="R3788" t="str">
        <f>VLOOKUP(M3788,Product!$A$1:$D$14,2,FALSE)</f>
        <v>Decaf Espresso</v>
      </c>
      <c r="S3788" t="str">
        <f>VLOOKUP(M3788,Product!$A$1:$D$14,3,FALSE)</f>
        <v>Espresso</v>
      </c>
      <c r="T3788" t="str">
        <f>VLOOKUP(M3788,Product!$A$1:$D$14,4,FALSE)</f>
        <v>Decaf</v>
      </c>
    </row>
    <row r="3789" spans="1:20" x14ac:dyDescent="0.3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s="2">
        <v>43373</v>
      </c>
      <c r="O3789" t="str">
        <f>VLOOKUP(L3789,Location!$A$1:$D$157,2,FALSE)</f>
        <v>Florida</v>
      </c>
      <c r="P3789" t="str">
        <f>VLOOKUP(L3789,Location!$A$1:$D$157,3,FALSE)</f>
        <v>East</v>
      </c>
      <c r="Q3789" t="str">
        <f>VLOOKUP(L3789,Location!$A$1:$D$157,4,FALSE)</f>
        <v>Major Market</v>
      </c>
      <c r="R3789" t="str">
        <f>VLOOKUP(M3789,Product!$A$1:$D$14,2,FALSE)</f>
        <v>Columbian</v>
      </c>
      <c r="S3789" t="str">
        <f>VLOOKUP(M3789,Product!$A$1:$D$14,3,FALSE)</f>
        <v>Coffee</v>
      </c>
      <c r="T3789" t="str">
        <f>VLOOKUP(M3789,Product!$A$1:$D$14,4,FALSE)</f>
        <v>Regular</v>
      </c>
    </row>
    <row r="3790" spans="1:20" x14ac:dyDescent="0.3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s="2">
        <v>43373</v>
      </c>
      <c r="O3790" t="str">
        <f>VLOOKUP(L3790,Location!$A$1:$D$157,2,FALSE)</f>
        <v>Florida</v>
      </c>
      <c r="P3790" t="str">
        <f>VLOOKUP(L3790,Location!$A$1:$D$157,3,FALSE)</f>
        <v>East</v>
      </c>
      <c r="Q3790" t="str">
        <f>VLOOKUP(L3790,Location!$A$1:$D$157,4,FALSE)</f>
        <v>Major Market</v>
      </c>
      <c r="R3790" t="str">
        <f>VLOOKUP(M3790,Product!$A$1:$D$14,2,FALSE)</f>
        <v>Decaf Irish Cream</v>
      </c>
      <c r="S3790" t="str">
        <f>VLOOKUP(M3790,Product!$A$1:$D$14,3,FALSE)</f>
        <v>Coffee</v>
      </c>
      <c r="T3790" t="str">
        <f>VLOOKUP(M3790,Product!$A$1:$D$14,4,FALSE)</f>
        <v>Decaf</v>
      </c>
    </row>
    <row r="3791" spans="1:20" x14ac:dyDescent="0.3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s="2">
        <v>43373</v>
      </c>
      <c r="O3791" t="str">
        <f>VLOOKUP(L3791,Location!$A$1:$D$157,2,FALSE)</f>
        <v>Massachusetts</v>
      </c>
      <c r="P3791" t="str">
        <f>VLOOKUP(L3791,Location!$A$1:$D$157,3,FALSE)</f>
        <v>East</v>
      </c>
      <c r="Q3791" t="str">
        <f>VLOOKUP(L3791,Location!$A$1:$D$157,4,FALSE)</f>
        <v>Major Market</v>
      </c>
      <c r="R3791" t="str">
        <f>VLOOKUP(M3791,Product!$A$1:$D$14,2,FALSE)</f>
        <v>Lemon</v>
      </c>
      <c r="S3791" t="str">
        <f>VLOOKUP(M3791,Product!$A$1:$D$14,3,FALSE)</f>
        <v>Herbal Tea</v>
      </c>
      <c r="T3791" t="str">
        <f>VLOOKUP(M3791,Product!$A$1:$D$14,4,FALSE)</f>
        <v>Decaf</v>
      </c>
    </row>
    <row r="3792" spans="1:20" x14ac:dyDescent="0.3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s="2">
        <v>43373</v>
      </c>
      <c r="O3792" t="str">
        <f>VLOOKUP(L3792,Location!$A$1:$D$157,2,FALSE)</f>
        <v>Massachusetts</v>
      </c>
      <c r="P3792" t="str">
        <f>VLOOKUP(L3792,Location!$A$1:$D$157,3,FALSE)</f>
        <v>East</v>
      </c>
      <c r="Q3792" t="str">
        <f>VLOOKUP(L3792,Location!$A$1:$D$157,4,FALSE)</f>
        <v>Major Market</v>
      </c>
      <c r="R3792" t="str">
        <f>VLOOKUP(M3792,Product!$A$1:$D$14,2,FALSE)</f>
        <v>Darjeeling</v>
      </c>
      <c r="S3792" t="str">
        <f>VLOOKUP(M3792,Product!$A$1:$D$14,3,FALSE)</f>
        <v>Tea</v>
      </c>
      <c r="T3792" t="str">
        <f>VLOOKUP(M3792,Product!$A$1:$D$14,4,FALSE)</f>
        <v>Regular</v>
      </c>
    </row>
    <row r="3793" spans="1:20" x14ac:dyDescent="0.3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s="2">
        <v>43373</v>
      </c>
      <c r="O3793" t="str">
        <f>VLOOKUP(L3793,Location!$A$1:$D$157,2,FALSE)</f>
        <v>Massachusetts</v>
      </c>
      <c r="P3793" t="str">
        <f>VLOOKUP(L3793,Location!$A$1:$D$157,3,FALSE)</f>
        <v>East</v>
      </c>
      <c r="Q3793" t="str">
        <f>VLOOKUP(L3793,Location!$A$1:$D$157,4,FALSE)</f>
        <v>Major Market</v>
      </c>
      <c r="R3793" t="str">
        <f>VLOOKUP(M3793,Product!$A$1:$D$14,2,FALSE)</f>
        <v>Green Tea</v>
      </c>
      <c r="S3793" t="str">
        <f>VLOOKUP(M3793,Product!$A$1:$D$14,3,FALSE)</f>
        <v>Tea</v>
      </c>
      <c r="T3793" t="str">
        <f>VLOOKUP(M3793,Product!$A$1:$D$14,4,FALSE)</f>
        <v>Regular</v>
      </c>
    </row>
    <row r="3794" spans="1:20" x14ac:dyDescent="0.3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s="2">
        <v>43373</v>
      </c>
      <c r="O3794" t="str">
        <f>VLOOKUP(L3794,Location!$A$1:$D$157,2,FALSE)</f>
        <v>Massachusetts</v>
      </c>
      <c r="P3794" t="str">
        <f>VLOOKUP(L3794,Location!$A$1:$D$157,3,FALSE)</f>
        <v>East</v>
      </c>
      <c r="Q3794" t="str">
        <f>VLOOKUP(L3794,Location!$A$1:$D$157,4,FALSE)</f>
        <v>Major Market</v>
      </c>
      <c r="R3794" t="str">
        <f>VLOOKUP(M3794,Product!$A$1:$D$14,2,FALSE)</f>
        <v>Caffe Mocha</v>
      </c>
      <c r="S3794" t="str">
        <f>VLOOKUP(M3794,Product!$A$1:$D$14,3,FALSE)</f>
        <v>Espresso</v>
      </c>
      <c r="T3794" t="str">
        <f>VLOOKUP(M3794,Product!$A$1:$D$14,4,FALSE)</f>
        <v>Regular</v>
      </c>
    </row>
    <row r="3795" spans="1:20" x14ac:dyDescent="0.3">
      <c r="A3795">
        <v>137</v>
      </c>
      <c r="B3795">
        <v>161</v>
      </c>
      <c r="C3795">
        <v>343</v>
      </c>
      <c r="D3795">
        <v>175</v>
      </c>
      <c r="E3795">
        <v>69</v>
      </c>
      <c r="F3795">
        <v>45</v>
      </c>
      <c r="G3795">
        <v>1267</v>
      </c>
      <c r="H3795">
        <v>120</v>
      </c>
      <c r="I3795">
        <v>119</v>
      </c>
      <c r="J3795">
        <v>160</v>
      </c>
      <c r="K3795">
        <v>300</v>
      </c>
      <c r="L3795">
        <v>508</v>
      </c>
      <c r="M3795">
        <v>7</v>
      </c>
      <c r="N3795" s="2">
        <v>43373</v>
      </c>
      <c r="O3795" t="str">
        <f>VLOOKUP(L3795,Location!$A$1:$D$157,2,FALSE)</f>
        <v>Massachusetts</v>
      </c>
      <c r="P3795" t="str">
        <f>VLOOKUP(L3795,Location!$A$1:$D$157,3,FALSE)</f>
        <v>East</v>
      </c>
      <c r="Q3795" t="str">
        <f>VLOOKUP(L3795,Location!$A$1:$D$157,4,FALSE)</f>
        <v>Major Market</v>
      </c>
      <c r="R3795" t="str">
        <f>VLOOKUP(M3795,Product!$A$1:$D$14,2,FALSE)</f>
        <v>Regular Espresso</v>
      </c>
      <c r="S3795" t="str">
        <f>VLOOKUP(M3795,Product!$A$1:$D$14,3,FALSE)</f>
        <v>Espresso</v>
      </c>
      <c r="T3795" t="str">
        <f>VLOOKUP(M3795,Product!$A$1:$D$14,4,FALSE)</f>
        <v>Regular</v>
      </c>
    </row>
    <row r="3796" spans="1:20" x14ac:dyDescent="0.3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s="2">
        <v>43373</v>
      </c>
      <c r="O3796" t="str">
        <f>VLOOKUP(L3796,Location!$A$1:$D$157,2,FALSE)</f>
        <v>Massachusetts</v>
      </c>
      <c r="P3796" t="str">
        <f>VLOOKUP(L3796,Location!$A$1:$D$157,3,FALSE)</f>
        <v>East</v>
      </c>
      <c r="Q3796" t="str">
        <f>VLOOKUP(L3796,Location!$A$1:$D$157,4,FALSE)</f>
        <v>Major Market</v>
      </c>
      <c r="R3796" t="str">
        <f>VLOOKUP(M3796,Product!$A$1:$D$14,2,FALSE)</f>
        <v>Columbian</v>
      </c>
      <c r="S3796" t="str">
        <f>VLOOKUP(M3796,Product!$A$1:$D$14,3,FALSE)</f>
        <v>Coffee</v>
      </c>
      <c r="T3796" t="str">
        <f>VLOOKUP(M3796,Product!$A$1:$D$14,4,FALSE)</f>
        <v>Regular</v>
      </c>
    </row>
    <row r="3797" spans="1:20" x14ac:dyDescent="0.3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s="2">
        <v>43373</v>
      </c>
      <c r="O3797" t="str">
        <f>VLOOKUP(L3797,Location!$A$1:$D$157,2,FALSE)</f>
        <v>New Hampshire</v>
      </c>
      <c r="P3797" t="str">
        <f>VLOOKUP(L3797,Location!$A$1:$D$157,3,FALSE)</f>
        <v>East</v>
      </c>
      <c r="Q3797" t="str">
        <f>VLOOKUP(L3797,Location!$A$1:$D$157,4,FALSE)</f>
        <v>Small Market</v>
      </c>
      <c r="R3797" t="str">
        <f>VLOOKUP(M3797,Product!$A$1:$D$14,2,FALSE)</f>
        <v>Lemon</v>
      </c>
      <c r="S3797" t="str">
        <f>VLOOKUP(M3797,Product!$A$1:$D$14,3,FALSE)</f>
        <v>Herbal Tea</v>
      </c>
      <c r="T3797" t="str">
        <f>VLOOKUP(M3797,Product!$A$1:$D$14,4,FALSE)</f>
        <v>Decaf</v>
      </c>
    </row>
    <row r="3798" spans="1:20" x14ac:dyDescent="0.3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s="2">
        <v>43373</v>
      </c>
      <c r="O3798" t="str">
        <f>VLOOKUP(L3798,Location!$A$1:$D$157,2,FALSE)</f>
        <v>New Hampshire</v>
      </c>
      <c r="P3798" t="str">
        <f>VLOOKUP(L3798,Location!$A$1:$D$157,3,FALSE)</f>
        <v>East</v>
      </c>
      <c r="Q3798" t="str">
        <f>VLOOKUP(L3798,Location!$A$1:$D$157,4,FALSE)</f>
        <v>Small Market</v>
      </c>
      <c r="R3798" t="str">
        <f>VLOOKUP(M3798,Product!$A$1:$D$14,2,FALSE)</f>
        <v>Darjeeling</v>
      </c>
      <c r="S3798" t="str">
        <f>VLOOKUP(M3798,Product!$A$1:$D$14,3,FALSE)</f>
        <v>Tea</v>
      </c>
      <c r="T3798" t="str">
        <f>VLOOKUP(M3798,Product!$A$1:$D$14,4,FALSE)</f>
        <v>Regular</v>
      </c>
    </row>
    <row r="3799" spans="1:20" x14ac:dyDescent="0.3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2">
        <v>43373</v>
      </c>
      <c r="O3799" t="str">
        <f>VLOOKUP(L3799,Location!$A$1:$D$157,2,FALSE)</f>
        <v>New Hampshire</v>
      </c>
      <c r="P3799" t="str">
        <f>VLOOKUP(L3799,Location!$A$1:$D$157,3,FALSE)</f>
        <v>East</v>
      </c>
      <c r="Q3799" t="str">
        <f>VLOOKUP(L3799,Location!$A$1:$D$157,4,FALSE)</f>
        <v>Small Market</v>
      </c>
      <c r="R3799" t="str">
        <f>VLOOKUP(M3799,Product!$A$1:$D$14,2,FALSE)</f>
        <v>Green Tea</v>
      </c>
      <c r="S3799" t="str">
        <f>VLOOKUP(M3799,Product!$A$1:$D$14,3,FALSE)</f>
        <v>Tea</v>
      </c>
      <c r="T3799" t="str">
        <f>VLOOKUP(M3799,Product!$A$1:$D$14,4,FALSE)</f>
        <v>Regular</v>
      </c>
    </row>
    <row r="3800" spans="1:20" x14ac:dyDescent="0.3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s="2">
        <v>43373</v>
      </c>
      <c r="O3800" t="str">
        <f>VLOOKUP(L3800,Location!$A$1:$D$157,2,FALSE)</f>
        <v>New Hampshire</v>
      </c>
      <c r="P3800" t="str">
        <f>VLOOKUP(L3800,Location!$A$1:$D$157,3,FALSE)</f>
        <v>East</v>
      </c>
      <c r="Q3800" t="str">
        <f>VLOOKUP(L3800,Location!$A$1:$D$157,4,FALSE)</f>
        <v>Small Market</v>
      </c>
      <c r="R3800" t="str">
        <f>VLOOKUP(M3800,Product!$A$1:$D$14,2,FALSE)</f>
        <v>Caffe Mocha</v>
      </c>
      <c r="S3800" t="str">
        <f>VLOOKUP(M3800,Product!$A$1:$D$14,3,FALSE)</f>
        <v>Espresso</v>
      </c>
      <c r="T3800" t="str">
        <f>VLOOKUP(M3800,Product!$A$1:$D$14,4,FALSE)</f>
        <v>Regular</v>
      </c>
    </row>
    <row r="3801" spans="1:20" x14ac:dyDescent="0.3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s="2">
        <v>43373</v>
      </c>
      <c r="O3801" t="str">
        <f>VLOOKUP(L3801,Location!$A$1:$D$157,2,FALSE)</f>
        <v>New Hampshire</v>
      </c>
      <c r="P3801" t="str">
        <f>VLOOKUP(L3801,Location!$A$1:$D$157,3,FALSE)</f>
        <v>East</v>
      </c>
      <c r="Q3801" t="str">
        <f>VLOOKUP(L3801,Location!$A$1:$D$157,4,FALSE)</f>
        <v>Small Market</v>
      </c>
      <c r="R3801" t="str">
        <f>VLOOKUP(M3801,Product!$A$1:$D$14,2,FALSE)</f>
        <v>Regular Espresso</v>
      </c>
      <c r="S3801" t="str">
        <f>VLOOKUP(M3801,Product!$A$1:$D$14,3,FALSE)</f>
        <v>Espresso</v>
      </c>
      <c r="T3801" t="str">
        <f>VLOOKUP(M3801,Product!$A$1:$D$14,4,FALSE)</f>
        <v>Regular</v>
      </c>
    </row>
    <row r="3802" spans="1:20" x14ac:dyDescent="0.3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s="2">
        <v>43373</v>
      </c>
      <c r="O3802" t="str">
        <f>VLOOKUP(L3802,Location!$A$1:$D$157,2,FALSE)</f>
        <v>New Hampshire</v>
      </c>
      <c r="P3802" t="str">
        <f>VLOOKUP(L3802,Location!$A$1:$D$157,3,FALSE)</f>
        <v>East</v>
      </c>
      <c r="Q3802" t="str">
        <f>VLOOKUP(L3802,Location!$A$1:$D$157,4,FALSE)</f>
        <v>Small Market</v>
      </c>
      <c r="R3802" t="str">
        <f>VLOOKUP(M3802,Product!$A$1:$D$14,2,FALSE)</f>
        <v>Amaretto</v>
      </c>
      <c r="S3802" t="str">
        <f>VLOOKUP(M3802,Product!$A$1:$D$14,3,FALSE)</f>
        <v>Coffee</v>
      </c>
      <c r="T3802" t="str">
        <f>VLOOKUP(M3802,Product!$A$1:$D$14,4,FALSE)</f>
        <v>Regular</v>
      </c>
    </row>
    <row r="3803" spans="1:20" x14ac:dyDescent="0.3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s="2">
        <v>43373</v>
      </c>
      <c r="O3803" t="str">
        <f>VLOOKUP(L3803,Location!$A$1:$D$157,2,FALSE)</f>
        <v>New Hampshire</v>
      </c>
      <c r="P3803" t="str">
        <f>VLOOKUP(L3803,Location!$A$1:$D$157,3,FALSE)</f>
        <v>East</v>
      </c>
      <c r="Q3803" t="str">
        <f>VLOOKUP(L3803,Location!$A$1:$D$157,4,FALSE)</f>
        <v>Small Market</v>
      </c>
      <c r="R3803" t="str">
        <f>VLOOKUP(M3803,Product!$A$1:$D$14,2,FALSE)</f>
        <v>Columbian</v>
      </c>
      <c r="S3803" t="str">
        <f>VLOOKUP(M3803,Product!$A$1:$D$14,3,FALSE)</f>
        <v>Coffee</v>
      </c>
      <c r="T3803" t="str">
        <f>VLOOKUP(M3803,Product!$A$1:$D$14,4,FALSE)</f>
        <v>Regular</v>
      </c>
    </row>
    <row r="3804" spans="1:20" x14ac:dyDescent="0.3">
      <c r="A3804">
        <v>191</v>
      </c>
      <c r="B3804">
        <v>258</v>
      </c>
      <c r="C3804">
        <v>547</v>
      </c>
      <c r="D3804">
        <v>217</v>
      </c>
      <c r="E3804">
        <v>129</v>
      </c>
      <c r="F3804">
        <v>96</v>
      </c>
      <c r="G3804">
        <v>1622</v>
      </c>
      <c r="H3804">
        <v>70</v>
      </c>
      <c r="I3804">
        <v>132</v>
      </c>
      <c r="J3804">
        <v>150</v>
      </c>
      <c r="K3804">
        <v>290</v>
      </c>
      <c r="L3804">
        <v>585</v>
      </c>
      <c r="M3804">
        <v>9</v>
      </c>
      <c r="N3804" s="2">
        <v>43373</v>
      </c>
      <c r="O3804" t="str">
        <f>VLOOKUP(L3804,Location!$A$1:$D$157,2,FALSE)</f>
        <v>New York</v>
      </c>
      <c r="P3804" t="str">
        <f>VLOOKUP(L3804,Location!$A$1:$D$157,3,FALSE)</f>
        <v>East</v>
      </c>
      <c r="Q3804" t="str">
        <f>VLOOKUP(L3804,Location!$A$1:$D$157,4,FALSE)</f>
        <v>Major Market</v>
      </c>
      <c r="R3804" t="str">
        <f>VLOOKUP(M3804,Product!$A$1:$D$14,2,FALSE)</f>
        <v>Lemon</v>
      </c>
      <c r="S3804" t="str">
        <f>VLOOKUP(M3804,Product!$A$1:$D$14,3,FALSE)</f>
        <v>Herbal Tea</v>
      </c>
      <c r="T3804" t="str">
        <f>VLOOKUP(M3804,Product!$A$1:$D$14,4,FALSE)</f>
        <v>Decaf</v>
      </c>
    </row>
    <row r="3805" spans="1:20" x14ac:dyDescent="0.3">
      <c r="A3805">
        <v>-252</v>
      </c>
      <c r="B3805">
        <v>-75</v>
      </c>
      <c r="C3805">
        <v>175</v>
      </c>
      <c r="D3805">
        <v>242</v>
      </c>
      <c r="E3805">
        <v>95</v>
      </c>
      <c r="F3805">
        <v>74</v>
      </c>
      <c r="G3805">
        <v>4360</v>
      </c>
      <c r="H3805">
        <v>-100</v>
      </c>
      <c r="I3805">
        <v>161</v>
      </c>
      <c r="J3805">
        <v>-50</v>
      </c>
      <c r="K3805">
        <v>80</v>
      </c>
      <c r="L3805">
        <v>631</v>
      </c>
      <c r="M3805">
        <v>10</v>
      </c>
      <c r="N3805" s="2">
        <v>43373</v>
      </c>
      <c r="O3805" t="str">
        <f>VLOOKUP(L3805,Location!$A$1:$D$157,2,FALSE)</f>
        <v>New York</v>
      </c>
      <c r="P3805" t="str">
        <f>VLOOKUP(L3805,Location!$A$1:$D$157,3,FALSE)</f>
        <v>East</v>
      </c>
      <c r="Q3805" t="str">
        <f>VLOOKUP(L3805,Location!$A$1:$D$157,4,FALSE)</f>
        <v>Major Market</v>
      </c>
      <c r="R3805" t="str">
        <f>VLOOKUP(M3805,Product!$A$1:$D$14,2,FALSE)</f>
        <v>Mint</v>
      </c>
      <c r="S3805" t="str">
        <f>VLOOKUP(M3805,Product!$A$1:$D$14,3,FALSE)</f>
        <v>Herbal Tea</v>
      </c>
      <c r="T3805" t="str">
        <f>VLOOKUP(M3805,Product!$A$1:$D$14,4,FALSE)</f>
        <v>Decaf</v>
      </c>
    </row>
    <row r="3806" spans="1:20" x14ac:dyDescent="0.3">
      <c r="A3806">
        <v>171</v>
      </c>
      <c r="B3806">
        <v>157</v>
      </c>
      <c r="C3806">
        <v>282</v>
      </c>
      <c r="D3806">
        <v>102</v>
      </c>
      <c r="E3806">
        <v>42</v>
      </c>
      <c r="F3806">
        <v>30</v>
      </c>
      <c r="G3806">
        <v>971</v>
      </c>
      <c r="H3806">
        <v>140</v>
      </c>
      <c r="I3806">
        <v>99</v>
      </c>
      <c r="J3806">
        <v>170</v>
      </c>
      <c r="K3806">
        <v>280</v>
      </c>
      <c r="L3806">
        <v>585</v>
      </c>
      <c r="M3806">
        <v>11</v>
      </c>
      <c r="N3806" s="2">
        <v>43373</v>
      </c>
      <c r="O3806" t="str">
        <f>VLOOKUP(L3806,Location!$A$1:$D$157,2,FALSE)</f>
        <v>New York</v>
      </c>
      <c r="P3806" t="str">
        <f>VLOOKUP(L3806,Location!$A$1:$D$157,3,FALSE)</f>
        <v>East</v>
      </c>
      <c r="Q3806" t="str">
        <f>VLOOKUP(L3806,Location!$A$1:$D$157,4,FALSE)</f>
        <v>Major Market</v>
      </c>
      <c r="R3806" t="str">
        <f>VLOOKUP(M3806,Product!$A$1:$D$14,2,FALSE)</f>
        <v>Darjeeling</v>
      </c>
      <c r="S3806" t="str">
        <f>VLOOKUP(M3806,Product!$A$1:$D$14,3,FALSE)</f>
        <v>Tea</v>
      </c>
      <c r="T3806" t="str">
        <f>VLOOKUP(M3806,Product!$A$1:$D$14,4,FALSE)</f>
        <v>Regular</v>
      </c>
    </row>
    <row r="3807" spans="1:20" x14ac:dyDescent="0.3">
      <c r="A3807">
        <v>199</v>
      </c>
      <c r="B3807">
        <v>179</v>
      </c>
      <c r="C3807">
        <v>322</v>
      </c>
      <c r="D3807">
        <v>119</v>
      </c>
      <c r="E3807">
        <v>45</v>
      </c>
      <c r="F3807">
        <v>34</v>
      </c>
      <c r="G3807">
        <v>915</v>
      </c>
      <c r="H3807">
        <v>160</v>
      </c>
      <c r="I3807">
        <v>184</v>
      </c>
      <c r="J3807">
        <v>190</v>
      </c>
      <c r="K3807">
        <v>320</v>
      </c>
      <c r="L3807">
        <v>718</v>
      </c>
      <c r="M3807">
        <v>12</v>
      </c>
      <c r="N3807" s="2">
        <v>43373</v>
      </c>
      <c r="O3807" t="str">
        <f>VLOOKUP(L3807,Location!$A$1:$D$157,2,FALSE)</f>
        <v>New York</v>
      </c>
      <c r="P3807" t="str">
        <f>VLOOKUP(L3807,Location!$A$1:$D$157,3,FALSE)</f>
        <v>East</v>
      </c>
      <c r="Q3807" t="str">
        <f>VLOOKUP(L3807,Location!$A$1:$D$157,4,FALSE)</f>
        <v>Major Market</v>
      </c>
      <c r="R3807" t="str">
        <f>VLOOKUP(M3807,Product!$A$1:$D$14,2,FALSE)</f>
        <v>Earl Grey</v>
      </c>
      <c r="S3807" t="str">
        <f>VLOOKUP(M3807,Product!$A$1:$D$14,3,FALSE)</f>
        <v>Tea</v>
      </c>
      <c r="T3807" t="str">
        <f>VLOOKUP(M3807,Product!$A$1:$D$14,4,FALSE)</f>
        <v>Regular</v>
      </c>
    </row>
    <row r="3808" spans="1:20" x14ac:dyDescent="0.3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s="2">
        <v>43373</v>
      </c>
      <c r="O3808" t="str">
        <f>VLOOKUP(L3808,Location!$A$1:$D$157,2,FALSE)</f>
        <v>New York</v>
      </c>
      <c r="P3808" t="str">
        <f>VLOOKUP(L3808,Location!$A$1:$D$157,3,FALSE)</f>
        <v>East</v>
      </c>
      <c r="Q3808" t="str">
        <f>VLOOKUP(L3808,Location!$A$1:$D$157,4,FALSE)</f>
        <v>Major Market</v>
      </c>
      <c r="R3808" t="str">
        <f>VLOOKUP(M3808,Product!$A$1:$D$14,2,FALSE)</f>
        <v>Green Tea</v>
      </c>
      <c r="S3808" t="str">
        <f>VLOOKUP(M3808,Product!$A$1:$D$14,3,FALSE)</f>
        <v>Tea</v>
      </c>
      <c r="T3808" t="str">
        <f>VLOOKUP(M3808,Product!$A$1:$D$14,4,FALSE)</f>
        <v>Regular</v>
      </c>
    </row>
    <row r="3809" spans="1:20" x14ac:dyDescent="0.3">
      <c r="A3809">
        <v>-300</v>
      </c>
      <c r="B3809">
        <v>-56</v>
      </c>
      <c r="C3809">
        <v>74</v>
      </c>
      <c r="D3809">
        <v>114</v>
      </c>
      <c r="E3809">
        <v>146</v>
      </c>
      <c r="F3809">
        <v>113</v>
      </c>
      <c r="G3809">
        <v>3142</v>
      </c>
      <c r="H3809">
        <v>-170</v>
      </c>
      <c r="I3809">
        <v>98</v>
      </c>
      <c r="J3809">
        <v>-60</v>
      </c>
      <c r="K3809">
        <v>50</v>
      </c>
      <c r="L3809">
        <v>914</v>
      </c>
      <c r="M3809">
        <v>5</v>
      </c>
      <c r="N3809" s="2">
        <v>43373</v>
      </c>
      <c r="O3809" t="str">
        <f>VLOOKUP(L3809,Location!$A$1:$D$157,2,FALSE)</f>
        <v>New York</v>
      </c>
      <c r="P3809" t="str">
        <f>VLOOKUP(L3809,Location!$A$1:$D$157,3,FALSE)</f>
        <v>East</v>
      </c>
      <c r="Q3809" t="str">
        <f>VLOOKUP(L3809,Location!$A$1:$D$157,4,FALSE)</f>
        <v>Major Market</v>
      </c>
      <c r="R3809" t="str">
        <f>VLOOKUP(M3809,Product!$A$1:$D$14,2,FALSE)</f>
        <v>Caffe Mocha</v>
      </c>
      <c r="S3809" t="str">
        <f>VLOOKUP(M3809,Product!$A$1:$D$14,3,FALSE)</f>
        <v>Espresso</v>
      </c>
      <c r="T3809" t="str">
        <f>VLOOKUP(M3809,Product!$A$1:$D$14,4,FALSE)</f>
        <v>Regular</v>
      </c>
    </row>
    <row r="3810" spans="1:20" x14ac:dyDescent="0.3">
      <c r="A3810">
        <v>646</v>
      </c>
      <c r="B3810">
        <v>526</v>
      </c>
      <c r="C3810">
        <v>815</v>
      </c>
      <c r="D3810">
        <v>203</v>
      </c>
      <c r="E3810">
        <v>91</v>
      </c>
      <c r="F3810">
        <v>66</v>
      </c>
      <c r="G3810">
        <v>1197</v>
      </c>
      <c r="H3810">
        <v>450</v>
      </c>
      <c r="I3810">
        <v>200</v>
      </c>
      <c r="J3810">
        <v>510</v>
      </c>
      <c r="K3810">
        <v>720</v>
      </c>
      <c r="L3810">
        <v>212</v>
      </c>
      <c r="M3810">
        <v>7</v>
      </c>
      <c r="N3810" s="2">
        <v>43373</v>
      </c>
      <c r="O3810" t="str">
        <f>VLOOKUP(L3810,Location!$A$1:$D$157,2,FALSE)</f>
        <v>New York</v>
      </c>
      <c r="P3810" t="str">
        <f>VLOOKUP(L3810,Location!$A$1:$D$157,3,FALSE)</f>
        <v>East</v>
      </c>
      <c r="Q3810" t="str">
        <f>VLOOKUP(L3810,Location!$A$1:$D$157,4,FALSE)</f>
        <v>Major Market</v>
      </c>
      <c r="R3810" t="str">
        <f>VLOOKUP(M3810,Product!$A$1:$D$14,2,FALSE)</f>
        <v>Regular Espresso</v>
      </c>
      <c r="S3810" t="str">
        <f>VLOOKUP(M3810,Product!$A$1:$D$14,3,FALSE)</f>
        <v>Espresso</v>
      </c>
      <c r="T3810" t="str">
        <f>VLOOKUP(M3810,Product!$A$1:$D$14,4,FALSE)</f>
        <v>Regular</v>
      </c>
    </row>
    <row r="3811" spans="1:20" x14ac:dyDescent="0.3">
      <c r="A3811">
        <v>367</v>
      </c>
      <c r="B3811">
        <v>390</v>
      </c>
      <c r="C3811">
        <v>693</v>
      </c>
      <c r="D3811">
        <v>240</v>
      </c>
      <c r="E3811">
        <v>143</v>
      </c>
      <c r="F3811">
        <v>91</v>
      </c>
      <c r="G3811">
        <v>2548</v>
      </c>
      <c r="H3811">
        <v>230</v>
      </c>
      <c r="I3811">
        <v>183</v>
      </c>
      <c r="J3811">
        <v>330</v>
      </c>
      <c r="K3811">
        <v>540</v>
      </c>
      <c r="L3811">
        <v>716</v>
      </c>
      <c r="M3811">
        <v>2</v>
      </c>
      <c r="N3811" s="2">
        <v>43373</v>
      </c>
      <c r="O3811" t="str">
        <f>VLOOKUP(L3811,Location!$A$1:$D$157,2,FALSE)</f>
        <v>New York</v>
      </c>
      <c r="P3811" t="str">
        <f>VLOOKUP(L3811,Location!$A$1:$D$157,3,FALSE)</f>
        <v>East</v>
      </c>
      <c r="Q3811" t="str">
        <f>VLOOKUP(L3811,Location!$A$1:$D$157,4,FALSE)</f>
        <v>Major Market</v>
      </c>
      <c r="R3811" t="str">
        <f>VLOOKUP(M3811,Product!$A$1:$D$14,2,FALSE)</f>
        <v>Columbian</v>
      </c>
      <c r="S3811" t="str">
        <f>VLOOKUP(M3811,Product!$A$1:$D$14,3,FALSE)</f>
        <v>Coffee</v>
      </c>
      <c r="T3811" t="str">
        <f>VLOOKUP(M3811,Product!$A$1:$D$14,4,FALSE)</f>
        <v>Regular</v>
      </c>
    </row>
    <row r="3812" spans="1:20" x14ac:dyDescent="0.3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s="2">
        <v>43373</v>
      </c>
      <c r="O3812" t="str">
        <f>VLOOKUP(L3812,Location!$A$1:$D$157,2,FALSE)</f>
        <v>Louisiana</v>
      </c>
      <c r="P3812" t="str">
        <f>VLOOKUP(L3812,Location!$A$1:$D$157,3,FALSE)</f>
        <v>South</v>
      </c>
      <c r="Q3812" t="str">
        <f>VLOOKUP(L3812,Location!$A$1:$D$157,4,FALSE)</f>
        <v>Small Market</v>
      </c>
      <c r="R3812" t="str">
        <f>VLOOKUP(M3812,Product!$A$1:$D$14,2,FALSE)</f>
        <v>Chamomile</v>
      </c>
      <c r="S3812" t="str">
        <f>VLOOKUP(M3812,Product!$A$1:$D$14,3,FALSE)</f>
        <v>Herbal Tea</v>
      </c>
      <c r="T3812" t="str">
        <f>VLOOKUP(M3812,Product!$A$1:$D$14,4,FALSE)</f>
        <v>Decaf</v>
      </c>
    </row>
    <row r="3813" spans="1:20" x14ac:dyDescent="0.3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s="2">
        <v>43373</v>
      </c>
      <c r="O3813" t="str">
        <f>VLOOKUP(L3813,Location!$A$1:$D$157,2,FALSE)</f>
        <v>Louisiana</v>
      </c>
      <c r="P3813" t="str">
        <f>VLOOKUP(L3813,Location!$A$1:$D$157,3,FALSE)</f>
        <v>South</v>
      </c>
      <c r="Q3813" t="str">
        <f>VLOOKUP(L3813,Location!$A$1:$D$157,4,FALSE)</f>
        <v>Small Market</v>
      </c>
      <c r="R3813" t="str">
        <f>VLOOKUP(M3813,Product!$A$1:$D$14,2,FALSE)</f>
        <v>Lemon</v>
      </c>
      <c r="S3813" t="str">
        <f>VLOOKUP(M3813,Product!$A$1:$D$14,3,FALSE)</f>
        <v>Herbal Tea</v>
      </c>
      <c r="T3813" t="str">
        <f>VLOOKUP(M3813,Product!$A$1:$D$14,4,FALSE)</f>
        <v>Decaf</v>
      </c>
    </row>
    <row r="3814" spans="1:20" x14ac:dyDescent="0.3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2">
        <v>43373</v>
      </c>
      <c r="O3814" t="str">
        <f>VLOOKUP(L3814,Location!$A$1:$D$157,2,FALSE)</f>
        <v>Louisiana</v>
      </c>
      <c r="P3814" t="str">
        <f>VLOOKUP(L3814,Location!$A$1:$D$157,3,FALSE)</f>
        <v>South</v>
      </c>
      <c r="Q3814" t="str">
        <f>VLOOKUP(L3814,Location!$A$1:$D$157,4,FALSE)</f>
        <v>Small Market</v>
      </c>
      <c r="R3814" t="str">
        <f>VLOOKUP(M3814,Product!$A$1:$D$14,2,FALSE)</f>
        <v>Columbian</v>
      </c>
      <c r="S3814" t="str">
        <f>VLOOKUP(M3814,Product!$A$1:$D$14,3,FALSE)</f>
        <v>Coffee</v>
      </c>
      <c r="T3814" t="str">
        <f>VLOOKUP(M3814,Product!$A$1:$D$14,4,FALSE)</f>
        <v>Regular</v>
      </c>
    </row>
    <row r="3815" spans="1:20" x14ac:dyDescent="0.3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s="2">
        <v>43373</v>
      </c>
      <c r="O3815" t="str">
        <f>VLOOKUP(L3815,Location!$A$1:$D$157,2,FALSE)</f>
        <v>Louisiana</v>
      </c>
      <c r="P3815" t="str">
        <f>VLOOKUP(L3815,Location!$A$1:$D$157,3,FALSE)</f>
        <v>South</v>
      </c>
      <c r="Q3815" t="str">
        <f>VLOOKUP(L3815,Location!$A$1:$D$157,4,FALSE)</f>
        <v>Small Market</v>
      </c>
      <c r="R3815" t="str">
        <f>VLOOKUP(M3815,Product!$A$1:$D$14,2,FALSE)</f>
        <v>Decaf Irish Cream</v>
      </c>
      <c r="S3815" t="str">
        <f>VLOOKUP(M3815,Product!$A$1:$D$14,3,FALSE)</f>
        <v>Coffee</v>
      </c>
      <c r="T3815" t="str">
        <f>VLOOKUP(M3815,Product!$A$1:$D$14,4,FALSE)</f>
        <v>Decaf</v>
      </c>
    </row>
    <row r="3816" spans="1:20" x14ac:dyDescent="0.3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s="2">
        <v>43373</v>
      </c>
      <c r="O3816" t="str">
        <f>VLOOKUP(L3816,Location!$A$1:$D$157,2,FALSE)</f>
        <v>Louisiana</v>
      </c>
      <c r="P3816" t="str">
        <f>VLOOKUP(L3816,Location!$A$1:$D$157,3,FALSE)</f>
        <v>South</v>
      </c>
      <c r="Q3816" t="str">
        <f>VLOOKUP(L3816,Location!$A$1:$D$157,4,FALSE)</f>
        <v>Small Market</v>
      </c>
      <c r="R3816" t="str">
        <f>VLOOKUP(M3816,Product!$A$1:$D$14,2,FALSE)</f>
        <v>Caffe Latte</v>
      </c>
      <c r="S3816" t="str">
        <f>VLOOKUP(M3816,Product!$A$1:$D$14,3,FALSE)</f>
        <v>Espresso</v>
      </c>
      <c r="T3816" t="str">
        <f>VLOOKUP(M3816,Product!$A$1:$D$14,4,FALSE)</f>
        <v>Regular</v>
      </c>
    </row>
    <row r="3817" spans="1:20" x14ac:dyDescent="0.3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s="2">
        <v>43373</v>
      </c>
      <c r="O3817" t="str">
        <f>VLOOKUP(L3817,Location!$A$1:$D$157,2,FALSE)</f>
        <v>Louisiana</v>
      </c>
      <c r="P3817" t="str">
        <f>VLOOKUP(L3817,Location!$A$1:$D$157,3,FALSE)</f>
        <v>South</v>
      </c>
      <c r="Q3817" t="str">
        <f>VLOOKUP(L3817,Location!$A$1:$D$157,4,FALSE)</f>
        <v>Small Market</v>
      </c>
      <c r="R3817" t="str">
        <f>VLOOKUP(M3817,Product!$A$1:$D$14,2,FALSE)</f>
        <v>Caffe Mocha</v>
      </c>
      <c r="S3817" t="str">
        <f>VLOOKUP(M3817,Product!$A$1:$D$14,3,FALSE)</f>
        <v>Espresso</v>
      </c>
      <c r="T3817" t="str">
        <f>VLOOKUP(M3817,Product!$A$1:$D$14,4,FALSE)</f>
        <v>Regular</v>
      </c>
    </row>
    <row r="3818" spans="1:20" x14ac:dyDescent="0.3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s="2">
        <v>43373</v>
      </c>
      <c r="O3818" t="str">
        <f>VLOOKUP(L3818,Location!$A$1:$D$157,2,FALSE)</f>
        <v>Louisiana</v>
      </c>
      <c r="P3818" t="str">
        <f>VLOOKUP(L3818,Location!$A$1:$D$157,3,FALSE)</f>
        <v>South</v>
      </c>
      <c r="Q3818" t="str">
        <f>VLOOKUP(L3818,Location!$A$1:$D$157,4,FALSE)</f>
        <v>Small Market</v>
      </c>
      <c r="R3818" t="str">
        <f>VLOOKUP(M3818,Product!$A$1:$D$14,2,FALSE)</f>
        <v>Decaf Espresso</v>
      </c>
      <c r="S3818" t="str">
        <f>VLOOKUP(M3818,Product!$A$1:$D$14,3,FALSE)</f>
        <v>Espresso</v>
      </c>
      <c r="T3818" t="str">
        <f>VLOOKUP(M3818,Product!$A$1:$D$14,4,FALSE)</f>
        <v>Decaf</v>
      </c>
    </row>
    <row r="3819" spans="1:20" x14ac:dyDescent="0.3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s="2">
        <v>43373</v>
      </c>
      <c r="O3819" t="str">
        <f>VLOOKUP(L3819,Location!$A$1:$D$157,2,FALSE)</f>
        <v>New Mexico</v>
      </c>
      <c r="P3819" t="str">
        <f>VLOOKUP(L3819,Location!$A$1:$D$157,3,FALSE)</f>
        <v>South</v>
      </c>
      <c r="Q3819" t="str">
        <f>VLOOKUP(L3819,Location!$A$1:$D$157,4,FALSE)</f>
        <v>Small Market</v>
      </c>
      <c r="R3819" t="str">
        <f>VLOOKUP(M3819,Product!$A$1:$D$14,2,FALSE)</f>
        <v>Chamomile</v>
      </c>
      <c r="S3819" t="str">
        <f>VLOOKUP(M3819,Product!$A$1:$D$14,3,FALSE)</f>
        <v>Herbal Tea</v>
      </c>
      <c r="T3819" t="str">
        <f>VLOOKUP(M3819,Product!$A$1:$D$14,4,FALSE)</f>
        <v>Decaf</v>
      </c>
    </row>
    <row r="3820" spans="1:20" x14ac:dyDescent="0.3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s="2">
        <v>43373</v>
      </c>
      <c r="O3820" t="str">
        <f>VLOOKUP(L3820,Location!$A$1:$D$157,2,FALSE)</f>
        <v>New Mexico</v>
      </c>
      <c r="P3820" t="str">
        <f>VLOOKUP(L3820,Location!$A$1:$D$157,3,FALSE)</f>
        <v>South</v>
      </c>
      <c r="Q3820" t="str">
        <f>VLOOKUP(L3820,Location!$A$1:$D$157,4,FALSE)</f>
        <v>Small Market</v>
      </c>
      <c r="R3820" t="str">
        <f>VLOOKUP(M3820,Product!$A$1:$D$14,2,FALSE)</f>
        <v>Lemon</v>
      </c>
      <c r="S3820" t="str">
        <f>VLOOKUP(M3820,Product!$A$1:$D$14,3,FALSE)</f>
        <v>Herbal Tea</v>
      </c>
      <c r="T3820" t="str">
        <f>VLOOKUP(M3820,Product!$A$1:$D$14,4,FALSE)</f>
        <v>Decaf</v>
      </c>
    </row>
    <row r="3821" spans="1:20" x14ac:dyDescent="0.3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s="2">
        <v>43373</v>
      </c>
      <c r="O3821" t="str">
        <f>VLOOKUP(L3821,Location!$A$1:$D$157,2,FALSE)</f>
        <v>New Mexico</v>
      </c>
      <c r="P3821" t="str">
        <f>VLOOKUP(L3821,Location!$A$1:$D$157,3,FALSE)</f>
        <v>South</v>
      </c>
      <c r="Q3821" t="str">
        <f>VLOOKUP(L3821,Location!$A$1:$D$157,4,FALSE)</f>
        <v>Small Market</v>
      </c>
      <c r="R3821" t="str">
        <f>VLOOKUP(M3821,Product!$A$1:$D$14,2,FALSE)</f>
        <v>Columbian</v>
      </c>
      <c r="S3821" t="str">
        <f>VLOOKUP(M3821,Product!$A$1:$D$14,3,FALSE)</f>
        <v>Coffee</v>
      </c>
      <c r="T3821" t="str">
        <f>VLOOKUP(M3821,Product!$A$1:$D$14,4,FALSE)</f>
        <v>Regular</v>
      </c>
    </row>
    <row r="3822" spans="1:20" x14ac:dyDescent="0.3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143</v>
      </c>
      <c r="J3822">
        <v>40</v>
      </c>
      <c r="K3822">
        <v>150</v>
      </c>
      <c r="L3822">
        <v>505</v>
      </c>
      <c r="M3822">
        <v>3</v>
      </c>
      <c r="N3822" s="2">
        <v>43373</v>
      </c>
      <c r="O3822" t="str">
        <f>VLOOKUP(L3822,Location!$A$1:$D$157,2,FALSE)</f>
        <v>New Mexico</v>
      </c>
      <c r="P3822" t="str">
        <f>VLOOKUP(L3822,Location!$A$1:$D$157,3,FALSE)</f>
        <v>South</v>
      </c>
      <c r="Q3822" t="str">
        <f>VLOOKUP(L3822,Location!$A$1:$D$157,4,FALSE)</f>
        <v>Small Market</v>
      </c>
      <c r="R3822" t="str">
        <f>VLOOKUP(M3822,Product!$A$1:$D$14,2,FALSE)</f>
        <v>Decaf Irish Cream</v>
      </c>
      <c r="S3822" t="str">
        <f>VLOOKUP(M3822,Product!$A$1:$D$14,3,FALSE)</f>
        <v>Coffee</v>
      </c>
      <c r="T3822" t="str">
        <f>VLOOKUP(M3822,Product!$A$1:$D$14,4,FALSE)</f>
        <v>Decaf</v>
      </c>
    </row>
    <row r="3823" spans="1:20" x14ac:dyDescent="0.3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2">
        <v>43373</v>
      </c>
      <c r="O3823" t="str">
        <f>VLOOKUP(L3823,Location!$A$1:$D$157,2,FALSE)</f>
        <v>New Mexico</v>
      </c>
      <c r="P3823" t="str">
        <f>VLOOKUP(L3823,Location!$A$1:$D$157,3,FALSE)</f>
        <v>South</v>
      </c>
      <c r="Q3823" t="str">
        <f>VLOOKUP(L3823,Location!$A$1:$D$157,4,FALSE)</f>
        <v>Small Market</v>
      </c>
      <c r="R3823" t="str">
        <f>VLOOKUP(M3823,Product!$A$1:$D$14,2,FALSE)</f>
        <v>Caffe Latte</v>
      </c>
      <c r="S3823" t="str">
        <f>VLOOKUP(M3823,Product!$A$1:$D$14,3,FALSE)</f>
        <v>Espresso</v>
      </c>
      <c r="T3823" t="str">
        <f>VLOOKUP(M3823,Product!$A$1:$D$14,4,FALSE)</f>
        <v>Regular</v>
      </c>
    </row>
    <row r="3824" spans="1:20" x14ac:dyDescent="0.3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s="2">
        <v>43373</v>
      </c>
      <c r="O3824" t="str">
        <f>VLOOKUP(L3824,Location!$A$1:$D$157,2,FALSE)</f>
        <v>New Mexico</v>
      </c>
      <c r="P3824" t="str">
        <f>VLOOKUP(L3824,Location!$A$1:$D$157,3,FALSE)</f>
        <v>South</v>
      </c>
      <c r="Q3824" t="str">
        <f>VLOOKUP(L3824,Location!$A$1:$D$157,4,FALSE)</f>
        <v>Small Market</v>
      </c>
      <c r="R3824" t="str">
        <f>VLOOKUP(M3824,Product!$A$1:$D$14,2,FALSE)</f>
        <v>Caffe Mocha</v>
      </c>
      <c r="S3824" t="str">
        <f>VLOOKUP(M3824,Product!$A$1:$D$14,3,FALSE)</f>
        <v>Espresso</v>
      </c>
      <c r="T3824" t="str">
        <f>VLOOKUP(M3824,Product!$A$1:$D$14,4,FALSE)</f>
        <v>Regular</v>
      </c>
    </row>
    <row r="3825" spans="1:20" x14ac:dyDescent="0.3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2">
        <v>43373</v>
      </c>
      <c r="O3825" t="str">
        <f>VLOOKUP(L3825,Location!$A$1:$D$157,2,FALSE)</f>
        <v>New Mexico</v>
      </c>
      <c r="P3825" t="str">
        <f>VLOOKUP(L3825,Location!$A$1:$D$157,3,FALSE)</f>
        <v>South</v>
      </c>
      <c r="Q3825" t="str">
        <f>VLOOKUP(L3825,Location!$A$1:$D$157,4,FALSE)</f>
        <v>Small Market</v>
      </c>
      <c r="R3825" t="str">
        <f>VLOOKUP(M3825,Product!$A$1:$D$14,2,FALSE)</f>
        <v>Decaf Espresso</v>
      </c>
      <c r="S3825" t="str">
        <f>VLOOKUP(M3825,Product!$A$1:$D$14,3,FALSE)</f>
        <v>Espresso</v>
      </c>
      <c r="T3825" t="str">
        <f>VLOOKUP(M3825,Product!$A$1:$D$14,4,FALSE)</f>
        <v>Decaf</v>
      </c>
    </row>
    <row r="3826" spans="1:20" x14ac:dyDescent="0.3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2">
        <v>43373</v>
      </c>
      <c r="O3826" t="str">
        <f>VLOOKUP(L3826,Location!$A$1:$D$157,2,FALSE)</f>
        <v>Oklahoma</v>
      </c>
      <c r="P3826" t="str">
        <f>VLOOKUP(L3826,Location!$A$1:$D$157,3,FALSE)</f>
        <v>South</v>
      </c>
      <c r="Q3826" t="str">
        <f>VLOOKUP(L3826,Location!$A$1:$D$157,4,FALSE)</f>
        <v>Small Market</v>
      </c>
      <c r="R3826" t="str">
        <f>VLOOKUP(M3826,Product!$A$1:$D$14,2,FALSE)</f>
        <v>Chamomile</v>
      </c>
      <c r="S3826" t="str">
        <f>VLOOKUP(M3826,Product!$A$1:$D$14,3,FALSE)</f>
        <v>Herbal Tea</v>
      </c>
      <c r="T3826" t="str">
        <f>VLOOKUP(M3826,Product!$A$1:$D$14,4,FALSE)</f>
        <v>Decaf</v>
      </c>
    </row>
    <row r="3827" spans="1:20" x14ac:dyDescent="0.3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s="2">
        <v>43373</v>
      </c>
      <c r="O3827" t="str">
        <f>VLOOKUP(L3827,Location!$A$1:$D$157,2,FALSE)</f>
        <v>Oklahoma</v>
      </c>
      <c r="P3827" t="str">
        <f>VLOOKUP(L3827,Location!$A$1:$D$157,3,FALSE)</f>
        <v>South</v>
      </c>
      <c r="Q3827" t="str">
        <f>VLOOKUP(L3827,Location!$A$1:$D$157,4,FALSE)</f>
        <v>Small Market</v>
      </c>
      <c r="R3827" t="str">
        <f>VLOOKUP(M3827,Product!$A$1:$D$14,2,FALSE)</f>
        <v>Lemon</v>
      </c>
      <c r="S3827" t="str">
        <f>VLOOKUP(M3827,Product!$A$1:$D$14,3,FALSE)</f>
        <v>Herbal Tea</v>
      </c>
      <c r="T3827" t="str">
        <f>VLOOKUP(M3827,Product!$A$1:$D$14,4,FALSE)</f>
        <v>Decaf</v>
      </c>
    </row>
    <row r="3828" spans="1:20" x14ac:dyDescent="0.3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111</v>
      </c>
      <c r="J3828">
        <v>160</v>
      </c>
      <c r="K3828">
        <v>290</v>
      </c>
      <c r="L3828">
        <v>918</v>
      </c>
      <c r="M3828">
        <v>2</v>
      </c>
      <c r="N3828" s="2">
        <v>43373</v>
      </c>
      <c r="O3828" t="str">
        <f>VLOOKUP(L3828,Location!$A$1:$D$157,2,FALSE)</f>
        <v>Oklahoma</v>
      </c>
      <c r="P3828" t="str">
        <f>VLOOKUP(L3828,Location!$A$1:$D$157,3,FALSE)</f>
        <v>South</v>
      </c>
      <c r="Q3828" t="str">
        <f>VLOOKUP(L3828,Location!$A$1:$D$157,4,FALSE)</f>
        <v>Small Market</v>
      </c>
      <c r="R3828" t="str">
        <f>VLOOKUP(M3828,Product!$A$1:$D$14,2,FALSE)</f>
        <v>Columbian</v>
      </c>
      <c r="S3828" t="str">
        <f>VLOOKUP(M3828,Product!$A$1:$D$14,3,FALSE)</f>
        <v>Coffee</v>
      </c>
      <c r="T3828" t="str">
        <f>VLOOKUP(M3828,Product!$A$1:$D$14,4,FALSE)</f>
        <v>Regular</v>
      </c>
    </row>
    <row r="3829" spans="1:20" x14ac:dyDescent="0.3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s="2">
        <v>43373</v>
      </c>
      <c r="O3829" t="str">
        <f>VLOOKUP(L3829,Location!$A$1:$D$157,2,FALSE)</f>
        <v>Oklahoma</v>
      </c>
      <c r="P3829" t="str">
        <f>VLOOKUP(L3829,Location!$A$1:$D$157,3,FALSE)</f>
        <v>South</v>
      </c>
      <c r="Q3829" t="str">
        <f>VLOOKUP(L3829,Location!$A$1:$D$157,4,FALSE)</f>
        <v>Small Market</v>
      </c>
      <c r="R3829" t="str">
        <f>VLOOKUP(M3829,Product!$A$1:$D$14,2,FALSE)</f>
        <v>Decaf Irish Cream</v>
      </c>
      <c r="S3829" t="str">
        <f>VLOOKUP(M3829,Product!$A$1:$D$14,3,FALSE)</f>
        <v>Coffee</v>
      </c>
      <c r="T3829" t="str">
        <f>VLOOKUP(M3829,Product!$A$1:$D$14,4,FALSE)</f>
        <v>Decaf</v>
      </c>
    </row>
    <row r="3830" spans="1:20" x14ac:dyDescent="0.3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s="2">
        <v>43373</v>
      </c>
      <c r="O3830" t="str">
        <f>VLOOKUP(L3830,Location!$A$1:$D$157,2,FALSE)</f>
        <v>Oklahoma</v>
      </c>
      <c r="P3830" t="str">
        <f>VLOOKUP(L3830,Location!$A$1:$D$157,3,FALSE)</f>
        <v>South</v>
      </c>
      <c r="Q3830" t="str">
        <f>VLOOKUP(L3830,Location!$A$1:$D$157,4,FALSE)</f>
        <v>Small Market</v>
      </c>
      <c r="R3830" t="str">
        <f>VLOOKUP(M3830,Product!$A$1:$D$14,2,FALSE)</f>
        <v>Caffe Latte</v>
      </c>
      <c r="S3830" t="str">
        <f>VLOOKUP(M3830,Product!$A$1:$D$14,3,FALSE)</f>
        <v>Espresso</v>
      </c>
      <c r="T3830" t="str">
        <f>VLOOKUP(M3830,Product!$A$1:$D$14,4,FALSE)</f>
        <v>Regular</v>
      </c>
    </row>
    <row r="3831" spans="1:20" x14ac:dyDescent="0.3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s="2">
        <v>43373</v>
      </c>
      <c r="O3831" t="str">
        <f>VLOOKUP(L3831,Location!$A$1:$D$157,2,FALSE)</f>
        <v>Oklahoma</v>
      </c>
      <c r="P3831" t="str">
        <f>VLOOKUP(L3831,Location!$A$1:$D$157,3,FALSE)</f>
        <v>South</v>
      </c>
      <c r="Q3831" t="str">
        <f>VLOOKUP(L3831,Location!$A$1:$D$157,4,FALSE)</f>
        <v>Small Market</v>
      </c>
      <c r="R3831" t="str">
        <f>VLOOKUP(M3831,Product!$A$1:$D$14,2,FALSE)</f>
        <v>Caffe Mocha</v>
      </c>
      <c r="S3831" t="str">
        <f>VLOOKUP(M3831,Product!$A$1:$D$14,3,FALSE)</f>
        <v>Espresso</v>
      </c>
      <c r="T3831" t="str">
        <f>VLOOKUP(M3831,Product!$A$1:$D$14,4,FALSE)</f>
        <v>Regular</v>
      </c>
    </row>
    <row r="3832" spans="1:20" x14ac:dyDescent="0.3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s="2">
        <v>43373</v>
      </c>
      <c r="O3832" t="str">
        <f>VLOOKUP(L3832,Location!$A$1:$D$157,2,FALSE)</f>
        <v>Oklahoma</v>
      </c>
      <c r="P3832" t="str">
        <f>VLOOKUP(L3832,Location!$A$1:$D$157,3,FALSE)</f>
        <v>South</v>
      </c>
      <c r="Q3832" t="str">
        <f>VLOOKUP(L3832,Location!$A$1:$D$157,4,FALSE)</f>
        <v>Small Market</v>
      </c>
      <c r="R3832" t="str">
        <f>VLOOKUP(M3832,Product!$A$1:$D$14,2,FALSE)</f>
        <v>Decaf Espresso</v>
      </c>
      <c r="S3832" t="str">
        <f>VLOOKUP(M3832,Product!$A$1:$D$14,3,FALSE)</f>
        <v>Espresso</v>
      </c>
      <c r="T3832" t="str">
        <f>VLOOKUP(M3832,Product!$A$1:$D$14,4,FALSE)</f>
        <v>Decaf</v>
      </c>
    </row>
    <row r="3833" spans="1:20" x14ac:dyDescent="0.3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s="2">
        <v>43373</v>
      </c>
      <c r="O3833" t="str">
        <f>VLOOKUP(L3833,Location!$A$1:$D$157,2,FALSE)</f>
        <v>Texas</v>
      </c>
      <c r="P3833" t="str">
        <f>VLOOKUP(L3833,Location!$A$1:$D$157,3,FALSE)</f>
        <v>South</v>
      </c>
      <c r="Q3833" t="str">
        <f>VLOOKUP(L3833,Location!$A$1:$D$157,4,FALSE)</f>
        <v>Major Market</v>
      </c>
      <c r="R3833" t="str">
        <f>VLOOKUP(M3833,Product!$A$1:$D$14,2,FALSE)</f>
        <v>Chamomile</v>
      </c>
      <c r="S3833" t="str">
        <f>VLOOKUP(M3833,Product!$A$1:$D$14,3,FALSE)</f>
        <v>Herbal Tea</v>
      </c>
      <c r="T3833" t="str">
        <f>VLOOKUP(M3833,Product!$A$1:$D$14,4,FALSE)</f>
        <v>Decaf</v>
      </c>
    </row>
    <row r="3834" spans="1:20" x14ac:dyDescent="0.3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s="2">
        <v>43373</v>
      </c>
      <c r="O3834" t="str">
        <f>VLOOKUP(L3834,Location!$A$1:$D$157,2,FALSE)</f>
        <v>Texas</v>
      </c>
      <c r="P3834" t="str">
        <f>VLOOKUP(L3834,Location!$A$1:$D$157,3,FALSE)</f>
        <v>South</v>
      </c>
      <c r="Q3834" t="str">
        <f>VLOOKUP(L3834,Location!$A$1:$D$157,4,FALSE)</f>
        <v>Major Market</v>
      </c>
      <c r="R3834" t="str">
        <f>VLOOKUP(M3834,Product!$A$1:$D$14,2,FALSE)</f>
        <v>Lemon</v>
      </c>
      <c r="S3834" t="str">
        <f>VLOOKUP(M3834,Product!$A$1:$D$14,3,FALSE)</f>
        <v>Herbal Tea</v>
      </c>
      <c r="T3834" t="str">
        <f>VLOOKUP(M3834,Product!$A$1:$D$14,4,FALSE)</f>
        <v>Decaf</v>
      </c>
    </row>
    <row r="3835" spans="1:20" x14ac:dyDescent="0.3">
      <c r="A3835">
        <v>275</v>
      </c>
      <c r="B3835">
        <v>281</v>
      </c>
      <c r="C3835">
        <v>554</v>
      </c>
      <c r="D3835">
        <v>293</v>
      </c>
      <c r="E3835">
        <v>96</v>
      </c>
      <c r="F3835">
        <v>74</v>
      </c>
      <c r="G3835">
        <v>1246</v>
      </c>
      <c r="H3835">
        <v>340</v>
      </c>
      <c r="I3835">
        <v>304</v>
      </c>
      <c r="J3835">
        <v>420</v>
      </c>
      <c r="K3835">
        <v>770</v>
      </c>
      <c r="L3835">
        <v>432</v>
      </c>
      <c r="M3835">
        <v>2</v>
      </c>
      <c r="N3835" s="2">
        <v>43373</v>
      </c>
      <c r="O3835" t="str">
        <f>VLOOKUP(L3835,Location!$A$1:$D$157,2,FALSE)</f>
        <v>Texas</v>
      </c>
      <c r="P3835" t="str">
        <f>VLOOKUP(L3835,Location!$A$1:$D$157,3,FALSE)</f>
        <v>South</v>
      </c>
      <c r="Q3835" t="str">
        <f>VLOOKUP(L3835,Location!$A$1:$D$157,4,FALSE)</f>
        <v>Major Market</v>
      </c>
      <c r="R3835" t="str">
        <f>VLOOKUP(M3835,Product!$A$1:$D$14,2,FALSE)</f>
        <v>Columbian</v>
      </c>
      <c r="S3835" t="str">
        <f>VLOOKUP(M3835,Product!$A$1:$D$14,3,FALSE)</f>
        <v>Coffee</v>
      </c>
      <c r="T3835" t="str">
        <f>VLOOKUP(M3835,Product!$A$1:$D$14,4,FALSE)</f>
        <v>Regular</v>
      </c>
    </row>
    <row r="3836" spans="1:20" x14ac:dyDescent="0.3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2">
        <v>43373</v>
      </c>
      <c r="O3836" t="str">
        <f>VLOOKUP(L3836,Location!$A$1:$D$157,2,FALSE)</f>
        <v>Texas</v>
      </c>
      <c r="P3836" t="str">
        <f>VLOOKUP(L3836,Location!$A$1:$D$157,3,FALSE)</f>
        <v>South</v>
      </c>
      <c r="Q3836" t="str">
        <f>VLOOKUP(L3836,Location!$A$1:$D$157,4,FALSE)</f>
        <v>Major Market</v>
      </c>
      <c r="R3836" t="str">
        <f>VLOOKUP(M3836,Product!$A$1:$D$14,2,FALSE)</f>
        <v>Decaf Irish Cream</v>
      </c>
      <c r="S3836" t="str">
        <f>VLOOKUP(M3836,Product!$A$1:$D$14,3,FALSE)</f>
        <v>Coffee</v>
      </c>
      <c r="T3836" t="str">
        <f>VLOOKUP(M3836,Product!$A$1:$D$14,4,FALSE)</f>
        <v>Decaf</v>
      </c>
    </row>
    <row r="3837" spans="1:20" x14ac:dyDescent="0.3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s="2">
        <v>43373</v>
      </c>
      <c r="O3837" t="str">
        <f>VLOOKUP(L3837,Location!$A$1:$D$157,2,FALSE)</f>
        <v>Texas</v>
      </c>
      <c r="P3837" t="str">
        <f>VLOOKUP(L3837,Location!$A$1:$D$157,3,FALSE)</f>
        <v>South</v>
      </c>
      <c r="Q3837" t="str">
        <f>VLOOKUP(L3837,Location!$A$1:$D$157,4,FALSE)</f>
        <v>Major Market</v>
      </c>
      <c r="R3837" t="str">
        <f>VLOOKUP(M3837,Product!$A$1:$D$14,2,FALSE)</f>
        <v>Caffe Latte</v>
      </c>
      <c r="S3837" t="str">
        <f>VLOOKUP(M3837,Product!$A$1:$D$14,3,FALSE)</f>
        <v>Espresso</v>
      </c>
      <c r="T3837" t="str">
        <f>VLOOKUP(M3837,Product!$A$1:$D$14,4,FALSE)</f>
        <v>Regular</v>
      </c>
    </row>
    <row r="3838" spans="1:20" x14ac:dyDescent="0.3">
      <c r="A3838">
        <v>197</v>
      </c>
      <c r="B3838">
        <v>179</v>
      </c>
      <c r="C3838">
        <v>322</v>
      </c>
      <c r="D3838">
        <v>101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s="2">
        <v>43373</v>
      </c>
      <c r="O3838" t="str">
        <f>VLOOKUP(L3838,Location!$A$1:$D$157,2,FALSE)</f>
        <v>Texas</v>
      </c>
      <c r="P3838" t="str">
        <f>VLOOKUP(L3838,Location!$A$1:$D$157,3,FALSE)</f>
        <v>South</v>
      </c>
      <c r="Q3838" t="str">
        <f>VLOOKUP(L3838,Location!$A$1:$D$157,4,FALSE)</f>
        <v>Major Market</v>
      </c>
      <c r="R3838" t="str">
        <f>VLOOKUP(M3838,Product!$A$1:$D$14,2,FALSE)</f>
        <v>Caffe Mocha</v>
      </c>
      <c r="S3838" t="str">
        <f>VLOOKUP(M3838,Product!$A$1:$D$14,3,FALSE)</f>
        <v>Espresso</v>
      </c>
      <c r="T3838" t="str">
        <f>VLOOKUP(M3838,Product!$A$1:$D$14,4,FALSE)</f>
        <v>Regular</v>
      </c>
    </row>
    <row r="3839" spans="1:20" x14ac:dyDescent="0.3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2">
        <v>43373</v>
      </c>
      <c r="O3839" t="str">
        <f>VLOOKUP(L3839,Location!$A$1:$D$157,2,FALSE)</f>
        <v>Texas</v>
      </c>
      <c r="P3839" t="str">
        <f>VLOOKUP(L3839,Location!$A$1:$D$157,3,FALSE)</f>
        <v>South</v>
      </c>
      <c r="Q3839" t="str">
        <f>VLOOKUP(L3839,Location!$A$1:$D$157,4,FALSE)</f>
        <v>Major Market</v>
      </c>
      <c r="R3839" t="str">
        <f>VLOOKUP(M3839,Product!$A$1:$D$14,2,FALSE)</f>
        <v>Decaf Espresso</v>
      </c>
      <c r="S3839" t="str">
        <f>VLOOKUP(M3839,Product!$A$1:$D$14,3,FALSE)</f>
        <v>Espresso</v>
      </c>
      <c r="T3839" t="str">
        <f>VLOOKUP(M3839,Product!$A$1:$D$14,4,FALSE)</f>
        <v>Decaf</v>
      </c>
    </row>
    <row r="3840" spans="1:20" x14ac:dyDescent="0.3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2">
        <v>43373</v>
      </c>
      <c r="O3840" t="str">
        <f>VLOOKUP(L3840,Location!$A$1:$D$157,2,FALSE)</f>
        <v>Utah</v>
      </c>
      <c r="P3840" t="str">
        <f>VLOOKUP(L3840,Location!$A$1:$D$157,3,FALSE)</f>
        <v>West</v>
      </c>
      <c r="Q3840" t="str">
        <f>VLOOKUP(L3840,Location!$A$1:$D$157,4,FALSE)</f>
        <v>Small Market</v>
      </c>
      <c r="R3840" t="str">
        <f>VLOOKUP(M3840,Product!$A$1:$D$14,2,FALSE)</f>
        <v>Darjeeling</v>
      </c>
      <c r="S3840" t="str">
        <f>VLOOKUP(M3840,Product!$A$1:$D$14,3,FALSE)</f>
        <v>Tea</v>
      </c>
      <c r="T3840" t="str">
        <f>VLOOKUP(M3840,Product!$A$1:$D$14,4,FALSE)</f>
        <v>Regular</v>
      </c>
    </row>
    <row r="3841" spans="1:20" x14ac:dyDescent="0.3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s="2">
        <v>43373</v>
      </c>
      <c r="O3841" t="str">
        <f>VLOOKUP(L3841,Location!$A$1:$D$157,2,FALSE)</f>
        <v>Utah</v>
      </c>
      <c r="P3841" t="str">
        <f>VLOOKUP(L3841,Location!$A$1:$D$157,3,FALSE)</f>
        <v>West</v>
      </c>
      <c r="Q3841" t="str">
        <f>VLOOKUP(L3841,Location!$A$1:$D$157,4,FALSE)</f>
        <v>Small Market</v>
      </c>
      <c r="R3841" t="str">
        <f>VLOOKUP(M3841,Product!$A$1:$D$14,2,FALSE)</f>
        <v>Earl Grey</v>
      </c>
      <c r="S3841" t="str">
        <f>VLOOKUP(M3841,Product!$A$1:$D$14,3,FALSE)</f>
        <v>Tea</v>
      </c>
      <c r="T3841" t="str">
        <f>VLOOKUP(M3841,Product!$A$1:$D$14,4,FALSE)</f>
        <v>Regular</v>
      </c>
    </row>
    <row r="3842" spans="1:20" x14ac:dyDescent="0.3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s="2">
        <v>43373</v>
      </c>
      <c r="O3842" t="str">
        <f>VLOOKUP(L3842,Location!$A$1:$D$157,2,FALSE)</f>
        <v>Utah</v>
      </c>
      <c r="P3842" t="str">
        <f>VLOOKUP(L3842,Location!$A$1:$D$157,3,FALSE)</f>
        <v>West</v>
      </c>
      <c r="Q3842" t="str">
        <f>VLOOKUP(L3842,Location!$A$1:$D$157,4,FALSE)</f>
        <v>Small Market</v>
      </c>
      <c r="R3842" t="str">
        <f>VLOOKUP(M3842,Product!$A$1:$D$14,2,FALSE)</f>
        <v>Green Tea</v>
      </c>
      <c r="S3842" t="str">
        <f>VLOOKUP(M3842,Product!$A$1:$D$14,3,FALSE)</f>
        <v>Tea</v>
      </c>
      <c r="T3842" t="str">
        <f>VLOOKUP(M3842,Product!$A$1:$D$14,4,FALSE)</f>
        <v>Regular</v>
      </c>
    </row>
    <row r="3843" spans="1:20" x14ac:dyDescent="0.3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s="2">
        <v>43373</v>
      </c>
      <c r="O3843" t="str">
        <f>VLOOKUP(L3843,Location!$A$1:$D$157,2,FALSE)</f>
        <v>Utah</v>
      </c>
      <c r="P3843" t="str">
        <f>VLOOKUP(L3843,Location!$A$1:$D$157,3,FALSE)</f>
        <v>West</v>
      </c>
      <c r="Q3843" t="str">
        <f>VLOOKUP(L3843,Location!$A$1:$D$157,4,FALSE)</f>
        <v>Small Market</v>
      </c>
      <c r="R3843" t="str">
        <f>VLOOKUP(M3843,Product!$A$1:$D$14,2,FALSE)</f>
        <v>Chamomile</v>
      </c>
      <c r="S3843" t="str">
        <f>VLOOKUP(M3843,Product!$A$1:$D$14,3,FALSE)</f>
        <v>Herbal Tea</v>
      </c>
      <c r="T3843" t="str">
        <f>VLOOKUP(M3843,Product!$A$1:$D$14,4,FALSE)</f>
        <v>Decaf</v>
      </c>
    </row>
    <row r="3844" spans="1:20" x14ac:dyDescent="0.3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s="2">
        <v>43373</v>
      </c>
      <c r="O3844" t="str">
        <f>VLOOKUP(L3844,Location!$A$1:$D$157,2,FALSE)</f>
        <v>Utah</v>
      </c>
      <c r="P3844" t="str">
        <f>VLOOKUP(L3844,Location!$A$1:$D$157,3,FALSE)</f>
        <v>West</v>
      </c>
      <c r="Q3844" t="str">
        <f>VLOOKUP(L3844,Location!$A$1:$D$157,4,FALSE)</f>
        <v>Small Market</v>
      </c>
      <c r="R3844" t="str">
        <f>VLOOKUP(M3844,Product!$A$1:$D$14,2,FALSE)</f>
        <v>Lemon</v>
      </c>
      <c r="S3844" t="str">
        <f>VLOOKUP(M3844,Product!$A$1:$D$14,3,FALSE)</f>
        <v>Herbal Tea</v>
      </c>
      <c r="T3844" t="str">
        <f>VLOOKUP(M3844,Product!$A$1:$D$14,4,FALSE)</f>
        <v>Decaf</v>
      </c>
    </row>
    <row r="3845" spans="1:20" x14ac:dyDescent="0.3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s="2">
        <v>43373</v>
      </c>
      <c r="O3845" t="str">
        <f>VLOOKUP(L3845,Location!$A$1:$D$157,2,FALSE)</f>
        <v>Utah</v>
      </c>
      <c r="P3845" t="str">
        <f>VLOOKUP(L3845,Location!$A$1:$D$157,3,FALSE)</f>
        <v>West</v>
      </c>
      <c r="Q3845" t="str">
        <f>VLOOKUP(L3845,Location!$A$1:$D$157,4,FALSE)</f>
        <v>Small Market</v>
      </c>
      <c r="R3845" t="str">
        <f>VLOOKUP(M3845,Product!$A$1:$D$14,2,FALSE)</f>
        <v>Mint</v>
      </c>
      <c r="S3845" t="str">
        <f>VLOOKUP(M3845,Product!$A$1:$D$14,3,FALSE)</f>
        <v>Herbal Tea</v>
      </c>
      <c r="T3845" t="str">
        <f>VLOOKUP(M3845,Product!$A$1:$D$14,4,FALSE)</f>
        <v>Decaf</v>
      </c>
    </row>
    <row r="3846" spans="1:20" x14ac:dyDescent="0.3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s="2">
        <v>43373</v>
      </c>
      <c r="O3846" t="str">
        <f>VLOOKUP(L3846,Location!$A$1:$D$157,2,FALSE)</f>
        <v>Utah</v>
      </c>
      <c r="P3846" t="str">
        <f>VLOOKUP(L3846,Location!$A$1:$D$157,3,FALSE)</f>
        <v>West</v>
      </c>
      <c r="Q3846" t="str">
        <f>VLOOKUP(L3846,Location!$A$1:$D$157,4,FALSE)</f>
        <v>Small Market</v>
      </c>
      <c r="R3846" t="str">
        <f>VLOOKUP(M3846,Product!$A$1:$D$14,2,FALSE)</f>
        <v>Caffe Mocha</v>
      </c>
      <c r="S3846" t="str">
        <f>VLOOKUP(M3846,Product!$A$1:$D$14,3,FALSE)</f>
        <v>Espresso</v>
      </c>
      <c r="T3846" t="str">
        <f>VLOOKUP(M3846,Product!$A$1:$D$14,4,FALSE)</f>
        <v>Regular</v>
      </c>
    </row>
    <row r="3847" spans="1:20" x14ac:dyDescent="0.3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s="2">
        <v>43373</v>
      </c>
      <c r="O3847" t="str">
        <f>VLOOKUP(L3847,Location!$A$1:$D$157,2,FALSE)</f>
        <v>Utah</v>
      </c>
      <c r="P3847" t="str">
        <f>VLOOKUP(L3847,Location!$A$1:$D$157,3,FALSE)</f>
        <v>West</v>
      </c>
      <c r="Q3847" t="str">
        <f>VLOOKUP(L3847,Location!$A$1:$D$157,4,FALSE)</f>
        <v>Small Market</v>
      </c>
      <c r="R3847" t="str">
        <f>VLOOKUP(M3847,Product!$A$1:$D$14,2,FALSE)</f>
        <v>Decaf Espresso</v>
      </c>
      <c r="S3847" t="str">
        <f>VLOOKUP(M3847,Product!$A$1:$D$14,3,FALSE)</f>
        <v>Espresso</v>
      </c>
      <c r="T3847" t="str">
        <f>VLOOKUP(M3847,Product!$A$1:$D$14,4,FALSE)</f>
        <v>Decaf</v>
      </c>
    </row>
    <row r="3848" spans="1:20" x14ac:dyDescent="0.3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s="2">
        <v>43373</v>
      </c>
      <c r="O3848" t="str">
        <f>VLOOKUP(L3848,Location!$A$1:$D$157,2,FALSE)</f>
        <v>Utah</v>
      </c>
      <c r="P3848" t="str">
        <f>VLOOKUP(L3848,Location!$A$1:$D$157,3,FALSE)</f>
        <v>West</v>
      </c>
      <c r="Q3848" t="str">
        <f>VLOOKUP(L3848,Location!$A$1:$D$157,4,FALSE)</f>
        <v>Small Market</v>
      </c>
      <c r="R3848" t="str">
        <f>VLOOKUP(M3848,Product!$A$1:$D$14,2,FALSE)</f>
        <v>Amaretto</v>
      </c>
      <c r="S3848" t="str">
        <f>VLOOKUP(M3848,Product!$A$1:$D$14,3,FALSE)</f>
        <v>Coffee</v>
      </c>
      <c r="T3848" t="str">
        <f>VLOOKUP(M3848,Product!$A$1:$D$14,4,FALSE)</f>
        <v>Regular</v>
      </c>
    </row>
    <row r="3849" spans="1:20" x14ac:dyDescent="0.3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s="2">
        <v>43373</v>
      </c>
      <c r="O3849" t="str">
        <f>VLOOKUP(L3849,Location!$A$1:$D$157,2,FALSE)</f>
        <v>Utah</v>
      </c>
      <c r="P3849" t="str">
        <f>VLOOKUP(L3849,Location!$A$1:$D$157,3,FALSE)</f>
        <v>West</v>
      </c>
      <c r="Q3849" t="str">
        <f>VLOOKUP(L3849,Location!$A$1:$D$157,4,FALSE)</f>
        <v>Small Market</v>
      </c>
      <c r="R3849" t="str">
        <f>VLOOKUP(M3849,Product!$A$1:$D$14,2,FALSE)</f>
        <v>Columbian</v>
      </c>
      <c r="S3849" t="str">
        <f>VLOOKUP(M3849,Product!$A$1:$D$14,3,FALSE)</f>
        <v>Coffee</v>
      </c>
      <c r="T3849" t="str">
        <f>VLOOKUP(M3849,Product!$A$1:$D$14,4,FALSE)</f>
        <v>Regular</v>
      </c>
    </row>
    <row r="3850" spans="1:20" x14ac:dyDescent="0.3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95</v>
      </c>
      <c r="J3850">
        <v>160</v>
      </c>
      <c r="K3850">
        <v>260</v>
      </c>
      <c r="L3850">
        <v>435</v>
      </c>
      <c r="M3850">
        <v>3</v>
      </c>
      <c r="N3850" s="2">
        <v>43373</v>
      </c>
      <c r="O3850" t="str">
        <f>VLOOKUP(L3850,Location!$A$1:$D$157,2,FALSE)</f>
        <v>Utah</v>
      </c>
      <c r="P3850" t="str">
        <f>VLOOKUP(L3850,Location!$A$1:$D$157,3,FALSE)</f>
        <v>West</v>
      </c>
      <c r="Q3850" t="str">
        <f>VLOOKUP(L3850,Location!$A$1:$D$157,4,FALSE)</f>
        <v>Small Market</v>
      </c>
      <c r="R3850" t="str">
        <f>VLOOKUP(M3850,Product!$A$1:$D$14,2,FALSE)</f>
        <v>Decaf Irish Cream</v>
      </c>
      <c r="S3850" t="str">
        <f>VLOOKUP(M3850,Product!$A$1:$D$14,3,FALSE)</f>
        <v>Coffee</v>
      </c>
      <c r="T3850" t="str">
        <f>VLOOKUP(M3850,Product!$A$1:$D$14,4,FALSE)</f>
        <v>Decaf</v>
      </c>
    </row>
    <row r="3851" spans="1:20" x14ac:dyDescent="0.3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2">
        <v>43373</v>
      </c>
      <c r="O3851" t="str">
        <f>VLOOKUP(L3851,Location!$A$1:$D$157,2,FALSE)</f>
        <v>Utah</v>
      </c>
      <c r="P3851" t="str">
        <f>VLOOKUP(L3851,Location!$A$1:$D$157,3,FALSE)</f>
        <v>West</v>
      </c>
      <c r="Q3851" t="str">
        <f>VLOOKUP(L3851,Location!$A$1:$D$157,4,FALSE)</f>
        <v>Small Market</v>
      </c>
      <c r="R3851" t="str">
        <f>VLOOKUP(M3851,Product!$A$1:$D$14,2,FALSE)</f>
        <v>Caffe Latte</v>
      </c>
      <c r="S3851" t="str">
        <f>VLOOKUP(M3851,Product!$A$1:$D$14,3,FALSE)</f>
        <v>Espresso</v>
      </c>
      <c r="T3851" t="str">
        <f>VLOOKUP(M3851,Product!$A$1:$D$14,4,FALSE)</f>
        <v>Regular</v>
      </c>
    </row>
    <row r="3852" spans="1:20" x14ac:dyDescent="0.3">
      <c r="A3852">
        <v>199</v>
      </c>
      <c r="B3852">
        <v>179</v>
      </c>
      <c r="C3852">
        <v>322</v>
      </c>
      <c r="D3852">
        <v>101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s="2">
        <v>43373</v>
      </c>
      <c r="O3852" t="str">
        <f>VLOOKUP(L3852,Location!$A$1:$D$157,2,FALSE)</f>
        <v>California</v>
      </c>
      <c r="P3852" t="str">
        <f>VLOOKUP(L3852,Location!$A$1:$D$157,3,FALSE)</f>
        <v>West</v>
      </c>
      <c r="Q3852" t="str">
        <f>VLOOKUP(L3852,Location!$A$1:$D$157,4,FALSE)</f>
        <v>Major Market</v>
      </c>
      <c r="R3852" t="str">
        <f>VLOOKUP(M3852,Product!$A$1:$D$14,2,FALSE)</f>
        <v>Darjeeling</v>
      </c>
      <c r="S3852" t="str">
        <f>VLOOKUP(M3852,Product!$A$1:$D$14,3,FALSE)</f>
        <v>Tea</v>
      </c>
      <c r="T3852" t="str">
        <f>VLOOKUP(M3852,Product!$A$1:$D$14,4,FALSE)</f>
        <v>Regular</v>
      </c>
    </row>
    <row r="3853" spans="1:20" x14ac:dyDescent="0.3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s="2">
        <v>43373</v>
      </c>
      <c r="O3853" t="str">
        <f>VLOOKUP(L3853,Location!$A$1:$D$157,2,FALSE)</f>
        <v>California</v>
      </c>
      <c r="P3853" t="str">
        <f>VLOOKUP(L3853,Location!$A$1:$D$157,3,FALSE)</f>
        <v>West</v>
      </c>
      <c r="Q3853" t="str">
        <f>VLOOKUP(L3853,Location!$A$1:$D$157,4,FALSE)</f>
        <v>Major Market</v>
      </c>
      <c r="R3853" t="str">
        <f>VLOOKUP(M3853,Product!$A$1:$D$14,2,FALSE)</f>
        <v>Earl Grey</v>
      </c>
      <c r="S3853" t="str">
        <f>VLOOKUP(M3853,Product!$A$1:$D$14,3,FALSE)</f>
        <v>Tea</v>
      </c>
      <c r="T3853" t="str">
        <f>VLOOKUP(M3853,Product!$A$1:$D$14,4,FALSE)</f>
        <v>Regular</v>
      </c>
    </row>
    <row r="3854" spans="1:20" x14ac:dyDescent="0.3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s="2">
        <v>43373</v>
      </c>
      <c r="O3854" t="str">
        <f>VLOOKUP(L3854,Location!$A$1:$D$157,2,FALSE)</f>
        <v>California</v>
      </c>
      <c r="P3854" t="str">
        <f>VLOOKUP(L3854,Location!$A$1:$D$157,3,FALSE)</f>
        <v>West</v>
      </c>
      <c r="Q3854" t="str">
        <f>VLOOKUP(L3854,Location!$A$1:$D$157,4,FALSE)</f>
        <v>Major Market</v>
      </c>
      <c r="R3854" t="str">
        <f>VLOOKUP(M3854,Product!$A$1:$D$14,2,FALSE)</f>
        <v>Green Tea</v>
      </c>
      <c r="S3854" t="str">
        <f>VLOOKUP(M3854,Product!$A$1:$D$14,3,FALSE)</f>
        <v>Tea</v>
      </c>
      <c r="T3854" t="str">
        <f>VLOOKUP(M3854,Product!$A$1:$D$14,4,FALSE)</f>
        <v>Regular</v>
      </c>
    </row>
    <row r="3855" spans="1:20" x14ac:dyDescent="0.3">
      <c r="A3855">
        <v>171</v>
      </c>
      <c r="B3855">
        <v>157</v>
      </c>
      <c r="C3855">
        <v>282</v>
      </c>
      <c r="D3855">
        <v>112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s="2">
        <v>43373</v>
      </c>
      <c r="O3855" t="str">
        <f>VLOOKUP(L3855,Location!$A$1:$D$157,2,FALSE)</f>
        <v>California</v>
      </c>
      <c r="P3855" t="str">
        <f>VLOOKUP(L3855,Location!$A$1:$D$157,3,FALSE)</f>
        <v>West</v>
      </c>
      <c r="Q3855" t="str">
        <f>VLOOKUP(L3855,Location!$A$1:$D$157,4,FALSE)</f>
        <v>Major Market</v>
      </c>
      <c r="R3855" t="str">
        <f>VLOOKUP(M3855,Product!$A$1:$D$14,2,FALSE)</f>
        <v>Chamomile</v>
      </c>
      <c r="S3855" t="str">
        <f>VLOOKUP(M3855,Product!$A$1:$D$14,3,FALSE)</f>
        <v>Herbal Tea</v>
      </c>
      <c r="T3855" t="str">
        <f>VLOOKUP(M3855,Product!$A$1:$D$14,4,FALSE)</f>
        <v>Decaf</v>
      </c>
    </row>
    <row r="3856" spans="1:20" x14ac:dyDescent="0.3">
      <c r="A3856">
        <v>276</v>
      </c>
      <c r="B3856">
        <v>281</v>
      </c>
      <c r="C3856">
        <v>554</v>
      </c>
      <c r="D3856">
        <v>196</v>
      </c>
      <c r="E3856">
        <v>95</v>
      </c>
      <c r="F3856">
        <v>74</v>
      </c>
      <c r="G3856">
        <v>1246</v>
      </c>
      <c r="H3856">
        <v>170</v>
      </c>
      <c r="I3856">
        <v>197</v>
      </c>
      <c r="J3856">
        <v>220</v>
      </c>
      <c r="K3856">
        <v>410</v>
      </c>
      <c r="L3856">
        <v>951</v>
      </c>
      <c r="M3856">
        <v>9</v>
      </c>
      <c r="N3856" s="2">
        <v>43373</v>
      </c>
      <c r="O3856" t="str">
        <f>VLOOKUP(L3856,Location!$A$1:$D$157,2,FALSE)</f>
        <v>California</v>
      </c>
      <c r="P3856" t="str">
        <f>VLOOKUP(L3856,Location!$A$1:$D$157,3,FALSE)</f>
        <v>West</v>
      </c>
      <c r="Q3856" t="str">
        <f>VLOOKUP(L3856,Location!$A$1:$D$157,4,FALSE)</f>
        <v>Major Market</v>
      </c>
      <c r="R3856" t="str">
        <f>VLOOKUP(M3856,Product!$A$1:$D$14,2,FALSE)</f>
        <v>Lemon</v>
      </c>
      <c r="S3856" t="str">
        <f>VLOOKUP(M3856,Product!$A$1:$D$14,3,FALSE)</f>
        <v>Herbal Tea</v>
      </c>
      <c r="T3856" t="str">
        <f>VLOOKUP(M3856,Product!$A$1:$D$14,4,FALSE)</f>
        <v>Decaf</v>
      </c>
    </row>
    <row r="3857" spans="1:36" x14ac:dyDescent="0.3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s="2">
        <v>43373</v>
      </c>
      <c r="O3857" t="str">
        <f>VLOOKUP(L3857,Location!$A$1:$D$157,2,FALSE)</f>
        <v>California</v>
      </c>
      <c r="P3857" t="str">
        <f>VLOOKUP(L3857,Location!$A$1:$D$157,3,FALSE)</f>
        <v>West</v>
      </c>
      <c r="Q3857" t="str">
        <f>VLOOKUP(L3857,Location!$A$1:$D$157,4,FALSE)</f>
        <v>Major Market</v>
      </c>
      <c r="R3857" t="str">
        <f>VLOOKUP(M3857,Product!$A$1:$D$14,2,FALSE)</f>
        <v>Mint</v>
      </c>
      <c r="S3857" t="str">
        <f>VLOOKUP(M3857,Product!$A$1:$D$14,3,FALSE)</f>
        <v>Herbal Tea</v>
      </c>
      <c r="T3857" t="str">
        <f>VLOOKUP(M3857,Product!$A$1:$D$14,4,FALSE)</f>
        <v>Decaf</v>
      </c>
    </row>
    <row r="3858" spans="1:36" x14ac:dyDescent="0.3">
      <c r="A3858">
        <v>40</v>
      </c>
      <c r="B3858">
        <v>173</v>
      </c>
      <c r="C3858">
        <v>318</v>
      </c>
      <c r="D3858">
        <v>170</v>
      </c>
      <c r="E3858">
        <v>146</v>
      </c>
      <c r="F3858">
        <v>113</v>
      </c>
      <c r="G3858">
        <v>898</v>
      </c>
      <c r="H3858">
        <v>50</v>
      </c>
      <c r="I3858">
        <v>90</v>
      </c>
      <c r="J3858">
        <v>160</v>
      </c>
      <c r="K3858">
        <v>270</v>
      </c>
      <c r="L3858">
        <v>805</v>
      </c>
      <c r="M3858">
        <v>5</v>
      </c>
      <c r="N3858" s="2">
        <v>43373</v>
      </c>
      <c r="O3858" t="str">
        <f>VLOOKUP(L3858,Location!$A$1:$D$157,2,FALSE)</f>
        <v>California</v>
      </c>
      <c r="P3858" t="str">
        <f>VLOOKUP(L3858,Location!$A$1:$D$157,3,FALSE)</f>
        <v>West</v>
      </c>
      <c r="Q3858" t="str">
        <f>VLOOKUP(L3858,Location!$A$1:$D$157,4,FALSE)</f>
        <v>Major Market</v>
      </c>
      <c r="R3858" t="str">
        <f>VLOOKUP(M3858,Product!$A$1:$D$14,2,FALSE)</f>
        <v>Caffe Mocha</v>
      </c>
      <c r="S3858" t="str">
        <f>VLOOKUP(M3858,Product!$A$1:$D$14,3,FALSE)</f>
        <v>Espresso</v>
      </c>
      <c r="T3858" t="str">
        <f>VLOOKUP(M3858,Product!$A$1:$D$14,4,FALSE)</f>
        <v>Regular</v>
      </c>
    </row>
    <row r="3859" spans="1:36" x14ac:dyDescent="0.3">
      <c r="A3859">
        <v>334</v>
      </c>
      <c r="B3859">
        <v>341</v>
      </c>
      <c r="C3859">
        <v>637</v>
      </c>
      <c r="D3859">
        <v>265</v>
      </c>
      <c r="E3859">
        <v>116</v>
      </c>
      <c r="F3859">
        <v>84</v>
      </c>
      <c r="G3859">
        <v>1662</v>
      </c>
      <c r="H3859">
        <v>240</v>
      </c>
      <c r="I3859">
        <v>175</v>
      </c>
      <c r="J3859">
        <v>320</v>
      </c>
      <c r="K3859">
        <v>550</v>
      </c>
      <c r="L3859">
        <v>415</v>
      </c>
      <c r="M3859">
        <v>6</v>
      </c>
      <c r="N3859" s="2">
        <v>43373</v>
      </c>
      <c r="O3859" t="str">
        <f>VLOOKUP(L3859,Location!$A$1:$D$157,2,FALSE)</f>
        <v>California</v>
      </c>
      <c r="P3859" t="str">
        <f>VLOOKUP(L3859,Location!$A$1:$D$157,3,FALSE)</f>
        <v>West</v>
      </c>
      <c r="Q3859" t="str">
        <f>VLOOKUP(L3859,Location!$A$1:$D$157,4,FALSE)</f>
        <v>Major Market</v>
      </c>
      <c r="R3859" t="str">
        <f>VLOOKUP(M3859,Product!$A$1:$D$14,2,FALSE)</f>
        <v>Decaf Espresso</v>
      </c>
      <c r="S3859" t="str">
        <f>VLOOKUP(M3859,Product!$A$1:$D$14,3,FALSE)</f>
        <v>Espresso</v>
      </c>
      <c r="T3859" t="str">
        <f>VLOOKUP(M3859,Product!$A$1:$D$14,4,FALSE)</f>
        <v>Decaf</v>
      </c>
    </row>
    <row r="3860" spans="1:36" s="1" customFormat="1" x14ac:dyDescent="0.3">
      <c r="A3860" s="1">
        <v>-110</v>
      </c>
      <c r="B3860" s="1">
        <v>-13</v>
      </c>
      <c r="C3860" s="1">
        <v>116</v>
      </c>
      <c r="D3860">
        <v>178</v>
      </c>
      <c r="E3860" s="1">
        <v>61</v>
      </c>
      <c r="F3860" s="1">
        <v>39</v>
      </c>
      <c r="G3860" s="1">
        <v>2555</v>
      </c>
      <c r="H3860" s="1">
        <v>-60</v>
      </c>
      <c r="I3860">
        <v>180</v>
      </c>
      <c r="J3860" s="1">
        <v>-20</v>
      </c>
      <c r="K3860" s="1">
        <v>150</v>
      </c>
      <c r="L3860" s="1">
        <v>909</v>
      </c>
      <c r="M3860" s="1">
        <v>1</v>
      </c>
      <c r="N3860" s="3">
        <v>43373</v>
      </c>
      <c r="O3860" t="str">
        <f>VLOOKUP(L3860,Location!$A$1:$D$157,2,FALSE)</f>
        <v>California</v>
      </c>
      <c r="P3860" t="str">
        <f>VLOOKUP(L3860,Location!$A$1:$D$157,3,FALSE)</f>
        <v>West</v>
      </c>
      <c r="Q3860" t="str">
        <f>VLOOKUP(L3860,Location!$A$1:$D$157,4,FALSE)</f>
        <v>Major Market</v>
      </c>
      <c r="R3860" t="str">
        <f>VLOOKUP(M3860,Product!$A$1:$D$14,2,FALSE)</f>
        <v>Amaretto</v>
      </c>
      <c r="S3860" t="str">
        <f>VLOOKUP(M3860,Product!$A$1:$D$14,3,FALSE)</f>
        <v>Coffee</v>
      </c>
      <c r="T3860" t="str">
        <f>VLOOKUP(M3860,Product!$A$1:$D$14,4,FALSE)</f>
        <v>Regular</v>
      </c>
      <c r="U3860"/>
      <c r="V3860"/>
      <c r="W3860"/>
      <c r="AG3860"/>
      <c r="AJ3860"/>
    </row>
    <row r="3861" spans="1:36" x14ac:dyDescent="0.3">
      <c r="A3861">
        <v>367</v>
      </c>
      <c r="B3861">
        <v>390</v>
      </c>
      <c r="C3861">
        <v>693</v>
      </c>
      <c r="D3861">
        <v>215</v>
      </c>
      <c r="E3861">
        <v>143</v>
      </c>
      <c r="F3861">
        <v>91</v>
      </c>
      <c r="G3861">
        <v>2548</v>
      </c>
      <c r="H3861">
        <v>470</v>
      </c>
      <c r="I3861">
        <v>319</v>
      </c>
      <c r="J3861">
        <v>580</v>
      </c>
      <c r="K3861">
        <v>960</v>
      </c>
      <c r="L3861">
        <v>818</v>
      </c>
      <c r="M3861">
        <v>2</v>
      </c>
      <c r="N3861" s="2">
        <v>43373</v>
      </c>
      <c r="O3861" t="str">
        <f>VLOOKUP(L3861,Location!$A$1:$D$157,2,FALSE)</f>
        <v>California</v>
      </c>
      <c r="P3861" t="str">
        <f>VLOOKUP(L3861,Location!$A$1:$D$157,3,FALSE)</f>
        <v>West</v>
      </c>
      <c r="Q3861" t="str">
        <f>VLOOKUP(L3861,Location!$A$1:$D$157,4,FALSE)</f>
        <v>Major Market</v>
      </c>
      <c r="R3861" t="str">
        <f>VLOOKUP(M3861,Product!$A$1:$D$14,2,FALSE)</f>
        <v>Columbian</v>
      </c>
      <c r="S3861" t="str">
        <f>VLOOKUP(M3861,Product!$A$1:$D$14,3,FALSE)</f>
        <v>Coffee</v>
      </c>
      <c r="T3861" t="str">
        <f>VLOOKUP(M3861,Product!$A$1:$D$14,4,FALSE)</f>
        <v>Regular</v>
      </c>
    </row>
    <row r="3862" spans="1:36" x14ac:dyDescent="0.3">
      <c r="A3862">
        <v>-174</v>
      </c>
      <c r="B3862">
        <v>-24</v>
      </c>
      <c r="C3862">
        <v>139</v>
      </c>
      <c r="D3862">
        <v>209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s="2">
        <v>43373</v>
      </c>
      <c r="O3862" t="str">
        <f>VLOOKUP(L3862,Location!$A$1:$D$157,2,FALSE)</f>
        <v>California</v>
      </c>
      <c r="P3862" t="str">
        <f>VLOOKUP(L3862,Location!$A$1:$D$157,3,FALSE)</f>
        <v>West</v>
      </c>
      <c r="Q3862" t="str">
        <f>VLOOKUP(L3862,Location!$A$1:$D$157,4,FALSE)</f>
        <v>Major Market</v>
      </c>
      <c r="R3862" t="str">
        <f>VLOOKUP(M3862,Product!$A$1:$D$14,2,FALSE)</f>
        <v>Decaf Irish Cream</v>
      </c>
      <c r="S3862" t="str">
        <f>VLOOKUP(M3862,Product!$A$1:$D$14,3,FALSE)</f>
        <v>Coffee</v>
      </c>
      <c r="T3862" t="str">
        <f>VLOOKUP(M3862,Product!$A$1:$D$14,4,FALSE)</f>
        <v>Decaf</v>
      </c>
    </row>
    <row r="3863" spans="1:36" x14ac:dyDescent="0.3">
      <c r="A3863">
        <v>221</v>
      </c>
      <c r="B3863">
        <v>239</v>
      </c>
      <c r="C3863">
        <v>509</v>
      </c>
      <c r="D3863">
        <v>249</v>
      </c>
      <c r="E3863">
        <v>90</v>
      </c>
      <c r="F3863">
        <v>66</v>
      </c>
      <c r="G3863">
        <v>1755</v>
      </c>
      <c r="H3863">
        <v>160</v>
      </c>
      <c r="I3863">
        <v>221</v>
      </c>
      <c r="J3863">
        <v>220</v>
      </c>
      <c r="K3863">
        <v>430</v>
      </c>
      <c r="L3863">
        <v>714</v>
      </c>
      <c r="M3863">
        <v>4</v>
      </c>
      <c r="N3863" s="2">
        <v>43373</v>
      </c>
      <c r="O3863" t="str">
        <f>VLOOKUP(L3863,Location!$A$1:$D$157,2,FALSE)</f>
        <v>California</v>
      </c>
      <c r="P3863" t="str">
        <f>VLOOKUP(L3863,Location!$A$1:$D$157,3,FALSE)</f>
        <v>West</v>
      </c>
      <c r="Q3863" t="str">
        <f>VLOOKUP(L3863,Location!$A$1:$D$157,4,FALSE)</f>
        <v>Major Market</v>
      </c>
      <c r="R3863" t="str">
        <f>VLOOKUP(M3863,Product!$A$1:$D$14,2,FALSE)</f>
        <v>Caffe Latte</v>
      </c>
      <c r="S3863" t="str">
        <f>VLOOKUP(M3863,Product!$A$1:$D$14,3,FALSE)</f>
        <v>Espresso</v>
      </c>
      <c r="T3863" t="str">
        <f>VLOOKUP(M3863,Product!$A$1:$D$14,4,FALSE)</f>
        <v>Regular</v>
      </c>
    </row>
    <row r="3864" spans="1:36" x14ac:dyDescent="0.3">
      <c r="A3864">
        <v>332</v>
      </c>
      <c r="B3864">
        <v>341</v>
      </c>
      <c r="C3864">
        <v>637</v>
      </c>
      <c r="D3864">
        <v>268</v>
      </c>
      <c r="E3864">
        <v>117</v>
      </c>
      <c r="F3864">
        <v>84</v>
      </c>
      <c r="G3864">
        <v>1662</v>
      </c>
      <c r="H3864">
        <v>130</v>
      </c>
      <c r="I3864">
        <v>59</v>
      </c>
      <c r="J3864">
        <v>180</v>
      </c>
      <c r="K3864">
        <v>290</v>
      </c>
      <c r="L3864">
        <v>775</v>
      </c>
      <c r="M3864">
        <v>11</v>
      </c>
      <c r="N3864" s="2">
        <v>43373</v>
      </c>
      <c r="O3864" t="str">
        <f>VLOOKUP(L3864,Location!$A$1:$D$157,2,FALSE)</f>
        <v>Nevada</v>
      </c>
      <c r="P3864" t="str">
        <f>VLOOKUP(L3864,Location!$A$1:$D$157,3,FALSE)</f>
        <v>West</v>
      </c>
      <c r="Q3864" t="str">
        <f>VLOOKUP(L3864,Location!$A$1:$D$157,4,FALSE)</f>
        <v>Small Market</v>
      </c>
      <c r="R3864" t="str">
        <f>VLOOKUP(M3864,Product!$A$1:$D$14,2,FALSE)</f>
        <v>Darjeeling</v>
      </c>
      <c r="S3864" t="str">
        <f>VLOOKUP(M3864,Product!$A$1:$D$14,3,FALSE)</f>
        <v>Tea</v>
      </c>
      <c r="T3864" t="str">
        <f>VLOOKUP(M3864,Product!$A$1:$D$14,4,FALSE)</f>
        <v>Regular</v>
      </c>
    </row>
    <row r="3865" spans="1:36" x14ac:dyDescent="0.3">
      <c r="A3865">
        <v>221</v>
      </c>
      <c r="B3865">
        <v>239</v>
      </c>
      <c r="C3865">
        <v>509</v>
      </c>
      <c r="D3865">
        <v>194</v>
      </c>
      <c r="E3865">
        <v>90</v>
      </c>
      <c r="F3865">
        <v>66</v>
      </c>
      <c r="G3865">
        <v>1755</v>
      </c>
      <c r="H3865">
        <v>80</v>
      </c>
      <c r="I3865">
        <v>93</v>
      </c>
      <c r="J3865">
        <v>120</v>
      </c>
      <c r="K3865">
        <v>230</v>
      </c>
      <c r="L3865">
        <v>775</v>
      </c>
      <c r="M3865">
        <v>12</v>
      </c>
      <c r="N3865" s="2">
        <v>43373</v>
      </c>
      <c r="O3865" t="str">
        <f>VLOOKUP(L3865,Location!$A$1:$D$157,2,FALSE)</f>
        <v>Nevada</v>
      </c>
      <c r="P3865" t="str">
        <f>VLOOKUP(L3865,Location!$A$1:$D$157,3,FALSE)</f>
        <v>West</v>
      </c>
      <c r="Q3865" t="str">
        <f>VLOOKUP(L3865,Location!$A$1:$D$157,4,FALSE)</f>
        <v>Small Market</v>
      </c>
      <c r="R3865" t="str">
        <f>VLOOKUP(M3865,Product!$A$1:$D$14,2,FALSE)</f>
        <v>Earl Grey</v>
      </c>
      <c r="S3865" t="str">
        <f>VLOOKUP(M3865,Product!$A$1:$D$14,3,FALSE)</f>
        <v>Tea</v>
      </c>
      <c r="T3865" t="str">
        <f>VLOOKUP(M3865,Product!$A$1:$D$14,4,FALSE)</f>
        <v>Regular</v>
      </c>
    </row>
    <row r="3866" spans="1:36" x14ac:dyDescent="0.3">
      <c r="A3866">
        <v>-539</v>
      </c>
      <c r="B3866">
        <v>-255</v>
      </c>
      <c r="C3866">
        <v>22</v>
      </c>
      <c r="D3866">
        <v>280</v>
      </c>
      <c r="E3866">
        <v>129</v>
      </c>
      <c r="F3866">
        <v>96</v>
      </c>
      <c r="G3866">
        <v>7058</v>
      </c>
      <c r="H3866">
        <v>-170</v>
      </c>
      <c r="I3866">
        <v>96</v>
      </c>
      <c r="J3866">
        <v>-110</v>
      </c>
      <c r="K3866">
        <v>0</v>
      </c>
      <c r="L3866">
        <v>702</v>
      </c>
      <c r="M3866">
        <v>13</v>
      </c>
      <c r="N3866" s="2">
        <v>43373</v>
      </c>
      <c r="O3866" t="str">
        <f>VLOOKUP(L3866,Location!$A$1:$D$157,2,FALSE)</f>
        <v>Nevada</v>
      </c>
      <c r="P3866" t="str">
        <f>VLOOKUP(L3866,Location!$A$1:$D$157,3,FALSE)</f>
        <v>West</v>
      </c>
      <c r="Q3866" t="str">
        <f>VLOOKUP(L3866,Location!$A$1:$D$157,4,FALSE)</f>
        <v>Small Market</v>
      </c>
      <c r="R3866" t="str">
        <f>VLOOKUP(M3866,Product!$A$1:$D$14,2,FALSE)</f>
        <v>Green Tea</v>
      </c>
      <c r="S3866" t="str">
        <f>VLOOKUP(M3866,Product!$A$1:$D$14,3,FALSE)</f>
        <v>Tea</v>
      </c>
      <c r="T3866" t="str">
        <f>VLOOKUP(M3866,Product!$A$1:$D$14,4,FALSE)</f>
        <v>Regular</v>
      </c>
    </row>
    <row r="3867" spans="1:36" x14ac:dyDescent="0.3">
      <c r="A3867">
        <v>39</v>
      </c>
      <c r="B3867">
        <v>173</v>
      </c>
      <c r="C3867">
        <v>318</v>
      </c>
      <c r="D3867">
        <v>103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s="2">
        <v>43373</v>
      </c>
      <c r="O3867" t="str">
        <f>VLOOKUP(L3867,Location!$A$1:$D$157,2,FALSE)</f>
        <v>Nevada</v>
      </c>
      <c r="P3867" t="str">
        <f>VLOOKUP(L3867,Location!$A$1:$D$157,3,FALSE)</f>
        <v>West</v>
      </c>
      <c r="Q3867" t="str">
        <f>VLOOKUP(L3867,Location!$A$1:$D$157,4,FALSE)</f>
        <v>Small Market</v>
      </c>
      <c r="R3867" t="str">
        <f>VLOOKUP(M3867,Product!$A$1:$D$14,2,FALSE)</f>
        <v>Chamomile</v>
      </c>
      <c r="S3867" t="str">
        <f>VLOOKUP(M3867,Product!$A$1:$D$14,3,FALSE)</f>
        <v>Herbal Tea</v>
      </c>
      <c r="T3867" t="str">
        <f>VLOOKUP(M3867,Product!$A$1:$D$14,4,FALSE)</f>
        <v>Decaf</v>
      </c>
    </row>
    <row r="3868" spans="1:36" x14ac:dyDescent="0.3">
      <c r="A3868">
        <v>178</v>
      </c>
      <c r="B3868">
        <v>213</v>
      </c>
      <c r="C3868">
        <v>391</v>
      </c>
      <c r="D3868">
        <v>157</v>
      </c>
      <c r="E3868">
        <v>93</v>
      </c>
      <c r="F3868">
        <v>50</v>
      </c>
      <c r="G3868">
        <v>1132</v>
      </c>
      <c r="H3868">
        <v>120</v>
      </c>
      <c r="I3868">
        <v>98</v>
      </c>
      <c r="J3868">
        <v>170</v>
      </c>
      <c r="K3868">
        <v>290</v>
      </c>
      <c r="L3868">
        <v>775</v>
      </c>
      <c r="M3868">
        <v>9</v>
      </c>
      <c r="N3868" s="2">
        <v>43373</v>
      </c>
      <c r="O3868" t="str">
        <f>VLOOKUP(L3868,Location!$A$1:$D$157,2,FALSE)</f>
        <v>Nevada</v>
      </c>
      <c r="P3868" t="str">
        <f>VLOOKUP(L3868,Location!$A$1:$D$157,3,FALSE)</f>
        <v>West</v>
      </c>
      <c r="Q3868" t="str">
        <f>VLOOKUP(L3868,Location!$A$1:$D$157,4,FALSE)</f>
        <v>Small Market</v>
      </c>
      <c r="R3868" t="str">
        <f>VLOOKUP(M3868,Product!$A$1:$D$14,2,FALSE)</f>
        <v>Lemon</v>
      </c>
      <c r="S3868" t="str">
        <f>VLOOKUP(M3868,Product!$A$1:$D$14,3,FALSE)</f>
        <v>Herbal Tea</v>
      </c>
      <c r="T3868" t="str">
        <f>VLOOKUP(M3868,Product!$A$1:$D$14,4,FALSE)</f>
        <v>Decaf</v>
      </c>
    </row>
    <row r="3869" spans="1:36" x14ac:dyDescent="0.3">
      <c r="A3869">
        <v>169</v>
      </c>
      <c r="B3869">
        <v>176</v>
      </c>
      <c r="C3869">
        <v>318</v>
      </c>
      <c r="D3869">
        <v>80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2">
        <v>43373</v>
      </c>
      <c r="O3869" t="str">
        <f>VLOOKUP(L3869,Location!$A$1:$D$157,2,FALSE)</f>
        <v>Nevada</v>
      </c>
      <c r="P3869" t="str">
        <f>VLOOKUP(L3869,Location!$A$1:$D$157,3,FALSE)</f>
        <v>West</v>
      </c>
      <c r="Q3869" t="str">
        <f>VLOOKUP(L3869,Location!$A$1:$D$157,4,FALSE)</f>
        <v>Small Market</v>
      </c>
      <c r="R3869" t="str">
        <f>VLOOKUP(M3869,Product!$A$1:$D$14,2,FALSE)</f>
        <v>Mint</v>
      </c>
      <c r="S3869" t="str">
        <f>VLOOKUP(M3869,Product!$A$1:$D$14,3,FALSE)</f>
        <v>Herbal Tea</v>
      </c>
      <c r="T3869" t="str">
        <f>VLOOKUP(M3869,Product!$A$1:$D$14,4,FALSE)</f>
        <v>Decaf</v>
      </c>
    </row>
    <row r="3870" spans="1:36" x14ac:dyDescent="0.3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2">
        <v>43373</v>
      </c>
      <c r="O3870" t="str">
        <f>VLOOKUP(L3870,Location!$A$1:$D$157,2,FALSE)</f>
        <v>Nevada</v>
      </c>
      <c r="P3870" t="str">
        <f>VLOOKUP(L3870,Location!$A$1:$D$157,3,FALSE)</f>
        <v>West</v>
      </c>
      <c r="Q3870" t="str">
        <f>VLOOKUP(L3870,Location!$A$1:$D$157,4,FALSE)</f>
        <v>Small Market</v>
      </c>
      <c r="R3870" t="str">
        <f>VLOOKUP(M3870,Product!$A$1:$D$14,2,FALSE)</f>
        <v>Caffe Mocha</v>
      </c>
      <c r="S3870" t="str">
        <f>VLOOKUP(M3870,Product!$A$1:$D$14,3,FALSE)</f>
        <v>Espresso</v>
      </c>
      <c r="T3870" t="str">
        <f>VLOOKUP(M3870,Product!$A$1:$D$14,4,FALSE)</f>
        <v>Regular</v>
      </c>
    </row>
    <row r="3871" spans="1:36" x14ac:dyDescent="0.3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s="2">
        <v>43373</v>
      </c>
      <c r="O3871" t="str">
        <f>VLOOKUP(L3871,Location!$A$1:$D$157,2,FALSE)</f>
        <v>Nevada</v>
      </c>
      <c r="P3871" t="str">
        <f>VLOOKUP(L3871,Location!$A$1:$D$157,3,FALSE)</f>
        <v>West</v>
      </c>
      <c r="Q3871" t="str">
        <f>VLOOKUP(L3871,Location!$A$1:$D$157,4,FALSE)</f>
        <v>Small Market</v>
      </c>
      <c r="R3871" t="str">
        <f>VLOOKUP(M3871,Product!$A$1:$D$14,2,FALSE)</f>
        <v>Decaf Espresso</v>
      </c>
      <c r="S3871" t="str">
        <f>VLOOKUP(M3871,Product!$A$1:$D$14,3,FALSE)</f>
        <v>Espresso</v>
      </c>
      <c r="T3871" t="str">
        <f>VLOOKUP(M3871,Product!$A$1:$D$14,4,FALSE)</f>
        <v>Decaf</v>
      </c>
    </row>
    <row r="3872" spans="1:36" x14ac:dyDescent="0.3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s="2">
        <v>43373</v>
      </c>
      <c r="O3872" t="str">
        <f>VLOOKUP(L3872,Location!$A$1:$D$157,2,FALSE)</f>
        <v>Nevada</v>
      </c>
      <c r="P3872" t="str">
        <f>VLOOKUP(L3872,Location!$A$1:$D$157,3,FALSE)</f>
        <v>West</v>
      </c>
      <c r="Q3872" t="str">
        <f>VLOOKUP(L3872,Location!$A$1:$D$157,4,FALSE)</f>
        <v>Small Market</v>
      </c>
      <c r="R3872" t="str">
        <f>VLOOKUP(M3872,Product!$A$1:$D$14,2,FALSE)</f>
        <v>Columbian</v>
      </c>
      <c r="S3872" t="str">
        <f>VLOOKUP(M3872,Product!$A$1:$D$14,3,FALSE)</f>
        <v>Coffee</v>
      </c>
      <c r="T3872" t="str">
        <f>VLOOKUP(M3872,Product!$A$1:$D$14,4,FALSE)</f>
        <v>Regular</v>
      </c>
    </row>
    <row r="3873" spans="1:20" x14ac:dyDescent="0.3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s="2">
        <v>43373</v>
      </c>
      <c r="O3873" t="str">
        <f>VLOOKUP(L3873,Location!$A$1:$D$157,2,FALSE)</f>
        <v>Nevada</v>
      </c>
      <c r="P3873" t="str">
        <f>VLOOKUP(L3873,Location!$A$1:$D$157,3,FALSE)</f>
        <v>West</v>
      </c>
      <c r="Q3873" t="str">
        <f>VLOOKUP(L3873,Location!$A$1:$D$157,4,FALSE)</f>
        <v>Small Market</v>
      </c>
      <c r="R3873" t="str">
        <f>VLOOKUP(M3873,Product!$A$1:$D$14,2,FALSE)</f>
        <v>Decaf Irish Cream</v>
      </c>
      <c r="S3873" t="str">
        <f>VLOOKUP(M3873,Product!$A$1:$D$14,3,FALSE)</f>
        <v>Coffee</v>
      </c>
      <c r="T3873" t="str">
        <f>VLOOKUP(M3873,Product!$A$1:$D$14,4,FALSE)</f>
        <v>Decaf</v>
      </c>
    </row>
    <row r="3874" spans="1:20" x14ac:dyDescent="0.3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s="2">
        <v>43373</v>
      </c>
      <c r="O3874" t="str">
        <f>VLOOKUP(L3874,Location!$A$1:$D$157,2,FALSE)</f>
        <v>Nevada</v>
      </c>
      <c r="P3874" t="str">
        <f>VLOOKUP(L3874,Location!$A$1:$D$157,3,FALSE)</f>
        <v>West</v>
      </c>
      <c r="Q3874" t="str">
        <f>VLOOKUP(L3874,Location!$A$1:$D$157,4,FALSE)</f>
        <v>Small Market</v>
      </c>
      <c r="R3874" t="str">
        <f>VLOOKUP(M3874,Product!$A$1:$D$14,2,FALSE)</f>
        <v>Caffe Latte</v>
      </c>
      <c r="S3874" t="str">
        <f>VLOOKUP(M3874,Product!$A$1:$D$14,3,FALSE)</f>
        <v>Espresso</v>
      </c>
      <c r="T3874" t="str">
        <f>VLOOKUP(M3874,Product!$A$1:$D$14,4,FALSE)</f>
        <v>Regular</v>
      </c>
    </row>
    <row r="3875" spans="1:20" x14ac:dyDescent="0.3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2">
        <v>43373</v>
      </c>
      <c r="O3875" t="str">
        <f>VLOOKUP(L3875,Location!$A$1:$D$157,2,FALSE)</f>
        <v>Oregon</v>
      </c>
      <c r="P3875" t="str">
        <f>VLOOKUP(L3875,Location!$A$1:$D$157,3,FALSE)</f>
        <v>West</v>
      </c>
      <c r="Q3875" t="str">
        <f>VLOOKUP(L3875,Location!$A$1:$D$157,4,FALSE)</f>
        <v>Small Market</v>
      </c>
      <c r="R3875" t="str">
        <f>VLOOKUP(M3875,Product!$A$1:$D$14,2,FALSE)</f>
        <v>Darjeeling</v>
      </c>
      <c r="S3875" t="str">
        <f>VLOOKUP(M3875,Product!$A$1:$D$14,3,FALSE)</f>
        <v>Tea</v>
      </c>
      <c r="T3875" t="str">
        <f>VLOOKUP(M3875,Product!$A$1:$D$14,4,FALSE)</f>
        <v>Regular</v>
      </c>
    </row>
    <row r="3876" spans="1:20" x14ac:dyDescent="0.3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s="2">
        <v>43373</v>
      </c>
      <c r="O3876" t="str">
        <f>VLOOKUP(L3876,Location!$A$1:$D$157,2,FALSE)</f>
        <v>Oregon</v>
      </c>
      <c r="P3876" t="str">
        <f>VLOOKUP(L3876,Location!$A$1:$D$157,3,FALSE)</f>
        <v>West</v>
      </c>
      <c r="Q3876" t="str">
        <f>VLOOKUP(L3876,Location!$A$1:$D$157,4,FALSE)</f>
        <v>Small Market</v>
      </c>
      <c r="R3876" t="str">
        <f>VLOOKUP(M3876,Product!$A$1:$D$14,2,FALSE)</f>
        <v>Earl Grey</v>
      </c>
      <c r="S3876" t="str">
        <f>VLOOKUP(M3876,Product!$A$1:$D$14,3,FALSE)</f>
        <v>Tea</v>
      </c>
      <c r="T3876" t="str">
        <f>VLOOKUP(M3876,Product!$A$1:$D$14,4,FALSE)</f>
        <v>Regular</v>
      </c>
    </row>
    <row r="3877" spans="1:20" x14ac:dyDescent="0.3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s="2">
        <v>43373</v>
      </c>
      <c r="O3877" t="str">
        <f>VLOOKUP(L3877,Location!$A$1:$D$157,2,FALSE)</f>
        <v>Oregon</v>
      </c>
      <c r="P3877" t="str">
        <f>VLOOKUP(L3877,Location!$A$1:$D$157,3,FALSE)</f>
        <v>West</v>
      </c>
      <c r="Q3877" t="str">
        <f>VLOOKUP(L3877,Location!$A$1:$D$157,4,FALSE)</f>
        <v>Small Market</v>
      </c>
      <c r="R3877" t="str">
        <f>VLOOKUP(M3877,Product!$A$1:$D$14,2,FALSE)</f>
        <v>Green Tea</v>
      </c>
      <c r="S3877" t="str">
        <f>VLOOKUP(M3877,Product!$A$1:$D$14,3,FALSE)</f>
        <v>Tea</v>
      </c>
      <c r="T3877" t="str">
        <f>VLOOKUP(M3877,Product!$A$1:$D$14,4,FALSE)</f>
        <v>Regular</v>
      </c>
    </row>
    <row r="3878" spans="1:20" x14ac:dyDescent="0.3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2">
        <v>43373</v>
      </c>
      <c r="O3878" t="str">
        <f>VLOOKUP(L3878,Location!$A$1:$D$157,2,FALSE)</f>
        <v>Oregon</v>
      </c>
      <c r="P3878" t="str">
        <f>VLOOKUP(L3878,Location!$A$1:$D$157,3,FALSE)</f>
        <v>West</v>
      </c>
      <c r="Q3878" t="str">
        <f>VLOOKUP(L3878,Location!$A$1:$D$157,4,FALSE)</f>
        <v>Small Market</v>
      </c>
      <c r="R3878" t="str">
        <f>VLOOKUP(M3878,Product!$A$1:$D$14,2,FALSE)</f>
        <v>Chamomile</v>
      </c>
      <c r="S3878" t="str">
        <f>VLOOKUP(M3878,Product!$A$1:$D$14,3,FALSE)</f>
        <v>Herbal Tea</v>
      </c>
      <c r="T3878" t="str">
        <f>VLOOKUP(M3878,Product!$A$1:$D$14,4,FALSE)</f>
        <v>Decaf</v>
      </c>
    </row>
    <row r="3879" spans="1:20" x14ac:dyDescent="0.3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s="2">
        <v>43373</v>
      </c>
      <c r="O3879" t="str">
        <f>VLOOKUP(L3879,Location!$A$1:$D$157,2,FALSE)</f>
        <v>Oregon</v>
      </c>
      <c r="P3879" t="str">
        <f>VLOOKUP(L3879,Location!$A$1:$D$157,3,FALSE)</f>
        <v>West</v>
      </c>
      <c r="Q3879" t="str">
        <f>VLOOKUP(L3879,Location!$A$1:$D$157,4,FALSE)</f>
        <v>Small Market</v>
      </c>
      <c r="R3879" t="str">
        <f>VLOOKUP(M3879,Product!$A$1:$D$14,2,FALSE)</f>
        <v>Lemon</v>
      </c>
      <c r="S3879" t="str">
        <f>VLOOKUP(M3879,Product!$A$1:$D$14,3,FALSE)</f>
        <v>Herbal Tea</v>
      </c>
      <c r="T3879" t="str">
        <f>VLOOKUP(M3879,Product!$A$1:$D$14,4,FALSE)</f>
        <v>Decaf</v>
      </c>
    </row>
    <row r="3880" spans="1:20" x14ac:dyDescent="0.3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s="2">
        <v>43373</v>
      </c>
      <c r="O3880" t="str">
        <f>VLOOKUP(L3880,Location!$A$1:$D$157,2,FALSE)</f>
        <v>Oregon</v>
      </c>
      <c r="P3880" t="str">
        <f>VLOOKUP(L3880,Location!$A$1:$D$157,3,FALSE)</f>
        <v>West</v>
      </c>
      <c r="Q3880" t="str">
        <f>VLOOKUP(L3880,Location!$A$1:$D$157,4,FALSE)</f>
        <v>Small Market</v>
      </c>
      <c r="R3880" t="str">
        <f>VLOOKUP(M3880,Product!$A$1:$D$14,2,FALSE)</f>
        <v>Caffe Latte</v>
      </c>
      <c r="S3880" t="str">
        <f>VLOOKUP(M3880,Product!$A$1:$D$14,3,FALSE)</f>
        <v>Espresso</v>
      </c>
      <c r="T3880" t="str">
        <f>VLOOKUP(M3880,Product!$A$1:$D$14,4,FALSE)</f>
        <v>Regular</v>
      </c>
    </row>
    <row r="3881" spans="1:20" x14ac:dyDescent="0.3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s="2">
        <v>43373</v>
      </c>
      <c r="O3881" t="str">
        <f>VLOOKUP(L3881,Location!$A$1:$D$157,2,FALSE)</f>
        <v>Oregon</v>
      </c>
      <c r="P3881" t="str">
        <f>VLOOKUP(L3881,Location!$A$1:$D$157,3,FALSE)</f>
        <v>West</v>
      </c>
      <c r="Q3881" t="str">
        <f>VLOOKUP(L3881,Location!$A$1:$D$157,4,FALSE)</f>
        <v>Small Market</v>
      </c>
      <c r="R3881" t="str">
        <f>VLOOKUP(M3881,Product!$A$1:$D$14,2,FALSE)</f>
        <v>Caffe Mocha</v>
      </c>
      <c r="S3881" t="str">
        <f>VLOOKUP(M3881,Product!$A$1:$D$14,3,FALSE)</f>
        <v>Espresso</v>
      </c>
      <c r="T3881" t="str">
        <f>VLOOKUP(M3881,Product!$A$1:$D$14,4,FALSE)</f>
        <v>Regular</v>
      </c>
    </row>
    <row r="3882" spans="1:20" x14ac:dyDescent="0.3">
      <c r="A3882">
        <v>135</v>
      </c>
      <c r="B3882">
        <v>161</v>
      </c>
      <c r="C3882">
        <v>343</v>
      </c>
      <c r="D3882">
        <v>164</v>
      </c>
      <c r="E3882">
        <v>70</v>
      </c>
      <c r="F3882">
        <v>45</v>
      </c>
      <c r="G3882">
        <v>1267</v>
      </c>
      <c r="H3882">
        <v>110</v>
      </c>
      <c r="I3882">
        <v>153</v>
      </c>
      <c r="J3882">
        <v>150</v>
      </c>
      <c r="K3882">
        <v>290</v>
      </c>
      <c r="L3882">
        <v>503</v>
      </c>
      <c r="M3882">
        <v>6</v>
      </c>
      <c r="N3882" s="2">
        <v>43373</v>
      </c>
      <c r="O3882" t="str">
        <f>VLOOKUP(L3882,Location!$A$1:$D$157,2,FALSE)</f>
        <v>Oregon</v>
      </c>
      <c r="P3882" t="str">
        <f>VLOOKUP(L3882,Location!$A$1:$D$157,3,FALSE)</f>
        <v>West</v>
      </c>
      <c r="Q3882" t="str">
        <f>VLOOKUP(L3882,Location!$A$1:$D$157,4,FALSE)</f>
        <v>Small Market</v>
      </c>
      <c r="R3882" t="str">
        <f>VLOOKUP(M3882,Product!$A$1:$D$14,2,FALSE)</f>
        <v>Decaf Espresso</v>
      </c>
      <c r="S3882" t="str">
        <f>VLOOKUP(M3882,Product!$A$1:$D$14,3,FALSE)</f>
        <v>Espresso</v>
      </c>
      <c r="T3882" t="str">
        <f>VLOOKUP(M3882,Product!$A$1:$D$14,4,FALSE)</f>
        <v>Decaf</v>
      </c>
    </row>
    <row r="3883" spans="1:20" x14ac:dyDescent="0.3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s="2">
        <v>43373</v>
      </c>
      <c r="O3883" t="str">
        <f>VLOOKUP(L3883,Location!$A$1:$D$157,2,FALSE)</f>
        <v>Oregon</v>
      </c>
      <c r="P3883" t="str">
        <f>VLOOKUP(L3883,Location!$A$1:$D$157,3,FALSE)</f>
        <v>West</v>
      </c>
      <c r="Q3883" t="str">
        <f>VLOOKUP(L3883,Location!$A$1:$D$157,4,FALSE)</f>
        <v>Small Market</v>
      </c>
      <c r="R3883" t="str">
        <f>VLOOKUP(M3883,Product!$A$1:$D$14,2,FALSE)</f>
        <v>Amaretto</v>
      </c>
      <c r="S3883" t="str">
        <f>VLOOKUP(M3883,Product!$A$1:$D$14,3,FALSE)</f>
        <v>Coffee</v>
      </c>
      <c r="T3883" t="str">
        <f>VLOOKUP(M3883,Product!$A$1:$D$14,4,FALSE)</f>
        <v>Regular</v>
      </c>
    </row>
    <row r="3884" spans="1:20" x14ac:dyDescent="0.3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s="2">
        <v>43373</v>
      </c>
      <c r="O3884" t="str">
        <f>VLOOKUP(L3884,Location!$A$1:$D$157,2,FALSE)</f>
        <v>Oregon</v>
      </c>
      <c r="P3884" t="str">
        <f>VLOOKUP(L3884,Location!$A$1:$D$157,3,FALSE)</f>
        <v>West</v>
      </c>
      <c r="Q3884" t="str">
        <f>VLOOKUP(L3884,Location!$A$1:$D$157,4,FALSE)</f>
        <v>Small Market</v>
      </c>
      <c r="R3884" t="str">
        <f>VLOOKUP(M3884,Product!$A$1:$D$14,2,FALSE)</f>
        <v>Columbian</v>
      </c>
      <c r="S3884" t="str">
        <f>VLOOKUP(M3884,Product!$A$1:$D$14,3,FALSE)</f>
        <v>Coffee</v>
      </c>
      <c r="T3884" t="str">
        <f>VLOOKUP(M3884,Product!$A$1:$D$14,4,FALSE)</f>
        <v>Regular</v>
      </c>
    </row>
    <row r="3885" spans="1:20" x14ac:dyDescent="0.3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s="2">
        <v>43373</v>
      </c>
      <c r="O3885" t="str">
        <f>VLOOKUP(L3885,Location!$A$1:$D$157,2,FALSE)</f>
        <v>Oregon</v>
      </c>
      <c r="P3885" t="str">
        <f>VLOOKUP(L3885,Location!$A$1:$D$157,3,FALSE)</f>
        <v>West</v>
      </c>
      <c r="Q3885" t="str">
        <f>VLOOKUP(L3885,Location!$A$1:$D$157,4,FALSE)</f>
        <v>Small Market</v>
      </c>
      <c r="R3885" t="str">
        <f>VLOOKUP(M3885,Product!$A$1:$D$14,2,FALSE)</f>
        <v>Decaf Irish Cream</v>
      </c>
      <c r="S3885" t="str">
        <f>VLOOKUP(M3885,Product!$A$1:$D$14,3,FALSE)</f>
        <v>Coffee</v>
      </c>
      <c r="T3885" t="str">
        <f>VLOOKUP(M3885,Product!$A$1:$D$14,4,FALSE)</f>
        <v>Decaf</v>
      </c>
    </row>
    <row r="3886" spans="1:20" x14ac:dyDescent="0.3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s="2">
        <v>43373</v>
      </c>
      <c r="O3886" t="str">
        <f>VLOOKUP(L3886,Location!$A$1:$D$157,2,FALSE)</f>
        <v>Washington</v>
      </c>
      <c r="P3886" t="str">
        <f>VLOOKUP(L3886,Location!$A$1:$D$157,3,FALSE)</f>
        <v>West</v>
      </c>
      <c r="Q3886" t="str">
        <f>VLOOKUP(L3886,Location!$A$1:$D$157,4,FALSE)</f>
        <v>Small Market</v>
      </c>
      <c r="R3886" t="str">
        <f>VLOOKUP(M3886,Product!$A$1:$D$14,2,FALSE)</f>
        <v>Darjeeling</v>
      </c>
      <c r="S3886" t="str">
        <f>VLOOKUP(M3886,Product!$A$1:$D$14,3,FALSE)</f>
        <v>Tea</v>
      </c>
      <c r="T3886" t="str">
        <f>VLOOKUP(M3886,Product!$A$1:$D$14,4,FALSE)</f>
        <v>Regular</v>
      </c>
    </row>
    <row r="3887" spans="1:20" x14ac:dyDescent="0.3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s="2">
        <v>43373</v>
      </c>
      <c r="O3887" t="str">
        <f>VLOOKUP(L3887,Location!$A$1:$D$157,2,FALSE)</f>
        <v>Washington</v>
      </c>
      <c r="P3887" t="str">
        <f>VLOOKUP(L3887,Location!$A$1:$D$157,3,FALSE)</f>
        <v>West</v>
      </c>
      <c r="Q3887" t="str">
        <f>VLOOKUP(L3887,Location!$A$1:$D$157,4,FALSE)</f>
        <v>Small Market</v>
      </c>
      <c r="R3887" t="str">
        <f>VLOOKUP(M3887,Product!$A$1:$D$14,2,FALSE)</f>
        <v>Earl Grey</v>
      </c>
      <c r="S3887" t="str">
        <f>VLOOKUP(M3887,Product!$A$1:$D$14,3,FALSE)</f>
        <v>Tea</v>
      </c>
      <c r="T3887" t="str">
        <f>VLOOKUP(M3887,Product!$A$1:$D$14,4,FALSE)</f>
        <v>Regular</v>
      </c>
    </row>
    <row r="3888" spans="1:20" x14ac:dyDescent="0.3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s="2">
        <v>43373</v>
      </c>
      <c r="O3888" t="str">
        <f>VLOOKUP(L3888,Location!$A$1:$D$157,2,FALSE)</f>
        <v>Washington</v>
      </c>
      <c r="P3888" t="str">
        <f>VLOOKUP(L3888,Location!$A$1:$D$157,3,FALSE)</f>
        <v>West</v>
      </c>
      <c r="Q3888" t="str">
        <f>VLOOKUP(L3888,Location!$A$1:$D$157,4,FALSE)</f>
        <v>Small Market</v>
      </c>
      <c r="R3888" t="str">
        <f>VLOOKUP(M3888,Product!$A$1:$D$14,2,FALSE)</f>
        <v>Green Tea</v>
      </c>
      <c r="S3888" t="str">
        <f>VLOOKUP(M3888,Product!$A$1:$D$14,3,FALSE)</f>
        <v>Tea</v>
      </c>
      <c r="T3888" t="str">
        <f>VLOOKUP(M3888,Product!$A$1:$D$14,4,FALSE)</f>
        <v>Regular</v>
      </c>
    </row>
    <row r="3889" spans="1:20" x14ac:dyDescent="0.3">
      <c r="A3889">
        <v>171</v>
      </c>
      <c r="B3889">
        <v>188</v>
      </c>
      <c r="C3889">
        <v>334</v>
      </c>
      <c r="D3889">
        <v>155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2">
        <v>43373</v>
      </c>
      <c r="O3889" t="str">
        <f>VLOOKUP(L3889,Location!$A$1:$D$157,2,FALSE)</f>
        <v>Washington</v>
      </c>
      <c r="P3889" t="str">
        <f>VLOOKUP(L3889,Location!$A$1:$D$157,3,FALSE)</f>
        <v>West</v>
      </c>
      <c r="Q3889" t="str">
        <f>VLOOKUP(L3889,Location!$A$1:$D$157,4,FALSE)</f>
        <v>Small Market</v>
      </c>
      <c r="R3889" t="str">
        <f>VLOOKUP(M3889,Product!$A$1:$D$14,2,FALSE)</f>
        <v>Chamomile</v>
      </c>
      <c r="S3889" t="str">
        <f>VLOOKUP(M3889,Product!$A$1:$D$14,3,FALSE)</f>
        <v>Herbal Tea</v>
      </c>
      <c r="T3889" t="str">
        <f>VLOOKUP(M3889,Product!$A$1:$D$14,4,FALSE)</f>
        <v>Decaf</v>
      </c>
    </row>
    <row r="3890" spans="1:20" x14ac:dyDescent="0.3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s="2">
        <v>43373</v>
      </c>
      <c r="O3890" t="str">
        <f>VLOOKUP(L3890,Location!$A$1:$D$157,2,FALSE)</f>
        <v>Washington</v>
      </c>
      <c r="P3890" t="str">
        <f>VLOOKUP(L3890,Location!$A$1:$D$157,3,FALSE)</f>
        <v>West</v>
      </c>
      <c r="Q3890" t="str">
        <f>VLOOKUP(L3890,Location!$A$1:$D$157,4,FALSE)</f>
        <v>Small Market</v>
      </c>
      <c r="R3890" t="str">
        <f>VLOOKUP(M3890,Product!$A$1:$D$14,2,FALSE)</f>
        <v>Lemon</v>
      </c>
      <c r="S3890" t="str">
        <f>VLOOKUP(M3890,Product!$A$1:$D$14,3,FALSE)</f>
        <v>Herbal Tea</v>
      </c>
      <c r="T3890" t="str">
        <f>VLOOKUP(M3890,Product!$A$1:$D$14,4,FALSE)</f>
        <v>Decaf</v>
      </c>
    </row>
    <row r="3891" spans="1:20" x14ac:dyDescent="0.3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2">
        <v>43373</v>
      </c>
      <c r="O3891" t="str">
        <f>VLOOKUP(L3891,Location!$A$1:$D$157,2,FALSE)</f>
        <v>Washington</v>
      </c>
      <c r="P3891" t="str">
        <f>VLOOKUP(L3891,Location!$A$1:$D$157,3,FALSE)</f>
        <v>West</v>
      </c>
      <c r="Q3891" t="str">
        <f>VLOOKUP(L3891,Location!$A$1:$D$157,4,FALSE)</f>
        <v>Small Market</v>
      </c>
      <c r="R3891" t="str">
        <f>VLOOKUP(M3891,Product!$A$1:$D$14,2,FALSE)</f>
        <v>Caffe Latte</v>
      </c>
      <c r="S3891" t="str">
        <f>VLOOKUP(M3891,Product!$A$1:$D$14,3,FALSE)</f>
        <v>Espresso</v>
      </c>
      <c r="T3891" t="str">
        <f>VLOOKUP(M3891,Product!$A$1:$D$14,4,FALSE)</f>
        <v>Regular</v>
      </c>
    </row>
    <row r="3892" spans="1:20" x14ac:dyDescent="0.3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2">
        <v>43373</v>
      </c>
      <c r="O3892" t="str">
        <f>VLOOKUP(L3892,Location!$A$1:$D$157,2,FALSE)</f>
        <v>Washington</v>
      </c>
      <c r="P3892" t="str">
        <f>VLOOKUP(L3892,Location!$A$1:$D$157,3,FALSE)</f>
        <v>West</v>
      </c>
      <c r="Q3892" t="str">
        <f>VLOOKUP(L3892,Location!$A$1:$D$157,4,FALSE)</f>
        <v>Small Market</v>
      </c>
      <c r="R3892" t="str">
        <f>VLOOKUP(M3892,Product!$A$1:$D$14,2,FALSE)</f>
        <v>Caffe Mocha</v>
      </c>
      <c r="S3892" t="str">
        <f>VLOOKUP(M3892,Product!$A$1:$D$14,3,FALSE)</f>
        <v>Espresso</v>
      </c>
      <c r="T3892" t="str">
        <f>VLOOKUP(M3892,Product!$A$1:$D$14,4,FALSE)</f>
        <v>Regular</v>
      </c>
    </row>
    <row r="3893" spans="1:20" x14ac:dyDescent="0.3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s="2">
        <v>43373</v>
      </c>
      <c r="O3893" t="str">
        <f>VLOOKUP(L3893,Location!$A$1:$D$157,2,FALSE)</f>
        <v>Washington</v>
      </c>
      <c r="P3893" t="str">
        <f>VLOOKUP(L3893,Location!$A$1:$D$157,3,FALSE)</f>
        <v>West</v>
      </c>
      <c r="Q3893" t="str">
        <f>VLOOKUP(L3893,Location!$A$1:$D$157,4,FALSE)</f>
        <v>Small Market</v>
      </c>
      <c r="R3893" t="str">
        <f>VLOOKUP(M3893,Product!$A$1:$D$14,2,FALSE)</f>
        <v>Decaf Espresso</v>
      </c>
      <c r="S3893" t="str">
        <f>VLOOKUP(M3893,Product!$A$1:$D$14,3,FALSE)</f>
        <v>Espresso</v>
      </c>
      <c r="T3893" t="str">
        <f>VLOOKUP(M3893,Product!$A$1:$D$14,4,FALSE)</f>
        <v>Decaf</v>
      </c>
    </row>
    <row r="3894" spans="1:20" x14ac:dyDescent="0.3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2">
        <v>43373</v>
      </c>
      <c r="O3894" t="str">
        <f>VLOOKUP(L3894,Location!$A$1:$D$157,2,FALSE)</f>
        <v>Washington</v>
      </c>
      <c r="P3894" t="str">
        <f>VLOOKUP(L3894,Location!$A$1:$D$157,3,FALSE)</f>
        <v>West</v>
      </c>
      <c r="Q3894" t="str">
        <f>VLOOKUP(L3894,Location!$A$1:$D$157,4,FALSE)</f>
        <v>Small Market</v>
      </c>
      <c r="R3894" t="str">
        <f>VLOOKUP(M3894,Product!$A$1:$D$14,2,FALSE)</f>
        <v>Columbian</v>
      </c>
      <c r="S3894" t="str">
        <f>VLOOKUP(M3894,Product!$A$1:$D$14,3,FALSE)</f>
        <v>Coffee</v>
      </c>
      <c r="T3894" t="str">
        <f>VLOOKUP(M3894,Product!$A$1:$D$14,4,FALSE)</f>
        <v>Regular</v>
      </c>
    </row>
    <row r="3895" spans="1:20" x14ac:dyDescent="0.3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178</v>
      </c>
      <c r="J3895">
        <v>190</v>
      </c>
      <c r="K3895">
        <v>330</v>
      </c>
      <c r="L3895">
        <v>206</v>
      </c>
      <c r="M3895">
        <v>3</v>
      </c>
      <c r="N3895" s="2">
        <v>43373</v>
      </c>
      <c r="O3895" t="str">
        <f>VLOOKUP(L3895,Location!$A$1:$D$157,2,FALSE)</f>
        <v>Washington</v>
      </c>
      <c r="P3895" t="str">
        <f>VLOOKUP(L3895,Location!$A$1:$D$157,3,FALSE)</f>
        <v>West</v>
      </c>
      <c r="Q3895" t="str">
        <f>VLOOKUP(L3895,Location!$A$1:$D$157,4,FALSE)</f>
        <v>Small Market</v>
      </c>
      <c r="R3895" t="str">
        <f>VLOOKUP(M3895,Product!$A$1:$D$14,2,FALSE)</f>
        <v>Decaf Irish Cream</v>
      </c>
      <c r="S3895" t="str">
        <f>VLOOKUP(M3895,Product!$A$1:$D$14,3,FALSE)</f>
        <v>Coffee</v>
      </c>
      <c r="T3895" t="str">
        <f>VLOOKUP(M3895,Product!$A$1:$D$14,4,FALSE)</f>
        <v>Decaf</v>
      </c>
    </row>
    <row r="3896" spans="1:20" x14ac:dyDescent="0.3">
      <c r="A3896">
        <v>159</v>
      </c>
      <c r="B3896">
        <v>182</v>
      </c>
      <c r="C3896">
        <v>387</v>
      </c>
      <c r="D3896">
        <v>213</v>
      </c>
      <c r="E3896">
        <v>75</v>
      </c>
      <c r="F3896">
        <v>50</v>
      </c>
      <c r="G3896">
        <v>1283</v>
      </c>
      <c r="H3896">
        <v>100</v>
      </c>
      <c r="I3896">
        <v>143</v>
      </c>
      <c r="J3896">
        <v>160</v>
      </c>
      <c r="K3896">
        <v>330</v>
      </c>
      <c r="L3896">
        <v>970</v>
      </c>
      <c r="M3896">
        <v>8</v>
      </c>
      <c r="N3896" s="2">
        <v>43404</v>
      </c>
      <c r="O3896" t="str">
        <f>VLOOKUP(L3896,Location!$A$1:$D$157,2,FALSE)</f>
        <v>Colorado</v>
      </c>
      <c r="P3896" t="str">
        <f>VLOOKUP(L3896,Location!$A$1:$D$157,3,FALSE)</f>
        <v>Central</v>
      </c>
      <c r="Q3896" t="str">
        <f>VLOOKUP(L3896,Location!$A$1:$D$157,4,FALSE)</f>
        <v>Major Market</v>
      </c>
      <c r="R3896" t="str">
        <f>VLOOKUP(M3896,Product!$A$1:$D$14,2,FALSE)</f>
        <v>Chamomile</v>
      </c>
      <c r="S3896" t="str">
        <f>VLOOKUP(M3896,Product!$A$1:$D$14,3,FALSE)</f>
        <v>Herbal Tea</v>
      </c>
      <c r="T3896" t="str">
        <f>VLOOKUP(M3896,Product!$A$1:$D$14,4,FALSE)</f>
        <v>Decaf</v>
      </c>
    </row>
    <row r="3897" spans="1:20" x14ac:dyDescent="0.3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s="2">
        <v>43404</v>
      </c>
      <c r="O3897" t="str">
        <f>VLOOKUP(L3897,Location!$A$1:$D$157,2,FALSE)</f>
        <v>Colorado</v>
      </c>
      <c r="P3897" t="str">
        <f>VLOOKUP(L3897,Location!$A$1:$D$157,3,FALSE)</f>
        <v>Central</v>
      </c>
      <c r="Q3897" t="str">
        <f>VLOOKUP(L3897,Location!$A$1:$D$157,4,FALSE)</f>
        <v>Major Market</v>
      </c>
      <c r="R3897" t="str">
        <f>VLOOKUP(M3897,Product!$A$1:$D$14,2,FALSE)</f>
        <v>Lemon</v>
      </c>
      <c r="S3897" t="str">
        <f>VLOOKUP(M3897,Product!$A$1:$D$14,3,FALSE)</f>
        <v>Herbal Tea</v>
      </c>
      <c r="T3897" t="str">
        <f>VLOOKUP(M3897,Product!$A$1:$D$14,4,FALSE)</f>
        <v>Decaf</v>
      </c>
    </row>
    <row r="3898" spans="1:20" x14ac:dyDescent="0.3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s="2">
        <v>43404</v>
      </c>
      <c r="O3898" t="str">
        <f>VLOOKUP(L3898,Location!$A$1:$D$157,2,FALSE)</f>
        <v>Colorado</v>
      </c>
      <c r="P3898" t="str">
        <f>VLOOKUP(L3898,Location!$A$1:$D$157,3,FALSE)</f>
        <v>Central</v>
      </c>
      <c r="Q3898" t="str">
        <f>VLOOKUP(L3898,Location!$A$1:$D$157,4,FALSE)</f>
        <v>Major Market</v>
      </c>
      <c r="R3898" t="str">
        <f>VLOOKUP(M3898,Product!$A$1:$D$14,2,FALSE)</f>
        <v>Mint</v>
      </c>
      <c r="S3898" t="str">
        <f>VLOOKUP(M3898,Product!$A$1:$D$14,3,FALSE)</f>
        <v>Herbal Tea</v>
      </c>
      <c r="T3898" t="str">
        <f>VLOOKUP(M3898,Product!$A$1:$D$14,4,FALSE)</f>
        <v>Decaf</v>
      </c>
    </row>
    <row r="3899" spans="1:20" x14ac:dyDescent="0.3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s="2">
        <v>43404</v>
      </c>
      <c r="O3899" t="str">
        <f>VLOOKUP(L3899,Location!$A$1:$D$157,2,FALSE)</f>
        <v>Colorado</v>
      </c>
      <c r="P3899" t="str">
        <f>VLOOKUP(L3899,Location!$A$1:$D$157,3,FALSE)</f>
        <v>Central</v>
      </c>
      <c r="Q3899" t="str">
        <f>VLOOKUP(L3899,Location!$A$1:$D$157,4,FALSE)</f>
        <v>Major Market</v>
      </c>
      <c r="R3899" t="str">
        <f>VLOOKUP(M3899,Product!$A$1:$D$14,2,FALSE)</f>
        <v>Darjeeling</v>
      </c>
      <c r="S3899" t="str">
        <f>VLOOKUP(M3899,Product!$A$1:$D$14,3,FALSE)</f>
        <v>Tea</v>
      </c>
      <c r="T3899" t="str">
        <f>VLOOKUP(M3899,Product!$A$1:$D$14,4,FALSE)</f>
        <v>Regular</v>
      </c>
    </row>
    <row r="3900" spans="1:20" x14ac:dyDescent="0.3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2">
        <v>43404</v>
      </c>
      <c r="O3900" t="str">
        <f>VLOOKUP(L3900,Location!$A$1:$D$157,2,FALSE)</f>
        <v>Colorado</v>
      </c>
      <c r="P3900" t="str">
        <f>VLOOKUP(L3900,Location!$A$1:$D$157,3,FALSE)</f>
        <v>Central</v>
      </c>
      <c r="Q3900" t="str">
        <f>VLOOKUP(L3900,Location!$A$1:$D$157,4,FALSE)</f>
        <v>Major Market</v>
      </c>
      <c r="R3900" t="str">
        <f>VLOOKUP(M3900,Product!$A$1:$D$14,2,FALSE)</f>
        <v>Earl Grey</v>
      </c>
      <c r="S3900" t="str">
        <f>VLOOKUP(M3900,Product!$A$1:$D$14,3,FALSE)</f>
        <v>Tea</v>
      </c>
      <c r="T3900" t="str">
        <f>VLOOKUP(M3900,Product!$A$1:$D$14,4,FALSE)</f>
        <v>Regular</v>
      </c>
    </row>
    <row r="3901" spans="1:20" x14ac:dyDescent="0.3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s="2">
        <v>43404</v>
      </c>
      <c r="O3901" t="str">
        <f>VLOOKUP(L3901,Location!$A$1:$D$157,2,FALSE)</f>
        <v>Colorado</v>
      </c>
      <c r="P3901" t="str">
        <f>VLOOKUP(L3901,Location!$A$1:$D$157,3,FALSE)</f>
        <v>Central</v>
      </c>
      <c r="Q3901" t="str">
        <f>VLOOKUP(L3901,Location!$A$1:$D$157,4,FALSE)</f>
        <v>Major Market</v>
      </c>
      <c r="R3901" t="str">
        <f>VLOOKUP(M3901,Product!$A$1:$D$14,2,FALSE)</f>
        <v>Green Tea</v>
      </c>
      <c r="S3901" t="str">
        <f>VLOOKUP(M3901,Product!$A$1:$D$14,3,FALSE)</f>
        <v>Tea</v>
      </c>
      <c r="T3901" t="str">
        <f>VLOOKUP(M3901,Product!$A$1:$D$14,4,FALSE)</f>
        <v>Regular</v>
      </c>
    </row>
    <row r="3902" spans="1:20" x14ac:dyDescent="0.3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s="2">
        <v>43404</v>
      </c>
      <c r="O3902" t="str">
        <f>VLOOKUP(L3902,Location!$A$1:$D$157,2,FALSE)</f>
        <v>Colorado</v>
      </c>
      <c r="P3902" t="str">
        <f>VLOOKUP(L3902,Location!$A$1:$D$157,3,FALSE)</f>
        <v>Central</v>
      </c>
      <c r="Q3902" t="str">
        <f>VLOOKUP(L3902,Location!$A$1:$D$157,4,FALSE)</f>
        <v>Major Market</v>
      </c>
      <c r="R3902" t="str">
        <f>VLOOKUP(M3902,Product!$A$1:$D$14,2,FALSE)</f>
        <v>Caffe Mocha</v>
      </c>
      <c r="S3902" t="str">
        <f>VLOOKUP(M3902,Product!$A$1:$D$14,3,FALSE)</f>
        <v>Espresso</v>
      </c>
      <c r="T3902" t="str">
        <f>VLOOKUP(M3902,Product!$A$1:$D$14,4,FALSE)</f>
        <v>Regular</v>
      </c>
    </row>
    <row r="3903" spans="1:20" x14ac:dyDescent="0.3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s="2">
        <v>43404</v>
      </c>
      <c r="O3903" t="str">
        <f>VLOOKUP(L3903,Location!$A$1:$D$157,2,FALSE)</f>
        <v>Colorado</v>
      </c>
      <c r="P3903" t="str">
        <f>VLOOKUP(L3903,Location!$A$1:$D$157,3,FALSE)</f>
        <v>Central</v>
      </c>
      <c r="Q3903" t="str">
        <f>VLOOKUP(L3903,Location!$A$1:$D$157,4,FALSE)</f>
        <v>Major Market</v>
      </c>
      <c r="R3903" t="str">
        <f>VLOOKUP(M3903,Product!$A$1:$D$14,2,FALSE)</f>
        <v>Decaf Espresso</v>
      </c>
      <c r="S3903" t="str">
        <f>VLOOKUP(M3903,Product!$A$1:$D$14,3,FALSE)</f>
        <v>Espresso</v>
      </c>
      <c r="T3903" t="str">
        <f>VLOOKUP(M3903,Product!$A$1:$D$14,4,FALSE)</f>
        <v>Decaf</v>
      </c>
    </row>
    <row r="3904" spans="1:20" x14ac:dyDescent="0.3">
      <c r="A3904">
        <v>190</v>
      </c>
      <c r="B3904">
        <v>172</v>
      </c>
      <c r="C3904">
        <v>309</v>
      </c>
      <c r="D3904">
        <v>51</v>
      </c>
      <c r="E3904">
        <v>44</v>
      </c>
      <c r="F3904">
        <v>33</v>
      </c>
      <c r="G3904">
        <v>930</v>
      </c>
      <c r="H3904">
        <v>130</v>
      </c>
      <c r="I3904">
        <v>74</v>
      </c>
      <c r="J3904">
        <v>170</v>
      </c>
      <c r="K3904">
        <v>280</v>
      </c>
      <c r="L3904">
        <v>719</v>
      </c>
      <c r="M3904">
        <v>1</v>
      </c>
      <c r="N3904" s="2">
        <v>43404</v>
      </c>
      <c r="O3904" t="str">
        <f>VLOOKUP(L3904,Location!$A$1:$D$157,2,FALSE)</f>
        <v>Colorado</v>
      </c>
      <c r="P3904" t="str">
        <f>VLOOKUP(L3904,Location!$A$1:$D$157,3,FALSE)</f>
        <v>Central</v>
      </c>
      <c r="Q3904" t="str">
        <f>VLOOKUP(L3904,Location!$A$1:$D$157,4,FALSE)</f>
        <v>Major Market</v>
      </c>
      <c r="R3904" t="str">
        <f>VLOOKUP(M3904,Product!$A$1:$D$14,2,FALSE)</f>
        <v>Amaretto</v>
      </c>
      <c r="S3904" t="str">
        <f>VLOOKUP(M3904,Product!$A$1:$D$14,3,FALSE)</f>
        <v>Coffee</v>
      </c>
      <c r="T3904" t="str">
        <f>VLOOKUP(M3904,Product!$A$1:$D$14,4,FALSE)</f>
        <v>Regular</v>
      </c>
    </row>
    <row r="3905" spans="1:20" x14ac:dyDescent="0.3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s="2">
        <v>43404</v>
      </c>
      <c r="O3905" t="str">
        <f>VLOOKUP(L3905,Location!$A$1:$D$157,2,FALSE)</f>
        <v>Colorado</v>
      </c>
      <c r="P3905" t="str">
        <f>VLOOKUP(L3905,Location!$A$1:$D$157,3,FALSE)</f>
        <v>Central</v>
      </c>
      <c r="Q3905" t="str">
        <f>VLOOKUP(L3905,Location!$A$1:$D$157,4,FALSE)</f>
        <v>Major Market</v>
      </c>
      <c r="R3905" t="str">
        <f>VLOOKUP(M3905,Product!$A$1:$D$14,2,FALSE)</f>
        <v>Columbian</v>
      </c>
      <c r="S3905" t="str">
        <f>VLOOKUP(M3905,Product!$A$1:$D$14,3,FALSE)</f>
        <v>Coffee</v>
      </c>
      <c r="T3905" t="str">
        <f>VLOOKUP(M3905,Product!$A$1:$D$14,4,FALSE)</f>
        <v>Regular</v>
      </c>
    </row>
    <row r="3906" spans="1:20" x14ac:dyDescent="0.3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s="2">
        <v>43404</v>
      </c>
      <c r="O3906" t="str">
        <f>VLOOKUP(L3906,Location!$A$1:$D$157,2,FALSE)</f>
        <v>Colorado</v>
      </c>
      <c r="P3906" t="str">
        <f>VLOOKUP(L3906,Location!$A$1:$D$157,3,FALSE)</f>
        <v>Central</v>
      </c>
      <c r="Q3906" t="str">
        <f>VLOOKUP(L3906,Location!$A$1:$D$157,4,FALSE)</f>
        <v>Major Market</v>
      </c>
      <c r="R3906" t="str">
        <f>VLOOKUP(M3906,Product!$A$1:$D$14,2,FALSE)</f>
        <v>Decaf Irish Cream</v>
      </c>
      <c r="S3906" t="str">
        <f>VLOOKUP(M3906,Product!$A$1:$D$14,3,FALSE)</f>
        <v>Coffee</v>
      </c>
      <c r="T3906" t="str">
        <f>VLOOKUP(M3906,Product!$A$1:$D$14,4,FALSE)</f>
        <v>Decaf</v>
      </c>
    </row>
    <row r="3907" spans="1:20" x14ac:dyDescent="0.3">
      <c r="A3907">
        <v>188</v>
      </c>
      <c r="B3907">
        <v>172</v>
      </c>
      <c r="C3907">
        <v>309</v>
      </c>
      <c r="D3907">
        <v>124</v>
      </c>
      <c r="E3907">
        <v>45</v>
      </c>
      <c r="F3907">
        <v>33</v>
      </c>
      <c r="G3907">
        <v>930</v>
      </c>
      <c r="H3907">
        <v>110</v>
      </c>
      <c r="I3907">
        <v>109</v>
      </c>
      <c r="J3907">
        <v>150</v>
      </c>
      <c r="K3907">
        <v>260</v>
      </c>
      <c r="L3907">
        <v>708</v>
      </c>
      <c r="M3907">
        <v>8</v>
      </c>
      <c r="N3907" s="2">
        <v>43404</v>
      </c>
      <c r="O3907" t="str">
        <f>VLOOKUP(L3907,Location!$A$1:$D$157,2,FALSE)</f>
        <v>Illinois</v>
      </c>
      <c r="P3907" t="str">
        <f>VLOOKUP(L3907,Location!$A$1:$D$157,3,FALSE)</f>
        <v>Central</v>
      </c>
      <c r="Q3907" t="str">
        <f>VLOOKUP(L3907,Location!$A$1:$D$157,4,FALSE)</f>
        <v>Major Market</v>
      </c>
      <c r="R3907" t="str">
        <f>VLOOKUP(M3907,Product!$A$1:$D$14,2,FALSE)</f>
        <v>Chamomile</v>
      </c>
      <c r="S3907" t="str">
        <f>VLOOKUP(M3907,Product!$A$1:$D$14,3,FALSE)</f>
        <v>Herbal Tea</v>
      </c>
      <c r="T3907" t="str">
        <f>VLOOKUP(M3907,Product!$A$1:$D$14,4,FALSE)</f>
        <v>Decaf</v>
      </c>
    </row>
    <row r="3908" spans="1:20" x14ac:dyDescent="0.3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s="2">
        <v>43404</v>
      </c>
      <c r="O3908" t="str">
        <f>VLOOKUP(L3908,Location!$A$1:$D$157,2,FALSE)</f>
        <v>Illinois</v>
      </c>
      <c r="P3908" t="str">
        <f>VLOOKUP(L3908,Location!$A$1:$D$157,3,FALSE)</f>
        <v>Central</v>
      </c>
      <c r="Q3908" t="str">
        <f>VLOOKUP(L3908,Location!$A$1:$D$157,4,FALSE)</f>
        <v>Major Market</v>
      </c>
      <c r="R3908" t="str">
        <f>VLOOKUP(M3908,Product!$A$1:$D$14,2,FALSE)</f>
        <v>Lemon</v>
      </c>
      <c r="S3908" t="str">
        <f>VLOOKUP(M3908,Product!$A$1:$D$14,3,FALSE)</f>
        <v>Herbal Tea</v>
      </c>
      <c r="T3908" t="str">
        <f>VLOOKUP(M3908,Product!$A$1:$D$14,4,FALSE)</f>
        <v>Decaf</v>
      </c>
    </row>
    <row r="3909" spans="1:20" x14ac:dyDescent="0.3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s="2">
        <v>43404</v>
      </c>
      <c r="O3909" t="str">
        <f>VLOOKUP(L3909,Location!$A$1:$D$157,2,FALSE)</f>
        <v>Illinois</v>
      </c>
      <c r="P3909" t="str">
        <f>VLOOKUP(L3909,Location!$A$1:$D$157,3,FALSE)</f>
        <v>Central</v>
      </c>
      <c r="Q3909" t="str">
        <f>VLOOKUP(L3909,Location!$A$1:$D$157,4,FALSE)</f>
        <v>Major Market</v>
      </c>
      <c r="R3909" t="str">
        <f>VLOOKUP(M3909,Product!$A$1:$D$14,2,FALSE)</f>
        <v>Mint</v>
      </c>
      <c r="S3909" t="str">
        <f>VLOOKUP(M3909,Product!$A$1:$D$14,3,FALSE)</f>
        <v>Herbal Tea</v>
      </c>
      <c r="T3909" t="str">
        <f>VLOOKUP(M3909,Product!$A$1:$D$14,4,FALSE)</f>
        <v>Decaf</v>
      </c>
    </row>
    <row r="3910" spans="1:20" x14ac:dyDescent="0.3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s="2">
        <v>43404</v>
      </c>
      <c r="O3910" t="str">
        <f>VLOOKUP(L3910,Location!$A$1:$D$157,2,FALSE)</f>
        <v>Illinois</v>
      </c>
      <c r="P3910" t="str">
        <f>VLOOKUP(L3910,Location!$A$1:$D$157,3,FALSE)</f>
        <v>Central</v>
      </c>
      <c r="Q3910" t="str">
        <f>VLOOKUP(L3910,Location!$A$1:$D$157,4,FALSE)</f>
        <v>Major Market</v>
      </c>
      <c r="R3910" t="str">
        <f>VLOOKUP(M3910,Product!$A$1:$D$14,2,FALSE)</f>
        <v>Darjeeling</v>
      </c>
      <c r="S3910" t="str">
        <f>VLOOKUP(M3910,Product!$A$1:$D$14,3,FALSE)</f>
        <v>Tea</v>
      </c>
      <c r="T3910" t="str">
        <f>VLOOKUP(M3910,Product!$A$1:$D$14,4,FALSE)</f>
        <v>Regular</v>
      </c>
    </row>
    <row r="3911" spans="1:20" x14ac:dyDescent="0.3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2">
        <v>43404</v>
      </c>
      <c r="O3911" t="str">
        <f>VLOOKUP(L3911,Location!$A$1:$D$157,2,FALSE)</f>
        <v>Illinois</v>
      </c>
      <c r="P3911" t="str">
        <f>VLOOKUP(L3911,Location!$A$1:$D$157,3,FALSE)</f>
        <v>Central</v>
      </c>
      <c r="Q3911" t="str">
        <f>VLOOKUP(L3911,Location!$A$1:$D$157,4,FALSE)</f>
        <v>Major Market</v>
      </c>
      <c r="R3911" t="str">
        <f>VLOOKUP(M3911,Product!$A$1:$D$14,2,FALSE)</f>
        <v>Earl Grey</v>
      </c>
      <c r="S3911" t="str">
        <f>VLOOKUP(M3911,Product!$A$1:$D$14,3,FALSE)</f>
        <v>Tea</v>
      </c>
      <c r="T3911" t="str">
        <f>VLOOKUP(M3911,Product!$A$1:$D$14,4,FALSE)</f>
        <v>Regular</v>
      </c>
    </row>
    <row r="3912" spans="1:20" x14ac:dyDescent="0.3">
      <c r="A3912">
        <v>291</v>
      </c>
      <c r="B3912">
        <v>304</v>
      </c>
      <c r="C3912">
        <v>567</v>
      </c>
      <c r="D3912">
        <v>254</v>
      </c>
      <c r="E3912">
        <v>108</v>
      </c>
      <c r="F3912">
        <v>75</v>
      </c>
      <c r="G3912">
        <v>1691</v>
      </c>
      <c r="H3912">
        <v>290</v>
      </c>
      <c r="I3912">
        <v>265</v>
      </c>
      <c r="J3912">
        <v>390</v>
      </c>
      <c r="K3912">
        <v>680</v>
      </c>
      <c r="L3912">
        <v>630</v>
      </c>
      <c r="M3912">
        <v>5</v>
      </c>
      <c r="N3912" s="2">
        <v>43404</v>
      </c>
      <c r="O3912" t="str">
        <f>VLOOKUP(L3912,Location!$A$1:$D$157,2,FALSE)</f>
        <v>Illinois</v>
      </c>
      <c r="P3912" t="str">
        <f>VLOOKUP(L3912,Location!$A$1:$D$157,3,FALSE)</f>
        <v>Central</v>
      </c>
      <c r="Q3912" t="str">
        <f>VLOOKUP(L3912,Location!$A$1:$D$157,4,FALSE)</f>
        <v>Major Market</v>
      </c>
      <c r="R3912" t="str">
        <f>VLOOKUP(M3912,Product!$A$1:$D$14,2,FALSE)</f>
        <v>Caffe Mocha</v>
      </c>
      <c r="S3912" t="str">
        <f>VLOOKUP(M3912,Product!$A$1:$D$14,3,FALSE)</f>
        <v>Espresso</v>
      </c>
      <c r="T3912" t="str">
        <f>VLOOKUP(M3912,Product!$A$1:$D$14,4,FALSE)</f>
        <v>Regular</v>
      </c>
    </row>
    <row r="3913" spans="1:20" x14ac:dyDescent="0.3">
      <c r="A3913">
        <v>191</v>
      </c>
      <c r="B3913">
        <v>212</v>
      </c>
      <c r="C3913">
        <v>451</v>
      </c>
      <c r="D3913">
        <v>172</v>
      </c>
      <c r="E3913">
        <v>83</v>
      </c>
      <c r="F3913">
        <v>59</v>
      </c>
      <c r="G3913">
        <v>1778</v>
      </c>
      <c r="H3913">
        <v>200</v>
      </c>
      <c r="I3913">
        <v>217</v>
      </c>
      <c r="J3913">
        <v>270</v>
      </c>
      <c r="K3913">
        <v>540</v>
      </c>
      <c r="L3913">
        <v>847</v>
      </c>
      <c r="M3913">
        <v>6</v>
      </c>
      <c r="N3913" s="2">
        <v>43404</v>
      </c>
      <c r="O3913" t="str">
        <f>VLOOKUP(L3913,Location!$A$1:$D$157,2,FALSE)</f>
        <v>Illinois</v>
      </c>
      <c r="P3913" t="str">
        <f>VLOOKUP(L3913,Location!$A$1:$D$157,3,FALSE)</f>
        <v>Central</v>
      </c>
      <c r="Q3913" t="str">
        <f>VLOOKUP(L3913,Location!$A$1:$D$157,4,FALSE)</f>
        <v>Major Market</v>
      </c>
      <c r="R3913" t="str">
        <f>VLOOKUP(M3913,Product!$A$1:$D$14,2,FALSE)</f>
        <v>Decaf Espresso</v>
      </c>
      <c r="S3913" t="str">
        <f>VLOOKUP(M3913,Product!$A$1:$D$14,3,FALSE)</f>
        <v>Espresso</v>
      </c>
      <c r="T3913" t="str">
        <f>VLOOKUP(M3913,Product!$A$1:$D$14,4,FALSE)</f>
        <v>Decaf</v>
      </c>
    </row>
    <row r="3914" spans="1:20" x14ac:dyDescent="0.3">
      <c r="A3914">
        <v>206</v>
      </c>
      <c r="B3914">
        <v>239</v>
      </c>
      <c r="C3914">
        <v>439</v>
      </c>
      <c r="D3914">
        <v>122</v>
      </c>
      <c r="E3914">
        <v>100</v>
      </c>
      <c r="F3914">
        <v>57</v>
      </c>
      <c r="G3914">
        <v>1150</v>
      </c>
      <c r="H3914">
        <v>140</v>
      </c>
      <c r="I3914">
        <v>172</v>
      </c>
      <c r="J3914">
        <v>230</v>
      </c>
      <c r="K3914">
        <v>400</v>
      </c>
      <c r="L3914">
        <v>815</v>
      </c>
      <c r="M3914">
        <v>2</v>
      </c>
      <c r="N3914" s="2">
        <v>43404</v>
      </c>
      <c r="O3914" t="str">
        <f>VLOOKUP(L3914,Location!$A$1:$D$157,2,FALSE)</f>
        <v>Illinois</v>
      </c>
      <c r="P3914" t="str">
        <f>VLOOKUP(L3914,Location!$A$1:$D$157,3,FALSE)</f>
        <v>Central</v>
      </c>
      <c r="Q3914" t="str">
        <f>VLOOKUP(L3914,Location!$A$1:$D$157,4,FALSE)</f>
        <v>Major Market</v>
      </c>
      <c r="R3914" t="str">
        <f>VLOOKUP(M3914,Product!$A$1:$D$14,2,FALSE)</f>
        <v>Columbian</v>
      </c>
      <c r="S3914" t="str">
        <f>VLOOKUP(M3914,Product!$A$1:$D$14,3,FALSE)</f>
        <v>Coffee</v>
      </c>
      <c r="T3914" t="str">
        <f>VLOOKUP(M3914,Product!$A$1:$D$14,4,FALSE)</f>
        <v>Regular</v>
      </c>
    </row>
    <row r="3915" spans="1:20" x14ac:dyDescent="0.3">
      <c r="A3915">
        <v>157</v>
      </c>
      <c r="B3915">
        <v>165</v>
      </c>
      <c r="C3915">
        <v>296</v>
      </c>
      <c r="D3915">
        <v>100</v>
      </c>
      <c r="E3915">
        <v>59</v>
      </c>
      <c r="F3915">
        <v>36</v>
      </c>
      <c r="G3915">
        <v>803</v>
      </c>
      <c r="H3915">
        <v>110</v>
      </c>
      <c r="I3915">
        <v>93</v>
      </c>
      <c r="J3915">
        <v>160</v>
      </c>
      <c r="K3915">
        <v>270</v>
      </c>
      <c r="L3915">
        <v>847</v>
      </c>
      <c r="M3915">
        <v>3</v>
      </c>
      <c r="N3915" s="2">
        <v>43404</v>
      </c>
      <c r="O3915" t="str">
        <f>VLOOKUP(L3915,Location!$A$1:$D$157,2,FALSE)</f>
        <v>Illinois</v>
      </c>
      <c r="P3915" t="str">
        <f>VLOOKUP(L3915,Location!$A$1:$D$157,3,FALSE)</f>
        <v>Central</v>
      </c>
      <c r="Q3915" t="str">
        <f>VLOOKUP(L3915,Location!$A$1:$D$157,4,FALSE)</f>
        <v>Major Market</v>
      </c>
      <c r="R3915" t="str">
        <f>VLOOKUP(M3915,Product!$A$1:$D$14,2,FALSE)</f>
        <v>Decaf Irish Cream</v>
      </c>
      <c r="S3915" t="str">
        <f>VLOOKUP(M3915,Product!$A$1:$D$14,3,FALSE)</f>
        <v>Coffee</v>
      </c>
      <c r="T3915" t="str">
        <f>VLOOKUP(M3915,Product!$A$1:$D$14,4,FALSE)</f>
        <v>Decaf</v>
      </c>
    </row>
    <row r="3916" spans="1:20" x14ac:dyDescent="0.3">
      <c r="A3916">
        <v>291</v>
      </c>
      <c r="B3916">
        <v>304</v>
      </c>
      <c r="C3916">
        <v>567</v>
      </c>
      <c r="D3916">
        <v>218</v>
      </c>
      <c r="E3916">
        <v>108</v>
      </c>
      <c r="F3916">
        <v>75</v>
      </c>
      <c r="G3916">
        <v>1691</v>
      </c>
      <c r="H3916">
        <v>180</v>
      </c>
      <c r="I3916">
        <v>193</v>
      </c>
      <c r="J3916">
        <v>280</v>
      </c>
      <c r="K3916">
        <v>490</v>
      </c>
      <c r="L3916">
        <v>641</v>
      </c>
      <c r="M3916">
        <v>8</v>
      </c>
      <c r="N3916" s="2">
        <v>43404</v>
      </c>
      <c r="O3916" t="str">
        <f>VLOOKUP(L3916,Location!$A$1:$D$157,2,FALSE)</f>
        <v>Iowa</v>
      </c>
      <c r="P3916" t="str">
        <f>VLOOKUP(L3916,Location!$A$1:$D$157,3,FALSE)</f>
        <v>Central</v>
      </c>
      <c r="Q3916" t="str">
        <f>VLOOKUP(L3916,Location!$A$1:$D$157,4,FALSE)</f>
        <v>Small Market</v>
      </c>
      <c r="R3916" t="str">
        <f>VLOOKUP(M3916,Product!$A$1:$D$14,2,FALSE)</f>
        <v>Chamomile</v>
      </c>
      <c r="S3916" t="str">
        <f>VLOOKUP(M3916,Product!$A$1:$D$14,3,FALSE)</f>
        <v>Herbal Tea</v>
      </c>
      <c r="T3916" t="str">
        <f>VLOOKUP(M3916,Product!$A$1:$D$14,4,FALSE)</f>
        <v>Decaf</v>
      </c>
    </row>
    <row r="3917" spans="1:20" x14ac:dyDescent="0.3">
      <c r="A3917">
        <v>159</v>
      </c>
      <c r="B3917">
        <v>165</v>
      </c>
      <c r="C3917">
        <v>296</v>
      </c>
      <c r="D3917">
        <v>126</v>
      </c>
      <c r="E3917">
        <v>58</v>
      </c>
      <c r="F3917">
        <v>36</v>
      </c>
      <c r="G3917">
        <v>803</v>
      </c>
      <c r="H3917">
        <v>100</v>
      </c>
      <c r="I3917">
        <v>95</v>
      </c>
      <c r="J3917">
        <v>150</v>
      </c>
      <c r="K3917">
        <v>250</v>
      </c>
      <c r="L3917">
        <v>641</v>
      </c>
      <c r="M3917">
        <v>9</v>
      </c>
      <c r="N3917" s="2">
        <v>43404</v>
      </c>
      <c r="O3917" t="str">
        <f>VLOOKUP(L3917,Location!$A$1:$D$157,2,FALSE)</f>
        <v>Iowa</v>
      </c>
      <c r="P3917" t="str">
        <f>VLOOKUP(L3917,Location!$A$1:$D$157,3,FALSE)</f>
        <v>Central</v>
      </c>
      <c r="Q3917" t="str">
        <f>VLOOKUP(L3917,Location!$A$1:$D$157,4,FALSE)</f>
        <v>Small Market</v>
      </c>
      <c r="R3917" t="str">
        <f>VLOOKUP(M3917,Product!$A$1:$D$14,2,FALSE)</f>
        <v>Lemon</v>
      </c>
      <c r="S3917" t="str">
        <f>VLOOKUP(M3917,Product!$A$1:$D$14,3,FALSE)</f>
        <v>Herbal Tea</v>
      </c>
      <c r="T3917" t="str">
        <f>VLOOKUP(M3917,Product!$A$1:$D$14,4,FALSE)</f>
        <v>Decaf</v>
      </c>
    </row>
    <row r="3918" spans="1:20" x14ac:dyDescent="0.3">
      <c r="A3918">
        <v>191</v>
      </c>
      <c r="B3918">
        <v>212</v>
      </c>
      <c r="C3918">
        <v>451</v>
      </c>
      <c r="D3918">
        <v>216</v>
      </c>
      <c r="E3918">
        <v>83</v>
      </c>
      <c r="F3918">
        <v>59</v>
      </c>
      <c r="G3918">
        <v>1778</v>
      </c>
      <c r="H3918">
        <v>110</v>
      </c>
      <c r="I3918">
        <v>149</v>
      </c>
      <c r="J3918">
        <v>180</v>
      </c>
      <c r="K3918">
        <v>350</v>
      </c>
      <c r="L3918">
        <v>563</v>
      </c>
      <c r="M3918">
        <v>11</v>
      </c>
      <c r="N3918" s="2">
        <v>43404</v>
      </c>
      <c r="O3918" t="str">
        <f>VLOOKUP(L3918,Location!$A$1:$D$157,2,FALSE)</f>
        <v>Iowa</v>
      </c>
      <c r="P3918" t="str">
        <f>VLOOKUP(L3918,Location!$A$1:$D$157,3,FALSE)</f>
        <v>Central</v>
      </c>
      <c r="Q3918" t="str">
        <f>VLOOKUP(L3918,Location!$A$1:$D$157,4,FALSE)</f>
        <v>Small Market</v>
      </c>
      <c r="R3918" t="str">
        <f>VLOOKUP(M3918,Product!$A$1:$D$14,2,FALSE)</f>
        <v>Darjeeling</v>
      </c>
      <c r="S3918" t="str">
        <f>VLOOKUP(M3918,Product!$A$1:$D$14,3,FALSE)</f>
        <v>Tea</v>
      </c>
      <c r="T3918" t="str">
        <f>VLOOKUP(M3918,Product!$A$1:$D$14,4,FALSE)</f>
        <v>Regular</v>
      </c>
    </row>
    <row r="3919" spans="1:20" x14ac:dyDescent="0.3">
      <c r="A3919">
        <v>257</v>
      </c>
      <c r="B3919">
        <v>300</v>
      </c>
      <c r="C3919">
        <v>581</v>
      </c>
      <c r="D3919">
        <v>227</v>
      </c>
      <c r="E3919">
        <v>127</v>
      </c>
      <c r="F3919">
        <v>93</v>
      </c>
      <c r="G3919">
        <v>1784</v>
      </c>
      <c r="H3919">
        <v>130</v>
      </c>
      <c r="I3919">
        <v>168</v>
      </c>
      <c r="J3919">
        <v>250</v>
      </c>
      <c r="K3919">
        <v>450</v>
      </c>
      <c r="L3919">
        <v>641</v>
      </c>
      <c r="M3919">
        <v>12</v>
      </c>
      <c r="N3919" s="2">
        <v>43404</v>
      </c>
      <c r="O3919" t="str">
        <f>VLOOKUP(L3919,Location!$A$1:$D$157,2,FALSE)</f>
        <v>Iowa</v>
      </c>
      <c r="P3919" t="str">
        <f>VLOOKUP(L3919,Location!$A$1:$D$157,3,FALSE)</f>
        <v>Central</v>
      </c>
      <c r="Q3919" t="str">
        <f>VLOOKUP(L3919,Location!$A$1:$D$157,4,FALSE)</f>
        <v>Small Market</v>
      </c>
      <c r="R3919" t="str">
        <f>VLOOKUP(M3919,Product!$A$1:$D$14,2,FALSE)</f>
        <v>Earl Grey</v>
      </c>
      <c r="S3919" t="str">
        <f>VLOOKUP(M3919,Product!$A$1:$D$14,3,FALSE)</f>
        <v>Tea</v>
      </c>
      <c r="T3919" t="str">
        <f>VLOOKUP(M3919,Product!$A$1:$D$14,4,FALSE)</f>
        <v>Regular</v>
      </c>
    </row>
    <row r="3920" spans="1:20" x14ac:dyDescent="0.3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s="2">
        <v>43404</v>
      </c>
      <c r="O3920" t="str">
        <f>VLOOKUP(L3920,Location!$A$1:$D$157,2,FALSE)</f>
        <v>Iowa</v>
      </c>
      <c r="P3920" t="str">
        <f>VLOOKUP(L3920,Location!$A$1:$D$157,3,FALSE)</f>
        <v>Central</v>
      </c>
      <c r="Q3920" t="str">
        <f>VLOOKUP(L3920,Location!$A$1:$D$157,4,FALSE)</f>
        <v>Small Market</v>
      </c>
      <c r="R3920" t="str">
        <f>VLOOKUP(M3920,Product!$A$1:$D$14,2,FALSE)</f>
        <v>Caffe Mocha</v>
      </c>
      <c r="S3920" t="str">
        <f>VLOOKUP(M3920,Product!$A$1:$D$14,3,FALSE)</f>
        <v>Espresso</v>
      </c>
      <c r="T3920" t="str">
        <f>VLOOKUP(M3920,Product!$A$1:$D$14,4,FALSE)</f>
        <v>Regular</v>
      </c>
    </row>
    <row r="3921" spans="1:20" x14ac:dyDescent="0.3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s="2">
        <v>43404</v>
      </c>
      <c r="O3921" t="str">
        <f>VLOOKUP(L3921,Location!$A$1:$D$157,2,FALSE)</f>
        <v>Iowa</v>
      </c>
      <c r="P3921" t="str">
        <f>VLOOKUP(L3921,Location!$A$1:$D$157,3,FALSE)</f>
        <v>Central</v>
      </c>
      <c r="Q3921" t="str">
        <f>VLOOKUP(L3921,Location!$A$1:$D$157,4,FALSE)</f>
        <v>Small Market</v>
      </c>
      <c r="R3921" t="str">
        <f>VLOOKUP(M3921,Product!$A$1:$D$14,2,FALSE)</f>
        <v>Decaf Espresso</v>
      </c>
      <c r="S3921" t="str">
        <f>VLOOKUP(M3921,Product!$A$1:$D$14,3,FALSE)</f>
        <v>Espresso</v>
      </c>
      <c r="T3921" t="str">
        <f>VLOOKUP(M3921,Product!$A$1:$D$14,4,FALSE)</f>
        <v>Decaf</v>
      </c>
    </row>
    <row r="3922" spans="1:20" x14ac:dyDescent="0.3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s="2">
        <v>43404</v>
      </c>
      <c r="O3922" t="str">
        <f>VLOOKUP(L3922,Location!$A$1:$D$157,2,FALSE)</f>
        <v>Iowa</v>
      </c>
      <c r="P3922" t="str">
        <f>VLOOKUP(L3922,Location!$A$1:$D$157,3,FALSE)</f>
        <v>Central</v>
      </c>
      <c r="Q3922" t="str">
        <f>VLOOKUP(L3922,Location!$A$1:$D$157,4,FALSE)</f>
        <v>Small Market</v>
      </c>
      <c r="R3922" t="str">
        <f>VLOOKUP(M3922,Product!$A$1:$D$14,2,FALSE)</f>
        <v>Amaretto</v>
      </c>
      <c r="S3922" t="str">
        <f>VLOOKUP(M3922,Product!$A$1:$D$14,3,FALSE)</f>
        <v>Coffee</v>
      </c>
      <c r="T3922" t="str">
        <f>VLOOKUP(M3922,Product!$A$1:$D$14,4,FALSE)</f>
        <v>Regular</v>
      </c>
    </row>
    <row r="3923" spans="1:20" x14ac:dyDescent="0.3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s="2">
        <v>43404</v>
      </c>
      <c r="O3923" t="str">
        <f>VLOOKUP(L3923,Location!$A$1:$D$157,2,FALSE)</f>
        <v>Iowa</v>
      </c>
      <c r="P3923" t="str">
        <f>VLOOKUP(L3923,Location!$A$1:$D$157,3,FALSE)</f>
        <v>Central</v>
      </c>
      <c r="Q3923" t="str">
        <f>VLOOKUP(L3923,Location!$A$1:$D$157,4,FALSE)</f>
        <v>Small Market</v>
      </c>
      <c r="R3923" t="str">
        <f>VLOOKUP(M3923,Product!$A$1:$D$14,2,FALSE)</f>
        <v>Columbian</v>
      </c>
      <c r="S3923" t="str">
        <f>VLOOKUP(M3923,Product!$A$1:$D$14,3,FALSE)</f>
        <v>Coffee</v>
      </c>
      <c r="T3923" t="str">
        <f>VLOOKUP(M3923,Product!$A$1:$D$14,4,FALSE)</f>
        <v>Regular</v>
      </c>
    </row>
    <row r="3924" spans="1:20" x14ac:dyDescent="0.3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2">
        <v>43404</v>
      </c>
      <c r="O3924" t="str">
        <f>VLOOKUP(L3924,Location!$A$1:$D$157,2,FALSE)</f>
        <v>Iowa</v>
      </c>
      <c r="P3924" t="str">
        <f>VLOOKUP(L3924,Location!$A$1:$D$157,3,FALSE)</f>
        <v>Central</v>
      </c>
      <c r="Q3924" t="str">
        <f>VLOOKUP(L3924,Location!$A$1:$D$157,4,FALSE)</f>
        <v>Small Market</v>
      </c>
      <c r="R3924" t="str">
        <f>VLOOKUP(M3924,Product!$A$1:$D$14,2,FALSE)</f>
        <v>Decaf Irish Cream</v>
      </c>
      <c r="S3924" t="str">
        <f>VLOOKUP(M3924,Product!$A$1:$D$14,3,FALSE)</f>
        <v>Coffee</v>
      </c>
      <c r="T3924" t="str">
        <f>VLOOKUP(M3924,Product!$A$1:$D$14,4,FALSE)</f>
        <v>Decaf</v>
      </c>
    </row>
    <row r="3925" spans="1:20" x14ac:dyDescent="0.3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s="2">
        <v>43404</v>
      </c>
      <c r="O3925" t="str">
        <f>VLOOKUP(L3925,Location!$A$1:$D$157,2,FALSE)</f>
        <v>Missouri</v>
      </c>
      <c r="P3925" t="str">
        <f>VLOOKUP(L3925,Location!$A$1:$D$157,3,FALSE)</f>
        <v>Central</v>
      </c>
      <c r="Q3925" t="str">
        <f>VLOOKUP(L3925,Location!$A$1:$D$157,4,FALSE)</f>
        <v>Small Market</v>
      </c>
      <c r="R3925" t="str">
        <f>VLOOKUP(M3925,Product!$A$1:$D$14,2,FALSE)</f>
        <v>Chamomile</v>
      </c>
      <c r="S3925" t="str">
        <f>VLOOKUP(M3925,Product!$A$1:$D$14,3,FALSE)</f>
        <v>Herbal Tea</v>
      </c>
      <c r="T3925" t="str">
        <f>VLOOKUP(M3925,Product!$A$1:$D$14,4,FALSE)</f>
        <v>Decaf</v>
      </c>
    </row>
    <row r="3926" spans="1:20" x14ac:dyDescent="0.3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s="2">
        <v>43404</v>
      </c>
      <c r="O3926" t="str">
        <f>VLOOKUP(L3926,Location!$A$1:$D$157,2,FALSE)</f>
        <v>Missouri</v>
      </c>
      <c r="P3926" t="str">
        <f>VLOOKUP(L3926,Location!$A$1:$D$157,3,FALSE)</f>
        <v>Central</v>
      </c>
      <c r="Q3926" t="str">
        <f>VLOOKUP(L3926,Location!$A$1:$D$157,4,FALSE)</f>
        <v>Small Market</v>
      </c>
      <c r="R3926" t="str">
        <f>VLOOKUP(M3926,Product!$A$1:$D$14,2,FALSE)</f>
        <v>Lemon</v>
      </c>
      <c r="S3926" t="str">
        <f>VLOOKUP(M3926,Product!$A$1:$D$14,3,FALSE)</f>
        <v>Herbal Tea</v>
      </c>
      <c r="T3926" t="str">
        <f>VLOOKUP(M3926,Product!$A$1:$D$14,4,FALSE)</f>
        <v>Decaf</v>
      </c>
    </row>
    <row r="3927" spans="1:20" x14ac:dyDescent="0.3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s="2">
        <v>43404</v>
      </c>
      <c r="O3927" t="str">
        <f>VLOOKUP(L3927,Location!$A$1:$D$157,2,FALSE)</f>
        <v>Missouri</v>
      </c>
      <c r="P3927" t="str">
        <f>VLOOKUP(L3927,Location!$A$1:$D$157,3,FALSE)</f>
        <v>Central</v>
      </c>
      <c r="Q3927" t="str">
        <f>VLOOKUP(L3927,Location!$A$1:$D$157,4,FALSE)</f>
        <v>Small Market</v>
      </c>
      <c r="R3927" t="str">
        <f>VLOOKUP(M3927,Product!$A$1:$D$14,2,FALSE)</f>
        <v>Darjeeling</v>
      </c>
      <c r="S3927" t="str">
        <f>VLOOKUP(M3927,Product!$A$1:$D$14,3,FALSE)</f>
        <v>Tea</v>
      </c>
      <c r="T3927" t="str">
        <f>VLOOKUP(M3927,Product!$A$1:$D$14,4,FALSE)</f>
        <v>Regular</v>
      </c>
    </row>
    <row r="3928" spans="1:20" x14ac:dyDescent="0.3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s="2">
        <v>43404</v>
      </c>
      <c r="O3928" t="str">
        <f>VLOOKUP(L3928,Location!$A$1:$D$157,2,FALSE)</f>
        <v>Missouri</v>
      </c>
      <c r="P3928" t="str">
        <f>VLOOKUP(L3928,Location!$A$1:$D$157,3,FALSE)</f>
        <v>Central</v>
      </c>
      <c r="Q3928" t="str">
        <f>VLOOKUP(L3928,Location!$A$1:$D$157,4,FALSE)</f>
        <v>Small Market</v>
      </c>
      <c r="R3928" t="str">
        <f>VLOOKUP(M3928,Product!$A$1:$D$14,2,FALSE)</f>
        <v>Earl Grey</v>
      </c>
      <c r="S3928" t="str">
        <f>VLOOKUP(M3928,Product!$A$1:$D$14,3,FALSE)</f>
        <v>Tea</v>
      </c>
      <c r="T3928" t="str">
        <f>VLOOKUP(M3928,Product!$A$1:$D$14,4,FALSE)</f>
        <v>Regular</v>
      </c>
    </row>
    <row r="3929" spans="1:20" x14ac:dyDescent="0.3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s="2">
        <v>43404</v>
      </c>
      <c r="O3929" t="str">
        <f>VLOOKUP(L3929,Location!$A$1:$D$157,2,FALSE)</f>
        <v>Missouri</v>
      </c>
      <c r="P3929" t="str">
        <f>VLOOKUP(L3929,Location!$A$1:$D$157,3,FALSE)</f>
        <v>Central</v>
      </c>
      <c r="Q3929" t="str">
        <f>VLOOKUP(L3929,Location!$A$1:$D$157,4,FALSE)</f>
        <v>Small Market</v>
      </c>
      <c r="R3929" t="str">
        <f>VLOOKUP(M3929,Product!$A$1:$D$14,2,FALSE)</f>
        <v>Green Tea</v>
      </c>
      <c r="S3929" t="str">
        <f>VLOOKUP(M3929,Product!$A$1:$D$14,3,FALSE)</f>
        <v>Tea</v>
      </c>
      <c r="T3929" t="str">
        <f>VLOOKUP(M3929,Product!$A$1:$D$14,4,FALSE)</f>
        <v>Regular</v>
      </c>
    </row>
    <row r="3930" spans="1:20" x14ac:dyDescent="0.3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s="2">
        <v>43404</v>
      </c>
      <c r="O3930" t="str">
        <f>VLOOKUP(L3930,Location!$A$1:$D$157,2,FALSE)</f>
        <v>Missouri</v>
      </c>
      <c r="P3930" t="str">
        <f>VLOOKUP(L3930,Location!$A$1:$D$157,3,FALSE)</f>
        <v>Central</v>
      </c>
      <c r="Q3930" t="str">
        <f>VLOOKUP(L3930,Location!$A$1:$D$157,4,FALSE)</f>
        <v>Small Market</v>
      </c>
      <c r="R3930" t="str">
        <f>VLOOKUP(M3930,Product!$A$1:$D$14,2,FALSE)</f>
        <v>Caffe Mocha</v>
      </c>
      <c r="S3930" t="str">
        <f>VLOOKUP(M3930,Product!$A$1:$D$14,3,FALSE)</f>
        <v>Espresso</v>
      </c>
      <c r="T3930" t="str">
        <f>VLOOKUP(M3930,Product!$A$1:$D$14,4,FALSE)</f>
        <v>Regular</v>
      </c>
    </row>
    <row r="3931" spans="1:20" x14ac:dyDescent="0.3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s="2">
        <v>43404</v>
      </c>
      <c r="O3931" t="str">
        <f>VLOOKUP(L3931,Location!$A$1:$D$157,2,FALSE)</f>
        <v>Missouri</v>
      </c>
      <c r="P3931" t="str">
        <f>VLOOKUP(L3931,Location!$A$1:$D$157,3,FALSE)</f>
        <v>Central</v>
      </c>
      <c r="Q3931" t="str">
        <f>VLOOKUP(L3931,Location!$A$1:$D$157,4,FALSE)</f>
        <v>Small Market</v>
      </c>
      <c r="R3931" t="str">
        <f>VLOOKUP(M3931,Product!$A$1:$D$14,2,FALSE)</f>
        <v>Decaf Espresso</v>
      </c>
      <c r="S3931" t="str">
        <f>VLOOKUP(M3931,Product!$A$1:$D$14,3,FALSE)</f>
        <v>Espresso</v>
      </c>
      <c r="T3931" t="str">
        <f>VLOOKUP(M3931,Product!$A$1:$D$14,4,FALSE)</f>
        <v>Decaf</v>
      </c>
    </row>
    <row r="3932" spans="1:20" x14ac:dyDescent="0.3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s="2">
        <v>43404</v>
      </c>
      <c r="O3932" t="str">
        <f>VLOOKUP(L3932,Location!$A$1:$D$157,2,FALSE)</f>
        <v>Missouri</v>
      </c>
      <c r="P3932" t="str">
        <f>VLOOKUP(L3932,Location!$A$1:$D$157,3,FALSE)</f>
        <v>Central</v>
      </c>
      <c r="Q3932" t="str">
        <f>VLOOKUP(L3932,Location!$A$1:$D$157,4,FALSE)</f>
        <v>Small Market</v>
      </c>
      <c r="R3932" t="str">
        <f>VLOOKUP(M3932,Product!$A$1:$D$14,2,FALSE)</f>
        <v>Columbian</v>
      </c>
      <c r="S3932" t="str">
        <f>VLOOKUP(M3932,Product!$A$1:$D$14,3,FALSE)</f>
        <v>Coffee</v>
      </c>
      <c r="T3932" t="str">
        <f>VLOOKUP(M3932,Product!$A$1:$D$14,4,FALSE)</f>
        <v>Regular</v>
      </c>
    </row>
    <row r="3933" spans="1:20" x14ac:dyDescent="0.3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2">
        <v>43404</v>
      </c>
      <c r="O3933" t="str">
        <f>VLOOKUP(L3933,Location!$A$1:$D$157,2,FALSE)</f>
        <v>Missouri</v>
      </c>
      <c r="P3933" t="str">
        <f>VLOOKUP(L3933,Location!$A$1:$D$157,3,FALSE)</f>
        <v>Central</v>
      </c>
      <c r="Q3933" t="str">
        <f>VLOOKUP(L3933,Location!$A$1:$D$157,4,FALSE)</f>
        <v>Small Market</v>
      </c>
      <c r="R3933" t="str">
        <f>VLOOKUP(M3933,Product!$A$1:$D$14,2,FALSE)</f>
        <v>Decaf Irish Cream</v>
      </c>
      <c r="S3933" t="str">
        <f>VLOOKUP(M3933,Product!$A$1:$D$14,3,FALSE)</f>
        <v>Coffee</v>
      </c>
      <c r="T3933" t="str">
        <f>VLOOKUP(M3933,Product!$A$1:$D$14,4,FALSE)</f>
        <v>Decaf</v>
      </c>
    </row>
    <row r="3934" spans="1:20" x14ac:dyDescent="0.3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s="2">
        <v>43404</v>
      </c>
      <c r="O3934" t="str">
        <f>VLOOKUP(L3934,Location!$A$1:$D$157,2,FALSE)</f>
        <v>Ohio</v>
      </c>
      <c r="P3934" t="str">
        <f>VLOOKUP(L3934,Location!$A$1:$D$157,3,FALSE)</f>
        <v>Central</v>
      </c>
      <c r="Q3934" t="str">
        <f>VLOOKUP(L3934,Location!$A$1:$D$157,4,FALSE)</f>
        <v>Major Market</v>
      </c>
      <c r="R3934" t="str">
        <f>VLOOKUP(M3934,Product!$A$1:$D$14,2,FALSE)</f>
        <v>Chamomile</v>
      </c>
      <c r="S3934" t="str">
        <f>VLOOKUP(M3934,Product!$A$1:$D$14,3,FALSE)</f>
        <v>Herbal Tea</v>
      </c>
      <c r="T3934" t="str">
        <f>VLOOKUP(M3934,Product!$A$1:$D$14,4,FALSE)</f>
        <v>Decaf</v>
      </c>
    </row>
    <row r="3935" spans="1:20" x14ac:dyDescent="0.3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s="2">
        <v>43404</v>
      </c>
      <c r="O3935" t="str">
        <f>VLOOKUP(L3935,Location!$A$1:$D$157,2,FALSE)</f>
        <v>Ohio</v>
      </c>
      <c r="P3935" t="str">
        <f>VLOOKUP(L3935,Location!$A$1:$D$157,3,FALSE)</f>
        <v>Central</v>
      </c>
      <c r="Q3935" t="str">
        <f>VLOOKUP(L3935,Location!$A$1:$D$157,4,FALSE)</f>
        <v>Major Market</v>
      </c>
      <c r="R3935" t="str">
        <f>VLOOKUP(M3935,Product!$A$1:$D$14,2,FALSE)</f>
        <v>Lemon</v>
      </c>
      <c r="S3935" t="str">
        <f>VLOOKUP(M3935,Product!$A$1:$D$14,3,FALSE)</f>
        <v>Herbal Tea</v>
      </c>
      <c r="T3935" t="str">
        <f>VLOOKUP(M3935,Product!$A$1:$D$14,4,FALSE)</f>
        <v>Decaf</v>
      </c>
    </row>
    <row r="3936" spans="1:20" x14ac:dyDescent="0.3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2">
        <v>43404</v>
      </c>
      <c r="O3936" t="str">
        <f>VLOOKUP(L3936,Location!$A$1:$D$157,2,FALSE)</f>
        <v>Ohio</v>
      </c>
      <c r="P3936" t="str">
        <f>VLOOKUP(L3936,Location!$A$1:$D$157,3,FALSE)</f>
        <v>Central</v>
      </c>
      <c r="Q3936" t="str">
        <f>VLOOKUP(L3936,Location!$A$1:$D$157,4,FALSE)</f>
        <v>Major Market</v>
      </c>
      <c r="R3936" t="str">
        <f>VLOOKUP(M3936,Product!$A$1:$D$14,2,FALSE)</f>
        <v>Darjeeling</v>
      </c>
      <c r="S3936" t="str">
        <f>VLOOKUP(M3936,Product!$A$1:$D$14,3,FALSE)</f>
        <v>Tea</v>
      </c>
      <c r="T3936" t="str">
        <f>VLOOKUP(M3936,Product!$A$1:$D$14,4,FALSE)</f>
        <v>Regular</v>
      </c>
    </row>
    <row r="3937" spans="1:20" x14ac:dyDescent="0.3">
      <c r="A3937">
        <v>132</v>
      </c>
      <c r="B3937">
        <v>143</v>
      </c>
      <c r="C3937">
        <v>261</v>
      </c>
      <c r="D3937">
        <v>124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s="2">
        <v>43404</v>
      </c>
      <c r="O3937" t="str">
        <f>VLOOKUP(L3937,Location!$A$1:$D$157,2,FALSE)</f>
        <v>Ohio</v>
      </c>
      <c r="P3937" t="str">
        <f>VLOOKUP(L3937,Location!$A$1:$D$157,3,FALSE)</f>
        <v>Central</v>
      </c>
      <c r="Q3937" t="str">
        <f>VLOOKUP(L3937,Location!$A$1:$D$157,4,FALSE)</f>
        <v>Major Market</v>
      </c>
      <c r="R3937" t="str">
        <f>VLOOKUP(M3937,Product!$A$1:$D$14,2,FALSE)</f>
        <v>Earl Grey</v>
      </c>
      <c r="S3937" t="str">
        <f>VLOOKUP(M3937,Product!$A$1:$D$14,3,FALSE)</f>
        <v>Tea</v>
      </c>
      <c r="T3937" t="str">
        <f>VLOOKUP(M3937,Product!$A$1:$D$14,4,FALSE)</f>
        <v>Regular</v>
      </c>
    </row>
    <row r="3938" spans="1:20" x14ac:dyDescent="0.3">
      <c r="A3938">
        <v>159</v>
      </c>
      <c r="B3938">
        <v>182</v>
      </c>
      <c r="C3938">
        <v>387</v>
      </c>
      <c r="D3938">
        <v>196</v>
      </c>
      <c r="E3938">
        <v>75</v>
      </c>
      <c r="F3938">
        <v>50</v>
      </c>
      <c r="G3938">
        <v>1283</v>
      </c>
      <c r="H3938">
        <v>170</v>
      </c>
      <c r="I3938">
        <v>193</v>
      </c>
      <c r="J3938">
        <v>230</v>
      </c>
      <c r="K3938">
        <v>460</v>
      </c>
      <c r="L3938">
        <v>234</v>
      </c>
      <c r="M3938">
        <v>5</v>
      </c>
      <c r="N3938" s="2">
        <v>43404</v>
      </c>
      <c r="O3938" t="str">
        <f>VLOOKUP(L3938,Location!$A$1:$D$157,2,FALSE)</f>
        <v>Ohio</v>
      </c>
      <c r="P3938" t="str">
        <f>VLOOKUP(L3938,Location!$A$1:$D$157,3,FALSE)</f>
        <v>Central</v>
      </c>
      <c r="Q3938" t="str">
        <f>VLOOKUP(L3938,Location!$A$1:$D$157,4,FALSE)</f>
        <v>Major Market</v>
      </c>
      <c r="R3938" t="str">
        <f>VLOOKUP(M3938,Product!$A$1:$D$14,2,FALSE)</f>
        <v>Caffe Mocha</v>
      </c>
      <c r="S3938" t="str">
        <f>VLOOKUP(M3938,Product!$A$1:$D$14,3,FALSE)</f>
        <v>Espresso</v>
      </c>
      <c r="T3938" t="str">
        <f>VLOOKUP(M3938,Product!$A$1:$D$14,4,FALSE)</f>
        <v>Regular</v>
      </c>
    </row>
    <row r="3939" spans="1:20" x14ac:dyDescent="0.3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s="2">
        <v>43404</v>
      </c>
      <c r="O3939" t="str">
        <f>VLOOKUP(L3939,Location!$A$1:$D$157,2,FALSE)</f>
        <v>Ohio</v>
      </c>
      <c r="P3939" t="str">
        <f>VLOOKUP(L3939,Location!$A$1:$D$157,3,FALSE)</f>
        <v>Central</v>
      </c>
      <c r="Q3939" t="str">
        <f>VLOOKUP(L3939,Location!$A$1:$D$157,4,FALSE)</f>
        <v>Major Market</v>
      </c>
      <c r="R3939" t="str">
        <f>VLOOKUP(M3939,Product!$A$1:$D$14,2,FALSE)</f>
        <v>Decaf Espresso</v>
      </c>
      <c r="S3939" t="str">
        <f>VLOOKUP(M3939,Product!$A$1:$D$14,3,FALSE)</f>
        <v>Espresso</v>
      </c>
      <c r="T3939" t="str">
        <f>VLOOKUP(M3939,Product!$A$1:$D$14,4,FALSE)</f>
        <v>Decaf</v>
      </c>
    </row>
    <row r="3940" spans="1:20" x14ac:dyDescent="0.3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s="2">
        <v>43404</v>
      </c>
      <c r="O3940" t="str">
        <f>VLOOKUP(L3940,Location!$A$1:$D$157,2,FALSE)</f>
        <v>Ohio</v>
      </c>
      <c r="P3940" t="str">
        <f>VLOOKUP(L3940,Location!$A$1:$D$157,3,FALSE)</f>
        <v>Central</v>
      </c>
      <c r="Q3940" t="str">
        <f>VLOOKUP(L3940,Location!$A$1:$D$157,4,FALSE)</f>
        <v>Major Market</v>
      </c>
      <c r="R3940" t="str">
        <f>VLOOKUP(M3940,Product!$A$1:$D$14,2,FALSE)</f>
        <v>Amaretto</v>
      </c>
      <c r="S3940" t="str">
        <f>VLOOKUP(M3940,Product!$A$1:$D$14,3,FALSE)</f>
        <v>Coffee</v>
      </c>
      <c r="T3940" t="str">
        <f>VLOOKUP(M3940,Product!$A$1:$D$14,4,FALSE)</f>
        <v>Regular</v>
      </c>
    </row>
    <row r="3941" spans="1:20" x14ac:dyDescent="0.3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s="2">
        <v>43404</v>
      </c>
      <c r="O3941" t="str">
        <f>VLOOKUP(L3941,Location!$A$1:$D$157,2,FALSE)</f>
        <v>Ohio</v>
      </c>
      <c r="P3941" t="str">
        <f>VLOOKUP(L3941,Location!$A$1:$D$157,3,FALSE)</f>
        <v>Central</v>
      </c>
      <c r="Q3941" t="str">
        <f>VLOOKUP(L3941,Location!$A$1:$D$157,4,FALSE)</f>
        <v>Major Market</v>
      </c>
      <c r="R3941" t="str">
        <f>VLOOKUP(M3941,Product!$A$1:$D$14,2,FALSE)</f>
        <v>Columbian</v>
      </c>
      <c r="S3941" t="str">
        <f>VLOOKUP(M3941,Product!$A$1:$D$14,3,FALSE)</f>
        <v>Coffee</v>
      </c>
      <c r="T3941" t="str">
        <f>VLOOKUP(M3941,Product!$A$1:$D$14,4,FALSE)</f>
        <v>Regular</v>
      </c>
    </row>
    <row r="3942" spans="1:20" x14ac:dyDescent="0.3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s="2">
        <v>43404</v>
      </c>
      <c r="O3942" t="str">
        <f>VLOOKUP(L3942,Location!$A$1:$D$157,2,FALSE)</f>
        <v>Ohio</v>
      </c>
      <c r="P3942" t="str">
        <f>VLOOKUP(L3942,Location!$A$1:$D$157,3,FALSE)</f>
        <v>Central</v>
      </c>
      <c r="Q3942" t="str">
        <f>VLOOKUP(L3942,Location!$A$1:$D$157,4,FALSE)</f>
        <v>Major Market</v>
      </c>
      <c r="R3942" t="str">
        <f>VLOOKUP(M3942,Product!$A$1:$D$14,2,FALSE)</f>
        <v>Decaf Irish Cream</v>
      </c>
      <c r="S3942" t="str">
        <f>VLOOKUP(M3942,Product!$A$1:$D$14,3,FALSE)</f>
        <v>Coffee</v>
      </c>
      <c r="T3942" t="str">
        <f>VLOOKUP(M3942,Product!$A$1:$D$14,4,FALSE)</f>
        <v>Decaf</v>
      </c>
    </row>
    <row r="3943" spans="1:20" x14ac:dyDescent="0.3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s="2">
        <v>43404</v>
      </c>
      <c r="O3943" t="str">
        <f>VLOOKUP(L3943,Location!$A$1:$D$157,2,FALSE)</f>
        <v>Wisconsin</v>
      </c>
      <c r="P3943" t="str">
        <f>VLOOKUP(L3943,Location!$A$1:$D$157,3,FALSE)</f>
        <v>Central</v>
      </c>
      <c r="Q3943" t="str">
        <f>VLOOKUP(L3943,Location!$A$1:$D$157,4,FALSE)</f>
        <v>Small Market</v>
      </c>
      <c r="R3943" t="str">
        <f>VLOOKUP(M3943,Product!$A$1:$D$14,2,FALSE)</f>
        <v>Chamomile</v>
      </c>
      <c r="S3943" t="str">
        <f>VLOOKUP(M3943,Product!$A$1:$D$14,3,FALSE)</f>
        <v>Herbal Tea</v>
      </c>
      <c r="T3943" t="str">
        <f>VLOOKUP(M3943,Product!$A$1:$D$14,4,FALSE)</f>
        <v>Decaf</v>
      </c>
    </row>
    <row r="3944" spans="1:20" x14ac:dyDescent="0.3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s="2">
        <v>43404</v>
      </c>
      <c r="O3944" t="str">
        <f>VLOOKUP(L3944,Location!$A$1:$D$157,2,FALSE)</f>
        <v>Wisconsin</v>
      </c>
      <c r="P3944" t="str">
        <f>VLOOKUP(L3944,Location!$A$1:$D$157,3,FALSE)</f>
        <v>Central</v>
      </c>
      <c r="Q3944" t="str">
        <f>VLOOKUP(L3944,Location!$A$1:$D$157,4,FALSE)</f>
        <v>Small Market</v>
      </c>
      <c r="R3944" t="str">
        <f>VLOOKUP(M3944,Product!$A$1:$D$14,2,FALSE)</f>
        <v>Lemon</v>
      </c>
      <c r="S3944" t="str">
        <f>VLOOKUP(M3944,Product!$A$1:$D$14,3,FALSE)</f>
        <v>Herbal Tea</v>
      </c>
      <c r="T3944" t="str">
        <f>VLOOKUP(M3944,Product!$A$1:$D$14,4,FALSE)</f>
        <v>Decaf</v>
      </c>
    </row>
    <row r="3945" spans="1:20" x14ac:dyDescent="0.3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s="2">
        <v>43404</v>
      </c>
      <c r="O3945" t="str">
        <f>VLOOKUP(L3945,Location!$A$1:$D$157,2,FALSE)</f>
        <v>Wisconsin</v>
      </c>
      <c r="P3945" t="str">
        <f>VLOOKUP(L3945,Location!$A$1:$D$157,3,FALSE)</f>
        <v>Central</v>
      </c>
      <c r="Q3945" t="str">
        <f>VLOOKUP(L3945,Location!$A$1:$D$157,4,FALSE)</f>
        <v>Small Market</v>
      </c>
      <c r="R3945" t="str">
        <f>VLOOKUP(M3945,Product!$A$1:$D$14,2,FALSE)</f>
        <v>Darjeeling</v>
      </c>
      <c r="S3945" t="str">
        <f>VLOOKUP(M3945,Product!$A$1:$D$14,3,FALSE)</f>
        <v>Tea</v>
      </c>
      <c r="T3945" t="str">
        <f>VLOOKUP(M3945,Product!$A$1:$D$14,4,FALSE)</f>
        <v>Regular</v>
      </c>
    </row>
    <row r="3946" spans="1:20" x14ac:dyDescent="0.3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s="2">
        <v>43404</v>
      </c>
      <c r="O3946" t="str">
        <f>VLOOKUP(L3946,Location!$A$1:$D$157,2,FALSE)</f>
        <v>Wisconsin</v>
      </c>
      <c r="P3946" t="str">
        <f>VLOOKUP(L3946,Location!$A$1:$D$157,3,FALSE)</f>
        <v>Central</v>
      </c>
      <c r="Q3946" t="str">
        <f>VLOOKUP(L3946,Location!$A$1:$D$157,4,FALSE)</f>
        <v>Small Market</v>
      </c>
      <c r="R3946" t="str">
        <f>VLOOKUP(M3946,Product!$A$1:$D$14,2,FALSE)</f>
        <v>Earl Grey</v>
      </c>
      <c r="S3946" t="str">
        <f>VLOOKUP(M3946,Product!$A$1:$D$14,3,FALSE)</f>
        <v>Tea</v>
      </c>
      <c r="T3946" t="str">
        <f>VLOOKUP(M3946,Product!$A$1:$D$14,4,FALSE)</f>
        <v>Regular</v>
      </c>
    </row>
    <row r="3947" spans="1:20" x14ac:dyDescent="0.3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s="2">
        <v>43404</v>
      </c>
      <c r="O3947" t="str">
        <f>VLOOKUP(L3947,Location!$A$1:$D$157,2,FALSE)</f>
        <v>Wisconsin</v>
      </c>
      <c r="P3947" t="str">
        <f>VLOOKUP(L3947,Location!$A$1:$D$157,3,FALSE)</f>
        <v>Central</v>
      </c>
      <c r="Q3947" t="str">
        <f>VLOOKUP(L3947,Location!$A$1:$D$157,4,FALSE)</f>
        <v>Small Market</v>
      </c>
      <c r="R3947" t="str">
        <f>VLOOKUP(M3947,Product!$A$1:$D$14,2,FALSE)</f>
        <v>Caffe Mocha</v>
      </c>
      <c r="S3947" t="str">
        <f>VLOOKUP(M3947,Product!$A$1:$D$14,3,FALSE)</f>
        <v>Espresso</v>
      </c>
      <c r="T3947" t="str">
        <f>VLOOKUP(M3947,Product!$A$1:$D$14,4,FALSE)</f>
        <v>Regular</v>
      </c>
    </row>
    <row r="3948" spans="1:20" x14ac:dyDescent="0.3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2">
        <v>43404</v>
      </c>
      <c r="O3948" t="str">
        <f>VLOOKUP(L3948,Location!$A$1:$D$157,2,FALSE)</f>
        <v>Wisconsin</v>
      </c>
      <c r="P3948" t="str">
        <f>VLOOKUP(L3948,Location!$A$1:$D$157,3,FALSE)</f>
        <v>Central</v>
      </c>
      <c r="Q3948" t="str">
        <f>VLOOKUP(L3948,Location!$A$1:$D$157,4,FALSE)</f>
        <v>Small Market</v>
      </c>
      <c r="R3948" t="str">
        <f>VLOOKUP(M3948,Product!$A$1:$D$14,2,FALSE)</f>
        <v>Decaf Espresso</v>
      </c>
      <c r="S3948" t="str">
        <f>VLOOKUP(M3948,Product!$A$1:$D$14,3,FALSE)</f>
        <v>Espresso</v>
      </c>
      <c r="T3948" t="str">
        <f>VLOOKUP(M3948,Product!$A$1:$D$14,4,FALSE)</f>
        <v>Decaf</v>
      </c>
    </row>
    <row r="3949" spans="1:20" x14ac:dyDescent="0.3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s="2">
        <v>43404</v>
      </c>
      <c r="O3949" t="str">
        <f>VLOOKUP(L3949,Location!$A$1:$D$157,2,FALSE)</f>
        <v>Wisconsin</v>
      </c>
      <c r="P3949" t="str">
        <f>VLOOKUP(L3949,Location!$A$1:$D$157,3,FALSE)</f>
        <v>Central</v>
      </c>
      <c r="Q3949" t="str">
        <f>VLOOKUP(L3949,Location!$A$1:$D$157,4,FALSE)</f>
        <v>Small Market</v>
      </c>
      <c r="R3949" t="str">
        <f>VLOOKUP(M3949,Product!$A$1:$D$14,2,FALSE)</f>
        <v>Amaretto</v>
      </c>
      <c r="S3949" t="str">
        <f>VLOOKUP(M3949,Product!$A$1:$D$14,3,FALSE)</f>
        <v>Coffee</v>
      </c>
      <c r="T3949" t="str">
        <f>VLOOKUP(M3949,Product!$A$1:$D$14,4,FALSE)</f>
        <v>Regular</v>
      </c>
    </row>
    <row r="3950" spans="1:20" x14ac:dyDescent="0.3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s="2">
        <v>43404</v>
      </c>
      <c r="O3950" t="str">
        <f>VLOOKUP(L3950,Location!$A$1:$D$157,2,FALSE)</f>
        <v>Wisconsin</v>
      </c>
      <c r="P3950" t="str">
        <f>VLOOKUP(L3950,Location!$A$1:$D$157,3,FALSE)</f>
        <v>Central</v>
      </c>
      <c r="Q3950" t="str">
        <f>VLOOKUP(L3950,Location!$A$1:$D$157,4,FALSE)</f>
        <v>Small Market</v>
      </c>
      <c r="R3950" t="str">
        <f>VLOOKUP(M3950,Product!$A$1:$D$14,2,FALSE)</f>
        <v>Columbian</v>
      </c>
      <c r="S3950" t="str">
        <f>VLOOKUP(M3950,Product!$A$1:$D$14,3,FALSE)</f>
        <v>Coffee</v>
      </c>
      <c r="T3950" t="str">
        <f>VLOOKUP(M3950,Product!$A$1:$D$14,4,FALSE)</f>
        <v>Regular</v>
      </c>
    </row>
    <row r="3951" spans="1:20" x14ac:dyDescent="0.3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s="2">
        <v>43404</v>
      </c>
      <c r="O3951" t="str">
        <f>VLOOKUP(L3951,Location!$A$1:$D$157,2,FALSE)</f>
        <v>Wisconsin</v>
      </c>
      <c r="P3951" t="str">
        <f>VLOOKUP(L3951,Location!$A$1:$D$157,3,FALSE)</f>
        <v>Central</v>
      </c>
      <c r="Q3951" t="str">
        <f>VLOOKUP(L3951,Location!$A$1:$D$157,4,FALSE)</f>
        <v>Small Market</v>
      </c>
      <c r="R3951" t="str">
        <f>VLOOKUP(M3951,Product!$A$1:$D$14,2,FALSE)</f>
        <v>Decaf Irish Cream</v>
      </c>
      <c r="S3951" t="str">
        <f>VLOOKUP(M3951,Product!$A$1:$D$14,3,FALSE)</f>
        <v>Coffee</v>
      </c>
      <c r="T3951" t="str">
        <f>VLOOKUP(M3951,Product!$A$1:$D$14,4,FALSE)</f>
        <v>Decaf</v>
      </c>
    </row>
    <row r="3952" spans="1:20" x14ac:dyDescent="0.3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s="2">
        <v>43404</v>
      </c>
      <c r="O3952" t="str">
        <f>VLOOKUP(L3952,Location!$A$1:$D$157,2,FALSE)</f>
        <v>Connecticut</v>
      </c>
      <c r="P3952" t="str">
        <f>VLOOKUP(L3952,Location!$A$1:$D$157,3,FALSE)</f>
        <v>East</v>
      </c>
      <c r="Q3952" t="str">
        <f>VLOOKUP(L3952,Location!$A$1:$D$157,4,FALSE)</f>
        <v>Small Market</v>
      </c>
      <c r="R3952" t="str">
        <f>VLOOKUP(M3952,Product!$A$1:$D$14,2,FALSE)</f>
        <v>Lemon</v>
      </c>
      <c r="S3952" t="str">
        <f>VLOOKUP(M3952,Product!$A$1:$D$14,3,FALSE)</f>
        <v>Herbal Tea</v>
      </c>
      <c r="T3952" t="str">
        <f>VLOOKUP(M3952,Product!$A$1:$D$14,4,FALSE)</f>
        <v>Decaf</v>
      </c>
    </row>
    <row r="3953" spans="1:20" x14ac:dyDescent="0.3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s="2">
        <v>43404</v>
      </c>
      <c r="O3953" t="str">
        <f>VLOOKUP(L3953,Location!$A$1:$D$157,2,FALSE)</f>
        <v>Connecticut</v>
      </c>
      <c r="P3953" t="str">
        <f>VLOOKUP(L3953,Location!$A$1:$D$157,3,FALSE)</f>
        <v>East</v>
      </c>
      <c r="Q3953" t="str">
        <f>VLOOKUP(L3953,Location!$A$1:$D$157,4,FALSE)</f>
        <v>Small Market</v>
      </c>
      <c r="R3953" t="str">
        <f>VLOOKUP(M3953,Product!$A$1:$D$14,2,FALSE)</f>
        <v>Mint</v>
      </c>
      <c r="S3953" t="str">
        <f>VLOOKUP(M3953,Product!$A$1:$D$14,3,FALSE)</f>
        <v>Herbal Tea</v>
      </c>
      <c r="T3953" t="str">
        <f>VLOOKUP(M3953,Product!$A$1:$D$14,4,FALSE)</f>
        <v>Decaf</v>
      </c>
    </row>
    <row r="3954" spans="1:20" x14ac:dyDescent="0.3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s="2">
        <v>43404</v>
      </c>
      <c r="O3954" t="str">
        <f>VLOOKUP(L3954,Location!$A$1:$D$157,2,FALSE)</f>
        <v>Connecticut</v>
      </c>
      <c r="P3954" t="str">
        <f>VLOOKUP(L3954,Location!$A$1:$D$157,3,FALSE)</f>
        <v>East</v>
      </c>
      <c r="Q3954" t="str">
        <f>VLOOKUP(L3954,Location!$A$1:$D$157,4,FALSE)</f>
        <v>Small Market</v>
      </c>
      <c r="R3954" t="str">
        <f>VLOOKUP(M3954,Product!$A$1:$D$14,2,FALSE)</f>
        <v>Darjeeling</v>
      </c>
      <c r="S3954" t="str">
        <f>VLOOKUP(M3954,Product!$A$1:$D$14,3,FALSE)</f>
        <v>Tea</v>
      </c>
      <c r="T3954" t="str">
        <f>VLOOKUP(M3954,Product!$A$1:$D$14,4,FALSE)</f>
        <v>Regular</v>
      </c>
    </row>
    <row r="3955" spans="1:20" x14ac:dyDescent="0.3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s="2">
        <v>43404</v>
      </c>
      <c r="O3955" t="str">
        <f>VLOOKUP(L3955,Location!$A$1:$D$157,2,FALSE)</f>
        <v>Connecticut</v>
      </c>
      <c r="P3955" t="str">
        <f>VLOOKUP(L3955,Location!$A$1:$D$157,3,FALSE)</f>
        <v>East</v>
      </c>
      <c r="Q3955" t="str">
        <f>VLOOKUP(L3955,Location!$A$1:$D$157,4,FALSE)</f>
        <v>Small Market</v>
      </c>
      <c r="R3955" t="str">
        <f>VLOOKUP(M3955,Product!$A$1:$D$14,2,FALSE)</f>
        <v>Green Tea</v>
      </c>
      <c r="S3955" t="str">
        <f>VLOOKUP(M3955,Product!$A$1:$D$14,3,FALSE)</f>
        <v>Tea</v>
      </c>
      <c r="T3955" t="str">
        <f>VLOOKUP(M3955,Product!$A$1:$D$14,4,FALSE)</f>
        <v>Regular</v>
      </c>
    </row>
    <row r="3956" spans="1:20" x14ac:dyDescent="0.3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2">
        <v>43404</v>
      </c>
      <c r="O3956" t="str">
        <f>VLOOKUP(L3956,Location!$A$1:$D$157,2,FALSE)</f>
        <v>Connecticut</v>
      </c>
      <c r="P3956" t="str">
        <f>VLOOKUP(L3956,Location!$A$1:$D$157,3,FALSE)</f>
        <v>East</v>
      </c>
      <c r="Q3956" t="str">
        <f>VLOOKUP(L3956,Location!$A$1:$D$157,4,FALSE)</f>
        <v>Small Market</v>
      </c>
      <c r="R3956" t="str">
        <f>VLOOKUP(M3956,Product!$A$1:$D$14,2,FALSE)</f>
        <v>Caffe Mocha</v>
      </c>
      <c r="S3956" t="str">
        <f>VLOOKUP(M3956,Product!$A$1:$D$14,3,FALSE)</f>
        <v>Espresso</v>
      </c>
      <c r="T3956" t="str">
        <f>VLOOKUP(M3956,Product!$A$1:$D$14,4,FALSE)</f>
        <v>Regular</v>
      </c>
    </row>
    <row r="3957" spans="1:20" x14ac:dyDescent="0.3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s="2">
        <v>43404</v>
      </c>
      <c r="O3957" t="str">
        <f>VLOOKUP(L3957,Location!$A$1:$D$157,2,FALSE)</f>
        <v>Connecticut</v>
      </c>
      <c r="P3957" t="str">
        <f>VLOOKUP(L3957,Location!$A$1:$D$157,3,FALSE)</f>
        <v>East</v>
      </c>
      <c r="Q3957" t="str">
        <f>VLOOKUP(L3957,Location!$A$1:$D$157,4,FALSE)</f>
        <v>Small Market</v>
      </c>
      <c r="R3957" t="str">
        <f>VLOOKUP(M3957,Product!$A$1:$D$14,2,FALSE)</f>
        <v>Decaf Espresso</v>
      </c>
      <c r="S3957" t="str">
        <f>VLOOKUP(M3957,Product!$A$1:$D$14,3,FALSE)</f>
        <v>Espresso</v>
      </c>
      <c r="T3957" t="str">
        <f>VLOOKUP(M3957,Product!$A$1:$D$14,4,FALSE)</f>
        <v>Decaf</v>
      </c>
    </row>
    <row r="3958" spans="1:20" x14ac:dyDescent="0.3">
      <c r="A3958">
        <v>181</v>
      </c>
      <c r="B3958">
        <v>195</v>
      </c>
      <c r="C3958">
        <v>346</v>
      </c>
      <c r="D3958">
        <v>114</v>
      </c>
      <c r="E3958">
        <v>73</v>
      </c>
      <c r="F3958">
        <v>42</v>
      </c>
      <c r="G3958">
        <v>1134</v>
      </c>
      <c r="H3958">
        <v>130</v>
      </c>
      <c r="I3958">
        <v>123</v>
      </c>
      <c r="J3958">
        <v>180</v>
      </c>
      <c r="K3958">
        <v>290</v>
      </c>
      <c r="L3958">
        <v>203</v>
      </c>
      <c r="M3958">
        <v>2</v>
      </c>
      <c r="N3958" s="2">
        <v>43404</v>
      </c>
      <c r="O3958" t="str">
        <f>VLOOKUP(L3958,Location!$A$1:$D$157,2,FALSE)</f>
        <v>Connecticut</v>
      </c>
      <c r="P3958" t="str">
        <f>VLOOKUP(L3958,Location!$A$1:$D$157,3,FALSE)</f>
        <v>East</v>
      </c>
      <c r="Q3958" t="str">
        <f>VLOOKUP(L3958,Location!$A$1:$D$157,4,FALSE)</f>
        <v>Small Market</v>
      </c>
      <c r="R3958" t="str">
        <f>VLOOKUP(M3958,Product!$A$1:$D$14,2,FALSE)</f>
        <v>Columbian</v>
      </c>
      <c r="S3958" t="str">
        <f>VLOOKUP(M3958,Product!$A$1:$D$14,3,FALSE)</f>
        <v>Coffee</v>
      </c>
      <c r="T3958" t="str">
        <f>VLOOKUP(M3958,Product!$A$1:$D$14,4,FALSE)</f>
        <v>Regular</v>
      </c>
    </row>
    <row r="3959" spans="1:20" x14ac:dyDescent="0.3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2">
        <v>43404</v>
      </c>
      <c r="O3959" t="str">
        <f>VLOOKUP(L3959,Location!$A$1:$D$157,2,FALSE)</f>
        <v>Florida</v>
      </c>
      <c r="P3959" t="str">
        <f>VLOOKUP(L3959,Location!$A$1:$D$157,3,FALSE)</f>
        <v>East</v>
      </c>
      <c r="Q3959" t="str">
        <f>VLOOKUP(L3959,Location!$A$1:$D$157,4,FALSE)</f>
        <v>Major Market</v>
      </c>
      <c r="R3959" t="str">
        <f>VLOOKUP(M3959,Product!$A$1:$D$14,2,FALSE)</f>
        <v>Chamomile</v>
      </c>
      <c r="S3959" t="str">
        <f>VLOOKUP(M3959,Product!$A$1:$D$14,3,FALSE)</f>
        <v>Herbal Tea</v>
      </c>
      <c r="T3959" t="str">
        <f>VLOOKUP(M3959,Product!$A$1:$D$14,4,FALSE)</f>
        <v>Decaf</v>
      </c>
    </row>
    <row r="3960" spans="1:20" x14ac:dyDescent="0.3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s="2">
        <v>43404</v>
      </c>
      <c r="O3960" t="str">
        <f>VLOOKUP(L3960,Location!$A$1:$D$157,2,FALSE)</f>
        <v>Florida</v>
      </c>
      <c r="P3960" t="str">
        <f>VLOOKUP(L3960,Location!$A$1:$D$157,3,FALSE)</f>
        <v>East</v>
      </c>
      <c r="Q3960" t="str">
        <f>VLOOKUP(L3960,Location!$A$1:$D$157,4,FALSE)</f>
        <v>Major Market</v>
      </c>
      <c r="R3960" t="str">
        <f>VLOOKUP(M3960,Product!$A$1:$D$14,2,FALSE)</f>
        <v>Lemon</v>
      </c>
      <c r="S3960" t="str">
        <f>VLOOKUP(M3960,Product!$A$1:$D$14,3,FALSE)</f>
        <v>Herbal Tea</v>
      </c>
      <c r="T3960" t="str">
        <f>VLOOKUP(M3960,Product!$A$1:$D$14,4,FALSE)</f>
        <v>Decaf</v>
      </c>
    </row>
    <row r="3961" spans="1:20" x14ac:dyDescent="0.3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s="2">
        <v>43404</v>
      </c>
      <c r="O3961" t="str">
        <f>VLOOKUP(L3961,Location!$A$1:$D$157,2,FALSE)</f>
        <v>Florida</v>
      </c>
      <c r="P3961" t="str">
        <f>VLOOKUP(L3961,Location!$A$1:$D$157,3,FALSE)</f>
        <v>East</v>
      </c>
      <c r="Q3961" t="str">
        <f>VLOOKUP(L3961,Location!$A$1:$D$157,4,FALSE)</f>
        <v>Major Market</v>
      </c>
      <c r="R3961" t="str">
        <f>VLOOKUP(M3961,Product!$A$1:$D$14,2,FALSE)</f>
        <v>Mint</v>
      </c>
      <c r="S3961" t="str">
        <f>VLOOKUP(M3961,Product!$A$1:$D$14,3,FALSE)</f>
        <v>Herbal Tea</v>
      </c>
      <c r="T3961" t="str">
        <f>VLOOKUP(M3961,Product!$A$1:$D$14,4,FALSE)</f>
        <v>Decaf</v>
      </c>
    </row>
    <row r="3962" spans="1:20" x14ac:dyDescent="0.3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s="2">
        <v>43404</v>
      </c>
      <c r="O3962" t="str">
        <f>VLOOKUP(L3962,Location!$A$1:$D$157,2,FALSE)</f>
        <v>Florida</v>
      </c>
      <c r="P3962" t="str">
        <f>VLOOKUP(L3962,Location!$A$1:$D$157,3,FALSE)</f>
        <v>East</v>
      </c>
      <c r="Q3962" t="str">
        <f>VLOOKUP(L3962,Location!$A$1:$D$157,4,FALSE)</f>
        <v>Major Market</v>
      </c>
      <c r="R3962" t="str">
        <f>VLOOKUP(M3962,Product!$A$1:$D$14,2,FALSE)</f>
        <v>Darjeeling</v>
      </c>
      <c r="S3962" t="str">
        <f>VLOOKUP(M3962,Product!$A$1:$D$14,3,FALSE)</f>
        <v>Tea</v>
      </c>
      <c r="T3962" t="str">
        <f>VLOOKUP(M3962,Product!$A$1:$D$14,4,FALSE)</f>
        <v>Regular</v>
      </c>
    </row>
    <row r="3963" spans="1:20" x14ac:dyDescent="0.3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s="2">
        <v>43404</v>
      </c>
      <c r="O3963" t="str">
        <f>VLOOKUP(L3963,Location!$A$1:$D$157,2,FALSE)</f>
        <v>Florida</v>
      </c>
      <c r="P3963" t="str">
        <f>VLOOKUP(L3963,Location!$A$1:$D$157,3,FALSE)</f>
        <v>East</v>
      </c>
      <c r="Q3963" t="str">
        <f>VLOOKUP(L3963,Location!$A$1:$D$157,4,FALSE)</f>
        <v>Major Market</v>
      </c>
      <c r="R3963" t="str">
        <f>VLOOKUP(M3963,Product!$A$1:$D$14,2,FALSE)</f>
        <v>Green Tea</v>
      </c>
      <c r="S3963" t="str">
        <f>VLOOKUP(M3963,Product!$A$1:$D$14,3,FALSE)</f>
        <v>Tea</v>
      </c>
      <c r="T3963" t="str">
        <f>VLOOKUP(M3963,Product!$A$1:$D$14,4,FALSE)</f>
        <v>Regular</v>
      </c>
    </row>
    <row r="3964" spans="1:20" x14ac:dyDescent="0.3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s="2">
        <v>43404</v>
      </c>
      <c r="O3964" t="str">
        <f>VLOOKUP(L3964,Location!$A$1:$D$157,2,FALSE)</f>
        <v>Florida</v>
      </c>
      <c r="P3964" t="str">
        <f>VLOOKUP(L3964,Location!$A$1:$D$157,3,FALSE)</f>
        <v>East</v>
      </c>
      <c r="Q3964" t="str">
        <f>VLOOKUP(L3964,Location!$A$1:$D$157,4,FALSE)</f>
        <v>Major Market</v>
      </c>
      <c r="R3964" t="str">
        <f>VLOOKUP(M3964,Product!$A$1:$D$14,2,FALSE)</f>
        <v>Caffe Mocha</v>
      </c>
      <c r="S3964" t="str">
        <f>VLOOKUP(M3964,Product!$A$1:$D$14,3,FALSE)</f>
        <v>Espresso</v>
      </c>
      <c r="T3964" t="str">
        <f>VLOOKUP(M3964,Product!$A$1:$D$14,4,FALSE)</f>
        <v>Regular</v>
      </c>
    </row>
    <row r="3965" spans="1:20" x14ac:dyDescent="0.3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s="2">
        <v>43404</v>
      </c>
      <c r="O3965" t="str">
        <f>VLOOKUP(L3965,Location!$A$1:$D$157,2,FALSE)</f>
        <v>Florida</v>
      </c>
      <c r="P3965" t="str">
        <f>VLOOKUP(L3965,Location!$A$1:$D$157,3,FALSE)</f>
        <v>East</v>
      </c>
      <c r="Q3965" t="str">
        <f>VLOOKUP(L3965,Location!$A$1:$D$157,4,FALSE)</f>
        <v>Major Market</v>
      </c>
      <c r="R3965" t="str">
        <f>VLOOKUP(M3965,Product!$A$1:$D$14,2,FALSE)</f>
        <v>Decaf Espresso</v>
      </c>
      <c r="S3965" t="str">
        <f>VLOOKUP(M3965,Product!$A$1:$D$14,3,FALSE)</f>
        <v>Espresso</v>
      </c>
      <c r="T3965" t="str">
        <f>VLOOKUP(M3965,Product!$A$1:$D$14,4,FALSE)</f>
        <v>Decaf</v>
      </c>
    </row>
    <row r="3966" spans="1:20" x14ac:dyDescent="0.3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s="2">
        <v>43404</v>
      </c>
      <c r="O3966" t="str">
        <f>VLOOKUP(L3966,Location!$A$1:$D$157,2,FALSE)</f>
        <v>Florida</v>
      </c>
      <c r="P3966" t="str">
        <f>VLOOKUP(L3966,Location!$A$1:$D$157,3,FALSE)</f>
        <v>East</v>
      </c>
      <c r="Q3966" t="str">
        <f>VLOOKUP(L3966,Location!$A$1:$D$157,4,FALSE)</f>
        <v>Major Market</v>
      </c>
      <c r="R3966" t="str">
        <f>VLOOKUP(M3966,Product!$A$1:$D$14,2,FALSE)</f>
        <v>Columbian</v>
      </c>
      <c r="S3966" t="str">
        <f>VLOOKUP(M3966,Product!$A$1:$D$14,3,FALSE)</f>
        <v>Coffee</v>
      </c>
      <c r="T3966" t="str">
        <f>VLOOKUP(M3966,Product!$A$1:$D$14,4,FALSE)</f>
        <v>Regular</v>
      </c>
    </row>
    <row r="3967" spans="1:20" x14ac:dyDescent="0.3">
      <c r="A3967">
        <v>132</v>
      </c>
      <c r="B3967">
        <v>143</v>
      </c>
      <c r="C3967">
        <v>261</v>
      </c>
      <c r="D3967">
        <v>84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s="2">
        <v>43404</v>
      </c>
      <c r="O3967" t="str">
        <f>VLOOKUP(L3967,Location!$A$1:$D$157,2,FALSE)</f>
        <v>Florida</v>
      </c>
      <c r="P3967" t="str">
        <f>VLOOKUP(L3967,Location!$A$1:$D$157,3,FALSE)</f>
        <v>East</v>
      </c>
      <c r="Q3967" t="str">
        <f>VLOOKUP(L3967,Location!$A$1:$D$157,4,FALSE)</f>
        <v>Major Market</v>
      </c>
      <c r="R3967" t="str">
        <f>VLOOKUP(M3967,Product!$A$1:$D$14,2,FALSE)</f>
        <v>Decaf Irish Cream</v>
      </c>
      <c r="S3967" t="str">
        <f>VLOOKUP(M3967,Product!$A$1:$D$14,3,FALSE)</f>
        <v>Coffee</v>
      </c>
      <c r="T3967" t="str">
        <f>VLOOKUP(M3967,Product!$A$1:$D$14,4,FALSE)</f>
        <v>Decaf</v>
      </c>
    </row>
    <row r="3968" spans="1:20" x14ac:dyDescent="0.3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s="2">
        <v>43404</v>
      </c>
      <c r="O3968" t="str">
        <f>VLOOKUP(L3968,Location!$A$1:$D$157,2,FALSE)</f>
        <v>Massachusetts</v>
      </c>
      <c r="P3968" t="str">
        <f>VLOOKUP(L3968,Location!$A$1:$D$157,3,FALSE)</f>
        <v>East</v>
      </c>
      <c r="Q3968" t="str">
        <f>VLOOKUP(L3968,Location!$A$1:$D$157,4,FALSE)</f>
        <v>Major Market</v>
      </c>
      <c r="R3968" t="str">
        <f>VLOOKUP(M3968,Product!$A$1:$D$14,2,FALSE)</f>
        <v>Lemon</v>
      </c>
      <c r="S3968" t="str">
        <f>VLOOKUP(M3968,Product!$A$1:$D$14,3,FALSE)</f>
        <v>Herbal Tea</v>
      </c>
      <c r="T3968" t="str">
        <f>VLOOKUP(M3968,Product!$A$1:$D$14,4,FALSE)</f>
        <v>Decaf</v>
      </c>
    </row>
    <row r="3969" spans="1:20" x14ac:dyDescent="0.3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s="2">
        <v>43404</v>
      </c>
      <c r="O3969" t="str">
        <f>VLOOKUP(L3969,Location!$A$1:$D$157,2,FALSE)</f>
        <v>Massachusetts</v>
      </c>
      <c r="P3969" t="str">
        <f>VLOOKUP(L3969,Location!$A$1:$D$157,3,FALSE)</f>
        <v>East</v>
      </c>
      <c r="Q3969" t="str">
        <f>VLOOKUP(L3969,Location!$A$1:$D$157,4,FALSE)</f>
        <v>Major Market</v>
      </c>
      <c r="R3969" t="str">
        <f>VLOOKUP(M3969,Product!$A$1:$D$14,2,FALSE)</f>
        <v>Darjeeling</v>
      </c>
      <c r="S3969" t="str">
        <f>VLOOKUP(M3969,Product!$A$1:$D$14,3,FALSE)</f>
        <v>Tea</v>
      </c>
      <c r="T3969" t="str">
        <f>VLOOKUP(M3969,Product!$A$1:$D$14,4,FALSE)</f>
        <v>Regular</v>
      </c>
    </row>
    <row r="3970" spans="1:20" x14ac:dyDescent="0.3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s="2">
        <v>43404</v>
      </c>
      <c r="O3970" t="str">
        <f>VLOOKUP(L3970,Location!$A$1:$D$157,2,FALSE)</f>
        <v>Massachusetts</v>
      </c>
      <c r="P3970" t="str">
        <f>VLOOKUP(L3970,Location!$A$1:$D$157,3,FALSE)</f>
        <v>East</v>
      </c>
      <c r="Q3970" t="str">
        <f>VLOOKUP(L3970,Location!$A$1:$D$157,4,FALSE)</f>
        <v>Major Market</v>
      </c>
      <c r="R3970" t="str">
        <f>VLOOKUP(M3970,Product!$A$1:$D$14,2,FALSE)</f>
        <v>Green Tea</v>
      </c>
      <c r="S3970" t="str">
        <f>VLOOKUP(M3970,Product!$A$1:$D$14,3,FALSE)</f>
        <v>Tea</v>
      </c>
      <c r="T3970" t="str">
        <f>VLOOKUP(M3970,Product!$A$1:$D$14,4,FALSE)</f>
        <v>Regular</v>
      </c>
    </row>
    <row r="3971" spans="1:20" x14ac:dyDescent="0.3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s="2">
        <v>43404</v>
      </c>
      <c r="O3971" t="str">
        <f>VLOOKUP(L3971,Location!$A$1:$D$157,2,FALSE)</f>
        <v>Massachusetts</v>
      </c>
      <c r="P3971" t="str">
        <f>VLOOKUP(L3971,Location!$A$1:$D$157,3,FALSE)</f>
        <v>East</v>
      </c>
      <c r="Q3971" t="str">
        <f>VLOOKUP(L3971,Location!$A$1:$D$157,4,FALSE)</f>
        <v>Major Market</v>
      </c>
      <c r="R3971" t="str">
        <f>VLOOKUP(M3971,Product!$A$1:$D$14,2,FALSE)</f>
        <v>Caffe Mocha</v>
      </c>
      <c r="S3971" t="str">
        <f>VLOOKUP(M3971,Product!$A$1:$D$14,3,FALSE)</f>
        <v>Espresso</v>
      </c>
      <c r="T3971" t="str">
        <f>VLOOKUP(M3971,Product!$A$1:$D$14,4,FALSE)</f>
        <v>Regular</v>
      </c>
    </row>
    <row r="3972" spans="1:20" x14ac:dyDescent="0.3">
      <c r="A3972">
        <v>160</v>
      </c>
      <c r="B3972">
        <v>182</v>
      </c>
      <c r="C3972">
        <v>387</v>
      </c>
      <c r="D3972">
        <v>194</v>
      </c>
      <c r="E3972">
        <v>74</v>
      </c>
      <c r="F3972">
        <v>50</v>
      </c>
      <c r="G3972">
        <v>1283</v>
      </c>
      <c r="H3972">
        <v>120</v>
      </c>
      <c r="I3972">
        <v>148</v>
      </c>
      <c r="J3972">
        <v>180</v>
      </c>
      <c r="K3972">
        <v>350</v>
      </c>
      <c r="L3972">
        <v>617</v>
      </c>
      <c r="M3972">
        <v>7</v>
      </c>
      <c r="N3972" s="2">
        <v>43404</v>
      </c>
      <c r="O3972" t="str">
        <f>VLOOKUP(L3972,Location!$A$1:$D$157,2,FALSE)</f>
        <v>Massachusetts</v>
      </c>
      <c r="P3972" t="str">
        <f>VLOOKUP(L3972,Location!$A$1:$D$157,3,FALSE)</f>
        <v>East</v>
      </c>
      <c r="Q3972" t="str">
        <f>VLOOKUP(L3972,Location!$A$1:$D$157,4,FALSE)</f>
        <v>Major Market</v>
      </c>
      <c r="R3972" t="str">
        <f>VLOOKUP(M3972,Product!$A$1:$D$14,2,FALSE)</f>
        <v>Regular Espresso</v>
      </c>
      <c r="S3972" t="str">
        <f>VLOOKUP(M3972,Product!$A$1:$D$14,3,FALSE)</f>
        <v>Espresso</v>
      </c>
      <c r="T3972" t="str">
        <f>VLOOKUP(M3972,Product!$A$1:$D$14,4,FALSE)</f>
        <v>Regular</v>
      </c>
    </row>
    <row r="3973" spans="1:20" x14ac:dyDescent="0.3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s="2">
        <v>43404</v>
      </c>
      <c r="O3973" t="str">
        <f>VLOOKUP(L3973,Location!$A$1:$D$157,2,FALSE)</f>
        <v>Massachusetts</v>
      </c>
      <c r="P3973" t="str">
        <f>VLOOKUP(L3973,Location!$A$1:$D$157,3,FALSE)</f>
        <v>East</v>
      </c>
      <c r="Q3973" t="str">
        <f>VLOOKUP(L3973,Location!$A$1:$D$157,4,FALSE)</f>
        <v>Major Market</v>
      </c>
      <c r="R3973" t="str">
        <f>VLOOKUP(M3973,Product!$A$1:$D$14,2,FALSE)</f>
        <v>Columbian</v>
      </c>
      <c r="S3973" t="str">
        <f>VLOOKUP(M3973,Product!$A$1:$D$14,3,FALSE)</f>
        <v>Coffee</v>
      </c>
      <c r="T3973" t="str">
        <f>VLOOKUP(M3973,Product!$A$1:$D$14,4,FALSE)</f>
        <v>Regular</v>
      </c>
    </row>
    <row r="3974" spans="1:20" x14ac:dyDescent="0.3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s="2">
        <v>43404</v>
      </c>
      <c r="O3974" t="str">
        <f>VLOOKUP(L3974,Location!$A$1:$D$157,2,FALSE)</f>
        <v>New Hampshire</v>
      </c>
      <c r="P3974" t="str">
        <f>VLOOKUP(L3974,Location!$A$1:$D$157,3,FALSE)</f>
        <v>East</v>
      </c>
      <c r="Q3974" t="str">
        <f>VLOOKUP(L3974,Location!$A$1:$D$157,4,FALSE)</f>
        <v>Small Market</v>
      </c>
      <c r="R3974" t="str">
        <f>VLOOKUP(M3974,Product!$A$1:$D$14,2,FALSE)</f>
        <v>Lemon</v>
      </c>
      <c r="S3974" t="str">
        <f>VLOOKUP(M3974,Product!$A$1:$D$14,3,FALSE)</f>
        <v>Herbal Tea</v>
      </c>
      <c r="T3974" t="str">
        <f>VLOOKUP(M3974,Product!$A$1:$D$14,4,FALSE)</f>
        <v>Decaf</v>
      </c>
    </row>
    <row r="3975" spans="1:20" x14ac:dyDescent="0.3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s="2">
        <v>43404</v>
      </c>
      <c r="O3975" t="str">
        <f>VLOOKUP(L3975,Location!$A$1:$D$157,2,FALSE)</f>
        <v>New Hampshire</v>
      </c>
      <c r="P3975" t="str">
        <f>VLOOKUP(L3975,Location!$A$1:$D$157,3,FALSE)</f>
        <v>East</v>
      </c>
      <c r="Q3975" t="str">
        <f>VLOOKUP(L3975,Location!$A$1:$D$157,4,FALSE)</f>
        <v>Small Market</v>
      </c>
      <c r="R3975" t="str">
        <f>VLOOKUP(M3975,Product!$A$1:$D$14,2,FALSE)</f>
        <v>Darjeeling</v>
      </c>
      <c r="S3975" t="str">
        <f>VLOOKUP(M3975,Product!$A$1:$D$14,3,FALSE)</f>
        <v>Tea</v>
      </c>
      <c r="T3975" t="str">
        <f>VLOOKUP(M3975,Product!$A$1:$D$14,4,FALSE)</f>
        <v>Regular</v>
      </c>
    </row>
    <row r="3976" spans="1:20" x14ac:dyDescent="0.3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s="2">
        <v>43404</v>
      </c>
      <c r="O3976" t="str">
        <f>VLOOKUP(L3976,Location!$A$1:$D$157,2,FALSE)</f>
        <v>New Hampshire</v>
      </c>
      <c r="P3976" t="str">
        <f>VLOOKUP(L3976,Location!$A$1:$D$157,3,FALSE)</f>
        <v>East</v>
      </c>
      <c r="Q3976" t="str">
        <f>VLOOKUP(L3976,Location!$A$1:$D$157,4,FALSE)</f>
        <v>Small Market</v>
      </c>
      <c r="R3976" t="str">
        <f>VLOOKUP(M3976,Product!$A$1:$D$14,2,FALSE)</f>
        <v>Green Tea</v>
      </c>
      <c r="S3976" t="str">
        <f>VLOOKUP(M3976,Product!$A$1:$D$14,3,FALSE)</f>
        <v>Tea</v>
      </c>
      <c r="T3976" t="str">
        <f>VLOOKUP(M3976,Product!$A$1:$D$14,4,FALSE)</f>
        <v>Regular</v>
      </c>
    </row>
    <row r="3977" spans="1:20" x14ac:dyDescent="0.3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s="2">
        <v>43404</v>
      </c>
      <c r="O3977" t="str">
        <f>VLOOKUP(L3977,Location!$A$1:$D$157,2,FALSE)</f>
        <v>New Hampshire</v>
      </c>
      <c r="P3977" t="str">
        <f>VLOOKUP(L3977,Location!$A$1:$D$157,3,FALSE)</f>
        <v>East</v>
      </c>
      <c r="Q3977" t="str">
        <f>VLOOKUP(L3977,Location!$A$1:$D$157,4,FALSE)</f>
        <v>Small Market</v>
      </c>
      <c r="R3977" t="str">
        <f>VLOOKUP(M3977,Product!$A$1:$D$14,2,FALSE)</f>
        <v>Caffe Mocha</v>
      </c>
      <c r="S3977" t="str">
        <f>VLOOKUP(M3977,Product!$A$1:$D$14,3,FALSE)</f>
        <v>Espresso</v>
      </c>
      <c r="T3977" t="str">
        <f>VLOOKUP(M3977,Product!$A$1:$D$14,4,FALSE)</f>
        <v>Regular</v>
      </c>
    </row>
    <row r="3978" spans="1:20" x14ac:dyDescent="0.3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s="2">
        <v>43404</v>
      </c>
      <c r="O3978" t="str">
        <f>VLOOKUP(L3978,Location!$A$1:$D$157,2,FALSE)</f>
        <v>New Hampshire</v>
      </c>
      <c r="P3978" t="str">
        <f>VLOOKUP(L3978,Location!$A$1:$D$157,3,FALSE)</f>
        <v>East</v>
      </c>
      <c r="Q3978" t="str">
        <f>VLOOKUP(L3978,Location!$A$1:$D$157,4,FALSE)</f>
        <v>Small Market</v>
      </c>
      <c r="R3978" t="str">
        <f>VLOOKUP(M3978,Product!$A$1:$D$14,2,FALSE)</f>
        <v>Regular Espresso</v>
      </c>
      <c r="S3978" t="str">
        <f>VLOOKUP(M3978,Product!$A$1:$D$14,3,FALSE)</f>
        <v>Espresso</v>
      </c>
      <c r="T3978" t="str">
        <f>VLOOKUP(M3978,Product!$A$1:$D$14,4,FALSE)</f>
        <v>Regular</v>
      </c>
    </row>
    <row r="3979" spans="1:20" x14ac:dyDescent="0.3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s="2">
        <v>43404</v>
      </c>
      <c r="O3979" t="str">
        <f>VLOOKUP(L3979,Location!$A$1:$D$157,2,FALSE)</f>
        <v>New Hampshire</v>
      </c>
      <c r="P3979" t="str">
        <f>VLOOKUP(L3979,Location!$A$1:$D$157,3,FALSE)</f>
        <v>East</v>
      </c>
      <c r="Q3979" t="str">
        <f>VLOOKUP(L3979,Location!$A$1:$D$157,4,FALSE)</f>
        <v>Small Market</v>
      </c>
      <c r="R3979" t="str">
        <f>VLOOKUP(M3979,Product!$A$1:$D$14,2,FALSE)</f>
        <v>Amaretto</v>
      </c>
      <c r="S3979" t="str">
        <f>VLOOKUP(M3979,Product!$A$1:$D$14,3,FALSE)</f>
        <v>Coffee</v>
      </c>
      <c r="T3979" t="str">
        <f>VLOOKUP(M3979,Product!$A$1:$D$14,4,FALSE)</f>
        <v>Regular</v>
      </c>
    </row>
    <row r="3980" spans="1:20" x14ac:dyDescent="0.3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s="2">
        <v>43404</v>
      </c>
      <c r="O3980" t="str">
        <f>VLOOKUP(L3980,Location!$A$1:$D$157,2,FALSE)</f>
        <v>New Hampshire</v>
      </c>
      <c r="P3980" t="str">
        <f>VLOOKUP(L3980,Location!$A$1:$D$157,3,FALSE)</f>
        <v>East</v>
      </c>
      <c r="Q3980" t="str">
        <f>VLOOKUP(L3980,Location!$A$1:$D$157,4,FALSE)</f>
        <v>Small Market</v>
      </c>
      <c r="R3980" t="str">
        <f>VLOOKUP(M3980,Product!$A$1:$D$14,2,FALSE)</f>
        <v>Columbian</v>
      </c>
      <c r="S3980" t="str">
        <f>VLOOKUP(M3980,Product!$A$1:$D$14,3,FALSE)</f>
        <v>Coffee</v>
      </c>
      <c r="T3980" t="str">
        <f>VLOOKUP(M3980,Product!$A$1:$D$14,4,FALSE)</f>
        <v>Regular</v>
      </c>
    </row>
    <row r="3981" spans="1:20" x14ac:dyDescent="0.3">
      <c r="A3981">
        <v>303</v>
      </c>
      <c r="B3981">
        <v>331</v>
      </c>
      <c r="C3981">
        <v>614</v>
      </c>
      <c r="D3981">
        <v>239</v>
      </c>
      <c r="E3981">
        <v>127</v>
      </c>
      <c r="F3981">
        <v>93</v>
      </c>
      <c r="G3981">
        <v>1704</v>
      </c>
      <c r="H3981">
        <v>140</v>
      </c>
      <c r="I3981">
        <v>155</v>
      </c>
      <c r="J3981">
        <v>240</v>
      </c>
      <c r="K3981">
        <v>420</v>
      </c>
      <c r="L3981">
        <v>585</v>
      </c>
      <c r="M3981">
        <v>9</v>
      </c>
      <c r="N3981" s="2">
        <v>43404</v>
      </c>
      <c r="O3981" t="str">
        <f>VLOOKUP(L3981,Location!$A$1:$D$157,2,FALSE)</f>
        <v>New York</v>
      </c>
      <c r="P3981" t="str">
        <f>VLOOKUP(L3981,Location!$A$1:$D$157,3,FALSE)</f>
        <v>East</v>
      </c>
      <c r="Q3981" t="str">
        <f>VLOOKUP(L3981,Location!$A$1:$D$157,4,FALSE)</f>
        <v>Major Market</v>
      </c>
      <c r="R3981" t="str">
        <f>VLOOKUP(M3981,Product!$A$1:$D$14,2,FALSE)</f>
        <v>Lemon</v>
      </c>
      <c r="S3981" t="str">
        <f>VLOOKUP(M3981,Product!$A$1:$D$14,3,FALSE)</f>
        <v>Herbal Tea</v>
      </c>
      <c r="T3981" t="str">
        <f>VLOOKUP(M3981,Product!$A$1:$D$14,4,FALSE)</f>
        <v>Decaf</v>
      </c>
    </row>
    <row r="3982" spans="1:20" x14ac:dyDescent="0.3">
      <c r="A3982">
        <v>-232</v>
      </c>
      <c r="B3982">
        <v>-65</v>
      </c>
      <c r="C3982">
        <v>171</v>
      </c>
      <c r="D3982">
        <v>205</v>
      </c>
      <c r="E3982">
        <v>91</v>
      </c>
      <c r="F3982">
        <v>69</v>
      </c>
      <c r="G3982">
        <v>4742</v>
      </c>
      <c r="H3982">
        <v>-120</v>
      </c>
      <c r="I3982">
        <v>172</v>
      </c>
      <c r="J3982">
        <v>-50</v>
      </c>
      <c r="K3982">
        <v>110</v>
      </c>
      <c r="L3982">
        <v>518</v>
      </c>
      <c r="M3982">
        <v>10</v>
      </c>
      <c r="N3982" s="2">
        <v>43404</v>
      </c>
      <c r="O3982" t="str">
        <f>VLOOKUP(L3982,Location!$A$1:$D$157,2,FALSE)</f>
        <v>New York</v>
      </c>
      <c r="P3982" t="str">
        <f>VLOOKUP(L3982,Location!$A$1:$D$157,3,FALSE)</f>
        <v>East</v>
      </c>
      <c r="Q3982" t="str">
        <f>VLOOKUP(L3982,Location!$A$1:$D$157,4,FALSE)</f>
        <v>Major Market</v>
      </c>
      <c r="R3982" t="str">
        <f>VLOOKUP(M3982,Product!$A$1:$D$14,2,FALSE)</f>
        <v>Mint</v>
      </c>
      <c r="S3982" t="str">
        <f>VLOOKUP(M3982,Product!$A$1:$D$14,3,FALSE)</f>
        <v>Herbal Tea</v>
      </c>
      <c r="T3982" t="str">
        <f>VLOOKUP(M3982,Product!$A$1:$D$14,4,FALSE)</f>
        <v>Decaf</v>
      </c>
    </row>
    <row r="3983" spans="1:20" x14ac:dyDescent="0.3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s="2">
        <v>43404</v>
      </c>
      <c r="O3983" t="str">
        <f>VLOOKUP(L3983,Location!$A$1:$D$157,2,FALSE)</f>
        <v>New York</v>
      </c>
      <c r="P3983" t="str">
        <f>VLOOKUP(L3983,Location!$A$1:$D$157,3,FALSE)</f>
        <v>East</v>
      </c>
      <c r="Q3983" t="str">
        <f>VLOOKUP(L3983,Location!$A$1:$D$157,4,FALSE)</f>
        <v>Major Market</v>
      </c>
      <c r="R3983" t="str">
        <f>VLOOKUP(M3983,Product!$A$1:$D$14,2,FALSE)</f>
        <v>Darjeeling</v>
      </c>
      <c r="S3983" t="str">
        <f>VLOOKUP(M3983,Product!$A$1:$D$14,3,FALSE)</f>
        <v>Tea</v>
      </c>
      <c r="T3983" t="str">
        <f>VLOOKUP(M3983,Product!$A$1:$D$14,4,FALSE)</f>
        <v>Regular</v>
      </c>
    </row>
    <row r="3984" spans="1:20" x14ac:dyDescent="0.3">
      <c r="A3984">
        <v>188</v>
      </c>
      <c r="B3984">
        <v>172</v>
      </c>
      <c r="C3984">
        <v>309</v>
      </c>
      <c r="D3984">
        <v>142</v>
      </c>
      <c r="E3984">
        <v>45</v>
      </c>
      <c r="F3984">
        <v>33</v>
      </c>
      <c r="G3984">
        <v>930</v>
      </c>
      <c r="H3984">
        <v>130</v>
      </c>
      <c r="I3984">
        <v>114</v>
      </c>
      <c r="J3984">
        <v>170</v>
      </c>
      <c r="K3984">
        <v>290</v>
      </c>
      <c r="L3984">
        <v>914</v>
      </c>
      <c r="M3984">
        <v>12</v>
      </c>
      <c r="N3984" s="2">
        <v>43404</v>
      </c>
      <c r="O3984" t="str">
        <f>VLOOKUP(L3984,Location!$A$1:$D$157,2,FALSE)</f>
        <v>New York</v>
      </c>
      <c r="P3984" t="str">
        <f>VLOOKUP(L3984,Location!$A$1:$D$157,3,FALSE)</f>
        <v>East</v>
      </c>
      <c r="Q3984" t="str">
        <f>VLOOKUP(L3984,Location!$A$1:$D$157,4,FALSE)</f>
        <v>Major Market</v>
      </c>
      <c r="R3984" t="str">
        <f>VLOOKUP(M3984,Product!$A$1:$D$14,2,FALSE)</f>
        <v>Earl Grey</v>
      </c>
      <c r="S3984" t="str">
        <f>VLOOKUP(M3984,Product!$A$1:$D$14,3,FALSE)</f>
        <v>Tea</v>
      </c>
      <c r="T3984" t="str">
        <f>VLOOKUP(M3984,Product!$A$1:$D$14,4,FALSE)</f>
        <v>Regular</v>
      </c>
    </row>
    <row r="3985" spans="1:20" x14ac:dyDescent="0.3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s="2">
        <v>43404</v>
      </c>
      <c r="O3985" t="str">
        <f>VLOOKUP(L3985,Location!$A$1:$D$157,2,FALSE)</f>
        <v>New York</v>
      </c>
      <c r="P3985" t="str">
        <f>VLOOKUP(L3985,Location!$A$1:$D$157,3,FALSE)</f>
        <v>East</v>
      </c>
      <c r="Q3985" t="str">
        <f>VLOOKUP(L3985,Location!$A$1:$D$157,4,FALSE)</f>
        <v>Major Market</v>
      </c>
      <c r="R3985" t="str">
        <f>VLOOKUP(M3985,Product!$A$1:$D$14,2,FALSE)</f>
        <v>Green Tea</v>
      </c>
      <c r="S3985" t="str">
        <f>VLOOKUP(M3985,Product!$A$1:$D$14,3,FALSE)</f>
        <v>Tea</v>
      </c>
      <c r="T3985" t="str">
        <f>VLOOKUP(M3985,Product!$A$1:$D$14,4,FALSE)</f>
        <v>Regular</v>
      </c>
    </row>
    <row r="3986" spans="1:20" x14ac:dyDescent="0.3">
      <c r="A3986">
        <v>-300</v>
      </c>
      <c r="B3986">
        <v>-60</v>
      </c>
      <c r="C3986">
        <v>65</v>
      </c>
      <c r="D3986">
        <v>72</v>
      </c>
      <c r="E3986">
        <v>142</v>
      </c>
      <c r="F3986">
        <v>109</v>
      </c>
      <c r="G3986">
        <v>3385</v>
      </c>
      <c r="H3986">
        <v>-190</v>
      </c>
      <c r="I3986">
        <v>116</v>
      </c>
      <c r="J3986">
        <v>-60</v>
      </c>
      <c r="K3986">
        <v>50</v>
      </c>
      <c r="L3986">
        <v>914</v>
      </c>
      <c r="M3986">
        <v>5</v>
      </c>
      <c r="N3986" s="2">
        <v>43404</v>
      </c>
      <c r="O3986" t="str">
        <f>VLOOKUP(L3986,Location!$A$1:$D$157,2,FALSE)</f>
        <v>New York</v>
      </c>
      <c r="P3986" t="str">
        <f>VLOOKUP(L3986,Location!$A$1:$D$157,3,FALSE)</f>
        <v>East</v>
      </c>
      <c r="Q3986" t="str">
        <f>VLOOKUP(L3986,Location!$A$1:$D$157,4,FALSE)</f>
        <v>Major Market</v>
      </c>
      <c r="R3986" t="str">
        <f>VLOOKUP(M3986,Product!$A$1:$D$14,2,FALSE)</f>
        <v>Caffe Mocha</v>
      </c>
      <c r="S3986" t="str">
        <f>VLOOKUP(M3986,Product!$A$1:$D$14,3,FALSE)</f>
        <v>Espresso</v>
      </c>
      <c r="T3986" t="str">
        <f>VLOOKUP(M3986,Product!$A$1:$D$14,4,FALSE)</f>
        <v>Regular</v>
      </c>
    </row>
    <row r="3987" spans="1:20" x14ac:dyDescent="0.3">
      <c r="A3987">
        <v>565</v>
      </c>
      <c r="B3987">
        <v>464</v>
      </c>
      <c r="C3987">
        <v>719</v>
      </c>
      <c r="D3987">
        <v>147</v>
      </c>
      <c r="E3987">
        <v>83</v>
      </c>
      <c r="F3987">
        <v>59</v>
      </c>
      <c r="G3987">
        <v>933</v>
      </c>
      <c r="H3987">
        <v>390</v>
      </c>
      <c r="I3987">
        <v>159</v>
      </c>
      <c r="J3987">
        <v>460</v>
      </c>
      <c r="K3987">
        <v>660</v>
      </c>
      <c r="L3987">
        <v>917</v>
      </c>
      <c r="M3987">
        <v>7</v>
      </c>
      <c r="N3987" s="2">
        <v>43404</v>
      </c>
      <c r="O3987" t="str">
        <f>VLOOKUP(L3987,Location!$A$1:$D$157,2,FALSE)</f>
        <v>New York</v>
      </c>
      <c r="P3987" t="str">
        <f>VLOOKUP(L3987,Location!$A$1:$D$157,3,FALSE)</f>
        <v>East</v>
      </c>
      <c r="Q3987" t="str">
        <f>VLOOKUP(L3987,Location!$A$1:$D$157,4,FALSE)</f>
        <v>Major Market</v>
      </c>
      <c r="R3987" t="str">
        <f>VLOOKUP(M3987,Product!$A$1:$D$14,2,FALSE)</f>
        <v>Regular Espresso</v>
      </c>
      <c r="S3987" t="str">
        <f>VLOOKUP(M3987,Product!$A$1:$D$14,3,FALSE)</f>
        <v>Espresso</v>
      </c>
      <c r="T3987" t="str">
        <f>VLOOKUP(M3987,Product!$A$1:$D$14,4,FALSE)</f>
        <v>Regular</v>
      </c>
    </row>
    <row r="3988" spans="1:20" x14ac:dyDescent="0.3">
      <c r="A3988">
        <v>350</v>
      </c>
      <c r="B3988">
        <v>374</v>
      </c>
      <c r="C3988">
        <v>664</v>
      </c>
      <c r="D3988">
        <v>238</v>
      </c>
      <c r="E3988">
        <v>138</v>
      </c>
      <c r="F3988">
        <v>87</v>
      </c>
      <c r="G3988">
        <v>2580</v>
      </c>
      <c r="H3988">
        <v>230</v>
      </c>
      <c r="I3988">
        <v>213</v>
      </c>
      <c r="J3988">
        <v>340</v>
      </c>
      <c r="K3988">
        <v>560</v>
      </c>
      <c r="L3988">
        <v>607</v>
      </c>
      <c r="M3988">
        <v>2</v>
      </c>
      <c r="N3988" s="2">
        <v>43404</v>
      </c>
      <c r="O3988" t="str">
        <f>VLOOKUP(L3988,Location!$A$1:$D$157,2,FALSE)</f>
        <v>New York</v>
      </c>
      <c r="P3988" t="str">
        <f>VLOOKUP(L3988,Location!$A$1:$D$157,3,FALSE)</f>
        <v>East</v>
      </c>
      <c r="Q3988" t="str">
        <f>VLOOKUP(L3988,Location!$A$1:$D$157,4,FALSE)</f>
        <v>Major Market</v>
      </c>
      <c r="R3988" t="str">
        <f>VLOOKUP(M3988,Product!$A$1:$D$14,2,FALSE)</f>
        <v>Columbian</v>
      </c>
      <c r="S3988" t="str">
        <f>VLOOKUP(M3988,Product!$A$1:$D$14,3,FALSE)</f>
        <v>Coffee</v>
      </c>
      <c r="T3988" t="str">
        <f>VLOOKUP(M3988,Product!$A$1:$D$14,4,FALSE)</f>
        <v>Regular</v>
      </c>
    </row>
    <row r="3989" spans="1:20" x14ac:dyDescent="0.3">
      <c r="A3989">
        <v>126</v>
      </c>
      <c r="B3989">
        <v>130</v>
      </c>
      <c r="C3989">
        <v>246</v>
      </c>
      <c r="D3989">
        <v>113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2">
        <v>43404</v>
      </c>
      <c r="O3989" t="str">
        <f>VLOOKUP(L3989,Location!$A$1:$D$157,2,FALSE)</f>
        <v>Louisiana</v>
      </c>
      <c r="P3989" t="str">
        <f>VLOOKUP(L3989,Location!$A$1:$D$157,3,FALSE)</f>
        <v>South</v>
      </c>
      <c r="Q3989" t="str">
        <f>VLOOKUP(L3989,Location!$A$1:$D$157,4,FALSE)</f>
        <v>Small Market</v>
      </c>
      <c r="R3989" t="str">
        <f>VLOOKUP(M3989,Product!$A$1:$D$14,2,FALSE)</f>
        <v>Chamomile</v>
      </c>
      <c r="S3989" t="str">
        <f>VLOOKUP(M3989,Product!$A$1:$D$14,3,FALSE)</f>
        <v>Herbal Tea</v>
      </c>
      <c r="T3989" t="str">
        <f>VLOOKUP(M3989,Product!$A$1:$D$14,4,FALSE)</f>
        <v>Decaf</v>
      </c>
    </row>
    <row r="3990" spans="1:20" x14ac:dyDescent="0.3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s="2">
        <v>43404</v>
      </c>
      <c r="O3990" t="str">
        <f>VLOOKUP(L3990,Location!$A$1:$D$157,2,FALSE)</f>
        <v>Louisiana</v>
      </c>
      <c r="P3990" t="str">
        <f>VLOOKUP(L3990,Location!$A$1:$D$157,3,FALSE)</f>
        <v>South</v>
      </c>
      <c r="Q3990" t="str">
        <f>VLOOKUP(L3990,Location!$A$1:$D$157,4,FALSE)</f>
        <v>Small Market</v>
      </c>
      <c r="R3990" t="str">
        <f>VLOOKUP(M3990,Product!$A$1:$D$14,2,FALSE)</f>
        <v>Lemon</v>
      </c>
      <c r="S3990" t="str">
        <f>VLOOKUP(M3990,Product!$A$1:$D$14,3,FALSE)</f>
        <v>Herbal Tea</v>
      </c>
      <c r="T3990" t="str">
        <f>VLOOKUP(M3990,Product!$A$1:$D$14,4,FALSE)</f>
        <v>Decaf</v>
      </c>
    </row>
    <row r="3991" spans="1:20" x14ac:dyDescent="0.3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s="2">
        <v>43404</v>
      </c>
      <c r="O3991" t="str">
        <f>VLOOKUP(L3991,Location!$A$1:$D$157,2,FALSE)</f>
        <v>Louisiana</v>
      </c>
      <c r="P3991" t="str">
        <f>VLOOKUP(L3991,Location!$A$1:$D$157,3,FALSE)</f>
        <v>South</v>
      </c>
      <c r="Q3991" t="str">
        <f>VLOOKUP(L3991,Location!$A$1:$D$157,4,FALSE)</f>
        <v>Small Market</v>
      </c>
      <c r="R3991" t="str">
        <f>VLOOKUP(M3991,Product!$A$1:$D$14,2,FALSE)</f>
        <v>Columbian</v>
      </c>
      <c r="S3991" t="str">
        <f>VLOOKUP(M3991,Product!$A$1:$D$14,3,FALSE)</f>
        <v>Coffee</v>
      </c>
      <c r="T3991" t="str">
        <f>VLOOKUP(M3991,Product!$A$1:$D$14,4,FALSE)</f>
        <v>Regular</v>
      </c>
    </row>
    <row r="3992" spans="1:20" x14ac:dyDescent="0.3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s="2">
        <v>43404</v>
      </c>
      <c r="O3992" t="str">
        <f>VLOOKUP(L3992,Location!$A$1:$D$157,2,FALSE)</f>
        <v>Louisiana</v>
      </c>
      <c r="P3992" t="str">
        <f>VLOOKUP(L3992,Location!$A$1:$D$157,3,FALSE)</f>
        <v>South</v>
      </c>
      <c r="Q3992" t="str">
        <f>VLOOKUP(L3992,Location!$A$1:$D$157,4,FALSE)</f>
        <v>Small Market</v>
      </c>
      <c r="R3992" t="str">
        <f>VLOOKUP(M3992,Product!$A$1:$D$14,2,FALSE)</f>
        <v>Decaf Irish Cream</v>
      </c>
      <c r="S3992" t="str">
        <f>VLOOKUP(M3992,Product!$A$1:$D$14,3,FALSE)</f>
        <v>Coffee</v>
      </c>
      <c r="T3992" t="str">
        <f>VLOOKUP(M3992,Product!$A$1:$D$14,4,FALSE)</f>
        <v>Decaf</v>
      </c>
    </row>
    <row r="3993" spans="1:20" x14ac:dyDescent="0.3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s="2">
        <v>43404</v>
      </c>
      <c r="O3993" t="str">
        <f>VLOOKUP(L3993,Location!$A$1:$D$157,2,FALSE)</f>
        <v>Louisiana</v>
      </c>
      <c r="P3993" t="str">
        <f>VLOOKUP(L3993,Location!$A$1:$D$157,3,FALSE)</f>
        <v>South</v>
      </c>
      <c r="Q3993" t="str">
        <f>VLOOKUP(L3993,Location!$A$1:$D$157,4,FALSE)</f>
        <v>Small Market</v>
      </c>
      <c r="R3993" t="str">
        <f>VLOOKUP(M3993,Product!$A$1:$D$14,2,FALSE)</f>
        <v>Caffe Latte</v>
      </c>
      <c r="S3993" t="str">
        <f>VLOOKUP(M3993,Product!$A$1:$D$14,3,FALSE)</f>
        <v>Espresso</v>
      </c>
      <c r="T3993" t="str">
        <f>VLOOKUP(M3993,Product!$A$1:$D$14,4,FALSE)</f>
        <v>Regular</v>
      </c>
    </row>
    <row r="3994" spans="1:20" x14ac:dyDescent="0.3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s="2">
        <v>43404</v>
      </c>
      <c r="O3994" t="str">
        <f>VLOOKUP(L3994,Location!$A$1:$D$157,2,FALSE)</f>
        <v>Louisiana</v>
      </c>
      <c r="P3994" t="str">
        <f>VLOOKUP(L3994,Location!$A$1:$D$157,3,FALSE)</f>
        <v>South</v>
      </c>
      <c r="Q3994" t="str">
        <f>VLOOKUP(L3994,Location!$A$1:$D$157,4,FALSE)</f>
        <v>Small Market</v>
      </c>
      <c r="R3994" t="str">
        <f>VLOOKUP(M3994,Product!$A$1:$D$14,2,FALSE)</f>
        <v>Caffe Mocha</v>
      </c>
      <c r="S3994" t="str">
        <f>VLOOKUP(M3994,Product!$A$1:$D$14,3,FALSE)</f>
        <v>Espresso</v>
      </c>
      <c r="T3994" t="str">
        <f>VLOOKUP(M3994,Product!$A$1:$D$14,4,FALSE)</f>
        <v>Regular</v>
      </c>
    </row>
    <row r="3995" spans="1:20" x14ac:dyDescent="0.3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s="2">
        <v>43404</v>
      </c>
      <c r="O3995" t="str">
        <f>VLOOKUP(L3995,Location!$A$1:$D$157,2,FALSE)</f>
        <v>Louisiana</v>
      </c>
      <c r="P3995" t="str">
        <f>VLOOKUP(L3995,Location!$A$1:$D$157,3,FALSE)</f>
        <v>South</v>
      </c>
      <c r="Q3995" t="str">
        <f>VLOOKUP(L3995,Location!$A$1:$D$157,4,FALSE)</f>
        <v>Small Market</v>
      </c>
      <c r="R3995" t="str">
        <f>VLOOKUP(M3995,Product!$A$1:$D$14,2,FALSE)</f>
        <v>Decaf Espresso</v>
      </c>
      <c r="S3995" t="str">
        <f>VLOOKUP(M3995,Product!$A$1:$D$14,3,FALSE)</f>
        <v>Espresso</v>
      </c>
      <c r="T3995" t="str">
        <f>VLOOKUP(M3995,Product!$A$1:$D$14,4,FALSE)</f>
        <v>Decaf</v>
      </c>
    </row>
    <row r="3996" spans="1:20" x14ac:dyDescent="0.3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2">
        <v>43404</v>
      </c>
      <c r="O3996" t="str">
        <f>VLOOKUP(L3996,Location!$A$1:$D$157,2,FALSE)</f>
        <v>New Mexico</v>
      </c>
      <c r="P3996" t="str">
        <f>VLOOKUP(L3996,Location!$A$1:$D$157,3,FALSE)</f>
        <v>South</v>
      </c>
      <c r="Q3996" t="str">
        <f>VLOOKUP(L3996,Location!$A$1:$D$157,4,FALSE)</f>
        <v>Small Market</v>
      </c>
      <c r="R3996" t="str">
        <f>VLOOKUP(M3996,Product!$A$1:$D$14,2,FALSE)</f>
        <v>Chamomile</v>
      </c>
      <c r="S3996" t="str">
        <f>VLOOKUP(M3996,Product!$A$1:$D$14,3,FALSE)</f>
        <v>Herbal Tea</v>
      </c>
      <c r="T3996" t="str">
        <f>VLOOKUP(M3996,Product!$A$1:$D$14,4,FALSE)</f>
        <v>Decaf</v>
      </c>
    </row>
    <row r="3997" spans="1:20" x14ac:dyDescent="0.3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2">
        <v>43404</v>
      </c>
      <c r="O3997" t="str">
        <f>VLOOKUP(L3997,Location!$A$1:$D$157,2,FALSE)</f>
        <v>New Mexico</v>
      </c>
      <c r="P3997" t="str">
        <f>VLOOKUP(L3997,Location!$A$1:$D$157,3,FALSE)</f>
        <v>South</v>
      </c>
      <c r="Q3997" t="str">
        <f>VLOOKUP(L3997,Location!$A$1:$D$157,4,FALSE)</f>
        <v>Small Market</v>
      </c>
      <c r="R3997" t="str">
        <f>VLOOKUP(M3997,Product!$A$1:$D$14,2,FALSE)</f>
        <v>Lemon</v>
      </c>
      <c r="S3997" t="str">
        <f>VLOOKUP(M3997,Product!$A$1:$D$14,3,FALSE)</f>
        <v>Herbal Tea</v>
      </c>
      <c r="T3997" t="str">
        <f>VLOOKUP(M3997,Product!$A$1:$D$14,4,FALSE)</f>
        <v>Decaf</v>
      </c>
    </row>
    <row r="3998" spans="1:20" x14ac:dyDescent="0.3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s="2">
        <v>43404</v>
      </c>
      <c r="O3998" t="str">
        <f>VLOOKUP(L3998,Location!$A$1:$D$157,2,FALSE)</f>
        <v>New Mexico</v>
      </c>
      <c r="P3998" t="str">
        <f>VLOOKUP(L3998,Location!$A$1:$D$157,3,FALSE)</f>
        <v>South</v>
      </c>
      <c r="Q3998" t="str">
        <f>VLOOKUP(L3998,Location!$A$1:$D$157,4,FALSE)</f>
        <v>Small Market</v>
      </c>
      <c r="R3998" t="str">
        <f>VLOOKUP(M3998,Product!$A$1:$D$14,2,FALSE)</f>
        <v>Columbian</v>
      </c>
      <c r="S3998" t="str">
        <f>VLOOKUP(M3998,Product!$A$1:$D$14,3,FALSE)</f>
        <v>Coffee</v>
      </c>
      <c r="T3998" t="str">
        <f>VLOOKUP(M3998,Product!$A$1:$D$14,4,FALSE)</f>
        <v>Regular</v>
      </c>
    </row>
    <row r="3999" spans="1:20" x14ac:dyDescent="0.3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s="2">
        <v>43404</v>
      </c>
      <c r="O3999" t="str">
        <f>VLOOKUP(L3999,Location!$A$1:$D$157,2,FALSE)</f>
        <v>New Mexico</v>
      </c>
      <c r="P3999" t="str">
        <f>VLOOKUP(L3999,Location!$A$1:$D$157,3,FALSE)</f>
        <v>South</v>
      </c>
      <c r="Q3999" t="str">
        <f>VLOOKUP(L3999,Location!$A$1:$D$157,4,FALSE)</f>
        <v>Small Market</v>
      </c>
      <c r="R3999" t="str">
        <f>VLOOKUP(M3999,Product!$A$1:$D$14,2,FALSE)</f>
        <v>Decaf Irish Cream</v>
      </c>
      <c r="S3999" t="str">
        <f>VLOOKUP(M3999,Product!$A$1:$D$14,3,FALSE)</f>
        <v>Coffee</v>
      </c>
      <c r="T3999" t="str">
        <f>VLOOKUP(M3999,Product!$A$1:$D$14,4,FALSE)</f>
        <v>Decaf</v>
      </c>
    </row>
    <row r="4000" spans="1:20" x14ac:dyDescent="0.3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2">
        <v>43404</v>
      </c>
      <c r="O4000" t="str">
        <f>VLOOKUP(L4000,Location!$A$1:$D$157,2,FALSE)</f>
        <v>New Mexico</v>
      </c>
      <c r="P4000" t="str">
        <f>VLOOKUP(L4000,Location!$A$1:$D$157,3,FALSE)</f>
        <v>South</v>
      </c>
      <c r="Q4000" t="str">
        <f>VLOOKUP(L4000,Location!$A$1:$D$157,4,FALSE)</f>
        <v>Small Market</v>
      </c>
      <c r="R4000" t="str">
        <f>VLOOKUP(M4000,Product!$A$1:$D$14,2,FALSE)</f>
        <v>Caffe Latte</v>
      </c>
      <c r="S4000" t="str">
        <f>VLOOKUP(M4000,Product!$A$1:$D$14,3,FALSE)</f>
        <v>Espresso</v>
      </c>
      <c r="T4000" t="str">
        <f>VLOOKUP(M4000,Product!$A$1:$D$14,4,FALSE)</f>
        <v>Regular</v>
      </c>
    </row>
    <row r="4001" spans="1:20" x14ac:dyDescent="0.3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s="2">
        <v>43404</v>
      </c>
      <c r="O4001" t="str">
        <f>VLOOKUP(L4001,Location!$A$1:$D$157,2,FALSE)</f>
        <v>New Mexico</v>
      </c>
      <c r="P4001" t="str">
        <f>VLOOKUP(L4001,Location!$A$1:$D$157,3,FALSE)</f>
        <v>South</v>
      </c>
      <c r="Q4001" t="str">
        <f>VLOOKUP(L4001,Location!$A$1:$D$157,4,FALSE)</f>
        <v>Small Market</v>
      </c>
      <c r="R4001" t="str">
        <f>VLOOKUP(M4001,Product!$A$1:$D$14,2,FALSE)</f>
        <v>Caffe Mocha</v>
      </c>
      <c r="S4001" t="str">
        <f>VLOOKUP(M4001,Product!$A$1:$D$14,3,FALSE)</f>
        <v>Espresso</v>
      </c>
      <c r="T4001" t="str">
        <f>VLOOKUP(M4001,Product!$A$1:$D$14,4,FALSE)</f>
        <v>Regular</v>
      </c>
    </row>
    <row r="4002" spans="1:20" x14ac:dyDescent="0.3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s="2">
        <v>43404</v>
      </c>
      <c r="O4002" t="str">
        <f>VLOOKUP(L4002,Location!$A$1:$D$157,2,FALSE)</f>
        <v>New Mexico</v>
      </c>
      <c r="P4002" t="str">
        <f>VLOOKUP(L4002,Location!$A$1:$D$157,3,FALSE)</f>
        <v>South</v>
      </c>
      <c r="Q4002" t="str">
        <f>VLOOKUP(L4002,Location!$A$1:$D$157,4,FALSE)</f>
        <v>Small Market</v>
      </c>
      <c r="R4002" t="str">
        <f>VLOOKUP(M4002,Product!$A$1:$D$14,2,FALSE)</f>
        <v>Decaf Espresso</v>
      </c>
      <c r="S4002" t="str">
        <f>VLOOKUP(M4002,Product!$A$1:$D$14,3,FALSE)</f>
        <v>Espresso</v>
      </c>
      <c r="T4002" t="str">
        <f>VLOOKUP(M4002,Product!$A$1:$D$14,4,FALSE)</f>
        <v>Decaf</v>
      </c>
    </row>
    <row r="4003" spans="1:20" x14ac:dyDescent="0.3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s="2">
        <v>43404</v>
      </c>
      <c r="O4003" t="str">
        <f>VLOOKUP(L4003,Location!$A$1:$D$157,2,FALSE)</f>
        <v>Oklahoma</v>
      </c>
      <c r="P4003" t="str">
        <f>VLOOKUP(L4003,Location!$A$1:$D$157,3,FALSE)</f>
        <v>South</v>
      </c>
      <c r="Q4003" t="str">
        <f>VLOOKUP(L4003,Location!$A$1:$D$157,4,FALSE)</f>
        <v>Small Market</v>
      </c>
      <c r="R4003" t="str">
        <f>VLOOKUP(M4003,Product!$A$1:$D$14,2,FALSE)</f>
        <v>Chamomile</v>
      </c>
      <c r="S4003" t="str">
        <f>VLOOKUP(M4003,Product!$A$1:$D$14,3,FALSE)</f>
        <v>Herbal Tea</v>
      </c>
      <c r="T4003" t="str">
        <f>VLOOKUP(M4003,Product!$A$1:$D$14,4,FALSE)</f>
        <v>Decaf</v>
      </c>
    </row>
    <row r="4004" spans="1:20" x14ac:dyDescent="0.3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s="2">
        <v>43404</v>
      </c>
      <c r="O4004" t="str">
        <f>VLOOKUP(L4004,Location!$A$1:$D$157,2,FALSE)</f>
        <v>Oklahoma</v>
      </c>
      <c r="P4004" t="str">
        <f>VLOOKUP(L4004,Location!$A$1:$D$157,3,FALSE)</f>
        <v>South</v>
      </c>
      <c r="Q4004" t="str">
        <f>VLOOKUP(L4004,Location!$A$1:$D$157,4,FALSE)</f>
        <v>Small Market</v>
      </c>
      <c r="R4004" t="str">
        <f>VLOOKUP(M4004,Product!$A$1:$D$14,2,FALSE)</f>
        <v>Lemon</v>
      </c>
      <c r="S4004" t="str">
        <f>VLOOKUP(M4004,Product!$A$1:$D$14,3,FALSE)</f>
        <v>Herbal Tea</v>
      </c>
      <c r="T4004" t="str">
        <f>VLOOKUP(M4004,Product!$A$1:$D$14,4,FALSE)</f>
        <v>Decaf</v>
      </c>
    </row>
    <row r="4005" spans="1:20" x14ac:dyDescent="0.3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103</v>
      </c>
      <c r="J4005">
        <v>130</v>
      </c>
      <c r="K4005">
        <v>230</v>
      </c>
      <c r="L4005">
        <v>918</v>
      </c>
      <c r="M4005">
        <v>2</v>
      </c>
      <c r="N4005" s="2">
        <v>43404</v>
      </c>
      <c r="O4005" t="str">
        <f>VLOOKUP(L4005,Location!$A$1:$D$157,2,FALSE)</f>
        <v>Oklahoma</v>
      </c>
      <c r="P4005" t="str">
        <f>VLOOKUP(L4005,Location!$A$1:$D$157,3,FALSE)</f>
        <v>South</v>
      </c>
      <c r="Q4005" t="str">
        <f>VLOOKUP(L4005,Location!$A$1:$D$157,4,FALSE)</f>
        <v>Small Market</v>
      </c>
      <c r="R4005" t="str">
        <f>VLOOKUP(M4005,Product!$A$1:$D$14,2,FALSE)</f>
        <v>Columbian</v>
      </c>
      <c r="S4005" t="str">
        <f>VLOOKUP(M4005,Product!$A$1:$D$14,3,FALSE)</f>
        <v>Coffee</v>
      </c>
      <c r="T4005" t="str">
        <f>VLOOKUP(M4005,Product!$A$1:$D$14,4,FALSE)</f>
        <v>Regular</v>
      </c>
    </row>
    <row r="4006" spans="1:20" x14ac:dyDescent="0.3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s="2">
        <v>43404</v>
      </c>
      <c r="O4006" t="str">
        <f>VLOOKUP(L4006,Location!$A$1:$D$157,2,FALSE)</f>
        <v>Oklahoma</v>
      </c>
      <c r="P4006" t="str">
        <f>VLOOKUP(L4006,Location!$A$1:$D$157,3,FALSE)</f>
        <v>South</v>
      </c>
      <c r="Q4006" t="str">
        <f>VLOOKUP(L4006,Location!$A$1:$D$157,4,FALSE)</f>
        <v>Small Market</v>
      </c>
      <c r="R4006" t="str">
        <f>VLOOKUP(M4006,Product!$A$1:$D$14,2,FALSE)</f>
        <v>Decaf Irish Cream</v>
      </c>
      <c r="S4006" t="str">
        <f>VLOOKUP(M4006,Product!$A$1:$D$14,3,FALSE)</f>
        <v>Coffee</v>
      </c>
      <c r="T4006" t="str">
        <f>VLOOKUP(M4006,Product!$A$1:$D$14,4,FALSE)</f>
        <v>Decaf</v>
      </c>
    </row>
    <row r="4007" spans="1:20" x14ac:dyDescent="0.3">
      <c r="A4007">
        <v>132</v>
      </c>
      <c r="B4007">
        <v>143</v>
      </c>
      <c r="C4007">
        <v>261</v>
      </c>
      <c r="D4007">
        <v>135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s="2">
        <v>43404</v>
      </c>
      <c r="O4007" t="str">
        <f>VLOOKUP(L4007,Location!$A$1:$D$157,2,FALSE)</f>
        <v>Oklahoma</v>
      </c>
      <c r="P4007" t="str">
        <f>VLOOKUP(L4007,Location!$A$1:$D$157,3,FALSE)</f>
        <v>South</v>
      </c>
      <c r="Q4007" t="str">
        <f>VLOOKUP(L4007,Location!$A$1:$D$157,4,FALSE)</f>
        <v>Small Market</v>
      </c>
      <c r="R4007" t="str">
        <f>VLOOKUP(M4007,Product!$A$1:$D$14,2,FALSE)</f>
        <v>Caffe Latte</v>
      </c>
      <c r="S4007" t="str">
        <f>VLOOKUP(M4007,Product!$A$1:$D$14,3,FALSE)</f>
        <v>Espresso</v>
      </c>
      <c r="T4007" t="str">
        <f>VLOOKUP(M4007,Product!$A$1:$D$14,4,FALSE)</f>
        <v>Regular</v>
      </c>
    </row>
    <row r="4008" spans="1:20" x14ac:dyDescent="0.3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2">
        <v>43404</v>
      </c>
      <c r="O4008" t="str">
        <f>VLOOKUP(L4008,Location!$A$1:$D$157,2,FALSE)</f>
        <v>Oklahoma</v>
      </c>
      <c r="P4008" t="str">
        <f>VLOOKUP(L4008,Location!$A$1:$D$157,3,FALSE)</f>
        <v>South</v>
      </c>
      <c r="Q4008" t="str">
        <f>VLOOKUP(L4008,Location!$A$1:$D$157,4,FALSE)</f>
        <v>Small Market</v>
      </c>
      <c r="R4008" t="str">
        <f>VLOOKUP(M4008,Product!$A$1:$D$14,2,FALSE)</f>
        <v>Caffe Mocha</v>
      </c>
      <c r="S4008" t="str">
        <f>VLOOKUP(M4008,Product!$A$1:$D$14,3,FALSE)</f>
        <v>Espresso</v>
      </c>
      <c r="T4008" t="str">
        <f>VLOOKUP(M4008,Product!$A$1:$D$14,4,FALSE)</f>
        <v>Regular</v>
      </c>
    </row>
    <row r="4009" spans="1:20" x14ac:dyDescent="0.3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s="2">
        <v>43404</v>
      </c>
      <c r="O4009" t="str">
        <f>VLOOKUP(L4009,Location!$A$1:$D$157,2,FALSE)</f>
        <v>Oklahoma</v>
      </c>
      <c r="P4009" t="str">
        <f>VLOOKUP(L4009,Location!$A$1:$D$157,3,FALSE)</f>
        <v>South</v>
      </c>
      <c r="Q4009" t="str">
        <f>VLOOKUP(L4009,Location!$A$1:$D$157,4,FALSE)</f>
        <v>Small Market</v>
      </c>
      <c r="R4009" t="str">
        <f>VLOOKUP(M4009,Product!$A$1:$D$14,2,FALSE)</f>
        <v>Decaf Espresso</v>
      </c>
      <c r="S4009" t="str">
        <f>VLOOKUP(M4009,Product!$A$1:$D$14,3,FALSE)</f>
        <v>Espresso</v>
      </c>
      <c r="T4009" t="str">
        <f>VLOOKUP(M4009,Product!$A$1:$D$14,4,FALSE)</f>
        <v>Decaf</v>
      </c>
    </row>
    <row r="4010" spans="1:20" x14ac:dyDescent="0.3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s="2">
        <v>43404</v>
      </c>
      <c r="O4010" t="str">
        <f>VLOOKUP(L4010,Location!$A$1:$D$157,2,FALSE)</f>
        <v>Texas</v>
      </c>
      <c r="P4010" t="str">
        <f>VLOOKUP(L4010,Location!$A$1:$D$157,3,FALSE)</f>
        <v>South</v>
      </c>
      <c r="Q4010" t="str">
        <f>VLOOKUP(L4010,Location!$A$1:$D$157,4,FALSE)</f>
        <v>Major Market</v>
      </c>
      <c r="R4010" t="str">
        <f>VLOOKUP(M4010,Product!$A$1:$D$14,2,FALSE)</f>
        <v>Chamomile</v>
      </c>
      <c r="S4010" t="str">
        <f>VLOOKUP(M4010,Product!$A$1:$D$14,3,FALSE)</f>
        <v>Herbal Tea</v>
      </c>
      <c r="T4010" t="str">
        <f>VLOOKUP(M4010,Product!$A$1:$D$14,4,FALSE)</f>
        <v>Decaf</v>
      </c>
    </row>
    <row r="4011" spans="1:20" x14ac:dyDescent="0.3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s="2">
        <v>43404</v>
      </c>
      <c r="O4011" t="str">
        <f>VLOOKUP(L4011,Location!$A$1:$D$157,2,FALSE)</f>
        <v>Texas</v>
      </c>
      <c r="P4011" t="str">
        <f>VLOOKUP(L4011,Location!$A$1:$D$157,3,FALSE)</f>
        <v>South</v>
      </c>
      <c r="Q4011" t="str">
        <f>VLOOKUP(L4011,Location!$A$1:$D$157,4,FALSE)</f>
        <v>Major Market</v>
      </c>
      <c r="R4011" t="str">
        <f>VLOOKUP(M4011,Product!$A$1:$D$14,2,FALSE)</f>
        <v>Lemon</v>
      </c>
      <c r="S4011" t="str">
        <f>VLOOKUP(M4011,Product!$A$1:$D$14,3,FALSE)</f>
        <v>Herbal Tea</v>
      </c>
      <c r="T4011" t="str">
        <f>VLOOKUP(M4011,Product!$A$1:$D$14,4,FALSE)</f>
        <v>Decaf</v>
      </c>
    </row>
    <row r="4012" spans="1:20" x14ac:dyDescent="0.3">
      <c r="A4012">
        <v>258</v>
      </c>
      <c r="B4012">
        <v>265</v>
      </c>
      <c r="C4012">
        <v>522</v>
      </c>
      <c r="D4012">
        <v>228</v>
      </c>
      <c r="E4012">
        <v>91</v>
      </c>
      <c r="F4012">
        <v>69</v>
      </c>
      <c r="G4012">
        <v>1272</v>
      </c>
      <c r="H4012">
        <v>230</v>
      </c>
      <c r="I4012">
        <v>244</v>
      </c>
      <c r="J4012">
        <v>320</v>
      </c>
      <c r="K4012">
        <v>580</v>
      </c>
      <c r="L4012">
        <v>432</v>
      </c>
      <c r="M4012">
        <v>2</v>
      </c>
      <c r="N4012" s="2">
        <v>43404</v>
      </c>
      <c r="O4012" t="str">
        <f>VLOOKUP(L4012,Location!$A$1:$D$157,2,FALSE)</f>
        <v>Texas</v>
      </c>
      <c r="P4012" t="str">
        <f>VLOOKUP(L4012,Location!$A$1:$D$157,3,FALSE)</f>
        <v>South</v>
      </c>
      <c r="Q4012" t="str">
        <f>VLOOKUP(L4012,Location!$A$1:$D$157,4,FALSE)</f>
        <v>Major Market</v>
      </c>
      <c r="R4012" t="str">
        <f>VLOOKUP(M4012,Product!$A$1:$D$14,2,FALSE)</f>
        <v>Columbian</v>
      </c>
      <c r="S4012" t="str">
        <f>VLOOKUP(M4012,Product!$A$1:$D$14,3,FALSE)</f>
        <v>Coffee</v>
      </c>
      <c r="T4012" t="str">
        <f>VLOOKUP(M4012,Product!$A$1:$D$14,4,FALSE)</f>
        <v>Regular</v>
      </c>
    </row>
    <row r="4013" spans="1:20" x14ac:dyDescent="0.3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s="2">
        <v>43404</v>
      </c>
      <c r="O4013" t="str">
        <f>VLOOKUP(L4013,Location!$A$1:$D$157,2,FALSE)</f>
        <v>Texas</v>
      </c>
      <c r="P4013" t="str">
        <f>VLOOKUP(L4013,Location!$A$1:$D$157,3,FALSE)</f>
        <v>South</v>
      </c>
      <c r="Q4013" t="str">
        <f>VLOOKUP(L4013,Location!$A$1:$D$157,4,FALSE)</f>
        <v>Major Market</v>
      </c>
      <c r="R4013" t="str">
        <f>VLOOKUP(M4013,Product!$A$1:$D$14,2,FALSE)</f>
        <v>Decaf Irish Cream</v>
      </c>
      <c r="S4013" t="str">
        <f>VLOOKUP(M4013,Product!$A$1:$D$14,3,FALSE)</f>
        <v>Coffee</v>
      </c>
      <c r="T4013" t="str">
        <f>VLOOKUP(M4013,Product!$A$1:$D$14,4,FALSE)</f>
        <v>Decaf</v>
      </c>
    </row>
    <row r="4014" spans="1:20" x14ac:dyDescent="0.3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s="2">
        <v>43404</v>
      </c>
      <c r="O4014" t="str">
        <f>VLOOKUP(L4014,Location!$A$1:$D$157,2,FALSE)</f>
        <v>Texas</v>
      </c>
      <c r="P4014" t="str">
        <f>VLOOKUP(L4014,Location!$A$1:$D$157,3,FALSE)</f>
        <v>South</v>
      </c>
      <c r="Q4014" t="str">
        <f>VLOOKUP(L4014,Location!$A$1:$D$157,4,FALSE)</f>
        <v>Major Market</v>
      </c>
      <c r="R4014" t="str">
        <f>VLOOKUP(M4014,Product!$A$1:$D$14,2,FALSE)</f>
        <v>Caffe Latte</v>
      </c>
      <c r="S4014" t="str">
        <f>VLOOKUP(M4014,Product!$A$1:$D$14,3,FALSE)</f>
        <v>Espresso</v>
      </c>
      <c r="T4014" t="str">
        <f>VLOOKUP(M4014,Product!$A$1:$D$14,4,FALSE)</f>
        <v>Regular</v>
      </c>
    </row>
    <row r="4015" spans="1:20" x14ac:dyDescent="0.3">
      <c r="A4015">
        <v>188</v>
      </c>
      <c r="B4015">
        <v>172</v>
      </c>
      <c r="C4015">
        <v>309</v>
      </c>
      <c r="D4015">
        <v>98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s="2">
        <v>43404</v>
      </c>
      <c r="O4015" t="str">
        <f>VLOOKUP(L4015,Location!$A$1:$D$157,2,FALSE)</f>
        <v>Texas</v>
      </c>
      <c r="P4015" t="str">
        <f>VLOOKUP(L4015,Location!$A$1:$D$157,3,FALSE)</f>
        <v>South</v>
      </c>
      <c r="Q4015" t="str">
        <f>VLOOKUP(L4015,Location!$A$1:$D$157,4,FALSE)</f>
        <v>Major Market</v>
      </c>
      <c r="R4015" t="str">
        <f>VLOOKUP(M4015,Product!$A$1:$D$14,2,FALSE)</f>
        <v>Caffe Mocha</v>
      </c>
      <c r="S4015" t="str">
        <f>VLOOKUP(M4015,Product!$A$1:$D$14,3,FALSE)</f>
        <v>Espresso</v>
      </c>
      <c r="T4015" t="str">
        <f>VLOOKUP(M4015,Product!$A$1:$D$14,4,FALSE)</f>
        <v>Regular</v>
      </c>
    </row>
    <row r="4016" spans="1:20" x14ac:dyDescent="0.3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s="2">
        <v>43404</v>
      </c>
      <c r="O4016" t="str">
        <f>VLOOKUP(L4016,Location!$A$1:$D$157,2,FALSE)</f>
        <v>Texas</v>
      </c>
      <c r="P4016" t="str">
        <f>VLOOKUP(L4016,Location!$A$1:$D$157,3,FALSE)</f>
        <v>South</v>
      </c>
      <c r="Q4016" t="str">
        <f>VLOOKUP(L4016,Location!$A$1:$D$157,4,FALSE)</f>
        <v>Major Market</v>
      </c>
      <c r="R4016" t="str">
        <f>VLOOKUP(M4016,Product!$A$1:$D$14,2,FALSE)</f>
        <v>Decaf Espresso</v>
      </c>
      <c r="S4016" t="str">
        <f>VLOOKUP(M4016,Product!$A$1:$D$14,3,FALSE)</f>
        <v>Espresso</v>
      </c>
      <c r="T4016" t="str">
        <f>VLOOKUP(M4016,Product!$A$1:$D$14,4,FALSE)</f>
        <v>Decaf</v>
      </c>
    </row>
    <row r="4017" spans="1:20" x14ac:dyDescent="0.3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s="2">
        <v>43404</v>
      </c>
      <c r="O4017" t="str">
        <f>VLOOKUP(L4017,Location!$A$1:$D$157,2,FALSE)</f>
        <v>Utah</v>
      </c>
      <c r="P4017" t="str">
        <f>VLOOKUP(L4017,Location!$A$1:$D$157,3,FALSE)</f>
        <v>West</v>
      </c>
      <c r="Q4017" t="str">
        <f>VLOOKUP(L4017,Location!$A$1:$D$157,4,FALSE)</f>
        <v>Small Market</v>
      </c>
      <c r="R4017" t="str">
        <f>VLOOKUP(M4017,Product!$A$1:$D$14,2,FALSE)</f>
        <v>Darjeeling</v>
      </c>
      <c r="S4017" t="str">
        <f>VLOOKUP(M4017,Product!$A$1:$D$14,3,FALSE)</f>
        <v>Tea</v>
      </c>
      <c r="T4017" t="str">
        <f>VLOOKUP(M4017,Product!$A$1:$D$14,4,FALSE)</f>
        <v>Regular</v>
      </c>
    </row>
    <row r="4018" spans="1:20" x14ac:dyDescent="0.3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2">
        <v>43404</v>
      </c>
      <c r="O4018" t="str">
        <f>VLOOKUP(L4018,Location!$A$1:$D$157,2,FALSE)</f>
        <v>Utah</v>
      </c>
      <c r="P4018" t="str">
        <f>VLOOKUP(L4018,Location!$A$1:$D$157,3,FALSE)</f>
        <v>West</v>
      </c>
      <c r="Q4018" t="str">
        <f>VLOOKUP(L4018,Location!$A$1:$D$157,4,FALSE)</f>
        <v>Small Market</v>
      </c>
      <c r="R4018" t="str">
        <f>VLOOKUP(M4018,Product!$A$1:$D$14,2,FALSE)</f>
        <v>Earl Grey</v>
      </c>
      <c r="S4018" t="str">
        <f>VLOOKUP(M4018,Product!$A$1:$D$14,3,FALSE)</f>
        <v>Tea</v>
      </c>
      <c r="T4018" t="str">
        <f>VLOOKUP(M4018,Product!$A$1:$D$14,4,FALSE)</f>
        <v>Regular</v>
      </c>
    </row>
    <row r="4019" spans="1:20" x14ac:dyDescent="0.3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s="2">
        <v>43404</v>
      </c>
      <c r="O4019" t="str">
        <f>VLOOKUP(L4019,Location!$A$1:$D$157,2,FALSE)</f>
        <v>Utah</v>
      </c>
      <c r="P4019" t="str">
        <f>VLOOKUP(L4019,Location!$A$1:$D$157,3,FALSE)</f>
        <v>West</v>
      </c>
      <c r="Q4019" t="str">
        <f>VLOOKUP(L4019,Location!$A$1:$D$157,4,FALSE)</f>
        <v>Small Market</v>
      </c>
      <c r="R4019" t="str">
        <f>VLOOKUP(M4019,Product!$A$1:$D$14,2,FALSE)</f>
        <v>Green Tea</v>
      </c>
      <c r="S4019" t="str">
        <f>VLOOKUP(M4019,Product!$A$1:$D$14,3,FALSE)</f>
        <v>Tea</v>
      </c>
      <c r="T4019" t="str">
        <f>VLOOKUP(M4019,Product!$A$1:$D$14,4,FALSE)</f>
        <v>Regular</v>
      </c>
    </row>
    <row r="4020" spans="1:20" x14ac:dyDescent="0.3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s="2">
        <v>43404</v>
      </c>
      <c r="O4020" t="str">
        <f>VLOOKUP(L4020,Location!$A$1:$D$157,2,FALSE)</f>
        <v>Utah</v>
      </c>
      <c r="P4020" t="str">
        <f>VLOOKUP(L4020,Location!$A$1:$D$157,3,FALSE)</f>
        <v>West</v>
      </c>
      <c r="Q4020" t="str">
        <f>VLOOKUP(L4020,Location!$A$1:$D$157,4,FALSE)</f>
        <v>Small Market</v>
      </c>
      <c r="R4020" t="str">
        <f>VLOOKUP(M4020,Product!$A$1:$D$14,2,FALSE)</f>
        <v>Chamomile</v>
      </c>
      <c r="S4020" t="str">
        <f>VLOOKUP(M4020,Product!$A$1:$D$14,3,FALSE)</f>
        <v>Herbal Tea</v>
      </c>
      <c r="T4020" t="str">
        <f>VLOOKUP(M4020,Product!$A$1:$D$14,4,FALSE)</f>
        <v>Decaf</v>
      </c>
    </row>
    <row r="4021" spans="1:20" x14ac:dyDescent="0.3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s="2">
        <v>43404</v>
      </c>
      <c r="O4021" t="str">
        <f>VLOOKUP(L4021,Location!$A$1:$D$157,2,FALSE)</f>
        <v>Utah</v>
      </c>
      <c r="P4021" t="str">
        <f>VLOOKUP(L4021,Location!$A$1:$D$157,3,FALSE)</f>
        <v>West</v>
      </c>
      <c r="Q4021" t="str">
        <f>VLOOKUP(L4021,Location!$A$1:$D$157,4,FALSE)</f>
        <v>Small Market</v>
      </c>
      <c r="R4021" t="str">
        <f>VLOOKUP(M4021,Product!$A$1:$D$14,2,FALSE)</f>
        <v>Lemon</v>
      </c>
      <c r="S4021" t="str">
        <f>VLOOKUP(M4021,Product!$A$1:$D$14,3,FALSE)</f>
        <v>Herbal Tea</v>
      </c>
      <c r="T4021" t="str">
        <f>VLOOKUP(M4021,Product!$A$1:$D$14,4,FALSE)</f>
        <v>Decaf</v>
      </c>
    </row>
    <row r="4022" spans="1:20" x14ac:dyDescent="0.3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s="2">
        <v>43404</v>
      </c>
      <c r="O4022" t="str">
        <f>VLOOKUP(L4022,Location!$A$1:$D$157,2,FALSE)</f>
        <v>Utah</v>
      </c>
      <c r="P4022" t="str">
        <f>VLOOKUP(L4022,Location!$A$1:$D$157,3,FALSE)</f>
        <v>West</v>
      </c>
      <c r="Q4022" t="str">
        <f>VLOOKUP(L4022,Location!$A$1:$D$157,4,FALSE)</f>
        <v>Small Market</v>
      </c>
      <c r="R4022" t="str">
        <f>VLOOKUP(M4022,Product!$A$1:$D$14,2,FALSE)</f>
        <v>Mint</v>
      </c>
      <c r="S4022" t="str">
        <f>VLOOKUP(M4022,Product!$A$1:$D$14,3,FALSE)</f>
        <v>Herbal Tea</v>
      </c>
      <c r="T4022" t="str">
        <f>VLOOKUP(M4022,Product!$A$1:$D$14,4,FALSE)</f>
        <v>Decaf</v>
      </c>
    </row>
    <row r="4023" spans="1:20" x14ac:dyDescent="0.3">
      <c r="A4023">
        <v>126</v>
      </c>
      <c r="B4023">
        <v>130</v>
      </c>
      <c r="C4023">
        <v>246</v>
      </c>
      <c r="D4023">
        <v>92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s="2">
        <v>43404</v>
      </c>
      <c r="O4023" t="str">
        <f>VLOOKUP(L4023,Location!$A$1:$D$157,2,FALSE)</f>
        <v>Utah</v>
      </c>
      <c r="P4023" t="str">
        <f>VLOOKUP(L4023,Location!$A$1:$D$157,3,FALSE)</f>
        <v>West</v>
      </c>
      <c r="Q4023" t="str">
        <f>VLOOKUP(L4023,Location!$A$1:$D$157,4,FALSE)</f>
        <v>Small Market</v>
      </c>
      <c r="R4023" t="str">
        <f>VLOOKUP(M4023,Product!$A$1:$D$14,2,FALSE)</f>
        <v>Caffe Mocha</v>
      </c>
      <c r="S4023" t="str">
        <f>VLOOKUP(M4023,Product!$A$1:$D$14,3,FALSE)</f>
        <v>Espresso</v>
      </c>
      <c r="T4023" t="str">
        <f>VLOOKUP(M4023,Product!$A$1:$D$14,4,FALSE)</f>
        <v>Regular</v>
      </c>
    </row>
    <row r="4024" spans="1:20" x14ac:dyDescent="0.3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2">
        <v>43404</v>
      </c>
      <c r="O4024" t="str">
        <f>VLOOKUP(L4024,Location!$A$1:$D$157,2,FALSE)</f>
        <v>Utah</v>
      </c>
      <c r="P4024" t="str">
        <f>VLOOKUP(L4024,Location!$A$1:$D$157,3,FALSE)</f>
        <v>West</v>
      </c>
      <c r="Q4024" t="str">
        <f>VLOOKUP(L4024,Location!$A$1:$D$157,4,FALSE)</f>
        <v>Small Market</v>
      </c>
      <c r="R4024" t="str">
        <f>VLOOKUP(M4024,Product!$A$1:$D$14,2,FALSE)</f>
        <v>Decaf Espresso</v>
      </c>
      <c r="S4024" t="str">
        <f>VLOOKUP(M4024,Product!$A$1:$D$14,3,FALSE)</f>
        <v>Espresso</v>
      </c>
      <c r="T4024" t="str">
        <f>VLOOKUP(M4024,Product!$A$1:$D$14,4,FALSE)</f>
        <v>Decaf</v>
      </c>
    </row>
    <row r="4025" spans="1:20" x14ac:dyDescent="0.3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s="2">
        <v>43404</v>
      </c>
      <c r="O4025" t="str">
        <f>VLOOKUP(L4025,Location!$A$1:$D$157,2,FALSE)</f>
        <v>Utah</v>
      </c>
      <c r="P4025" t="str">
        <f>VLOOKUP(L4025,Location!$A$1:$D$157,3,FALSE)</f>
        <v>West</v>
      </c>
      <c r="Q4025" t="str">
        <f>VLOOKUP(L4025,Location!$A$1:$D$157,4,FALSE)</f>
        <v>Small Market</v>
      </c>
      <c r="R4025" t="str">
        <f>VLOOKUP(M4025,Product!$A$1:$D$14,2,FALSE)</f>
        <v>Amaretto</v>
      </c>
      <c r="S4025" t="str">
        <f>VLOOKUP(M4025,Product!$A$1:$D$14,3,FALSE)</f>
        <v>Coffee</v>
      </c>
      <c r="T4025" t="str">
        <f>VLOOKUP(M4025,Product!$A$1:$D$14,4,FALSE)</f>
        <v>Regular</v>
      </c>
    </row>
    <row r="4026" spans="1:20" x14ac:dyDescent="0.3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s="2">
        <v>43404</v>
      </c>
      <c r="O4026" t="str">
        <f>VLOOKUP(L4026,Location!$A$1:$D$157,2,FALSE)</f>
        <v>Utah</v>
      </c>
      <c r="P4026" t="str">
        <f>VLOOKUP(L4026,Location!$A$1:$D$157,3,FALSE)</f>
        <v>West</v>
      </c>
      <c r="Q4026" t="str">
        <f>VLOOKUP(L4026,Location!$A$1:$D$157,4,FALSE)</f>
        <v>Small Market</v>
      </c>
      <c r="R4026" t="str">
        <f>VLOOKUP(M4026,Product!$A$1:$D$14,2,FALSE)</f>
        <v>Columbian</v>
      </c>
      <c r="S4026" t="str">
        <f>VLOOKUP(M4026,Product!$A$1:$D$14,3,FALSE)</f>
        <v>Coffee</v>
      </c>
      <c r="T4026" t="str">
        <f>VLOOKUP(M4026,Product!$A$1:$D$14,4,FALSE)</f>
        <v>Regular</v>
      </c>
    </row>
    <row r="4027" spans="1:20" x14ac:dyDescent="0.3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2">
        <v>43404</v>
      </c>
      <c r="O4027" t="str">
        <f>VLOOKUP(L4027,Location!$A$1:$D$157,2,FALSE)</f>
        <v>Utah</v>
      </c>
      <c r="P4027" t="str">
        <f>VLOOKUP(L4027,Location!$A$1:$D$157,3,FALSE)</f>
        <v>West</v>
      </c>
      <c r="Q4027" t="str">
        <f>VLOOKUP(L4027,Location!$A$1:$D$157,4,FALSE)</f>
        <v>Small Market</v>
      </c>
      <c r="R4027" t="str">
        <f>VLOOKUP(M4027,Product!$A$1:$D$14,2,FALSE)</f>
        <v>Decaf Irish Cream</v>
      </c>
      <c r="S4027" t="str">
        <f>VLOOKUP(M4027,Product!$A$1:$D$14,3,FALSE)</f>
        <v>Coffee</v>
      </c>
      <c r="T4027" t="str">
        <f>VLOOKUP(M4027,Product!$A$1:$D$14,4,FALSE)</f>
        <v>Decaf</v>
      </c>
    </row>
    <row r="4028" spans="1:20" x14ac:dyDescent="0.3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s="2">
        <v>43404</v>
      </c>
      <c r="O4028" t="str">
        <f>VLOOKUP(L4028,Location!$A$1:$D$157,2,FALSE)</f>
        <v>Utah</v>
      </c>
      <c r="P4028" t="str">
        <f>VLOOKUP(L4028,Location!$A$1:$D$157,3,FALSE)</f>
        <v>West</v>
      </c>
      <c r="Q4028" t="str">
        <f>VLOOKUP(L4028,Location!$A$1:$D$157,4,FALSE)</f>
        <v>Small Market</v>
      </c>
      <c r="R4028" t="str">
        <f>VLOOKUP(M4028,Product!$A$1:$D$14,2,FALSE)</f>
        <v>Caffe Latte</v>
      </c>
      <c r="S4028" t="str">
        <f>VLOOKUP(M4028,Product!$A$1:$D$14,3,FALSE)</f>
        <v>Espresso</v>
      </c>
      <c r="T4028" t="str">
        <f>VLOOKUP(M4028,Product!$A$1:$D$14,4,FALSE)</f>
        <v>Regular</v>
      </c>
    </row>
    <row r="4029" spans="1:20" x14ac:dyDescent="0.3">
      <c r="A4029">
        <v>190</v>
      </c>
      <c r="B4029">
        <v>172</v>
      </c>
      <c r="C4029">
        <v>309</v>
      </c>
      <c r="D4029">
        <v>180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s="2">
        <v>43404</v>
      </c>
      <c r="O4029" t="str">
        <f>VLOOKUP(L4029,Location!$A$1:$D$157,2,FALSE)</f>
        <v>California</v>
      </c>
      <c r="P4029" t="str">
        <f>VLOOKUP(L4029,Location!$A$1:$D$157,3,FALSE)</f>
        <v>West</v>
      </c>
      <c r="Q4029" t="str">
        <f>VLOOKUP(L4029,Location!$A$1:$D$157,4,FALSE)</f>
        <v>Major Market</v>
      </c>
      <c r="R4029" t="str">
        <f>VLOOKUP(M4029,Product!$A$1:$D$14,2,FALSE)</f>
        <v>Darjeeling</v>
      </c>
      <c r="S4029" t="str">
        <f>VLOOKUP(M4029,Product!$A$1:$D$14,3,FALSE)</f>
        <v>Tea</v>
      </c>
      <c r="T4029" t="str">
        <f>VLOOKUP(M4029,Product!$A$1:$D$14,4,FALSE)</f>
        <v>Regular</v>
      </c>
    </row>
    <row r="4030" spans="1:20" x14ac:dyDescent="0.3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s="2">
        <v>43404</v>
      </c>
      <c r="O4030" t="str">
        <f>VLOOKUP(L4030,Location!$A$1:$D$157,2,FALSE)</f>
        <v>California</v>
      </c>
      <c r="P4030" t="str">
        <f>VLOOKUP(L4030,Location!$A$1:$D$157,3,FALSE)</f>
        <v>West</v>
      </c>
      <c r="Q4030" t="str">
        <f>VLOOKUP(L4030,Location!$A$1:$D$157,4,FALSE)</f>
        <v>Major Market</v>
      </c>
      <c r="R4030" t="str">
        <f>VLOOKUP(M4030,Product!$A$1:$D$14,2,FALSE)</f>
        <v>Earl Grey</v>
      </c>
      <c r="S4030" t="str">
        <f>VLOOKUP(M4030,Product!$A$1:$D$14,3,FALSE)</f>
        <v>Tea</v>
      </c>
      <c r="T4030" t="str">
        <f>VLOOKUP(M4030,Product!$A$1:$D$14,4,FALSE)</f>
        <v>Regular</v>
      </c>
    </row>
    <row r="4031" spans="1:20" x14ac:dyDescent="0.3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s="2">
        <v>43404</v>
      </c>
      <c r="O4031" t="str">
        <f>VLOOKUP(L4031,Location!$A$1:$D$157,2,FALSE)</f>
        <v>California</v>
      </c>
      <c r="P4031" t="str">
        <f>VLOOKUP(L4031,Location!$A$1:$D$157,3,FALSE)</f>
        <v>West</v>
      </c>
      <c r="Q4031" t="str">
        <f>VLOOKUP(L4031,Location!$A$1:$D$157,4,FALSE)</f>
        <v>Major Market</v>
      </c>
      <c r="R4031" t="str">
        <f>VLOOKUP(M4031,Product!$A$1:$D$14,2,FALSE)</f>
        <v>Green Tea</v>
      </c>
      <c r="S4031" t="str">
        <f>VLOOKUP(M4031,Product!$A$1:$D$14,3,FALSE)</f>
        <v>Tea</v>
      </c>
      <c r="T4031" t="str">
        <f>VLOOKUP(M4031,Product!$A$1:$D$14,4,FALSE)</f>
        <v>Regular</v>
      </c>
    </row>
    <row r="4032" spans="1:20" x14ac:dyDescent="0.3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s="2">
        <v>43404</v>
      </c>
      <c r="O4032" t="str">
        <f>VLOOKUP(L4032,Location!$A$1:$D$157,2,FALSE)</f>
        <v>California</v>
      </c>
      <c r="P4032" t="str">
        <f>VLOOKUP(L4032,Location!$A$1:$D$157,3,FALSE)</f>
        <v>West</v>
      </c>
      <c r="Q4032" t="str">
        <f>VLOOKUP(L4032,Location!$A$1:$D$157,4,FALSE)</f>
        <v>Major Market</v>
      </c>
      <c r="R4032" t="str">
        <f>VLOOKUP(M4032,Product!$A$1:$D$14,2,FALSE)</f>
        <v>Chamomile</v>
      </c>
      <c r="S4032" t="str">
        <f>VLOOKUP(M4032,Product!$A$1:$D$14,3,FALSE)</f>
        <v>Herbal Tea</v>
      </c>
      <c r="T4032" t="str">
        <f>VLOOKUP(M4032,Product!$A$1:$D$14,4,FALSE)</f>
        <v>Decaf</v>
      </c>
    </row>
    <row r="4033" spans="1:20" x14ac:dyDescent="0.3">
      <c r="A4033">
        <v>258</v>
      </c>
      <c r="B4033">
        <v>265</v>
      </c>
      <c r="C4033">
        <v>522</v>
      </c>
      <c r="D4033">
        <v>186</v>
      </c>
      <c r="E4033">
        <v>91</v>
      </c>
      <c r="F4033">
        <v>69</v>
      </c>
      <c r="G4033">
        <v>1272</v>
      </c>
      <c r="H4033">
        <v>160</v>
      </c>
      <c r="I4033">
        <v>180</v>
      </c>
      <c r="J4033">
        <v>240</v>
      </c>
      <c r="K4033">
        <v>450</v>
      </c>
      <c r="L4033">
        <v>510</v>
      </c>
      <c r="M4033">
        <v>9</v>
      </c>
      <c r="N4033" s="2">
        <v>43404</v>
      </c>
      <c r="O4033" t="str">
        <f>VLOOKUP(L4033,Location!$A$1:$D$157,2,FALSE)</f>
        <v>California</v>
      </c>
      <c r="P4033" t="str">
        <f>VLOOKUP(L4033,Location!$A$1:$D$157,3,FALSE)</f>
        <v>West</v>
      </c>
      <c r="Q4033" t="str">
        <f>VLOOKUP(L4033,Location!$A$1:$D$157,4,FALSE)</f>
        <v>Major Market</v>
      </c>
      <c r="R4033" t="str">
        <f>VLOOKUP(M4033,Product!$A$1:$D$14,2,FALSE)</f>
        <v>Lemon</v>
      </c>
      <c r="S4033" t="str">
        <f>VLOOKUP(M4033,Product!$A$1:$D$14,3,FALSE)</f>
        <v>Herbal Tea</v>
      </c>
      <c r="T4033" t="str">
        <f>VLOOKUP(M4033,Product!$A$1:$D$14,4,FALSE)</f>
        <v>Decaf</v>
      </c>
    </row>
    <row r="4034" spans="1:20" x14ac:dyDescent="0.3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2">
        <v>43404</v>
      </c>
      <c r="O4034" t="str">
        <f>VLOOKUP(L4034,Location!$A$1:$D$157,2,FALSE)</f>
        <v>California</v>
      </c>
      <c r="P4034" t="str">
        <f>VLOOKUP(L4034,Location!$A$1:$D$157,3,FALSE)</f>
        <v>West</v>
      </c>
      <c r="Q4034" t="str">
        <f>VLOOKUP(L4034,Location!$A$1:$D$157,4,FALSE)</f>
        <v>Major Market</v>
      </c>
      <c r="R4034" t="str">
        <f>VLOOKUP(M4034,Product!$A$1:$D$14,2,FALSE)</f>
        <v>Mint</v>
      </c>
      <c r="S4034" t="str">
        <f>VLOOKUP(M4034,Product!$A$1:$D$14,3,FALSE)</f>
        <v>Herbal Tea</v>
      </c>
      <c r="T4034" t="str">
        <f>VLOOKUP(M4034,Product!$A$1:$D$14,4,FALSE)</f>
        <v>Decaf</v>
      </c>
    </row>
    <row r="4035" spans="1:20" x14ac:dyDescent="0.3">
      <c r="A4035">
        <v>39</v>
      </c>
      <c r="B4035">
        <v>168</v>
      </c>
      <c r="C4035">
        <v>308</v>
      </c>
      <c r="D4035">
        <v>114</v>
      </c>
      <c r="E4035">
        <v>142</v>
      </c>
      <c r="F4035">
        <v>109</v>
      </c>
      <c r="G4035">
        <v>912</v>
      </c>
      <c r="H4035">
        <v>40</v>
      </c>
      <c r="I4035">
        <v>105</v>
      </c>
      <c r="J4035">
        <v>170</v>
      </c>
      <c r="K4035">
        <v>280</v>
      </c>
      <c r="L4035">
        <v>916</v>
      </c>
      <c r="M4035">
        <v>5</v>
      </c>
      <c r="N4035" s="2">
        <v>43404</v>
      </c>
      <c r="O4035" t="str">
        <f>VLOOKUP(L4035,Location!$A$1:$D$157,2,FALSE)</f>
        <v>California</v>
      </c>
      <c r="P4035" t="str">
        <f>VLOOKUP(L4035,Location!$A$1:$D$157,3,FALSE)</f>
        <v>West</v>
      </c>
      <c r="Q4035" t="str">
        <f>VLOOKUP(L4035,Location!$A$1:$D$157,4,FALSE)</f>
        <v>Major Market</v>
      </c>
      <c r="R4035" t="str">
        <f>VLOOKUP(M4035,Product!$A$1:$D$14,2,FALSE)</f>
        <v>Caffe Mocha</v>
      </c>
      <c r="S4035" t="str">
        <f>VLOOKUP(M4035,Product!$A$1:$D$14,3,FALSE)</f>
        <v>Espresso</v>
      </c>
      <c r="T4035" t="str">
        <f>VLOOKUP(M4035,Product!$A$1:$D$14,4,FALSE)</f>
        <v>Regular</v>
      </c>
    </row>
    <row r="4036" spans="1:20" x14ac:dyDescent="0.3">
      <c r="A4036">
        <v>292</v>
      </c>
      <c r="B4036">
        <v>304</v>
      </c>
      <c r="C4036">
        <v>567</v>
      </c>
      <c r="D4036">
        <v>164</v>
      </c>
      <c r="E4036">
        <v>107</v>
      </c>
      <c r="F4036">
        <v>75</v>
      </c>
      <c r="G4036">
        <v>1691</v>
      </c>
      <c r="H4036">
        <v>190</v>
      </c>
      <c r="I4036">
        <v>205</v>
      </c>
      <c r="J4036">
        <v>290</v>
      </c>
      <c r="K4036">
        <v>510</v>
      </c>
      <c r="L4036">
        <v>213</v>
      </c>
      <c r="M4036">
        <v>6</v>
      </c>
      <c r="N4036" s="2">
        <v>43404</v>
      </c>
      <c r="O4036" t="str">
        <f>VLOOKUP(L4036,Location!$A$1:$D$157,2,FALSE)</f>
        <v>California</v>
      </c>
      <c r="P4036" t="str">
        <f>VLOOKUP(L4036,Location!$A$1:$D$157,3,FALSE)</f>
        <v>West</v>
      </c>
      <c r="Q4036" t="str">
        <f>VLOOKUP(L4036,Location!$A$1:$D$157,4,FALSE)</f>
        <v>Major Market</v>
      </c>
      <c r="R4036" t="str">
        <f>VLOOKUP(M4036,Product!$A$1:$D$14,2,FALSE)</f>
        <v>Decaf Espresso</v>
      </c>
      <c r="S4036" t="str">
        <f>VLOOKUP(M4036,Product!$A$1:$D$14,3,FALSE)</f>
        <v>Espresso</v>
      </c>
      <c r="T4036" t="str">
        <f>VLOOKUP(M4036,Product!$A$1:$D$14,4,FALSE)</f>
        <v>Decaf</v>
      </c>
    </row>
    <row r="4037" spans="1:20" x14ac:dyDescent="0.3">
      <c r="A4037">
        <v>-83</v>
      </c>
      <c r="B4037">
        <v>3</v>
      </c>
      <c r="C4037">
        <v>124</v>
      </c>
      <c r="D4037">
        <v>162</v>
      </c>
      <c r="E4037">
        <v>59</v>
      </c>
      <c r="F4037">
        <v>36</v>
      </c>
      <c r="G4037">
        <v>2758</v>
      </c>
      <c r="H4037">
        <v>-50</v>
      </c>
      <c r="I4037">
        <v>145</v>
      </c>
      <c r="J4037">
        <v>0</v>
      </c>
      <c r="K4037">
        <v>130</v>
      </c>
      <c r="L4037">
        <v>916</v>
      </c>
      <c r="M4037">
        <v>1</v>
      </c>
      <c r="N4037" s="2">
        <v>43404</v>
      </c>
      <c r="O4037" t="str">
        <f>VLOOKUP(L4037,Location!$A$1:$D$157,2,FALSE)</f>
        <v>California</v>
      </c>
      <c r="P4037" t="str">
        <f>VLOOKUP(L4037,Location!$A$1:$D$157,3,FALSE)</f>
        <v>West</v>
      </c>
      <c r="Q4037" t="str">
        <f>VLOOKUP(L4037,Location!$A$1:$D$157,4,FALSE)</f>
        <v>Major Market</v>
      </c>
      <c r="R4037" t="str">
        <f>VLOOKUP(M4037,Product!$A$1:$D$14,2,FALSE)</f>
        <v>Amaretto</v>
      </c>
      <c r="S4037" t="str">
        <f>VLOOKUP(M4037,Product!$A$1:$D$14,3,FALSE)</f>
        <v>Coffee</v>
      </c>
      <c r="T4037" t="str">
        <f>VLOOKUP(M4037,Product!$A$1:$D$14,4,FALSE)</f>
        <v>Regular</v>
      </c>
    </row>
    <row r="4038" spans="1:20" x14ac:dyDescent="0.3">
      <c r="A4038">
        <v>349</v>
      </c>
      <c r="B4038">
        <v>374</v>
      </c>
      <c r="C4038">
        <v>664</v>
      </c>
      <c r="D4038">
        <v>247</v>
      </c>
      <c r="E4038">
        <v>139</v>
      </c>
      <c r="F4038">
        <v>87</v>
      </c>
      <c r="G4038">
        <v>2580</v>
      </c>
      <c r="H4038">
        <v>310</v>
      </c>
      <c r="I4038">
        <v>227</v>
      </c>
      <c r="J4038">
        <v>450</v>
      </c>
      <c r="K4038">
        <v>740</v>
      </c>
      <c r="L4038">
        <v>213</v>
      </c>
      <c r="M4038">
        <v>2</v>
      </c>
      <c r="N4038" s="2">
        <v>43404</v>
      </c>
      <c r="O4038" t="str">
        <f>VLOOKUP(L4038,Location!$A$1:$D$157,2,FALSE)</f>
        <v>California</v>
      </c>
      <c r="P4038" t="str">
        <f>VLOOKUP(L4038,Location!$A$1:$D$157,3,FALSE)</f>
        <v>West</v>
      </c>
      <c r="Q4038" t="str">
        <f>VLOOKUP(L4038,Location!$A$1:$D$157,4,FALSE)</f>
        <v>Major Market</v>
      </c>
      <c r="R4038" t="str">
        <f>VLOOKUP(M4038,Product!$A$1:$D$14,2,FALSE)</f>
        <v>Columbian</v>
      </c>
      <c r="S4038" t="str">
        <f>VLOOKUP(M4038,Product!$A$1:$D$14,3,FALSE)</f>
        <v>Coffee</v>
      </c>
      <c r="T4038" t="str">
        <f>VLOOKUP(M4038,Product!$A$1:$D$14,4,FALSE)</f>
        <v>Regular</v>
      </c>
    </row>
    <row r="4039" spans="1:20" x14ac:dyDescent="0.3">
      <c r="A4039">
        <v>-188</v>
      </c>
      <c r="B4039">
        <v>-27</v>
      </c>
      <c r="C4039">
        <v>156</v>
      </c>
      <c r="D4039">
        <v>170</v>
      </c>
      <c r="E4039">
        <v>100</v>
      </c>
      <c r="F4039">
        <v>57</v>
      </c>
      <c r="G4039">
        <v>3909</v>
      </c>
      <c r="H4039">
        <v>-130</v>
      </c>
      <c r="I4039">
        <v>187</v>
      </c>
      <c r="J4039">
        <v>-30</v>
      </c>
      <c r="K4039">
        <v>170</v>
      </c>
      <c r="L4039">
        <v>626</v>
      </c>
      <c r="M4039">
        <v>3</v>
      </c>
      <c r="N4039" s="2">
        <v>43404</v>
      </c>
      <c r="O4039" t="str">
        <f>VLOOKUP(L4039,Location!$A$1:$D$157,2,FALSE)</f>
        <v>California</v>
      </c>
      <c r="P4039" t="str">
        <f>VLOOKUP(L4039,Location!$A$1:$D$157,3,FALSE)</f>
        <v>West</v>
      </c>
      <c r="Q4039" t="str">
        <f>VLOOKUP(L4039,Location!$A$1:$D$157,4,FALSE)</f>
        <v>Major Market</v>
      </c>
      <c r="R4039" t="str">
        <f>VLOOKUP(M4039,Product!$A$1:$D$14,2,FALSE)</f>
        <v>Decaf Irish Cream</v>
      </c>
      <c r="S4039" t="str">
        <f>VLOOKUP(M4039,Product!$A$1:$D$14,3,FALSE)</f>
        <v>Coffee</v>
      </c>
      <c r="T4039" t="str">
        <f>VLOOKUP(M4039,Product!$A$1:$D$14,4,FALSE)</f>
        <v>Decaf</v>
      </c>
    </row>
    <row r="4040" spans="1:20" x14ac:dyDescent="0.3">
      <c r="A4040">
        <v>191</v>
      </c>
      <c r="B4040">
        <v>212</v>
      </c>
      <c r="C4040">
        <v>451</v>
      </c>
      <c r="D4040">
        <v>245</v>
      </c>
      <c r="E4040">
        <v>83</v>
      </c>
      <c r="F4040">
        <v>59</v>
      </c>
      <c r="G4040">
        <v>1778</v>
      </c>
      <c r="H4040">
        <v>140</v>
      </c>
      <c r="I4040">
        <v>160</v>
      </c>
      <c r="J4040">
        <v>210</v>
      </c>
      <c r="K4040">
        <v>410</v>
      </c>
      <c r="L4040">
        <v>951</v>
      </c>
      <c r="M4040">
        <v>4</v>
      </c>
      <c r="N4040" s="2">
        <v>43404</v>
      </c>
      <c r="O4040" t="str">
        <f>VLOOKUP(L4040,Location!$A$1:$D$157,2,FALSE)</f>
        <v>California</v>
      </c>
      <c r="P4040" t="str">
        <f>VLOOKUP(L4040,Location!$A$1:$D$157,3,FALSE)</f>
        <v>West</v>
      </c>
      <c r="Q4040" t="str">
        <f>VLOOKUP(L4040,Location!$A$1:$D$157,4,FALSE)</f>
        <v>Major Market</v>
      </c>
      <c r="R4040" t="str">
        <f>VLOOKUP(M4040,Product!$A$1:$D$14,2,FALSE)</f>
        <v>Caffe Latte</v>
      </c>
      <c r="S4040" t="str">
        <f>VLOOKUP(M4040,Product!$A$1:$D$14,3,FALSE)</f>
        <v>Espresso</v>
      </c>
      <c r="T4040" t="str">
        <f>VLOOKUP(M4040,Product!$A$1:$D$14,4,FALSE)</f>
        <v>Regular</v>
      </c>
    </row>
    <row r="4041" spans="1:20" x14ac:dyDescent="0.3">
      <c r="A4041">
        <v>291</v>
      </c>
      <c r="B4041">
        <v>304</v>
      </c>
      <c r="C4041">
        <v>567</v>
      </c>
      <c r="D4041">
        <v>259</v>
      </c>
      <c r="E4041">
        <v>108</v>
      </c>
      <c r="F4041">
        <v>75</v>
      </c>
      <c r="G4041">
        <v>1691</v>
      </c>
      <c r="H4041">
        <v>140</v>
      </c>
      <c r="I4041">
        <v>170</v>
      </c>
      <c r="J4041">
        <v>220</v>
      </c>
      <c r="K4041">
        <v>380</v>
      </c>
      <c r="L4041">
        <v>775</v>
      </c>
      <c r="M4041">
        <v>11</v>
      </c>
      <c r="N4041" s="2">
        <v>43404</v>
      </c>
      <c r="O4041" t="str">
        <f>VLOOKUP(L4041,Location!$A$1:$D$157,2,FALSE)</f>
        <v>Nevada</v>
      </c>
      <c r="P4041" t="str">
        <f>VLOOKUP(L4041,Location!$A$1:$D$157,3,FALSE)</f>
        <v>West</v>
      </c>
      <c r="Q4041" t="str">
        <f>VLOOKUP(L4041,Location!$A$1:$D$157,4,FALSE)</f>
        <v>Small Market</v>
      </c>
      <c r="R4041" t="str">
        <f>VLOOKUP(M4041,Product!$A$1:$D$14,2,FALSE)</f>
        <v>Darjeeling</v>
      </c>
      <c r="S4041" t="str">
        <f>VLOOKUP(M4041,Product!$A$1:$D$14,3,FALSE)</f>
        <v>Tea</v>
      </c>
      <c r="T4041" t="str">
        <f>VLOOKUP(M4041,Product!$A$1:$D$14,4,FALSE)</f>
        <v>Regular</v>
      </c>
    </row>
    <row r="4042" spans="1:20" x14ac:dyDescent="0.3">
      <c r="A4042">
        <v>190</v>
      </c>
      <c r="B4042">
        <v>212</v>
      </c>
      <c r="C4042">
        <v>451</v>
      </c>
      <c r="D4042">
        <v>256</v>
      </c>
      <c r="E4042">
        <v>84</v>
      </c>
      <c r="F4042">
        <v>59</v>
      </c>
      <c r="G4042">
        <v>1778</v>
      </c>
      <c r="H4042">
        <v>80</v>
      </c>
      <c r="I4042">
        <v>169</v>
      </c>
      <c r="J4042">
        <v>150</v>
      </c>
      <c r="K4042">
        <v>300</v>
      </c>
      <c r="L4042">
        <v>702</v>
      </c>
      <c r="M4042">
        <v>12</v>
      </c>
      <c r="N4042" s="2">
        <v>43404</v>
      </c>
      <c r="O4042" t="str">
        <f>VLOOKUP(L4042,Location!$A$1:$D$157,2,FALSE)</f>
        <v>Nevada</v>
      </c>
      <c r="P4042" t="str">
        <f>VLOOKUP(L4042,Location!$A$1:$D$157,3,FALSE)</f>
        <v>West</v>
      </c>
      <c r="Q4042" t="str">
        <f>VLOOKUP(L4042,Location!$A$1:$D$157,4,FALSE)</f>
        <v>Small Market</v>
      </c>
      <c r="R4042" t="str">
        <f>VLOOKUP(M4042,Product!$A$1:$D$14,2,FALSE)</f>
        <v>Earl Grey</v>
      </c>
      <c r="S4042" t="str">
        <f>VLOOKUP(M4042,Product!$A$1:$D$14,3,FALSE)</f>
        <v>Tea</v>
      </c>
      <c r="T4042" t="str">
        <f>VLOOKUP(M4042,Product!$A$1:$D$14,4,FALSE)</f>
        <v>Regular</v>
      </c>
    </row>
    <row r="4043" spans="1:20" x14ac:dyDescent="0.3">
      <c r="A4043">
        <v>-505</v>
      </c>
      <c r="B4043">
        <v>-245</v>
      </c>
      <c r="C4043">
        <v>34</v>
      </c>
      <c r="D4043">
        <v>186</v>
      </c>
      <c r="E4043">
        <v>127</v>
      </c>
      <c r="F4043">
        <v>93</v>
      </c>
      <c r="G4043">
        <v>7653</v>
      </c>
      <c r="H4043">
        <v>-280</v>
      </c>
      <c r="I4043">
        <v>178</v>
      </c>
      <c r="J4043">
        <v>-180</v>
      </c>
      <c r="K4043">
        <v>0</v>
      </c>
      <c r="L4043">
        <v>775</v>
      </c>
      <c r="M4043">
        <v>13</v>
      </c>
      <c r="N4043" s="2">
        <v>43404</v>
      </c>
      <c r="O4043" t="str">
        <f>VLOOKUP(L4043,Location!$A$1:$D$157,2,FALSE)</f>
        <v>Nevada</v>
      </c>
      <c r="P4043" t="str">
        <f>VLOOKUP(L4043,Location!$A$1:$D$157,3,FALSE)</f>
        <v>West</v>
      </c>
      <c r="Q4043" t="str">
        <f>VLOOKUP(L4043,Location!$A$1:$D$157,4,FALSE)</f>
        <v>Small Market</v>
      </c>
      <c r="R4043" t="str">
        <f>VLOOKUP(M4043,Product!$A$1:$D$14,2,FALSE)</f>
        <v>Green Tea</v>
      </c>
      <c r="S4043" t="str">
        <f>VLOOKUP(M4043,Product!$A$1:$D$14,3,FALSE)</f>
        <v>Tea</v>
      </c>
      <c r="T4043" t="str">
        <f>VLOOKUP(M4043,Product!$A$1:$D$14,4,FALSE)</f>
        <v>Regular</v>
      </c>
    </row>
    <row r="4044" spans="1:20" x14ac:dyDescent="0.3">
      <c r="A4044">
        <v>39</v>
      </c>
      <c r="B4044">
        <v>168</v>
      </c>
      <c r="C4044">
        <v>308</v>
      </c>
      <c r="D4044">
        <v>154</v>
      </c>
      <c r="E4044">
        <v>142</v>
      </c>
      <c r="F4044">
        <v>109</v>
      </c>
      <c r="G4044">
        <v>912</v>
      </c>
      <c r="H4044">
        <v>20</v>
      </c>
      <c r="I4044">
        <v>86</v>
      </c>
      <c r="J4044">
        <v>150</v>
      </c>
      <c r="K4044">
        <v>260</v>
      </c>
      <c r="L4044">
        <v>702</v>
      </c>
      <c r="M4044">
        <v>8</v>
      </c>
      <c r="N4044" s="2">
        <v>43404</v>
      </c>
      <c r="O4044" t="str">
        <f>VLOOKUP(L4044,Location!$A$1:$D$157,2,FALSE)</f>
        <v>Nevada</v>
      </c>
      <c r="P4044" t="str">
        <f>VLOOKUP(L4044,Location!$A$1:$D$157,3,FALSE)</f>
        <v>West</v>
      </c>
      <c r="Q4044" t="str">
        <f>VLOOKUP(L4044,Location!$A$1:$D$157,4,FALSE)</f>
        <v>Small Market</v>
      </c>
      <c r="R4044" t="str">
        <f>VLOOKUP(M4044,Product!$A$1:$D$14,2,FALSE)</f>
        <v>Chamomile</v>
      </c>
      <c r="S4044" t="str">
        <f>VLOOKUP(M4044,Product!$A$1:$D$14,3,FALSE)</f>
        <v>Herbal Tea</v>
      </c>
      <c r="T4044" t="str">
        <f>VLOOKUP(M4044,Product!$A$1:$D$14,4,FALSE)</f>
        <v>Decaf</v>
      </c>
    </row>
    <row r="4045" spans="1:20" x14ac:dyDescent="0.3">
      <c r="A4045">
        <v>205</v>
      </c>
      <c r="B4045">
        <v>239</v>
      </c>
      <c r="C4045">
        <v>439</v>
      </c>
      <c r="D4045">
        <v>163</v>
      </c>
      <c r="E4045">
        <v>101</v>
      </c>
      <c r="F4045">
        <v>57</v>
      </c>
      <c r="G4045">
        <v>1150</v>
      </c>
      <c r="H4045">
        <v>130</v>
      </c>
      <c r="I4045">
        <v>115</v>
      </c>
      <c r="J4045">
        <v>220</v>
      </c>
      <c r="K4045">
        <v>380</v>
      </c>
      <c r="L4045">
        <v>702</v>
      </c>
      <c r="M4045">
        <v>9</v>
      </c>
      <c r="N4045" s="2">
        <v>43404</v>
      </c>
      <c r="O4045" t="str">
        <f>VLOOKUP(L4045,Location!$A$1:$D$157,2,FALSE)</f>
        <v>Nevada</v>
      </c>
      <c r="P4045" t="str">
        <f>VLOOKUP(L4045,Location!$A$1:$D$157,3,FALSE)</f>
        <v>West</v>
      </c>
      <c r="Q4045" t="str">
        <f>VLOOKUP(L4045,Location!$A$1:$D$157,4,FALSE)</f>
        <v>Small Market</v>
      </c>
      <c r="R4045" t="str">
        <f>VLOOKUP(M4045,Product!$A$1:$D$14,2,FALSE)</f>
        <v>Lemon</v>
      </c>
      <c r="S4045" t="str">
        <f>VLOOKUP(M4045,Product!$A$1:$D$14,3,FALSE)</f>
        <v>Herbal Tea</v>
      </c>
      <c r="T4045" t="str">
        <f>VLOOKUP(M4045,Product!$A$1:$D$14,4,FALSE)</f>
        <v>Decaf</v>
      </c>
    </row>
    <row r="4046" spans="1:20" x14ac:dyDescent="0.3">
      <c r="A4046">
        <v>159</v>
      </c>
      <c r="B4046">
        <v>165</v>
      </c>
      <c r="C4046">
        <v>296</v>
      </c>
      <c r="D4046">
        <v>143</v>
      </c>
      <c r="E4046">
        <v>58</v>
      </c>
      <c r="F4046">
        <v>36</v>
      </c>
      <c r="G4046">
        <v>803</v>
      </c>
      <c r="H4046">
        <v>100</v>
      </c>
      <c r="I4046">
        <v>88</v>
      </c>
      <c r="J4046">
        <v>150</v>
      </c>
      <c r="K4046">
        <v>250</v>
      </c>
      <c r="L4046">
        <v>775</v>
      </c>
      <c r="M4046">
        <v>10</v>
      </c>
      <c r="N4046" s="2">
        <v>43404</v>
      </c>
      <c r="O4046" t="str">
        <f>VLOOKUP(L4046,Location!$A$1:$D$157,2,FALSE)</f>
        <v>Nevada</v>
      </c>
      <c r="P4046" t="str">
        <f>VLOOKUP(L4046,Location!$A$1:$D$157,3,FALSE)</f>
        <v>West</v>
      </c>
      <c r="Q4046" t="str">
        <f>VLOOKUP(L4046,Location!$A$1:$D$157,4,FALSE)</f>
        <v>Small Market</v>
      </c>
      <c r="R4046" t="str">
        <f>VLOOKUP(M4046,Product!$A$1:$D$14,2,FALSE)</f>
        <v>Mint</v>
      </c>
      <c r="S4046" t="str">
        <f>VLOOKUP(M4046,Product!$A$1:$D$14,3,FALSE)</f>
        <v>Herbal Tea</v>
      </c>
      <c r="T4046" t="str">
        <f>VLOOKUP(M4046,Product!$A$1:$D$14,4,FALSE)</f>
        <v>Decaf</v>
      </c>
    </row>
    <row r="4047" spans="1:20" x14ac:dyDescent="0.3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2">
        <v>43404</v>
      </c>
      <c r="O4047" t="str">
        <f>VLOOKUP(L4047,Location!$A$1:$D$157,2,FALSE)</f>
        <v>Nevada</v>
      </c>
      <c r="P4047" t="str">
        <f>VLOOKUP(L4047,Location!$A$1:$D$157,3,FALSE)</f>
        <v>West</v>
      </c>
      <c r="Q4047" t="str">
        <f>VLOOKUP(L4047,Location!$A$1:$D$157,4,FALSE)</f>
        <v>Small Market</v>
      </c>
      <c r="R4047" t="str">
        <f>VLOOKUP(M4047,Product!$A$1:$D$14,2,FALSE)</f>
        <v>Caffe Latte</v>
      </c>
      <c r="S4047" t="str">
        <f>VLOOKUP(M4047,Product!$A$1:$D$14,3,FALSE)</f>
        <v>Espresso</v>
      </c>
      <c r="T4047" t="str">
        <f>VLOOKUP(M4047,Product!$A$1:$D$14,4,FALSE)</f>
        <v>Regular</v>
      </c>
    </row>
    <row r="4048" spans="1:20" x14ac:dyDescent="0.3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2">
        <v>43404</v>
      </c>
      <c r="O4048" t="str">
        <f>VLOOKUP(L4048,Location!$A$1:$D$157,2,FALSE)</f>
        <v>Nevada</v>
      </c>
      <c r="P4048" t="str">
        <f>VLOOKUP(L4048,Location!$A$1:$D$157,3,FALSE)</f>
        <v>West</v>
      </c>
      <c r="Q4048" t="str">
        <f>VLOOKUP(L4048,Location!$A$1:$D$157,4,FALSE)</f>
        <v>Small Market</v>
      </c>
      <c r="R4048" t="str">
        <f>VLOOKUP(M4048,Product!$A$1:$D$14,2,FALSE)</f>
        <v>Caffe Mocha</v>
      </c>
      <c r="S4048" t="str">
        <f>VLOOKUP(M4048,Product!$A$1:$D$14,3,FALSE)</f>
        <v>Espresso</v>
      </c>
      <c r="T4048" t="str">
        <f>VLOOKUP(M4048,Product!$A$1:$D$14,4,FALSE)</f>
        <v>Regular</v>
      </c>
    </row>
    <row r="4049" spans="1:20" x14ac:dyDescent="0.3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2">
        <v>43404</v>
      </c>
      <c r="O4049" t="str">
        <f>VLOOKUP(L4049,Location!$A$1:$D$157,2,FALSE)</f>
        <v>Nevada</v>
      </c>
      <c r="P4049" t="str">
        <f>VLOOKUP(L4049,Location!$A$1:$D$157,3,FALSE)</f>
        <v>West</v>
      </c>
      <c r="Q4049" t="str">
        <f>VLOOKUP(L4049,Location!$A$1:$D$157,4,FALSE)</f>
        <v>Small Market</v>
      </c>
      <c r="R4049" t="str">
        <f>VLOOKUP(M4049,Product!$A$1:$D$14,2,FALSE)</f>
        <v>Decaf Espresso</v>
      </c>
      <c r="S4049" t="str">
        <f>VLOOKUP(M4049,Product!$A$1:$D$14,3,FALSE)</f>
        <v>Espresso</v>
      </c>
      <c r="T4049" t="str">
        <f>VLOOKUP(M4049,Product!$A$1:$D$14,4,FALSE)</f>
        <v>Decaf</v>
      </c>
    </row>
    <row r="4050" spans="1:20" x14ac:dyDescent="0.3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s="2">
        <v>43404</v>
      </c>
      <c r="O4050" t="str">
        <f>VLOOKUP(L4050,Location!$A$1:$D$157,2,FALSE)</f>
        <v>Nevada</v>
      </c>
      <c r="P4050" t="str">
        <f>VLOOKUP(L4050,Location!$A$1:$D$157,3,FALSE)</f>
        <v>West</v>
      </c>
      <c r="Q4050" t="str">
        <f>VLOOKUP(L4050,Location!$A$1:$D$157,4,FALSE)</f>
        <v>Small Market</v>
      </c>
      <c r="R4050" t="str">
        <f>VLOOKUP(M4050,Product!$A$1:$D$14,2,FALSE)</f>
        <v>Columbian</v>
      </c>
      <c r="S4050" t="str">
        <f>VLOOKUP(M4050,Product!$A$1:$D$14,3,FALSE)</f>
        <v>Coffee</v>
      </c>
      <c r="T4050" t="str">
        <f>VLOOKUP(M4050,Product!$A$1:$D$14,4,FALSE)</f>
        <v>Regular</v>
      </c>
    </row>
    <row r="4051" spans="1:20" x14ac:dyDescent="0.3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s="2">
        <v>43404</v>
      </c>
      <c r="O4051" t="str">
        <f>VLOOKUP(L4051,Location!$A$1:$D$157,2,FALSE)</f>
        <v>Nevada</v>
      </c>
      <c r="P4051" t="str">
        <f>VLOOKUP(L4051,Location!$A$1:$D$157,3,FALSE)</f>
        <v>West</v>
      </c>
      <c r="Q4051" t="str">
        <f>VLOOKUP(L4051,Location!$A$1:$D$157,4,FALSE)</f>
        <v>Small Market</v>
      </c>
      <c r="R4051" t="str">
        <f>VLOOKUP(M4051,Product!$A$1:$D$14,2,FALSE)</f>
        <v>Decaf Irish Cream</v>
      </c>
      <c r="S4051" t="str">
        <f>VLOOKUP(M4051,Product!$A$1:$D$14,3,FALSE)</f>
        <v>Coffee</v>
      </c>
      <c r="T4051" t="str">
        <f>VLOOKUP(M4051,Product!$A$1:$D$14,4,FALSE)</f>
        <v>Decaf</v>
      </c>
    </row>
    <row r="4052" spans="1:20" x14ac:dyDescent="0.3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s="2">
        <v>43404</v>
      </c>
      <c r="O4052" t="str">
        <f>VLOOKUP(L4052,Location!$A$1:$D$157,2,FALSE)</f>
        <v>Oregon</v>
      </c>
      <c r="P4052" t="str">
        <f>VLOOKUP(L4052,Location!$A$1:$D$157,3,FALSE)</f>
        <v>West</v>
      </c>
      <c r="Q4052" t="str">
        <f>VLOOKUP(L4052,Location!$A$1:$D$157,4,FALSE)</f>
        <v>Small Market</v>
      </c>
      <c r="R4052" t="str">
        <f>VLOOKUP(M4052,Product!$A$1:$D$14,2,FALSE)</f>
        <v>Darjeeling</v>
      </c>
      <c r="S4052" t="str">
        <f>VLOOKUP(M4052,Product!$A$1:$D$14,3,FALSE)</f>
        <v>Tea</v>
      </c>
      <c r="T4052" t="str">
        <f>VLOOKUP(M4052,Product!$A$1:$D$14,4,FALSE)</f>
        <v>Regular</v>
      </c>
    </row>
    <row r="4053" spans="1:20" x14ac:dyDescent="0.3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s="2">
        <v>43404</v>
      </c>
      <c r="O4053" t="str">
        <f>VLOOKUP(L4053,Location!$A$1:$D$157,2,FALSE)</f>
        <v>Oregon</v>
      </c>
      <c r="P4053" t="str">
        <f>VLOOKUP(L4053,Location!$A$1:$D$157,3,FALSE)</f>
        <v>West</v>
      </c>
      <c r="Q4053" t="str">
        <f>VLOOKUP(L4053,Location!$A$1:$D$157,4,FALSE)</f>
        <v>Small Market</v>
      </c>
      <c r="R4053" t="str">
        <f>VLOOKUP(M4053,Product!$A$1:$D$14,2,FALSE)</f>
        <v>Earl Grey</v>
      </c>
      <c r="S4053" t="str">
        <f>VLOOKUP(M4053,Product!$A$1:$D$14,3,FALSE)</f>
        <v>Tea</v>
      </c>
      <c r="T4053" t="str">
        <f>VLOOKUP(M4053,Product!$A$1:$D$14,4,FALSE)</f>
        <v>Regular</v>
      </c>
    </row>
    <row r="4054" spans="1:20" x14ac:dyDescent="0.3">
      <c r="A4054">
        <v>132</v>
      </c>
      <c r="B4054">
        <v>143</v>
      </c>
      <c r="C4054">
        <v>261</v>
      </c>
      <c r="D4054">
        <v>83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s="2">
        <v>43404</v>
      </c>
      <c r="O4054" t="str">
        <f>VLOOKUP(L4054,Location!$A$1:$D$157,2,FALSE)</f>
        <v>Oregon</v>
      </c>
      <c r="P4054" t="str">
        <f>VLOOKUP(L4054,Location!$A$1:$D$157,3,FALSE)</f>
        <v>West</v>
      </c>
      <c r="Q4054" t="str">
        <f>VLOOKUP(L4054,Location!$A$1:$D$157,4,FALSE)</f>
        <v>Small Market</v>
      </c>
      <c r="R4054" t="str">
        <f>VLOOKUP(M4054,Product!$A$1:$D$14,2,FALSE)</f>
        <v>Green Tea</v>
      </c>
      <c r="S4054" t="str">
        <f>VLOOKUP(M4054,Product!$A$1:$D$14,3,FALSE)</f>
        <v>Tea</v>
      </c>
      <c r="T4054" t="str">
        <f>VLOOKUP(M4054,Product!$A$1:$D$14,4,FALSE)</f>
        <v>Regular</v>
      </c>
    </row>
    <row r="4055" spans="1:20" x14ac:dyDescent="0.3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s="2">
        <v>43404</v>
      </c>
      <c r="O4055" t="str">
        <f>VLOOKUP(L4055,Location!$A$1:$D$157,2,FALSE)</f>
        <v>Oregon</v>
      </c>
      <c r="P4055" t="str">
        <f>VLOOKUP(L4055,Location!$A$1:$D$157,3,FALSE)</f>
        <v>West</v>
      </c>
      <c r="Q4055" t="str">
        <f>VLOOKUP(L4055,Location!$A$1:$D$157,4,FALSE)</f>
        <v>Small Market</v>
      </c>
      <c r="R4055" t="str">
        <f>VLOOKUP(M4055,Product!$A$1:$D$14,2,FALSE)</f>
        <v>Chamomile</v>
      </c>
      <c r="S4055" t="str">
        <f>VLOOKUP(M4055,Product!$A$1:$D$14,3,FALSE)</f>
        <v>Herbal Tea</v>
      </c>
      <c r="T4055" t="str">
        <f>VLOOKUP(M4055,Product!$A$1:$D$14,4,FALSE)</f>
        <v>Decaf</v>
      </c>
    </row>
    <row r="4056" spans="1:20" x14ac:dyDescent="0.3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s="2">
        <v>43404</v>
      </c>
      <c r="O4056" t="str">
        <f>VLOOKUP(L4056,Location!$A$1:$D$157,2,FALSE)</f>
        <v>Oregon</v>
      </c>
      <c r="P4056" t="str">
        <f>VLOOKUP(L4056,Location!$A$1:$D$157,3,FALSE)</f>
        <v>West</v>
      </c>
      <c r="Q4056" t="str">
        <f>VLOOKUP(L4056,Location!$A$1:$D$157,4,FALSE)</f>
        <v>Small Market</v>
      </c>
      <c r="R4056" t="str">
        <f>VLOOKUP(M4056,Product!$A$1:$D$14,2,FALSE)</f>
        <v>Lemon</v>
      </c>
      <c r="S4056" t="str">
        <f>VLOOKUP(M4056,Product!$A$1:$D$14,3,FALSE)</f>
        <v>Herbal Tea</v>
      </c>
      <c r="T4056" t="str">
        <f>VLOOKUP(M4056,Product!$A$1:$D$14,4,FALSE)</f>
        <v>Decaf</v>
      </c>
    </row>
    <row r="4057" spans="1:20" x14ac:dyDescent="0.3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s="2">
        <v>43404</v>
      </c>
      <c r="O4057" t="str">
        <f>VLOOKUP(L4057,Location!$A$1:$D$157,2,FALSE)</f>
        <v>Oregon</v>
      </c>
      <c r="P4057" t="str">
        <f>VLOOKUP(L4057,Location!$A$1:$D$157,3,FALSE)</f>
        <v>West</v>
      </c>
      <c r="Q4057" t="str">
        <f>VLOOKUP(L4057,Location!$A$1:$D$157,4,FALSE)</f>
        <v>Small Market</v>
      </c>
      <c r="R4057" t="str">
        <f>VLOOKUP(M4057,Product!$A$1:$D$14,2,FALSE)</f>
        <v>Caffe Latte</v>
      </c>
      <c r="S4057" t="str">
        <f>VLOOKUP(M4057,Product!$A$1:$D$14,3,FALSE)</f>
        <v>Espresso</v>
      </c>
      <c r="T4057" t="str">
        <f>VLOOKUP(M4057,Product!$A$1:$D$14,4,FALSE)</f>
        <v>Regular</v>
      </c>
    </row>
    <row r="4058" spans="1:20" x14ac:dyDescent="0.3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s="2">
        <v>43404</v>
      </c>
      <c r="O4058" t="str">
        <f>VLOOKUP(L4058,Location!$A$1:$D$157,2,FALSE)</f>
        <v>Oregon</v>
      </c>
      <c r="P4058" t="str">
        <f>VLOOKUP(L4058,Location!$A$1:$D$157,3,FALSE)</f>
        <v>West</v>
      </c>
      <c r="Q4058" t="str">
        <f>VLOOKUP(L4058,Location!$A$1:$D$157,4,FALSE)</f>
        <v>Small Market</v>
      </c>
      <c r="R4058" t="str">
        <f>VLOOKUP(M4058,Product!$A$1:$D$14,2,FALSE)</f>
        <v>Caffe Mocha</v>
      </c>
      <c r="S4058" t="str">
        <f>VLOOKUP(M4058,Product!$A$1:$D$14,3,FALSE)</f>
        <v>Espresso</v>
      </c>
      <c r="T4058" t="str">
        <f>VLOOKUP(M4058,Product!$A$1:$D$14,4,FALSE)</f>
        <v>Regular</v>
      </c>
    </row>
    <row r="4059" spans="1:20" x14ac:dyDescent="0.3">
      <c r="A4059">
        <v>160</v>
      </c>
      <c r="B4059">
        <v>182</v>
      </c>
      <c r="C4059">
        <v>387</v>
      </c>
      <c r="D4059">
        <v>215</v>
      </c>
      <c r="E4059">
        <v>74</v>
      </c>
      <c r="F4059">
        <v>50</v>
      </c>
      <c r="G4059">
        <v>1283</v>
      </c>
      <c r="H4059">
        <v>120</v>
      </c>
      <c r="I4059">
        <v>173</v>
      </c>
      <c r="J4059">
        <v>180</v>
      </c>
      <c r="K4059">
        <v>350</v>
      </c>
      <c r="L4059">
        <v>971</v>
      </c>
      <c r="M4059">
        <v>6</v>
      </c>
      <c r="N4059" s="2">
        <v>43404</v>
      </c>
      <c r="O4059" t="str">
        <f>VLOOKUP(L4059,Location!$A$1:$D$157,2,FALSE)</f>
        <v>Oregon</v>
      </c>
      <c r="P4059" t="str">
        <f>VLOOKUP(L4059,Location!$A$1:$D$157,3,FALSE)</f>
        <v>West</v>
      </c>
      <c r="Q4059" t="str">
        <f>VLOOKUP(L4059,Location!$A$1:$D$157,4,FALSE)</f>
        <v>Small Market</v>
      </c>
      <c r="R4059" t="str">
        <f>VLOOKUP(M4059,Product!$A$1:$D$14,2,FALSE)</f>
        <v>Decaf Espresso</v>
      </c>
      <c r="S4059" t="str">
        <f>VLOOKUP(M4059,Product!$A$1:$D$14,3,FALSE)</f>
        <v>Espresso</v>
      </c>
      <c r="T4059" t="str">
        <f>VLOOKUP(M4059,Product!$A$1:$D$14,4,FALSE)</f>
        <v>Decaf</v>
      </c>
    </row>
    <row r="4060" spans="1:20" x14ac:dyDescent="0.3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s="2">
        <v>43404</v>
      </c>
      <c r="O4060" t="str">
        <f>VLOOKUP(L4060,Location!$A$1:$D$157,2,FALSE)</f>
        <v>Oregon</v>
      </c>
      <c r="P4060" t="str">
        <f>VLOOKUP(L4060,Location!$A$1:$D$157,3,FALSE)</f>
        <v>West</v>
      </c>
      <c r="Q4060" t="str">
        <f>VLOOKUP(L4060,Location!$A$1:$D$157,4,FALSE)</f>
        <v>Small Market</v>
      </c>
      <c r="R4060" t="str">
        <f>VLOOKUP(M4060,Product!$A$1:$D$14,2,FALSE)</f>
        <v>Amaretto</v>
      </c>
      <c r="S4060" t="str">
        <f>VLOOKUP(M4060,Product!$A$1:$D$14,3,FALSE)</f>
        <v>Coffee</v>
      </c>
      <c r="T4060" t="str">
        <f>VLOOKUP(M4060,Product!$A$1:$D$14,4,FALSE)</f>
        <v>Regular</v>
      </c>
    </row>
    <row r="4061" spans="1:20" x14ac:dyDescent="0.3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s="2">
        <v>43404</v>
      </c>
      <c r="O4061" t="str">
        <f>VLOOKUP(L4061,Location!$A$1:$D$157,2,FALSE)</f>
        <v>Oregon</v>
      </c>
      <c r="P4061" t="str">
        <f>VLOOKUP(L4061,Location!$A$1:$D$157,3,FALSE)</f>
        <v>West</v>
      </c>
      <c r="Q4061" t="str">
        <f>VLOOKUP(L4061,Location!$A$1:$D$157,4,FALSE)</f>
        <v>Small Market</v>
      </c>
      <c r="R4061" t="str">
        <f>VLOOKUP(M4061,Product!$A$1:$D$14,2,FALSE)</f>
        <v>Columbian</v>
      </c>
      <c r="S4061" t="str">
        <f>VLOOKUP(M4061,Product!$A$1:$D$14,3,FALSE)</f>
        <v>Coffee</v>
      </c>
      <c r="T4061" t="str">
        <f>VLOOKUP(M4061,Product!$A$1:$D$14,4,FALSE)</f>
        <v>Regular</v>
      </c>
    </row>
    <row r="4062" spans="1:20" x14ac:dyDescent="0.3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s="2">
        <v>43404</v>
      </c>
      <c r="O4062" t="str">
        <f>VLOOKUP(L4062,Location!$A$1:$D$157,2,FALSE)</f>
        <v>Oregon</v>
      </c>
      <c r="P4062" t="str">
        <f>VLOOKUP(L4062,Location!$A$1:$D$157,3,FALSE)</f>
        <v>West</v>
      </c>
      <c r="Q4062" t="str">
        <f>VLOOKUP(L4062,Location!$A$1:$D$157,4,FALSE)</f>
        <v>Small Market</v>
      </c>
      <c r="R4062" t="str">
        <f>VLOOKUP(M4062,Product!$A$1:$D$14,2,FALSE)</f>
        <v>Decaf Irish Cream</v>
      </c>
      <c r="S4062" t="str">
        <f>VLOOKUP(M4062,Product!$A$1:$D$14,3,FALSE)</f>
        <v>Coffee</v>
      </c>
      <c r="T4062" t="str">
        <f>VLOOKUP(M4062,Product!$A$1:$D$14,4,FALSE)</f>
        <v>Decaf</v>
      </c>
    </row>
    <row r="4063" spans="1:20" x14ac:dyDescent="0.3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2">
        <v>43404</v>
      </c>
      <c r="O4063" t="str">
        <f>VLOOKUP(L4063,Location!$A$1:$D$157,2,FALSE)</f>
        <v>Washington</v>
      </c>
      <c r="P4063" t="str">
        <f>VLOOKUP(L4063,Location!$A$1:$D$157,3,FALSE)</f>
        <v>West</v>
      </c>
      <c r="Q4063" t="str">
        <f>VLOOKUP(L4063,Location!$A$1:$D$157,4,FALSE)</f>
        <v>Small Market</v>
      </c>
      <c r="R4063" t="str">
        <f>VLOOKUP(M4063,Product!$A$1:$D$14,2,FALSE)</f>
        <v>Darjeeling</v>
      </c>
      <c r="S4063" t="str">
        <f>VLOOKUP(M4063,Product!$A$1:$D$14,3,FALSE)</f>
        <v>Tea</v>
      </c>
      <c r="T4063" t="str">
        <f>VLOOKUP(M4063,Product!$A$1:$D$14,4,FALSE)</f>
        <v>Regular</v>
      </c>
    </row>
    <row r="4064" spans="1:20" x14ac:dyDescent="0.3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s="2">
        <v>43404</v>
      </c>
      <c r="O4064" t="str">
        <f>VLOOKUP(L4064,Location!$A$1:$D$157,2,FALSE)</f>
        <v>Washington</v>
      </c>
      <c r="P4064" t="str">
        <f>VLOOKUP(L4064,Location!$A$1:$D$157,3,FALSE)</f>
        <v>West</v>
      </c>
      <c r="Q4064" t="str">
        <f>VLOOKUP(L4064,Location!$A$1:$D$157,4,FALSE)</f>
        <v>Small Market</v>
      </c>
      <c r="R4064" t="str">
        <f>VLOOKUP(M4064,Product!$A$1:$D$14,2,FALSE)</f>
        <v>Earl Grey</v>
      </c>
      <c r="S4064" t="str">
        <f>VLOOKUP(M4064,Product!$A$1:$D$14,3,FALSE)</f>
        <v>Tea</v>
      </c>
      <c r="T4064" t="str">
        <f>VLOOKUP(M4064,Product!$A$1:$D$14,4,FALSE)</f>
        <v>Regular</v>
      </c>
    </row>
    <row r="4065" spans="1:20" x14ac:dyDescent="0.3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s="2">
        <v>43404</v>
      </c>
      <c r="O4065" t="str">
        <f>VLOOKUP(L4065,Location!$A$1:$D$157,2,FALSE)</f>
        <v>Washington</v>
      </c>
      <c r="P4065" t="str">
        <f>VLOOKUP(L4065,Location!$A$1:$D$157,3,FALSE)</f>
        <v>West</v>
      </c>
      <c r="Q4065" t="str">
        <f>VLOOKUP(L4065,Location!$A$1:$D$157,4,FALSE)</f>
        <v>Small Market</v>
      </c>
      <c r="R4065" t="str">
        <f>VLOOKUP(M4065,Product!$A$1:$D$14,2,FALSE)</f>
        <v>Green Tea</v>
      </c>
      <c r="S4065" t="str">
        <f>VLOOKUP(M4065,Product!$A$1:$D$14,3,FALSE)</f>
        <v>Tea</v>
      </c>
      <c r="T4065" t="str">
        <f>VLOOKUP(M4065,Product!$A$1:$D$14,4,FALSE)</f>
        <v>Regular</v>
      </c>
    </row>
    <row r="4066" spans="1:20" x14ac:dyDescent="0.3">
      <c r="A4066">
        <v>181</v>
      </c>
      <c r="B4066">
        <v>195</v>
      </c>
      <c r="C4066">
        <v>346</v>
      </c>
      <c r="D4066">
        <v>180</v>
      </c>
      <c r="E4066">
        <v>73</v>
      </c>
      <c r="F4066">
        <v>42</v>
      </c>
      <c r="G4066">
        <v>1134</v>
      </c>
      <c r="H4066">
        <v>120</v>
      </c>
      <c r="I4066">
        <v>152</v>
      </c>
      <c r="J4066">
        <v>180</v>
      </c>
      <c r="K4066">
        <v>300</v>
      </c>
      <c r="L4066">
        <v>206</v>
      </c>
      <c r="M4066">
        <v>8</v>
      </c>
      <c r="N4066" s="2">
        <v>43404</v>
      </c>
      <c r="O4066" t="str">
        <f>VLOOKUP(L4066,Location!$A$1:$D$157,2,FALSE)</f>
        <v>Washington</v>
      </c>
      <c r="P4066" t="str">
        <f>VLOOKUP(L4066,Location!$A$1:$D$157,3,FALSE)</f>
        <v>West</v>
      </c>
      <c r="Q4066" t="str">
        <f>VLOOKUP(L4066,Location!$A$1:$D$157,4,FALSE)</f>
        <v>Small Market</v>
      </c>
      <c r="R4066" t="str">
        <f>VLOOKUP(M4066,Product!$A$1:$D$14,2,FALSE)</f>
        <v>Chamomile</v>
      </c>
      <c r="S4066" t="str">
        <f>VLOOKUP(M4066,Product!$A$1:$D$14,3,FALSE)</f>
        <v>Herbal Tea</v>
      </c>
      <c r="T4066" t="str">
        <f>VLOOKUP(M4066,Product!$A$1:$D$14,4,FALSE)</f>
        <v>Decaf</v>
      </c>
    </row>
    <row r="4067" spans="1:20" x14ac:dyDescent="0.3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s="2">
        <v>43404</v>
      </c>
      <c r="O4067" t="str">
        <f>VLOOKUP(L4067,Location!$A$1:$D$157,2,FALSE)</f>
        <v>Washington</v>
      </c>
      <c r="P4067" t="str">
        <f>VLOOKUP(L4067,Location!$A$1:$D$157,3,FALSE)</f>
        <v>West</v>
      </c>
      <c r="Q4067" t="str">
        <f>VLOOKUP(L4067,Location!$A$1:$D$157,4,FALSE)</f>
        <v>Small Market</v>
      </c>
      <c r="R4067" t="str">
        <f>VLOOKUP(M4067,Product!$A$1:$D$14,2,FALSE)</f>
        <v>Lemon</v>
      </c>
      <c r="S4067" t="str">
        <f>VLOOKUP(M4067,Product!$A$1:$D$14,3,FALSE)</f>
        <v>Herbal Tea</v>
      </c>
      <c r="T4067" t="str">
        <f>VLOOKUP(M4067,Product!$A$1:$D$14,4,FALSE)</f>
        <v>Decaf</v>
      </c>
    </row>
    <row r="4068" spans="1:20" x14ac:dyDescent="0.3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2">
        <v>43404</v>
      </c>
      <c r="O4068" t="str">
        <f>VLOOKUP(L4068,Location!$A$1:$D$157,2,FALSE)</f>
        <v>Washington</v>
      </c>
      <c r="P4068" t="str">
        <f>VLOOKUP(L4068,Location!$A$1:$D$157,3,FALSE)</f>
        <v>West</v>
      </c>
      <c r="Q4068" t="str">
        <f>VLOOKUP(L4068,Location!$A$1:$D$157,4,FALSE)</f>
        <v>Small Market</v>
      </c>
      <c r="R4068" t="str">
        <f>VLOOKUP(M4068,Product!$A$1:$D$14,2,FALSE)</f>
        <v>Caffe Latte</v>
      </c>
      <c r="S4068" t="str">
        <f>VLOOKUP(M4068,Product!$A$1:$D$14,3,FALSE)</f>
        <v>Espresso</v>
      </c>
      <c r="T4068" t="str">
        <f>VLOOKUP(M4068,Product!$A$1:$D$14,4,FALSE)</f>
        <v>Regular</v>
      </c>
    </row>
    <row r="4069" spans="1:20" x14ac:dyDescent="0.3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s="2">
        <v>43404</v>
      </c>
      <c r="O4069" t="str">
        <f>VLOOKUP(L4069,Location!$A$1:$D$157,2,FALSE)</f>
        <v>Washington</v>
      </c>
      <c r="P4069" t="str">
        <f>VLOOKUP(L4069,Location!$A$1:$D$157,3,FALSE)</f>
        <v>West</v>
      </c>
      <c r="Q4069" t="str">
        <f>VLOOKUP(L4069,Location!$A$1:$D$157,4,FALSE)</f>
        <v>Small Market</v>
      </c>
      <c r="R4069" t="str">
        <f>VLOOKUP(M4069,Product!$A$1:$D$14,2,FALSE)</f>
        <v>Caffe Mocha</v>
      </c>
      <c r="S4069" t="str">
        <f>VLOOKUP(M4069,Product!$A$1:$D$14,3,FALSE)</f>
        <v>Espresso</v>
      </c>
      <c r="T4069" t="str">
        <f>VLOOKUP(M4069,Product!$A$1:$D$14,4,FALSE)</f>
        <v>Regular</v>
      </c>
    </row>
    <row r="4070" spans="1:20" x14ac:dyDescent="0.3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s="2">
        <v>43404</v>
      </c>
      <c r="O4070" t="str">
        <f>VLOOKUP(L4070,Location!$A$1:$D$157,2,FALSE)</f>
        <v>Washington</v>
      </c>
      <c r="P4070" t="str">
        <f>VLOOKUP(L4070,Location!$A$1:$D$157,3,FALSE)</f>
        <v>West</v>
      </c>
      <c r="Q4070" t="str">
        <f>VLOOKUP(L4070,Location!$A$1:$D$157,4,FALSE)</f>
        <v>Small Market</v>
      </c>
      <c r="R4070" t="str">
        <f>VLOOKUP(M4070,Product!$A$1:$D$14,2,FALSE)</f>
        <v>Decaf Espresso</v>
      </c>
      <c r="S4070" t="str">
        <f>VLOOKUP(M4070,Product!$A$1:$D$14,3,FALSE)</f>
        <v>Espresso</v>
      </c>
      <c r="T4070" t="str">
        <f>VLOOKUP(M4070,Product!$A$1:$D$14,4,FALSE)</f>
        <v>Decaf</v>
      </c>
    </row>
    <row r="4071" spans="1:20" x14ac:dyDescent="0.3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s="2">
        <v>43404</v>
      </c>
      <c r="O4071" t="str">
        <f>VLOOKUP(L4071,Location!$A$1:$D$157,2,FALSE)</f>
        <v>Washington</v>
      </c>
      <c r="P4071" t="str">
        <f>VLOOKUP(L4071,Location!$A$1:$D$157,3,FALSE)</f>
        <v>West</v>
      </c>
      <c r="Q4071" t="str">
        <f>VLOOKUP(L4071,Location!$A$1:$D$157,4,FALSE)</f>
        <v>Small Market</v>
      </c>
      <c r="R4071" t="str">
        <f>VLOOKUP(M4071,Product!$A$1:$D$14,2,FALSE)</f>
        <v>Columbian</v>
      </c>
      <c r="S4071" t="str">
        <f>VLOOKUP(M4071,Product!$A$1:$D$14,3,FALSE)</f>
        <v>Coffee</v>
      </c>
      <c r="T4071" t="str">
        <f>VLOOKUP(M4071,Product!$A$1:$D$14,4,FALSE)</f>
        <v>Regular</v>
      </c>
    </row>
    <row r="4072" spans="1:20" x14ac:dyDescent="0.3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72</v>
      </c>
      <c r="J4072">
        <v>150</v>
      </c>
      <c r="K4072">
        <v>260</v>
      </c>
      <c r="L4072">
        <v>509</v>
      </c>
      <c r="M4072">
        <v>3</v>
      </c>
      <c r="N4072" s="2">
        <v>43404</v>
      </c>
      <c r="O4072" t="str">
        <f>VLOOKUP(L4072,Location!$A$1:$D$157,2,FALSE)</f>
        <v>Washington</v>
      </c>
      <c r="P4072" t="str">
        <f>VLOOKUP(L4072,Location!$A$1:$D$157,3,FALSE)</f>
        <v>West</v>
      </c>
      <c r="Q4072" t="str">
        <f>VLOOKUP(L4072,Location!$A$1:$D$157,4,FALSE)</f>
        <v>Small Market</v>
      </c>
      <c r="R4072" t="str">
        <f>VLOOKUP(M4072,Product!$A$1:$D$14,2,FALSE)</f>
        <v>Decaf Irish Cream</v>
      </c>
      <c r="S4072" t="str">
        <f>VLOOKUP(M4072,Product!$A$1:$D$14,3,FALSE)</f>
        <v>Coffee</v>
      </c>
      <c r="T4072" t="str">
        <f>VLOOKUP(M4072,Product!$A$1:$D$14,4,FALSE)</f>
        <v>Decaf</v>
      </c>
    </row>
    <row r="4073" spans="1:20" x14ac:dyDescent="0.3">
      <c r="A4073">
        <v>129</v>
      </c>
      <c r="B4073">
        <v>153</v>
      </c>
      <c r="C4073">
        <v>326</v>
      </c>
      <c r="D4073">
        <v>170</v>
      </c>
      <c r="E4073">
        <v>66</v>
      </c>
      <c r="F4073">
        <v>42</v>
      </c>
      <c r="G4073">
        <v>1319</v>
      </c>
      <c r="H4073">
        <v>80</v>
      </c>
      <c r="I4073">
        <v>187</v>
      </c>
      <c r="J4073">
        <v>140</v>
      </c>
      <c r="K4073">
        <v>280</v>
      </c>
      <c r="L4073">
        <v>970</v>
      </c>
      <c r="M4073">
        <v>8</v>
      </c>
      <c r="N4073" s="2">
        <v>43434</v>
      </c>
      <c r="O4073" t="str">
        <f>VLOOKUP(L4073,Location!$A$1:$D$157,2,FALSE)</f>
        <v>Colorado</v>
      </c>
      <c r="P4073" t="str">
        <f>VLOOKUP(L4073,Location!$A$1:$D$157,3,FALSE)</f>
        <v>Central</v>
      </c>
      <c r="Q4073" t="str">
        <f>VLOOKUP(L4073,Location!$A$1:$D$157,4,FALSE)</f>
        <v>Major Market</v>
      </c>
      <c r="R4073" t="str">
        <f>VLOOKUP(M4073,Product!$A$1:$D$14,2,FALSE)</f>
        <v>Chamomile</v>
      </c>
      <c r="S4073" t="str">
        <f>VLOOKUP(M4073,Product!$A$1:$D$14,3,FALSE)</f>
        <v>Herbal Tea</v>
      </c>
      <c r="T4073" t="str">
        <f>VLOOKUP(M4073,Product!$A$1:$D$14,4,FALSE)</f>
        <v>Decaf</v>
      </c>
    </row>
    <row r="4074" spans="1:20" x14ac:dyDescent="0.3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2">
        <v>43434</v>
      </c>
      <c r="O4074" t="str">
        <f>VLOOKUP(L4074,Location!$A$1:$D$157,2,FALSE)</f>
        <v>Colorado</v>
      </c>
      <c r="P4074" t="str">
        <f>VLOOKUP(L4074,Location!$A$1:$D$157,3,FALSE)</f>
        <v>Central</v>
      </c>
      <c r="Q4074" t="str">
        <f>VLOOKUP(L4074,Location!$A$1:$D$157,4,FALSE)</f>
        <v>Major Market</v>
      </c>
      <c r="R4074" t="str">
        <f>VLOOKUP(M4074,Product!$A$1:$D$14,2,FALSE)</f>
        <v>Lemon</v>
      </c>
      <c r="S4074" t="str">
        <f>VLOOKUP(M4074,Product!$A$1:$D$14,3,FALSE)</f>
        <v>Herbal Tea</v>
      </c>
      <c r="T4074" t="str">
        <f>VLOOKUP(M4074,Product!$A$1:$D$14,4,FALSE)</f>
        <v>Decaf</v>
      </c>
    </row>
    <row r="4075" spans="1:20" x14ac:dyDescent="0.3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s="2">
        <v>43434</v>
      </c>
      <c r="O4075" t="str">
        <f>VLOOKUP(L4075,Location!$A$1:$D$157,2,FALSE)</f>
        <v>Colorado</v>
      </c>
      <c r="P4075" t="str">
        <f>VLOOKUP(L4075,Location!$A$1:$D$157,3,FALSE)</f>
        <v>Central</v>
      </c>
      <c r="Q4075" t="str">
        <f>VLOOKUP(L4075,Location!$A$1:$D$157,4,FALSE)</f>
        <v>Major Market</v>
      </c>
      <c r="R4075" t="str">
        <f>VLOOKUP(M4075,Product!$A$1:$D$14,2,FALSE)</f>
        <v>Mint</v>
      </c>
      <c r="S4075" t="str">
        <f>VLOOKUP(M4075,Product!$A$1:$D$14,3,FALSE)</f>
        <v>Herbal Tea</v>
      </c>
      <c r="T4075" t="str">
        <f>VLOOKUP(M4075,Product!$A$1:$D$14,4,FALSE)</f>
        <v>Decaf</v>
      </c>
    </row>
    <row r="4076" spans="1:20" x14ac:dyDescent="0.3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2">
        <v>43434</v>
      </c>
      <c r="O4076" t="str">
        <f>VLOOKUP(L4076,Location!$A$1:$D$157,2,FALSE)</f>
        <v>Colorado</v>
      </c>
      <c r="P4076" t="str">
        <f>VLOOKUP(L4076,Location!$A$1:$D$157,3,FALSE)</f>
        <v>Central</v>
      </c>
      <c r="Q4076" t="str">
        <f>VLOOKUP(L4076,Location!$A$1:$D$157,4,FALSE)</f>
        <v>Major Market</v>
      </c>
      <c r="R4076" t="str">
        <f>VLOOKUP(M4076,Product!$A$1:$D$14,2,FALSE)</f>
        <v>Darjeeling</v>
      </c>
      <c r="S4076" t="str">
        <f>VLOOKUP(M4076,Product!$A$1:$D$14,3,FALSE)</f>
        <v>Tea</v>
      </c>
      <c r="T4076" t="str">
        <f>VLOOKUP(M4076,Product!$A$1:$D$14,4,FALSE)</f>
        <v>Regular</v>
      </c>
    </row>
    <row r="4077" spans="1:20" x14ac:dyDescent="0.3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s="2">
        <v>43434</v>
      </c>
      <c r="O4077" t="str">
        <f>VLOOKUP(L4077,Location!$A$1:$D$157,2,FALSE)</f>
        <v>Colorado</v>
      </c>
      <c r="P4077" t="str">
        <f>VLOOKUP(L4077,Location!$A$1:$D$157,3,FALSE)</f>
        <v>Central</v>
      </c>
      <c r="Q4077" t="str">
        <f>VLOOKUP(L4077,Location!$A$1:$D$157,4,FALSE)</f>
        <v>Major Market</v>
      </c>
      <c r="R4077" t="str">
        <f>VLOOKUP(M4077,Product!$A$1:$D$14,2,FALSE)</f>
        <v>Earl Grey</v>
      </c>
      <c r="S4077" t="str">
        <f>VLOOKUP(M4077,Product!$A$1:$D$14,3,FALSE)</f>
        <v>Tea</v>
      </c>
      <c r="T4077" t="str">
        <f>VLOOKUP(M4077,Product!$A$1:$D$14,4,FALSE)</f>
        <v>Regular</v>
      </c>
    </row>
    <row r="4078" spans="1:20" x14ac:dyDescent="0.3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s="2">
        <v>43434</v>
      </c>
      <c r="O4078" t="str">
        <f>VLOOKUP(L4078,Location!$A$1:$D$157,2,FALSE)</f>
        <v>Colorado</v>
      </c>
      <c r="P4078" t="str">
        <f>VLOOKUP(L4078,Location!$A$1:$D$157,3,FALSE)</f>
        <v>Central</v>
      </c>
      <c r="Q4078" t="str">
        <f>VLOOKUP(L4078,Location!$A$1:$D$157,4,FALSE)</f>
        <v>Major Market</v>
      </c>
      <c r="R4078" t="str">
        <f>VLOOKUP(M4078,Product!$A$1:$D$14,2,FALSE)</f>
        <v>Green Tea</v>
      </c>
      <c r="S4078" t="str">
        <f>VLOOKUP(M4078,Product!$A$1:$D$14,3,FALSE)</f>
        <v>Tea</v>
      </c>
      <c r="T4078" t="str">
        <f>VLOOKUP(M4078,Product!$A$1:$D$14,4,FALSE)</f>
        <v>Regular</v>
      </c>
    </row>
    <row r="4079" spans="1:20" x14ac:dyDescent="0.3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s="2">
        <v>43434</v>
      </c>
      <c r="O4079" t="str">
        <f>VLOOKUP(L4079,Location!$A$1:$D$157,2,FALSE)</f>
        <v>Colorado</v>
      </c>
      <c r="P4079" t="str">
        <f>VLOOKUP(L4079,Location!$A$1:$D$157,3,FALSE)</f>
        <v>Central</v>
      </c>
      <c r="Q4079" t="str">
        <f>VLOOKUP(L4079,Location!$A$1:$D$157,4,FALSE)</f>
        <v>Major Market</v>
      </c>
      <c r="R4079" t="str">
        <f>VLOOKUP(M4079,Product!$A$1:$D$14,2,FALSE)</f>
        <v>Caffe Mocha</v>
      </c>
      <c r="S4079" t="str">
        <f>VLOOKUP(M4079,Product!$A$1:$D$14,3,FALSE)</f>
        <v>Espresso</v>
      </c>
      <c r="T4079" t="str">
        <f>VLOOKUP(M4079,Product!$A$1:$D$14,4,FALSE)</f>
        <v>Regular</v>
      </c>
    </row>
    <row r="4080" spans="1:20" x14ac:dyDescent="0.3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s="2">
        <v>43434</v>
      </c>
      <c r="O4080" t="str">
        <f>VLOOKUP(L4080,Location!$A$1:$D$157,2,FALSE)</f>
        <v>Colorado</v>
      </c>
      <c r="P4080" t="str">
        <f>VLOOKUP(L4080,Location!$A$1:$D$157,3,FALSE)</f>
        <v>Central</v>
      </c>
      <c r="Q4080" t="str">
        <f>VLOOKUP(L4080,Location!$A$1:$D$157,4,FALSE)</f>
        <v>Major Market</v>
      </c>
      <c r="R4080" t="str">
        <f>VLOOKUP(M4080,Product!$A$1:$D$14,2,FALSE)</f>
        <v>Decaf Espresso</v>
      </c>
      <c r="S4080" t="str">
        <f>VLOOKUP(M4080,Product!$A$1:$D$14,3,FALSE)</f>
        <v>Espresso</v>
      </c>
      <c r="T4080" t="str">
        <f>VLOOKUP(M4080,Product!$A$1:$D$14,4,FALSE)</f>
        <v>Decaf</v>
      </c>
    </row>
    <row r="4081" spans="1:20" x14ac:dyDescent="0.3">
      <c r="A4081">
        <v>199</v>
      </c>
      <c r="B4081">
        <v>179</v>
      </c>
      <c r="C4081">
        <v>322</v>
      </c>
      <c r="D4081">
        <v>90</v>
      </c>
      <c r="E4081">
        <v>45</v>
      </c>
      <c r="F4081">
        <v>34</v>
      </c>
      <c r="G4081">
        <v>959</v>
      </c>
      <c r="H4081">
        <v>130</v>
      </c>
      <c r="I4081">
        <v>162</v>
      </c>
      <c r="J4081">
        <v>170</v>
      </c>
      <c r="K4081">
        <v>290</v>
      </c>
      <c r="L4081">
        <v>303</v>
      </c>
      <c r="M4081">
        <v>1</v>
      </c>
      <c r="N4081" s="2">
        <v>43434</v>
      </c>
      <c r="O4081" t="str">
        <f>VLOOKUP(L4081,Location!$A$1:$D$157,2,FALSE)</f>
        <v>Colorado</v>
      </c>
      <c r="P4081" t="str">
        <f>VLOOKUP(L4081,Location!$A$1:$D$157,3,FALSE)</f>
        <v>Central</v>
      </c>
      <c r="Q4081" t="str">
        <f>VLOOKUP(L4081,Location!$A$1:$D$157,4,FALSE)</f>
        <v>Major Market</v>
      </c>
      <c r="R4081" t="str">
        <f>VLOOKUP(M4081,Product!$A$1:$D$14,2,FALSE)</f>
        <v>Amaretto</v>
      </c>
      <c r="S4081" t="str">
        <f>VLOOKUP(M4081,Product!$A$1:$D$14,3,FALSE)</f>
        <v>Coffee</v>
      </c>
      <c r="T4081" t="str">
        <f>VLOOKUP(M4081,Product!$A$1:$D$14,4,FALSE)</f>
        <v>Regular</v>
      </c>
    </row>
    <row r="4082" spans="1:20" x14ac:dyDescent="0.3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s="2">
        <v>43434</v>
      </c>
      <c r="O4082" t="str">
        <f>VLOOKUP(L4082,Location!$A$1:$D$157,2,FALSE)</f>
        <v>Colorado</v>
      </c>
      <c r="P4082" t="str">
        <f>VLOOKUP(L4082,Location!$A$1:$D$157,3,FALSE)</f>
        <v>Central</v>
      </c>
      <c r="Q4082" t="str">
        <f>VLOOKUP(L4082,Location!$A$1:$D$157,4,FALSE)</f>
        <v>Major Market</v>
      </c>
      <c r="R4082" t="str">
        <f>VLOOKUP(M4082,Product!$A$1:$D$14,2,FALSE)</f>
        <v>Columbian</v>
      </c>
      <c r="S4082" t="str">
        <f>VLOOKUP(M4082,Product!$A$1:$D$14,3,FALSE)</f>
        <v>Coffee</v>
      </c>
      <c r="T4082" t="str">
        <f>VLOOKUP(M4082,Product!$A$1:$D$14,4,FALSE)</f>
        <v>Regular</v>
      </c>
    </row>
    <row r="4083" spans="1:20" x14ac:dyDescent="0.3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s="2">
        <v>43434</v>
      </c>
      <c r="O4083" t="str">
        <f>VLOOKUP(L4083,Location!$A$1:$D$157,2,FALSE)</f>
        <v>Colorado</v>
      </c>
      <c r="P4083" t="str">
        <f>VLOOKUP(L4083,Location!$A$1:$D$157,3,FALSE)</f>
        <v>Central</v>
      </c>
      <c r="Q4083" t="str">
        <f>VLOOKUP(L4083,Location!$A$1:$D$157,4,FALSE)</f>
        <v>Major Market</v>
      </c>
      <c r="R4083" t="str">
        <f>VLOOKUP(M4083,Product!$A$1:$D$14,2,FALSE)</f>
        <v>Decaf Irish Cream</v>
      </c>
      <c r="S4083" t="str">
        <f>VLOOKUP(M4083,Product!$A$1:$D$14,3,FALSE)</f>
        <v>Coffee</v>
      </c>
      <c r="T4083" t="str">
        <f>VLOOKUP(M4083,Product!$A$1:$D$14,4,FALSE)</f>
        <v>Decaf</v>
      </c>
    </row>
    <row r="4084" spans="1:20" x14ac:dyDescent="0.3">
      <c r="A4084">
        <v>197</v>
      </c>
      <c r="B4084">
        <v>179</v>
      </c>
      <c r="C4084">
        <v>322</v>
      </c>
      <c r="D4084">
        <v>162</v>
      </c>
      <c r="E4084">
        <v>46</v>
      </c>
      <c r="F4084">
        <v>34</v>
      </c>
      <c r="G4084">
        <v>959</v>
      </c>
      <c r="H4084">
        <v>130</v>
      </c>
      <c r="I4084">
        <v>109</v>
      </c>
      <c r="J4084">
        <v>170</v>
      </c>
      <c r="K4084">
        <v>280</v>
      </c>
      <c r="L4084">
        <v>618</v>
      </c>
      <c r="M4084">
        <v>8</v>
      </c>
      <c r="N4084" s="2">
        <v>43434</v>
      </c>
      <c r="O4084" t="str">
        <f>VLOOKUP(L4084,Location!$A$1:$D$157,2,FALSE)</f>
        <v>Illinois</v>
      </c>
      <c r="P4084" t="str">
        <f>VLOOKUP(L4084,Location!$A$1:$D$157,3,FALSE)</f>
        <v>Central</v>
      </c>
      <c r="Q4084" t="str">
        <f>VLOOKUP(L4084,Location!$A$1:$D$157,4,FALSE)</f>
        <v>Major Market</v>
      </c>
      <c r="R4084" t="str">
        <f>VLOOKUP(M4084,Product!$A$1:$D$14,2,FALSE)</f>
        <v>Chamomile</v>
      </c>
      <c r="S4084" t="str">
        <f>VLOOKUP(M4084,Product!$A$1:$D$14,3,FALSE)</f>
        <v>Herbal Tea</v>
      </c>
      <c r="T4084" t="str">
        <f>VLOOKUP(M4084,Product!$A$1:$D$14,4,FALSE)</f>
        <v>Decaf</v>
      </c>
    </row>
    <row r="4085" spans="1:20" x14ac:dyDescent="0.3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s="2">
        <v>43434</v>
      </c>
      <c r="O4085" t="str">
        <f>VLOOKUP(L4085,Location!$A$1:$D$157,2,FALSE)</f>
        <v>Illinois</v>
      </c>
      <c r="P4085" t="str">
        <f>VLOOKUP(L4085,Location!$A$1:$D$157,3,FALSE)</f>
        <v>Central</v>
      </c>
      <c r="Q4085" t="str">
        <f>VLOOKUP(L4085,Location!$A$1:$D$157,4,FALSE)</f>
        <v>Major Market</v>
      </c>
      <c r="R4085" t="str">
        <f>VLOOKUP(M4085,Product!$A$1:$D$14,2,FALSE)</f>
        <v>Lemon</v>
      </c>
      <c r="S4085" t="str">
        <f>VLOOKUP(M4085,Product!$A$1:$D$14,3,FALSE)</f>
        <v>Herbal Tea</v>
      </c>
      <c r="T4085" t="str">
        <f>VLOOKUP(M4085,Product!$A$1:$D$14,4,FALSE)</f>
        <v>Decaf</v>
      </c>
    </row>
    <row r="4086" spans="1:20" x14ac:dyDescent="0.3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s="2">
        <v>43434</v>
      </c>
      <c r="O4086" t="str">
        <f>VLOOKUP(L4086,Location!$A$1:$D$157,2,FALSE)</f>
        <v>Illinois</v>
      </c>
      <c r="P4086" t="str">
        <f>VLOOKUP(L4086,Location!$A$1:$D$157,3,FALSE)</f>
        <v>Central</v>
      </c>
      <c r="Q4086" t="str">
        <f>VLOOKUP(L4086,Location!$A$1:$D$157,4,FALSE)</f>
        <v>Major Market</v>
      </c>
      <c r="R4086" t="str">
        <f>VLOOKUP(M4086,Product!$A$1:$D$14,2,FALSE)</f>
        <v>Mint</v>
      </c>
      <c r="S4086" t="str">
        <f>VLOOKUP(M4086,Product!$A$1:$D$14,3,FALSE)</f>
        <v>Herbal Tea</v>
      </c>
      <c r="T4086" t="str">
        <f>VLOOKUP(M4086,Product!$A$1:$D$14,4,FALSE)</f>
        <v>Decaf</v>
      </c>
    </row>
    <row r="4087" spans="1:20" x14ac:dyDescent="0.3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s="2">
        <v>43434</v>
      </c>
      <c r="O4087" t="str">
        <f>VLOOKUP(L4087,Location!$A$1:$D$157,2,FALSE)</f>
        <v>Illinois</v>
      </c>
      <c r="P4087" t="str">
        <f>VLOOKUP(L4087,Location!$A$1:$D$157,3,FALSE)</f>
        <v>Central</v>
      </c>
      <c r="Q4087" t="str">
        <f>VLOOKUP(L4087,Location!$A$1:$D$157,4,FALSE)</f>
        <v>Major Market</v>
      </c>
      <c r="R4087" t="str">
        <f>VLOOKUP(M4087,Product!$A$1:$D$14,2,FALSE)</f>
        <v>Darjeeling</v>
      </c>
      <c r="S4087" t="str">
        <f>VLOOKUP(M4087,Product!$A$1:$D$14,3,FALSE)</f>
        <v>Tea</v>
      </c>
      <c r="T4087" t="str">
        <f>VLOOKUP(M4087,Product!$A$1:$D$14,4,FALSE)</f>
        <v>Regular</v>
      </c>
    </row>
    <row r="4088" spans="1:20" x14ac:dyDescent="0.3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s="2">
        <v>43434</v>
      </c>
      <c r="O4088" t="str">
        <f>VLOOKUP(L4088,Location!$A$1:$D$157,2,FALSE)</f>
        <v>Illinois</v>
      </c>
      <c r="P4088" t="str">
        <f>VLOOKUP(L4088,Location!$A$1:$D$157,3,FALSE)</f>
        <v>Central</v>
      </c>
      <c r="Q4088" t="str">
        <f>VLOOKUP(L4088,Location!$A$1:$D$157,4,FALSE)</f>
        <v>Major Market</v>
      </c>
      <c r="R4088" t="str">
        <f>VLOOKUP(M4088,Product!$A$1:$D$14,2,FALSE)</f>
        <v>Earl Grey</v>
      </c>
      <c r="S4088" t="str">
        <f>VLOOKUP(M4088,Product!$A$1:$D$14,3,FALSE)</f>
        <v>Tea</v>
      </c>
      <c r="T4088" t="str">
        <f>VLOOKUP(M4088,Product!$A$1:$D$14,4,FALSE)</f>
        <v>Regular</v>
      </c>
    </row>
    <row r="4089" spans="1:20" x14ac:dyDescent="0.3">
      <c r="A4089">
        <v>321</v>
      </c>
      <c r="B4089">
        <v>329</v>
      </c>
      <c r="C4089">
        <v>614</v>
      </c>
      <c r="D4089">
        <v>211</v>
      </c>
      <c r="E4089">
        <v>113</v>
      </c>
      <c r="F4089">
        <v>81</v>
      </c>
      <c r="G4089">
        <v>1744</v>
      </c>
      <c r="H4089">
        <v>320</v>
      </c>
      <c r="I4089">
        <v>291</v>
      </c>
      <c r="J4089">
        <v>420</v>
      </c>
      <c r="K4089">
        <v>730</v>
      </c>
      <c r="L4089">
        <v>708</v>
      </c>
      <c r="M4089">
        <v>5</v>
      </c>
      <c r="N4089" s="2">
        <v>43434</v>
      </c>
      <c r="O4089" t="str">
        <f>VLOOKUP(L4089,Location!$A$1:$D$157,2,FALSE)</f>
        <v>Illinois</v>
      </c>
      <c r="P4089" t="str">
        <f>VLOOKUP(L4089,Location!$A$1:$D$157,3,FALSE)</f>
        <v>Central</v>
      </c>
      <c r="Q4089" t="str">
        <f>VLOOKUP(L4089,Location!$A$1:$D$157,4,FALSE)</f>
        <v>Major Market</v>
      </c>
      <c r="R4089" t="str">
        <f>VLOOKUP(M4089,Product!$A$1:$D$14,2,FALSE)</f>
        <v>Caffe Mocha</v>
      </c>
      <c r="S4089" t="str">
        <f>VLOOKUP(M4089,Product!$A$1:$D$14,3,FALSE)</f>
        <v>Espresso</v>
      </c>
      <c r="T4089" t="str">
        <f>VLOOKUP(M4089,Product!$A$1:$D$14,4,FALSE)</f>
        <v>Regular</v>
      </c>
    </row>
    <row r="4090" spans="1:20" x14ac:dyDescent="0.3">
      <c r="A4090">
        <v>233</v>
      </c>
      <c r="B4090">
        <v>251</v>
      </c>
      <c r="C4090">
        <v>534</v>
      </c>
      <c r="D4090">
        <v>224</v>
      </c>
      <c r="E4090">
        <v>94</v>
      </c>
      <c r="F4090">
        <v>70</v>
      </c>
      <c r="G4090">
        <v>1820</v>
      </c>
      <c r="H4090">
        <v>240</v>
      </c>
      <c r="I4090">
        <v>281</v>
      </c>
      <c r="J4090">
        <v>320</v>
      </c>
      <c r="K4090">
        <v>640</v>
      </c>
      <c r="L4090">
        <v>773</v>
      </c>
      <c r="M4090">
        <v>6</v>
      </c>
      <c r="N4090" s="2">
        <v>43434</v>
      </c>
      <c r="O4090" t="str">
        <f>VLOOKUP(L4090,Location!$A$1:$D$157,2,FALSE)</f>
        <v>Illinois</v>
      </c>
      <c r="P4090" t="str">
        <f>VLOOKUP(L4090,Location!$A$1:$D$157,3,FALSE)</f>
        <v>Central</v>
      </c>
      <c r="Q4090" t="str">
        <f>VLOOKUP(L4090,Location!$A$1:$D$157,4,FALSE)</f>
        <v>Major Market</v>
      </c>
      <c r="R4090" t="str">
        <f>VLOOKUP(M4090,Product!$A$1:$D$14,2,FALSE)</f>
        <v>Decaf Espresso</v>
      </c>
      <c r="S4090" t="str">
        <f>VLOOKUP(M4090,Product!$A$1:$D$14,3,FALSE)</f>
        <v>Espresso</v>
      </c>
      <c r="T4090" t="str">
        <f>VLOOKUP(M4090,Product!$A$1:$D$14,4,FALSE)</f>
        <v>Decaf</v>
      </c>
    </row>
    <row r="4091" spans="1:20" x14ac:dyDescent="0.3">
      <c r="A4091">
        <v>288</v>
      </c>
      <c r="B4091">
        <v>310</v>
      </c>
      <c r="C4091">
        <v>569</v>
      </c>
      <c r="D4091">
        <v>201</v>
      </c>
      <c r="E4091">
        <v>116</v>
      </c>
      <c r="F4091">
        <v>73</v>
      </c>
      <c r="G4091">
        <v>1191</v>
      </c>
      <c r="H4091">
        <v>190</v>
      </c>
      <c r="I4091">
        <v>182</v>
      </c>
      <c r="J4091">
        <v>300</v>
      </c>
      <c r="K4091">
        <v>520</v>
      </c>
      <c r="L4091">
        <v>312</v>
      </c>
      <c r="M4091">
        <v>2</v>
      </c>
      <c r="N4091" s="2">
        <v>43434</v>
      </c>
      <c r="O4091" t="str">
        <f>VLOOKUP(L4091,Location!$A$1:$D$157,2,FALSE)</f>
        <v>Illinois</v>
      </c>
      <c r="P4091" t="str">
        <f>VLOOKUP(L4091,Location!$A$1:$D$157,3,FALSE)</f>
        <v>Central</v>
      </c>
      <c r="Q4091" t="str">
        <f>VLOOKUP(L4091,Location!$A$1:$D$157,4,FALSE)</f>
        <v>Major Market</v>
      </c>
      <c r="R4091" t="str">
        <f>VLOOKUP(M4091,Product!$A$1:$D$14,2,FALSE)</f>
        <v>Columbian</v>
      </c>
      <c r="S4091" t="str">
        <f>VLOOKUP(M4091,Product!$A$1:$D$14,3,FALSE)</f>
        <v>Coffee</v>
      </c>
      <c r="T4091" t="str">
        <f>VLOOKUP(M4091,Product!$A$1:$D$14,4,FALSE)</f>
        <v>Regular</v>
      </c>
    </row>
    <row r="4092" spans="1:20" x14ac:dyDescent="0.3">
      <c r="A4092">
        <v>181</v>
      </c>
      <c r="B4092">
        <v>185</v>
      </c>
      <c r="C4092">
        <v>332</v>
      </c>
      <c r="D4092">
        <v>159</v>
      </c>
      <c r="E4092">
        <v>63</v>
      </c>
      <c r="F4092">
        <v>40</v>
      </c>
      <c r="G4092">
        <v>830</v>
      </c>
      <c r="H4092">
        <v>130</v>
      </c>
      <c r="I4092">
        <v>86</v>
      </c>
      <c r="J4092">
        <v>180</v>
      </c>
      <c r="K4092">
        <v>300</v>
      </c>
      <c r="L4092">
        <v>312</v>
      </c>
      <c r="M4092">
        <v>3</v>
      </c>
      <c r="N4092" s="2">
        <v>43434</v>
      </c>
      <c r="O4092" t="str">
        <f>VLOOKUP(L4092,Location!$A$1:$D$157,2,FALSE)</f>
        <v>Illinois</v>
      </c>
      <c r="P4092" t="str">
        <f>VLOOKUP(L4092,Location!$A$1:$D$157,3,FALSE)</f>
        <v>Central</v>
      </c>
      <c r="Q4092" t="str">
        <f>VLOOKUP(L4092,Location!$A$1:$D$157,4,FALSE)</f>
        <v>Major Market</v>
      </c>
      <c r="R4092" t="str">
        <f>VLOOKUP(M4092,Product!$A$1:$D$14,2,FALSE)</f>
        <v>Decaf Irish Cream</v>
      </c>
      <c r="S4092" t="str">
        <f>VLOOKUP(M4092,Product!$A$1:$D$14,3,FALSE)</f>
        <v>Coffee</v>
      </c>
      <c r="T4092" t="str">
        <f>VLOOKUP(M4092,Product!$A$1:$D$14,4,FALSE)</f>
        <v>Decaf</v>
      </c>
    </row>
    <row r="4093" spans="1:20" x14ac:dyDescent="0.3">
      <c r="A4093">
        <v>321</v>
      </c>
      <c r="B4093">
        <v>329</v>
      </c>
      <c r="C4093">
        <v>614</v>
      </c>
      <c r="D4093">
        <v>257</v>
      </c>
      <c r="E4093">
        <v>113</v>
      </c>
      <c r="F4093">
        <v>81</v>
      </c>
      <c r="G4093">
        <v>1744</v>
      </c>
      <c r="H4093">
        <v>200</v>
      </c>
      <c r="I4093">
        <v>191</v>
      </c>
      <c r="J4093">
        <v>300</v>
      </c>
      <c r="K4093">
        <v>530</v>
      </c>
      <c r="L4093">
        <v>515</v>
      </c>
      <c r="M4093">
        <v>8</v>
      </c>
      <c r="N4093" s="2">
        <v>43434</v>
      </c>
      <c r="O4093" t="str">
        <f>VLOOKUP(L4093,Location!$A$1:$D$157,2,FALSE)</f>
        <v>Iowa</v>
      </c>
      <c r="P4093" t="str">
        <f>VLOOKUP(L4093,Location!$A$1:$D$157,3,FALSE)</f>
        <v>Central</v>
      </c>
      <c r="Q4093" t="str">
        <f>VLOOKUP(L4093,Location!$A$1:$D$157,4,FALSE)</f>
        <v>Small Market</v>
      </c>
      <c r="R4093" t="str">
        <f>VLOOKUP(M4093,Product!$A$1:$D$14,2,FALSE)</f>
        <v>Chamomile</v>
      </c>
      <c r="S4093" t="str">
        <f>VLOOKUP(M4093,Product!$A$1:$D$14,3,FALSE)</f>
        <v>Herbal Tea</v>
      </c>
      <c r="T4093" t="str">
        <f>VLOOKUP(M4093,Product!$A$1:$D$14,4,FALSE)</f>
        <v>Decaf</v>
      </c>
    </row>
    <row r="4094" spans="1:20" x14ac:dyDescent="0.3">
      <c r="A4094">
        <v>183</v>
      </c>
      <c r="B4094">
        <v>185</v>
      </c>
      <c r="C4094">
        <v>332</v>
      </c>
      <c r="D4094">
        <v>125</v>
      </c>
      <c r="E4094">
        <v>62</v>
      </c>
      <c r="F4094">
        <v>40</v>
      </c>
      <c r="G4094">
        <v>830</v>
      </c>
      <c r="H4094">
        <v>120</v>
      </c>
      <c r="I4094">
        <v>175</v>
      </c>
      <c r="J4094">
        <v>170</v>
      </c>
      <c r="K4094">
        <v>290</v>
      </c>
      <c r="L4094">
        <v>515</v>
      </c>
      <c r="M4094">
        <v>9</v>
      </c>
      <c r="N4094" s="2">
        <v>43434</v>
      </c>
      <c r="O4094" t="str">
        <f>VLOOKUP(L4094,Location!$A$1:$D$157,2,FALSE)</f>
        <v>Iowa</v>
      </c>
      <c r="P4094" t="str">
        <f>VLOOKUP(L4094,Location!$A$1:$D$157,3,FALSE)</f>
        <v>Central</v>
      </c>
      <c r="Q4094" t="str">
        <f>VLOOKUP(L4094,Location!$A$1:$D$157,4,FALSE)</f>
        <v>Small Market</v>
      </c>
      <c r="R4094" t="str">
        <f>VLOOKUP(M4094,Product!$A$1:$D$14,2,FALSE)</f>
        <v>Lemon</v>
      </c>
      <c r="S4094" t="str">
        <f>VLOOKUP(M4094,Product!$A$1:$D$14,3,FALSE)</f>
        <v>Herbal Tea</v>
      </c>
      <c r="T4094" t="str">
        <f>VLOOKUP(M4094,Product!$A$1:$D$14,4,FALSE)</f>
        <v>Decaf</v>
      </c>
    </row>
    <row r="4095" spans="1:20" x14ac:dyDescent="0.3">
      <c r="A4095">
        <v>232</v>
      </c>
      <c r="B4095">
        <v>251</v>
      </c>
      <c r="C4095">
        <v>534</v>
      </c>
      <c r="D4095">
        <v>252</v>
      </c>
      <c r="E4095">
        <v>95</v>
      </c>
      <c r="F4095">
        <v>70</v>
      </c>
      <c r="G4095">
        <v>1820</v>
      </c>
      <c r="H4095">
        <v>120</v>
      </c>
      <c r="I4095">
        <v>175</v>
      </c>
      <c r="J4095">
        <v>200</v>
      </c>
      <c r="K4095">
        <v>410</v>
      </c>
      <c r="L4095">
        <v>641</v>
      </c>
      <c r="M4095">
        <v>11</v>
      </c>
      <c r="N4095" s="2">
        <v>43434</v>
      </c>
      <c r="O4095" t="str">
        <f>VLOOKUP(L4095,Location!$A$1:$D$157,2,FALSE)</f>
        <v>Iowa</v>
      </c>
      <c r="P4095" t="str">
        <f>VLOOKUP(L4095,Location!$A$1:$D$157,3,FALSE)</f>
        <v>Central</v>
      </c>
      <c r="Q4095" t="str">
        <f>VLOOKUP(L4095,Location!$A$1:$D$157,4,FALSE)</f>
        <v>Small Market</v>
      </c>
      <c r="R4095" t="str">
        <f>VLOOKUP(M4095,Product!$A$1:$D$14,2,FALSE)</f>
        <v>Darjeeling</v>
      </c>
      <c r="S4095" t="str">
        <f>VLOOKUP(M4095,Product!$A$1:$D$14,3,FALSE)</f>
        <v>Tea</v>
      </c>
      <c r="T4095" t="str">
        <f>VLOOKUP(M4095,Product!$A$1:$D$14,4,FALSE)</f>
        <v>Regular</v>
      </c>
    </row>
    <row r="4096" spans="1:20" x14ac:dyDescent="0.3">
      <c r="A4096">
        <v>321</v>
      </c>
      <c r="B4096">
        <v>360</v>
      </c>
      <c r="C4096">
        <v>697</v>
      </c>
      <c r="D4096">
        <v>323</v>
      </c>
      <c r="E4096">
        <v>144</v>
      </c>
      <c r="F4096">
        <v>111</v>
      </c>
      <c r="G4096">
        <v>1838</v>
      </c>
      <c r="H4096">
        <v>170</v>
      </c>
      <c r="I4096">
        <v>244</v>
      </c>
      <c r="J4096">
        <v>300</v>
      </c>
      <c r="K4096">
        <v>540</v>
      </c>
      <c r="L4096">
        <v>563</v>
      </c>
      <c r="M4096">
        <v>12</v>
      </c>
      <c r="N4096" s="2">
        <v>43434</v>
      </c>
      <c r="O4096" t="str">
        <f>VLOOKUP(L4096,Location!$A$1:$D$157,2,FALSE)</f>
        <v>Iowa</v>
      </c>
      <c r="P4096" t="str">
        <f>VLOOKUP(L4096,Location!$A$1:$D$157,3,FALSE)</f>
        <v>Central</v>
      </c>
      <c r="Q4096" t="str">
        <f>VLOOKUP(L4096,Location!$A$1:$D$157,4,FALSE)</f>
        <v>Small Market</v>
      </c>
      <c r="R4096" t="str">
        <f>VLOOKUP(M4096,Product!$A$1:$D$14,2,FALSE)</f>
        <v>Earl Grey</v>
      </c>
      <c r="S4096" t="str">
        <f>VLOOKUP(M4096,Product!$A$1:$D$14,3,FALSE)</f>
        <v>Tea</v>
      </c>
      <c r="T4096" t="str">
        <f>VLOOKUP(M4096,Product!$A$1:$D$14,4,FALSE)</f>
        <v>Regular</v>
      </c>
    </row>
    <row r="4097" spans="1:20" x14ac:dyDescent="0.3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s="2">
        <v>43434</v>
      </c>
      <c r="O4097" t="str">
        <f>VLOOKUP(L4097,Location!$A$1:$D$157,2,FALSE)</f>
        <v>Iowa</v>
      </c>
      <c r="P4097" t="str">
        <f>VLOOKUP(L4097,Location!$A$1:$D$157,3,FALSE)</f>
        <v>Central</v>
      </c>
      <c r="Q4097" t="str">
        <f>VLOOKUP(L4097,Location!$A$1:$D$157,4,FALSE)</f>
        <v>Small Market</v>
      </c>
      <c r="R4097" t="str">
        <f>VLOOKUP(M4097,Product!$A$1:$D$14,2,FALSE)</f>
        <v>Caffe Mocha</v>
      </c>
      <c r="S4097" t="str">
        <f>VLOOKUP(M4097,Product!$A$1:$D$14,3,FALSE)</f>
        <v>Espresso</v>
      </c>
      <c r="T4097" t="str">
        <f>VLOOKUP(M4097,Product!$A$1:$D$14,4,FALSE)</f>
        <v>Regular</v>
      </c>
    </row>
    <row r="4098" spans="1:20" x14ac:dyDescent="0.3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s="2">
        <v>43434</v>
      </c>
      <c r="O4098" t="str">
        <f>VLOOKUP(L4098,Location!$A$1:$D$157,2,FALSE)</f>
        <v>Iowa</v>
      </c>
      <c r="P4098" t="str">
        <f>VLOOKUP(L4098,Location!$A$1:$D$157,3,FALSE)</f>
        <v>Central</v>
      </c>
      <c r="Q4098" t="str">
        <f>VLOOKUP(L4098,Location!$A$1:$D$157,4,FALSE)</f>
        <v>Small Market</v>
      </c>
      <c r="R4098" t="str">
        <f>VLOOKUP(M4098,Product!$A$1:$D$14,2,FALSE)</f>
        <v>Decaf Espresso</v>
      </c>
      <c r="S4098" t="str">
        <f>VLOOKUP(M4098,Product!$A$1:$D$14,3,FALSE)</f>
        <v>Espresso</v>
      </c>
      <c r="T4098" t="str">
        <f>VLOOKUP(M4098,Product!$A$1:$D$14,4,FALSE)</f>
        <v>Decaf</v>
      </c>
    </row>
    <row r="4099" spans="1:20" x14ac:dyDescent="0.3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s="2">
        <v>43434</v>
      </c>
      <c r="O4099" t="str">
        <f>VLOOKUP(L4099,Location!$A$1:$D$157,2,FALSE)</f>
        <v>Iowa</v>
      </c>
      <c r="P4099" t="str">
        <f>VLOOKUP(L4099,Location!$A$1:$D$157,3,FALSE)</f>
        <v>Central</v>
      </c>
      <c r="Q4099" t="str">
        <f>VLOOKUP(L4099,Location!$A$1:$D$157,4,FALSE)</f>
        <v>Small Market</v>
      </c>
      <c r="R4099" t="str">
        <f>VLOOKUP(M4099,Product!$A$1:$D$14,2,FALSE)</f>
        <v>Amaretto</v>
      </c>
      <c r="S4099" t="str">
        <f>VLOOKUP(M4099,Product!$A$1:$D$14,3,FALSE)</f>
        <v>Coffee</v>
      </c>
      <c r="T4099" t="str">
        <f>VLOOKUP(M4099,Product!$A$1:$D$14,4,FALSE)</f>
        <v>Regular</v>
      </c>
    </row>
    <row r="4100" spans="1:20" x14ac:dyDescent="0.3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s="2">
        <v>43434</v>
      </c>
      <c r="O4100" t="str">
        <f>VLOOKUP(L4100,Location!$A$1:$D$157,2,FALSE)</f>
        <v>Iowa</v>
      </c>
      <c r="P4100" t="str">
        <f>VLOOKUP(L4100,Location!$A$1:$D$157,3,FALSE)</f>
        <v>Central</v>
      </c>
      <c r="Q4100" t="str">
        <f>VLOOKUP(L4100,Location!$A$1:$D$157,4,FALSE)</f>
        <v>Small Market</v>
      </c>
      <c r="R4100" t="str">
        <f>VLOOKUP(M4100,Product!$A$1:$D$14,2,FALSE)</f>
        <v>Columbian</v>
      </c>
      <c r="S4100" t="str">
        <f>VLOOKUP(M4100,Product!$A$1:$D$14,3,FALSE)</f>
        <v>Coffee</v>
      </c>
      <c r="T4100" t="str">
        <f>VLOOKUP(M4100,Product!$A$1:$D$14,4,FALSE)</f>
        <v>Regular</v>
      </c>
    </row>
    <row r="4101" spans="1:20" x14ac:dyDescent="0.3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s="2">
        <v>43434</v>
      </c>
      <c r="O4101" t="str">
        <f>VLOOKUP(L4101,Location!$A$1:$D$157,2,FALSE)</f>
        <v>Iowa</v>
      </c>
      <c r="P4101" t="str">
        <f>VLOOKUP(L4101,Location!$A$1:$D$157,3,FALSE)</f>
        <v>Central</v>
      </c>
      <c r="Q4101" t="str">
        <f>VLOOKUP(L4101,Location!$A$1:$D$157,4,FALSE)</f>
        <v>Small Market</v>
      </c>
      <c r="R4101" t="str">
        <f>VLOOKUP(M4101,Product!$A$1:$D$14,2,FALSE)</f>
        <v>Decaf Irish Cream</v>
      </c>
      <c r="S4101" t="str">
        <f>VLOOKUP(M4101,Product!$A$1:$D$14,3,FALSE)</f>
        <v>Coffee</v>
      </c>
      <c r="T4101" t="str">
        <f>VLOOKUP(M4101,Product!$A$1:$D$14,4,FALSE)</f>
        <v>Decaf</v>
      </c>
    </row>
    <row r="4102" spans="1:20" x14ac:dyDescent="0.3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s="2">
        <v>43434</v>
      </c>
      <c r="O4102" t="str">
        <f>VLOOKUP(L4102,Location!$A$1:$D$157,2,FALSE)</f>
        <v>Missouri</v>
      </c>
      <c r="P4102" t="str">
        <f>VLOOKUP(L4102,Location!$A$1:$D$157,3,FALSE)</f>
        <v>Central</v>
      </c>
      <c r="Q4102" t="str">
        <f>VLOOKUP(L4102,Location!$A$1:$D$157,4,FALSE)</f>
        <v>Small Market</v>
      </c>
      <c r="R4102" t="str">
        <f>VLOOKUP(M4102,Product!$A$1:$D$14,2,FALSE)</f>
        <v>Chamomile</v>
      </c>
      <c r="S4102" t="str">
        <f>VLOOKUP(M4102,Product!$A$1:$D$14,3,FALSE)</f>
        <v>Herbal Tea</v>
      </c>
      <c r="T4102" t="str">
        <f>VLOOKUP(M4102,Product!$A$1:$D$14,4,FALSE)</f>
        <v>Decaf</v>
      </c>
    </row>
    <row r="4103" spans="1:20" x14ac:dyDescent="0.3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s="2">
        <v>43434</v>
      </c>
      <c r="O4103" t="str">
        <f>VLOOKUP(L4103,Location!$A$1:$D$157,2,FALSE)</f>
        <v>Missouri</v>
      </c>
      <c r="P4103" t="str">
        <f>VLOOKUP(L4103,Location!$A$1:$D$157,3,FALSE)</f>
        <v>Central</v>
      </c>
      <c r="Q4103" t="str">
        <f>VLOOKUP(L4103,Location!$A$1:$D$157,4,FALSE)</f>
        <v>Small Market</v>
      </c>
      <c r="R4103" t="str">
        <f>VLOOKUP(M4103,Product!$A$1:$D$14,2,FALSE)</f>
        <v>Lemon</v>
      </c>
      <c r="S4103" t="str">
        <f>VLOOKUP(M4103,Product!$A$1:$D$14,3,FALSE)</f>
        <v>Herbal Tea</v>
      </c>
      <c r="T4103" t="str">
        <f>VLOOKUP(M4103,Product!$A$1:$D$14,4,FALSE)</f>
        <v>Decaf</v>
      </c>
    </row>
    <row r="4104" spans="1:20" x14ac:dyDescent="0.3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s="2">
        <v>43434</v>
      </c>
      <c r="O4104" t="str">
        <f>VLOOKUP(L4104,Location!$A$1:$D$157,2,FALSE)</f>
        <v>Missouri</v>
      </c>
      <c r="P4104" t="str">
        <f>VLOOKUP(L4104,Location!$A$1:$D$157,3,FALSE)</f>
        <v>Central</v>
      </c>
      <c r="Q4104" t="str">
        <f>VLOOKUP(L4104,Location!$A$1:$D$157,4,FALSE)</f>
        <v>Small Market</v>
      </c>
      <c r="R4104" t="str">
        <f>VLOOKUP(M4104,Product!$A$1:$D$14,2,FALSE)</f>
        <v>Darjeeling</v>
      </c>
      <c r="S4104" t="str">
        <f>VLOOKUP(M4104,Product!$A$1:$D$14,3,FALSE)</f>
        <v>Tea</v>
      </c>
      <c r="T4104" t="str">
        <f>VLOOKUP(M4104,Product!$A$1:$D$14,4,FALSE)</f>
        <v>Regular</v>
      </c>
    </row>
    <row r="4105" spans="1:20" x14ac:dyDescent="0.3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2">
        <v>43434</v>
      </c>
      <c r="O4105" t="str">
        <f>VLOOKUP(L4105,Location!$A$1:$D$157,2,FALSE)</f>
        <v>Missouri</v>
      </c>
      <c r="P4105" t="str">
        <f>VLOOKUP(L4105,Location!$A$1:$D$157,3,FALSE)</f>
        <v>Central</v>
      </c>
      <c r="Q4105" t="str">
        <f>VLOOKUP(L4105,Location!$A$1:$D$157,4,FALSE)</f>
        <v>Small Market</v>
      </c>
      <c r="R4105" t="str">
        <f>VLOOKUP(M4105,Product!$A$1:$D$14,2,FALSE)</f>
        <v>Earl Grey</v>
      </c>
      <c r="S4105" t="str">
        <f>VLOOKUP(M4105,Product!$A$1:$D$14,3,FALSE)</f>
        <v>Tea</v>
      </c>
      <c r="T4105" t="str">
        <f>VLOOKUP(M4105,Product!$A$1:$D$14,4,FALSE)</f>
        <v>Regular</v>
      </c>
    </row>
    <row r="4106" spans="1:20" x14ac:dyDescent="0.3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s="2">
        <v>43434</v>
      </c>
      <c r="O4106" t="str">
        <f>VLOOKUP(L4106,Location!$A$1:$D$157,2,FALSE)</f>
        <v>Missouri</v>
      </c>
      <c r="P4106" t="str">
        <f>VLOOKUP(L4106,Location!$A$1:$D$157,3,FALSE)</f>
        <v>Central</v>
      </c>
      <c r="Q4106" t="str">
        <f>VLOOKUP(L4106,Location!$A$1:$D$157,4,FALSE)</f>
        <v>Small Market</v>
      </c>
      <c r="R4106" t="str">
        <f>VLOOKUP(M4106,Product!$A$1:$D$14,2,FALSE)</f>
        <v>Green Tea</v>
      </c>
      <c r="S4106" t="str">
        <f>VLOOKUP(M4106,Product!$A$1:$D$14,3,FALSE)</f>
        <v>Tea</v>
      </c>
      <c r="T4106" t="str">
        <f>VLOOKUP(M4106,Product!$A$1:$D$14,4,FALSE)</f>
        <v>Regular</v>
      </c>
    </row>
    <row r="4107" spans="1:20" x14ac:dyDescent="0.3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2">
        <v>43434</v>
      </c>
      <c r="O4107" t="str">
        <f>VLOOKUP(L4107,Location!$A$1:$D$157,2,FALSE)</f>
        <v>Missouri</v>
      </c>
      <c r="P4107" t="str">
        <f>VLOOKUP(L4107,Location!$A$1:$D$157,3,FALSE)</f>
        <v>Central</v>
      </c>
      <c r="Q4107" t="str">
        <f>VLOOKUP(L4107,Location!$A$1:$D$157,4,FALSE)</f>
        <v>Small Market</v>
      </c>
      <c r="R4107" t="str">
        <f>VLOOKUP(M4107,Product!$A$1:$D$14,2,FALSE)</f>
        <v>Caffe Mocha</v>
      </c>
      <c r="S4107" t="str">
        <f>VLOOKUP(M4107,Product!$A$1:$D$14,3,FALSE)</f>
        <v>Espresso</v>
      </c>
      <c r="T4107" t="str">
        <f>VLOOKUP(M4107,Product!$A$1:$D$14,4,FALSE)</f>
        <v>Regular</v>
      </c>
    </row>
    <row r="4108" spans="1:20" x14ac:dyDescent="0.3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s="2">
        <v>43434</v>
      </c>
      <c r="O4108" t="str">
        <f>VLOOKUP(L4108,Location!$A$1:$D$157,2,FALSE)</f>
        <v>Missouri</v>
      </c>
      <c r="P4108" t="str">
        <f>VLOOKUP(L4108,Location!$A$1:$D$157,3,FALSE)</f>
        <v>Central</v>
      </c>
      <c r="Q4108" t="str">
        <f>VLOOKUP(L4108,Location!$A$1:$D$157,4,FALSE)</f>
        <v>Small Market</v>
      </c>
      <c r="R4108" t="str">
        <f>VLOOKUP(M4108,Product!$A$1:$D$14,2,FALSE)</f>
        <v>Decaf Espresso</v>
      </c>
      <c r="S4108" t="str">
        <f>VLOOKUP(M4108,Product!$A$1:$D$14,3,FALSE)</f>
        <v>Espresso</v>
      </c>
      <c r="T4108" t="str">
        <f>VLOOKUP(M4108,Product!$A$1:$D$14,4,FALSE)</f>
        <v>Decaf</v>
      </c>
    </row>
    <row r="4109" spans="1:20" x14ac:dyDescent="0.3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s="2">
        <v>43434</v>
      </c>
      <c r="O4109" t="str">
        <f>VLOOKUP(L4109,Location!$A$1:$D$157,2,FALSE)</f>
        <v>Missouri</v>
      </c>
      <c r="P4109" t="str">
        <f>VLOOKUP(L4109,Location!$A$1:$D$157,3,FALSE)</f>
        <v>Central</v>
      </c>
      <c r="Q4109" t="str">
        <f>VLOOKUP(L4109,Location!$A$1:$D$157,4,FALSE)</f>
        <v>Small Market</v>
      </c>
      <c r="R4109" t="str">
        <f>VLOOKUP(M4109,Product!$A$1:$D$14,2,FALSE)</f>
        <v>Columbian</v>
      </c>
      <c r="S4109" t="str">
        <f>VLOOKUP(M4109,Product!$A$1:$D$14,3,FALSE)</f>
        <v>Coffee</v>
      </c>
      <c r="T4109" t="str">
        <f>VLOOKUP(M4109,Product!$A$1:$D$14,4,FALSE)</f>
        <v>Regular</v>
      </c>
    </row>
    <row r="4110" spans="1:20" x14ac:dyDescent="0.3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s="2">
        <v>43434</v>
      </c>
      <c r="O4110" t="str">
        <f>VLOOKUP(L4110,Location!$A$1:$D$157,2,FALSE)</f>
        <v>Missouri</v>
      </c>
      <c r="P4110" t="str">
        <f>VLOOKUP(L4110,Location!$A$1:$D$157,3,FALSE)</f>
        <v>Central</v>
      </c>
      <c r="Q4110" t="str">
        <f>VLOOKUP(L4110,Location!$A$1:$D$157,4,FALSE)</f>
        <v>Small Market</v>
      </c>
      <c r="R4110" t="str">
        <f>VLOOKUP(M4110,Product!$A$1:$D$14,2,FALSE)</f>
        <v>Decaf Irish Cream</v>
      </c>
      <c r="S4110" t="str">
        <f>VLOOKUP(M4110,Product!$A$1:$D$14,3,FALSE)</f>
        <v>Coffee</v>
      </c>
      <c r="T4110" t="str">
        <f>VLOOKUP(M4110,Product!$A$1:$D$14,4,FALSE)</f>
        <v>Decaf</v>
      </c>
    </row>
    <row r="4111" spans="1:20" x14ac:dyDescent="0.3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s="2">
        <v>43434</v>
      </c>
      <c r="O4111" t="str">
        <f>VLOOKUP(L4111,Location!$A$1:$D$157,2,FALSE)</f>
        <v>Ohio</v>
      </c>
      <c r="P4111" t="str">
        <f>VLOOKUP(L4111,Location!$A$1:$D$157,3,FALSE)</f>
        <v>Central</v>
      </c>
      <c r="Q4111" t="str">
        <f>VLOOKUP(L4111,Location!$A$1:$D$157,4,FALSE)</f>
        <v>Major Market</v>
      </c>
      <c r="R4111" t="str">
        <f>VLOOKUP(M4111,Product!$A$1:$D$14,2,FALSE)</f>
        <v>Chamomile</v>
      </c>
      <c r="S4111" t="str">
        <f>VLOOKUP(M4111,Product!$A$1:$D$14,3,FALSE)</f>
        <v>Herbal Tea</v>
      </c>
      <c r="T4111" t="str">
        <f>VLOOKUP(M4111,Product!$A$1:$D$14,4,FALSE)</f>
        <v>Decaf</v>
      </c>
    </row>
    <row r="4112" spans="1:20" x14ac:dyDescent="0.3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s="2">
        <v>43434</v>
      </c>
      <c r="O4112" t="str">
        <f>VLOOKUP(L4112,Location!$A$1:$D$157,2,FALSE)</f>
        <v>Ohio</v>
      </c>
      <c r="P4112" t="str">
        <f>VLOOKUP(L4112,Location!$A$1:$D$157,3,FALSE)</f>
        <v>Central</v>
      </c>
      <c r="Q4112" t="str">
        <f>VLOOKUP(L4112,Location!$A$1:$D$157,4,FALSE)</f>
        <v>Major Market</v>
      </c>
      <c r="R4112" t="str">
        <f>VLOOKUP(M4112,Product!$A$1:$D$14,2,FALSE)</f>
        <v>Lemon</v>
      </c>
      <c r="S4112" t="str">
        <f>VLOOKUP(M4112,Product!$A$1:$D$14,3,FALSE)</f>
        <v>Herbal Tea</v>
      </c>
      <c r="T4112" t="str">
        <f>VLOOKUP(M4112,Product!$A$1:$D$14,4,FALSE)</f>
        <v>Decaf</v>
      </c>
    </row>
    <row r="4113" spans="1:20" x14ac:dyDescent="0.3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s="2">
        <v>43434</v>
      </c>
      <c r="O4113" t="str">
        <f>VLOOKUP(L4113,Location!$A$1:$D$157,2,FALSE)</f>
        <v>Ohio</v>
      </c>
      <c r="P4113" t="str">
        <f>VLOOKUP(L4113,Location!$A$1:$D$157,3,FALSE)</f>
        <v>Central</v>
      </c>
      <c r="Q4113" t="str">
        <f>VLOOKUP(L4113,Location!$A$1:$D$157,4,FALSE)</f>
        <v>Major Market</v>
      </c>
      <c r="R4113" t="str">
        <f>VLOOKUP(M4113,Product!$A$1:$D$14,2,FALSE)</f>
        <v>Darjeeling</v>
      </c>
      <c r="S4113" t="str">
        <f>VLOOKUP(M4113,Product!$A$1:$D$14,3,FALSE)</f>
        <v>Tea</v>
      </c>
      <c r="T4113" t="str">
        <f>VLOOKUP(M4113,Product!$A$1:$D$14,4,FALSE)</f>
        <v>Regular</v>
      </c>
    </row>
    <row r="4114" spans="1:20" x14ac:dyDescent="0.3">
      <c r="A4114">
        <v>180</v>
      </c>
      <c r="B4114">
        <v>186</v>
      </c>
      <c r="C4114">
        <v>341</v>
      </c>
      <c r="D4114">
        <v>76</v>
      </c>
      <c r="E4114">
        <v>65</v>
      </c>
      <c r="F4114">
        <v>41</v>
      </c>
      <c r="G4114">
        <v>690</v>
      </c>
      <c r="H4114">
        <v>90</v>
      </c>
      <c r="I4114">
        <v>96</v>
      </c>
      <c r="J4114">
        <v>150</v>
      </c>
      <c r="K4114">
        <v>260</v>
      </c>
      <c r="L4114">
        <v>513</v>
      </c>
      <c r="M4114">
        <v>12</v>
      </c>
      <c r="N4114" s="2">
        <v>43434</v>
      </c>
      <c r="O4114" t="str">
        <f>VLOOKUP(L4114,Location!$A$1:$D$157,2,FALSE)</f>
        <v>Ohio</v>
      </c>
      <c r="P4114" t="str">
        <f>VLOOKUP(L4114,Location!$A$1:$D$157,3,FALSE)</f>
        <v>Central</v>
      </c>
      <c r="Q4114" t="str">
        <f>VLOOKUP(L4114,Location!$A$1:$D$157,4,FALSE)</f>
        <v>Major Market</v>
      </c>
      <c r="R4114" t="str">
        <f>VLOOKUP(M4114,Product!$A$1:$D$14,2,FALSE)</f>
        <v>Earl Grey</v>
      </c>
      <c r="S4114" t="str">
        <f>VLOOKUP(M4114,Product!$A$1:$D$14,3,FALSE)</f>
        <v>Tea</v>
      </c>
      <c r="T4114" t="str">
        <f>VLOOKUP(M4114,Product!$A$1:$D$14,4,FALSE)</f>
        <v>Regular</v>
      </c>
    </row>
    <row r="4115" spans="1:20" x14ac:dyDescent="0.3">
      <c r="A4115">
        <v>129</v>
      </c>
      <c r="B4115">
        <v>153</v>
      </c>
      <c r="C4115">
        <v>326</v>
      </c>
      <c r="D4115">
        <v>114</v>
      </c>
      <c r="E4115">
        <v>66</v>
      </c>
      <c r="F4115">
        <v>42</v>
      </c>
      <c r="G4115">
        <v>1319</v>
      </c>
      <c r="H4115">
        <v>140</v>
      </c>
      <c r="I4115">
        <v>193</v>
      </c>
      <c r="J4115">
        <v>200</v>
      </c>
      <c r="K4115">
        <v>390</v>
      </c>
      <c r="L4115">
        <v>937</v>
      </c>
      <c r="M4115">
        <v>5</v>
      </c>
      <c r="N4115" s="2">
        <v>43434</v>
      </c>
      <c r="O4115" t="str">
        <f>VLOOKUP(L4115,Location!$A$1:$D$157,2,FALSE)</f>
        <v>Ohio</v>
      </c>
      <c r="P4115" t="str">
        <f>VLOOKUP(L4115,Location!$A$1:$D$157,3,FALSE)</f>
        <v>Central</v>
      </c>
      <c r="Q4115" t="str">
        <f>VLOOKUP(L4115,Location!$A$1:$D$157,4,FALSE)</f>
        <v>Major Market</v>
      </c>
      <c r="R4115" t="str">
        <f>VLOOKUP(M4115,Product!$A$1:$D$14,2,FALSE)</f>
        <v>Caffe Mocha</v>
      </c>
      <c r="S4115" t="str">
        <f>VLOOKUP(M4115,Product!$A$1:$D$14,3,FALSE)</f>
        <v>Espresso</v>
      </c>
      <c r="T4115" t="str">
        <f>VLOOKUP(M4115,Product!$A$1:$D$14,4,FALSE)</f>
        <v>Regular</v>
      </c>
    </row>
    <row r="4116" spans="1:20" x14ac:dyDescent="0.3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s="2">
        <v>43434</v>
      </c>
      <c r="O4116" t="str">
        <f>VLOOKUP(L4116,Location!$A$1:$D$157,2,FALSE)</f>
        <v>Ohio</v>
      </c>
      <c r="P4116" t="str">
        <f>VLOOKUP(L4116,Location!$A$1:$D$157,3,FALSE)</f>
        <v>Central</v>
      </c>
      <c r="Q4116" t="str">
        <f>VLOOKUP(L4116,Location!$A$1:$D$157,4,FALSE)</f>
        <v>Major Market</v>
      </c>
      <c r="R4116" t="str">
        <f>VLOOKUP(M4116,Product!$A$1:$D$14,2,FALSE)</f>
        <v>Decaf Espresso</v>
      </c>
      <c r="S4116" t="str">
        <f>VLOOKUP(M4116,Product!$A$1:$D$14,3,FALSE)</f>
        <v>Espresso</v>
      </c>
      <c r="T4116" t="str">
        <f>VLOOKUP(M4116,Product!$A$1:$D$14,4,FALSE)</f>
        <v>Decaf</v>
      </c>
    </row>
    <row r="4117" spans="1:20" x14ac:dyDescent="0.3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s="2">
        <v>43434</v>
      </c>
      <c r="O4117" t="str">
        <f>VLOOKUP(L4117,Location!$A$1:$D$157,2,FALSE)</f>
        <v>Ohio</v>
      </c>
      <c r="P4117" t="str">
        <f>VLOOKUP(L4117,Location!$A$1:$D$157,3,FALSE)</f>
        <v>Central</v>
      </c>
      <c r="Q4117" t="str">
        <f>VLOOKUP(L4117,Location!$A$1:$D$157,4,FALSE)</f>
        <v>Major Market</v>
      </c>
      <c r="R4117" t="str">
        <f>VLOOKUP(M4117,Product!$A$1:$D$14,2,FALSE)</f>
        <v>Amaretto</v>
      </c>
      <c r="S4117" t="str">
        <f>VLOOKUP(M4117,Product!$A$1:$D$14,3,FALSE)</f>
        <v>Coffee</v>
      </c>
      <c r="T4117" t="str">
        <f>VLOOKUP(M4117,Product!$A$1:$D$14,4,FALSE)</f>
        <v>Regular</v>
      </c>
    </row>
    <row r="4118" spans="1:20" x14ac:dyDescent="0.3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s="2">
        <v>43434</v>
      </c>
      <c r="O4118" t="str">
        <f>VLOOKUP(L4118,Location!$A$1:$D$157,2,FALSE)</f>
        <v>Ohio</v>
      </c>
      <c r="P4118" t="str">
        <f>VLOOKUP(L4118,Location!$A$1:$D$157,3,FALSE)</f>
        <v>Central</v>
      </c>
      <c r="Q4118" t="str">
        <f>VLOOKUP(L4118,Location!$A$1:$D$157,4,FALSE)</f>
        <v>Major Market</v>
      </c>
      <c r="R4118" t="str">
        <f>VLOOKUP(M4118,Product!$A$1:$D$14,2,FALSE)</f>
        <v>Columbian</v>
      </c>
      <c r="S4118" t="str">
        <f>VLOOKUP(M4118,Product!$A$1:$D$14,3,FALSE)</f>
        <v>Coffee</v>
      </c>
      <c r="T4118" t="str">
        <f>VLOOKUP(M4118,Product!$A$1:$D$14,4,FALSE)</f>
        <v>Regular</v>
      </c>
    </row>
    <row r="4119" spans="1:20" x14ac:dyDescent="0.3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s="2">
        <v>43434</v>
      </c>
      <c r="O4119" t="str">
        <f>VLOOKUP(L4119,Location!$A$1:$D$157,2,FALSE)</f>
        <v>Ohio</v>
      </c>
      <c r="P4119" t="str">
        <f>VLOOKUP(L4119,Location!$A$1:$D$157,3,FALSE)</f>
        <v>Central</v>
      </c>
      <c r="Q4119" t="str">
        <f>VLOOKUP(L4119,Location!$A$1:$D$157,4,FALSE)</f>
        <v>Major Market</v>
      </c>
      <c r="R4119" t="str">
        <f>VLOOKUP(M4119,Product!$A$1:$D$14,2,FALSE)</f>
        <v>Decaf Irish Cream</v>
      </c>
      <c r="S4119" t="str">
        <f>VLOOKUP(M4119,Product!$A$1:$D$14,3,FALSE)</f>
        <v>Coffee</v>
      </c>
      <c r="T4119" t="str">
        <f>VLOOKUP(M4119,Product!$A$1:$D$14,4,FALSE)</f>
        <v>Decaf</v>
      </c>
    </row>
    <row r="4120" spans="1:20" x14ac:dyDescent="0.3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s="2">
        <v>43434</v>
      </c>
      <c r="O4120" t="str">
        <f>VLOOKUP(L4120,Location!$A$1:$D$157,2,FALSE)</f>
        <v>Wisconsin</v>
      </c>
      <c r="P4120" t="str">
        <f>VLOOKUP(L4120,Location!$A$1:$D$157,3,FALSE)</f>
        <v>Central</v>
      </c>
      <c r="Q4120" t="str">
        <f>VLOOKUP(L4120,Location!$A$1:$D$157,4,FALSE)</f>
        <v>Small Market</v>
      </c>
      <c r="R4120" t="str">
        <f>VLOOKUP(M4120,Product!$A$1:$D$14,2,FALSE)</f>
        <v>Chamomile</v>
      </c>
      <c r="S4120" t="str">
        <f>VLOOKUP(M4120,Product!$A$1:$D$14,3,FALSE)</f>
        <v>Herbal Tea</v>
      </c>
      <c r="T4120" t="str">
        <f>VLOOKUP(M4120,Product!$A$1:$D$14,4,FALSE)</f>
        <v>Decaf</v>
      </c>
    </row>
    <row r="4121" spans="1:20" x14ac:dyDescent="0.3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s="2">
        <v>43434</v>
      </c>
      <c r="O4121" t="str">
        <f>VLOOKUP(L4121,Location!$A$1:$D$157,2,FALSE)</f>
        <v>Wisconsin</v>
      </c>
      <c r="P4121" t="str">
        <f>VLOOKUP(L4121,Location!$A$1:$D$157,3,FALSE)</f>
        <v>Central</v>
      </c>
      <c r="Q4121" t="str">
        <f>VLOOKUP(L4121,Location!$A$1:$D$157,4,FALSE)</f>
        <v>Small Market</v>
      </c>
      <c r="R4121" t="str">
        <f>VLOOKUP(M4121,Product!$A$1:$D$14,2,FALSE)</f>
        <v>Lemon</v>
      </c>
      <c r="S4121" t="str">
        <f>VLOOKUP(M4121,Product!$A$1:$D$14,3,FALSE)</f>
        <v>Herbal Tea</v>
      </c>
      <c r="T4121" t="str">
        <f>VLOOKUP(M4121,Product!$A$1:$D$14,4,FALSE)</f>
        <v>Decaf</v>
      </c>
    </row>
    <row r="4122" spans="1:20" x14ac:dyDescent="0.3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s="2">
        <v>43434</v>
      </c>
      <c r="O4122" t="str">
        <f>VLOOKUP(L4122,Location!$A$1:$D$157,2,FALSE)</f>
        <v>Wisconsin</v>
      </c>
      <c r="P4122" t="str">
        <f>VLOOKUP(L4122,Location!$A$1:$D$157,3,FALSE)</f>
        <v>Central</v>
      </c>
      <c r="Q4122" t="str">
        <f>VLOOKUP(L4122,Location!$A$1:$D$157,4,FALSE)</f>
        <v>Small Market</v>
      </c>
      <c r="R4122" t="str">
        <f>VLOOKUP(M4122,Product!$A$1:$D$14,2,FALSE)</f>
        <v>Darjeeling</v>
      </c>
      <c r="S4122" t="str">
        <f>VLOOKUP(M4122,Product!$A$1:$D$14,3,FALSE)</f>
        <v>Tea</v>
      </c>
      <c r="T4122" t="str">
        <f>VLOOKUP(M4122,Product!$A$1:$D$14,4,FALSE)</f>
        <v>Regular</v>
      </c>
    </row>
    <row r="4123" spans="1:20" x14ac:dyDescent="0.3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s="2">
        <v>43434</v>
      </c>
      <c r="O4123" t="str">
        <f>VLOOKUP(L4123,Location!$A$1:$D$157,2,FALSE)</f>
        <v>Wisconsin</v>
      </c>
      <c r="P4123" t="str">
        <f>VLOOKUP(L4123,Location!$A$1:$D$157,3,FALSE)</f>
        <v>Central</v>
      </c>
      <c r="Q4123" t="str">
        <f>VLOOKUP(L4123,Location!$A$1:$D$157,4,FALSE)</f>
        <v>Small Market</v>
      </c>
      <c r="R4123" t="str">
        <f>VLOOKUP(M4123,Product!$A$1:$D$14,2,FALSE)</f>
        <v>Earl Grey</v>
      </c>
      <c r="S4123" t="str">
        <f>VLOOKUP(M4123,Product!$A$1:$D$14,3,FALSE)</f>
        <v>Tea</v>
      </c>
      <c r="T4123" t="str">
        <f>VLOOKUP(M4123,Product!$A$1:$D$14,4,FALSE)</f>
        <v>Regular</v>
      </c>
    </row>
    <row r="4124" spans="1:20" x14ac:dyDescent="0.3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139</v>
      </c>
      <c r="J4124">
        <v>120</v>
      </c>
      <c r="K4124">
        <v>220</v>
      </c>
      <c r="L4124">
        <v>262</v>
      </c>
      <c r="M4124">
        <v>5</v>
      </c>
      <c r="N4124" s="2">
        <v>43434</v>
      </c>
      <c r="O4124" t="str">
        <f>VLOOKUP(L4124,Location!$A$1:$D$157,2,FALSE)</f>
        <v>Wisconsin</v>
      </c>
      <c r="P4124" t="str">
        <f>VLOOKUP(L4124,Location!$A$1:$D$157,3,FALSE)</f>
        <v>Central</v>
      </c>
      <c r="Q4124" t="str">
        <f>VLOOKUP(L4124,Location!$A$1:$D$157,4,FALSE)</f>
        <v>Small Market</v>
      </c>
      <c r="R4124" t="str">
        <f>VLOOKUP(M4124,Product!$A$1:$D$14,2,FALSE)</f>
        <v>Caffe Mocha</v>
      </c>
      <c r="S4124" t="str">
        <f>VLOOKUP(M4124,Product!$A$1:$D$14,3,FALSE)</f>
        <v>Espresso</v>
      </c>
      <c r="T4124" t="str">
        <f>VLOOKUP(M4124,Product!$A$1:$D$14,4,FALSE)</f>
        <v>Regular</v>
      </c>
    </row>
    <row r="4125" spans="1:20" x14ac:dyDescent="0.3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s="2">
        <v>43434</v>
      </c>
      <c r="O4125" t="str">
        <f>VLOOKUP(L4125,Location!$A$1:$D$157,2,FALSE)</f>
        <v>Wisconsin</v>
      </c>
      <c r="P4125" t="str">
        <f>VLOOKUP(L4125,Location!$A$1:$D$157,3,FALSE)</f>
        <v>Central</v>
      </c>
      <c r="Q4125" t="str">
        <f>VLOOKUP(L4125,Location!$A$1:$D$157,4,FALSE)</f>
        <v>Small Market</v>
      </c>
      <c r="R4125" t="str">
        <f>VLOOKUP(M4125,Product!$A$1:$D$14,2,FALSE)</f>
        <v>Decaf Espresso</v>
      </c>
      <c r="S4125" t="str">
        <f>VLOOKUP(M4125,Product!$A$1:$D$14,3,FALSE)</f>
        <v>Espresso</v>
      </c>
      <c r="T4125" t="str">
        <f>VLOOKUP(M4125,Product!$A$1:$D$14,4,FALSE)</f>
        <v>Decaf</v>
      </c>
    </row>
    <row r="4126" spans="1:20" x14ac:dyDescent="0.3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s="2">
        <v>43434</v>
      </c>
      <c r="O4126" t="str">
        <f>VLOOKUP(L4126,Location!$A$1:$D$157,2,FALSE)</f>
        <v>Wisconsin</v>
      </c>
      <c r="P4126" t="str">
        <f>VLOOKUP(L4126,Location!$A$1:$D$157,3,FALSE)</f>
        <v>Central</v>
      </c>
      <c r="Q4126" t="str">
        <f>VLOOKUP(L4126,Location!$A$1:$D$157,4,FALSE)</f>
        <v>Small Market</v>
      </c>
      <c r="R4126" t="str">
        <f>VLOOKUP(M4126,Product!$A$1:$D$14,2,FALSE)</f>
        <v>Amaretto</v>
      </c>
      <c r="S4126" t="str">
        <f>VLOOKUP(M4126,Product!$A$1:$D$14,3,FALSE)</f>
        <v>Coffee</v>
      </c>
      <c r="T4126" t="str">
        <f>VLOOKUP(M4126,Product!$A$1:$D$14,4,FALSE)</f>
        <v>Regular</v>
      </c>
    </row>
    <row r="4127" spans="1:20" x14ac:dyDescent="0.3">
      <c r="A4127">
        <v>30</v>
      </c>
      <c r="B4127">
        <v>145</v>
      </c>
      <c r="C4127">
        <v>266</v>
      </c>
      <c r="D4127">
        <v>88</v>
      </c>
      <c r="E4127">
        <v>125</v>
      </c>
      <c r="F4127">
        <v>95</v>
      </c>
      <c r="G4127">
        <v>716</v>
      </c>
      <c r="H4127">
        <v>30</v>
      </c>
      <c r="I4127">
        <v>89</v>
      </c>
      <c r="J4127">
        <v>140</v>
      </c>
      <c r="K4127">
        <v>240</v>
      </c>
      <c r="L4127">
        <v>262</v>
      </c>
      <c r="M4127">
        <v>2</v>
      </c>
      <c r="N4127" s="2">
        <v>43434</v>
      </c>
      <c r="O4127" t="str">
        <f>VLOOKUP(L4127,Location!$A$1:$D$157,2,FALSE)</f>
        <v>Wisconsin</v>
      </c>
      <c r="P4127" t="str">
        <f>VLOOKUP(L4127,Location!$A$1:$D$157,3,FALSE)</f>
        <v>Central</v>
      </c>
      <c r="Q4127" t="str">
        <f>VLOOKUP(L4127,Location!$A$1:$D$157,4,FALSE)</f>
        <v>Small Market</v>
      </c>
      <c r="R4127" t="str">
        <f>VLOOKUP(M4127,Product!$A$1:$D$14,2,FALSE)</f>
        <v>Columbian</v>
      </c>
      <c r="S4127" t="str">
        <f>VLOOKUP(M4127,Product!$A$1:$D$14,3,FALSE)</f>
        <v>Coffee</v>
      </c>
      <c r="T4127" t="str">
        <f>VLOOKUP(M4127,Product!$A$1:$D$14,4,FALSE)</f>
        <v>Regular</v>
      </c>
    </row>
    <row r="4128" spans="1:20" x14ac:dyDescent="0.3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s="2">
        <v>43434</v>
      </c>
      <c r="O4128" t="str">
        <f>VLOOKUP(L4128,Location!$A$1:$D$157,2,FALSE)</f>
        <v>Wisconsin</v>
      </c>
      <c r="P4128" t="str">
        <f>VLOOKUP(L4128,Location!$A$1:$D$157,3,FALSE)</f>
        <v>Central</v>
      </c>
      <c r="Q4128" t="str">
        <f>VLOOKUP(L4128,Location!$A$1:$D$157,4,FALSE)</f>
        <v>Small Market</v>
      </c>
      <c r="R4128" t="str">
        <f>VLOOKUP(M4128,Product!$A$1:$D$14,2,FALSE)</f>
        <v>Decaf Irish Cream</v>
      </c>
      <c r="S4128" t="str">
        <f>VLOOKUP(M4128,Product!$A$1:$D$14,3,FALSE)</f>
        <v>Coffee</v>
      </c>
      <c r="T4128" t="str">
        <f>VLOOKUP(M4128,Product!$A$1:$D$14,4,FALSE)</f>
        <v>Decaf</v>
      </c>
    </row>
    <row r="4129" spans="1:20" x14ac:dyDescent="0.3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s="2">
        <v>43434</v>
      </c>
      <c r="O4129" t="str">
        <f>VLOOKUP(L4129,Location!$A$1:$D$157,2,FALSE)</f>
        <v>Connecticut</v>
      </c>
      <c r="P4129" t="str">
        <f>VLOOKUP(L4129,Location!$A$1:$D$157,3,FALSE)</f>
        <v>East</v>
      </c>
      <c r="Q4129" t="str">
        <f>VLOOKUP(L4129,Location!$A$1:$D$157,4,FALSE)</f>
        <v>Small Market</v>
      </c>
      <c r="R4129" t="str">
        <f>VLOOKUP(M4129,Product!$A$1:$D$14,2,FALSE)</f>
        <v>Lemon</v>
      </c>
      <c r="S4129" t="str">
        <f>VLOOKUP(M4129,Product!$A$1:$D$14,3,FALSE)</f>
        <v>Herbal Tea</v>
      </c>
      <c r="T4129" t="str">
        <f>VLOOKUP(M4129,Product!$A$1:$D$14,4,FALSE)</f>
        <v>Decaf</v>
      </c>
    </row>
    <row r="4130" spans="1:20" x14ac:dyDescent="0.3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2">
        <v>43434</v>
      </c>
      <c r="O4130" t="str">
        <f>VLOOKUP(L4130,Location!$A$1:$D$157,2,FALSE)</f>
        <v>Connecticut</v>
      </c>
      <c r="P4130" t="str">
        <f>VLOOKUP(L4130,Location!$A$1:$D$157,3,FALSE)</f>
        <v>East</v>
      </c>
      <c r="Q4130" t="str">
        <f>VLOOKUP(L4130,Location!$A$1:$D$157,4,FALSE)</f>
        <v>Small Market</v>
      </c>
      <c r="R4130" t="str">
        <f>VLOOKUP(M4130,Product!$A$1:$D$14,2,FALSE)</f>
        <v>Mint</v>
      </c>
      <c r="S4130" t="str">
        <f>VLOOKUP(M4130,Product!$A$1:$D$14,3,FALSE)</f>
        <v>Herbal Tea</v>
      </c>
      <c r="T4130" t="str">
        <f>VLOOKUP(M4130,Product!$A$1:$D$14,4,FALSE)</f>
        <v>Decaf</v>
      </c>
    </row>
    <row r="4131" spans="1:20" x14ac:dyDescent="0.3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2">
        <v>43434</v>
      </c>
      <c r="O4131" t="str">
        <f>VLOOKUP(L4131,Location!$A$1:$D$157,2,FALSE)</f>
        <v>Connecticut</v>
      </c>
      <c r="P4131" t="str">
        <f>VLOOKUP(L4131,Location!$A$1:$D$157,3,FALSE)</f>
        <v>East</v>
      </c>
      <c r="Q4131" t="str">
        <f>VLOOKUP(L4131,Location!$A$1:$D$157,4,FALSE)</f>
        <v>Small Market</v>
      </c>
      <c r="R4131" t="str">
        <f>VLOOKUP(M4131,Product!$A$1:$D$14,2,FALSE)</f>
        <v>Darjeeling</v>
      </c>
      <c r="S4131" t="str">
        <f>VLOOKUP(M4131,Product!$A$1:$D$14,3,FALSE)</f>
        <v>Tea</v>
      </c>
      <c r="T4131" t="str">
        <f>VLOOKUP(M4131,Product!$A$1:$D$14,4,FALSE)</f>
        <v>Regular</v>
      </c>
    </row>
    <row r="4132" spans="1:20" x14ac:dyDescent="0.3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2">
        <v>43434</v>
      </c>
      <c r="O4132" t="str">
        <f>VLOOKUP(L4132,Location!$A$1:$D$157,2,FALSE)</f>
        <v>Connecticut</v>
      </c>
      <c r="P4132" t="str">
        <f>VLOOKUP(L4132,Location!$A$1:$D$157,3,FALSE)</f>
        <v>East</v>
      </c>
      <c r="Q4132" t="str">
        <f>VLOOKUP(L4132,Location!$A$1:$D$157,4,FALSE)</f>
        <v>Small Market</v>
      </c>
      <c r="R4132" t="str">
        <f>VLOOKUP(M4132,Product!$A$1:$D$14,2,FALSE)</f>
        <v>Green Tea</v>
      </c>
      <c r="S4132" t="str">
        <f>VLOOKUP(M4132,Product!$A$1:$D$14,3,FALSE)</f>
        <v>Tea</v>
      </c>
      <c r="T4132" t="str">
        <f>VLOOKUP(M4132,Product!$A$1:$D$14,4,FALSE)</f>
        <v>Regular</v>
      </c>
    </row>
    <row r="4133" spans="1:20" x14ac:dyDescent="0.3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s="2">
        <v>43434</v>
      </c>
      <c r="O4133" t="str">
        <f>VLOOKUP(L4133,Location!$A$1:$D$157,2,FALSE)</f>
        <v>Connecticut</v>
      </c>
      <c r="P4133" t="str">
        <f>VLOOKUP(L4133,Location!$A$1:$D$157,3,FALSE)</f>
        <v>East</v>
      </c>
      <c r="Q4133" t="str">
        <f>VLOOKUP(L4133,Location!$A$1:$D$157,4,FALSE)</f>
        <v>Small Market</v>
      </c>
      <c r="R4133" t="str">
        <f>VLOOKUP(M4133,Product!$A$1:$D$14,2,FALSE)</f>
        <v>Caffe Mocha</v>
      </c>
      <c r="S4133" t="str">
        <f>VLOOKUP(M4133,Product!$A$1:$D$14,3,FALSE)</f>
        <v>Espresso</v>
      </c>
      <c r="T4133" t="str">
        <f>VLOOKUP(M4133,Product!$A$1:$D$14,4,FALSE)</f>
        <v>Regular</v>
      </c>
    </row>
    <row r="4134" spans="1:20" x14ac:dyDescent="0.3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s="2">
        <v>43434</v>
      </c>
      <c r="O4134" t="str">
        <f>VLOOKUP(L4134,Location!$A$1:$D$157,2,FALSE)</f>
        <v>Connecticut</v>
      </c>
      <c r="P4134" t="str">
        <f>VLOOKUP(L4134,Location!$A$1:$D$157,3,FALSE)</f>
        <v>East</v>
      </c>
      <c r="Q4134" t="str">
        <f>VLOOKUP(L4134,Location!$A$1:$D$157,4,FALSE)</f>
        <v>Small Market</v>
      </c>
      <c r="R4134" t="str">
        <f>VLOOKUP(M4134,Product!$A$1:$D$14,2,FALSE)</f>
        <v>Decaf Espresso</v>
      </c>
      <c r="S4134" t="str">
        <f>VLOOKUP(M4134,Product!$A$1:$D$14,3,FALSE)</f>
        <v>Espresso</v>
      </c>
      <c r="T4134" t="str">
        <f>VLOOKUP(M4134,Product!$A$1:$D$14,4,FALSE)</f>
        <v>Decaf</v>
      </c>
    </row>
    <row r="4135" spans="1:20" x14ac:dyDescent="0.3">
      <c r="A4135">
        <v>156</v>
      </c>
      <c r="B4135">
        <v>174</v>
      </c>
      <c r="C4135">
        <v>308</v>
      </c>
      <c r="D4135">
        <v>96</v>
      </c>
      <c r="E4135">
        <v>69</v>
      </c>
      <c r="F4135">
        <v>37</v>
      </c>
      <c r="G4135">
        <v>1166</v>
      </c>
      <c r="H4135">
        <v>110</v>
      </c>
      <c r="I4135">
        <v>97</v>
      </c>
      <c r="J4135">
        <v>160</v>
      </c>
      <c r="K4135">
        <v>260</v>
      </c>
      <c r="L4135">
        <v>959</v>
      </c>
      <c r="M4135">
        <v>2</v>
      </c>
      <c r="N4135" s="2">
        <v>43434</v>
      </c>
      <c r="O4135" t="str">
        <f>VLOOKUP(L4135,Location!$A$1:$D$157,2,FALSE)</f>
        <v>Connecticut</v>
      </c>
      <c r="P4135" t="str">
        <f>VLOOKUP(L4135,Location!$A$1:$D$157,3,FALSE)</f>
        <v>East</v>
      </c>
      <c r="Q4135" t="str">
        <f>VLOOKUP(L4135,Location!$A$1:$D$157,4,FALSE)</f>
        <v>Small Market</v>
      </c>
      <c r="R4135" t="str">
        <f>VLOOKUP(M4135,Product!$A$1:$D$14,2,FALSE)</f>
        <v>Columbian</v>
      </c>
      <c r="S4135" t="str">
        <f>VLOOKUP(M4135,Product!$A$1:$D$14,3,FALSE)</f>
        <v>Coffee</v>
      </c>
      <c r="T4135" t="str">
        <f>VLOOKUP(M4135,Product!$A$1:$D$14,4,FALSE)</f>
        <v>Regular</v>
      </c>
    </row>
    <row r="4136" spans="1:20" x14ac:dyDescent="0.3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s="2">
        <v>43434</v>
      </c>
      <c r="O4136" t="str">
        <f>VLOOKUP(L4136,Location!$A$1:$D$157,2,FALSE)</f>
        <v>Florida</v>
      </c>
      <c r="P4136" t="str">
        <f>VLOOKUP(L4136,Location!$A$1:$D$157,3,FALSE)</f>
        <v>East</v>
      </c>
      <c r="Q4136" t="str">
        <f>VLOOKUP(L4136,Location!$A$1:$D$157,4,FALSE)</f>
        <v>Major Market</v>
      </c>
      <c r="R4136" t="str">
        <f>VLOOKUP(M4136,Product!$A$1:$D$14,2,FALSE)</f>
        <v>Chamomile</v>
      </c>
      <c r="S4136" t="str">
        <f>VLOOKUP(M4136,Product!$A$1:$D$14,3,FALSE)</f>
        <v>Herbal Tea</v>
      </c>
      <c r="T4136" t="str">
        <f>VLOOKUP(M4136,Product!$A$1:$D$14,4,FALSE)</f>
        <v>Decaf</v>
      </c>
    </row>
    <row r="4137" spans="1:20" x14ac:dyDescent="0.3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s="2">
        <v>43434</v>
      </c>
      <c r="O4137" t="str">
        <f>VLOOKUP(L4137,Location!$A$1:$D$157,2,FALSE)</f>
        <v>Florida</v>
      </c>
      <c r="P4137" t="str">
        <f>VLOOKUP(L4137,Location!$A$1:$D$157,3,FALSE)</f>
        <v>East</v>
      </c>
      <c r="Q4137" t="str">
        <f>VLOOKUP(L4137,Location!$A$1:$D$157,4,FALSE)</f>
        <v>Major Market</v>
      </c>
      <c r="R4137" t="str">
        <f>VLOOKUP(M4137,Product!$A$1:$D$14,2,FALSE)</f>
        <v>Lemon</v>
      </c>
      <c r="S4137" t="str">
        <f>VLOOKUP(M4137,Product!$A$1:$D$14,3,FALSE)</f>
        <v>Herbal Tea</v>
      </c>
      <c r="T4137" t="str">
        <f>VLOOKUP(M4137,Product!$A$1:$D$14,4,FALSE)</f>
        <v>Decaf</v>
      </c>
    </row>
    <row r="4138" spans="1:20" x14ac:dyDescent="0.3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2">
        <v>43434</v>
      </c>
      <c r="O4138" t="str">
        <f>VLOOKUP(L4138,Location!$A$1:$D$157,2,FALSE)</f>
        <v>Florida</v>
      </c>
      <c r="P4138" t="str">
        <f>VLOOKUP(L4138,Location!$A$1:$D$157,3,FALSE)</f>
        <v>East</v>
      </c>
      <c r="Q4138" t="str">
        <f>VLOOKUP(L4138,Location!$A$1:$D$157,4,FALSE)</f>
        <v>Major Market</v>
      </c>
      <c r="R4138" t="str">
        <f>VLOOKUP(M4138,Product!$A$1:$D$14,2,FALSE)</f>
        <v>Mint</v>
      </c>
      <c r="S4138" t="str">
        <f>VLOOKUP(M4138,Product!$A$1:$D$14,3,FALSE)</f>
        <v>Herbal Tea</v>
      </c>
      <c r="T4138" t="str">
        <f>VLOOKUP(M4138,Product!$A$1:$D$14,4,FALSE)</f>
        <v>Decaf</v>
      </c>
    </row>
    <row r="4139" spans="1:20" x14ac:dyDescent="0.3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2">
        <v>43434</v>
      </c>
      <c r="O4139" t="str">
        <f>VLOOKUP(L4139,Location!$A$1:$D$157,2,FALSE)</f>
        <v>Florida</v>
      </c>
      <c r="P4139" t="str">
        <f>VLOOKUP(L4139,Location!$A$1:$D$157,3,FALSE)</f>
        <v>East</v>
      </c>
      <c r="Q4139" t="str">
        <f>VLOOKUP(L4139,Location!$A$1:$D$157,4,FALSE)</f>
        <v>Major Market</v>
      </c>
      <c r="R4139" t="str">
        <f>VLOOKUP(M4139,Product!$A$1:$D$14,2,FALSE)</f>
        <v>Darjeeling</v>
      </c>
      <c r="S4139" t="str">
        <f>VLOOKUP(M4139,Product!$A$1:$D$14,3,FALSE)</f>
        <v>Tea</v>
      </c>
      <c r="T4139" t="str">
        <f>VLOOKUP(M4139,Product!$A$1:$D$14,4,FALSE)</f>
        <v>Regular</v>
      </c>
    </row>
    <row r="4140" spans="1:20" x14ac:dyDescent="0.3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s="2">
        <v>43434</v>
      </c>
      <c r="O4140" t="str">
        <f>VLOOKUP(L4140,Location!$A$1:$D$157,2,FALSE)</f>
        <v>Florida</v>
      </c>
      <c r="P4140" t="str">
        <f>VLOOKUP(L4140,Location!$A$1:$D$157,3,FALSE)</f>
        <v>East</v>
      </c>
      <c r="Q4140" t="str">
        <f>VLOOKUP(L4140,Location!$A$1:$D$157,4,FALSE)</f>
        <v>Major Market</v>
      </c>
      <c r="R4140" t="str">
        <f>VLOOKUP(M4140,Product!$A$1:$D$14,2,FALSE)</f>
        <v>Green Tea</v>
      </c>
      <c r="S4140" t="str">
        <f>VLOOKUP(M4140,Product!$A$1:$D$14,3,FALSE)</f>
        <v>Tea</v>
      </c>
      <c r="T4140" t="str">
        <f>VLOOKUP(M4140,Product!$A$1:$D$14,4,FALSE)</f>
        <v>Regular</v>
      </c>
    </row>
    <row r="4141" spans="1:20" x14ac:dyDescent="0.3">
      <c r="A4141">
        <v>31</v>
      </c>
      <c r="B4141">
        <v>145</v>
      </c>
      <c r="C4141">
        <v>266</v>
      </c>
      <c r="D4141">
        <v>62</v>
      </c>
      <c r="E4141">
        <v>124</v>
      </c>
      <c r="F4141">
        <v>95</v>
      </c>
      <c r="G4141">
        <v>716</v>
      </c>
      <c r="H4141">
        <v>30</v>
      </c>
      <c r="I4141">
        <v>83</v>
      </c>
      <c r="J4141">
        <v>140</v>
      </c>
      <c r="K4141">
        <v>240</v>
      </c>
      <c r="L4141">
        <v>305</v>
      </c>
      <c r="M4141">
        <v>5</v>
      </c>
      <c r="N4141" s="2">
        <v>43434</v>
      </c>
      <c r="O4141" t="str">
        <f>VLOOKUP(L4141,Location!$A$1:$D$157,2,FALSE)</f>
        <v>Florida</v>
      </c>
      <c r="P4141" t="str">
        <f>VLOOKUP(L4141,Location!$A$1:$D$157,3,FALSE)</f>
        <v>East</v>
      </c>
      <c r="Q4141" t="str">
        <f>VLOOKUP(L4141,Location!$A$1:$D$157,4,FALSE)</f>
        <v>Major Market</v>
      </c>
      <c r="R4141" t="str">
        <f>VLOOKUP(M4141,Product!$A$1:$D$14,2,FALSE)</f>
        <v>Caffe Mocha</v>
      </c>
      <c r="S4141" t="str">
        <f>VLOOKUP(M4141,Product!$A$1:$D$14,3,FALSE)</f>
        <v>Espresso</v>
      </c>
      <c r="T4141" t="str">
        <f>VLOOKUP(M4141,Product!$A$1:$D$14,4,FALSE)</f>
        <v>Regular</v>
      </c>
    </row>
    <row r="4142" spans="1:20" x14ac:dyDescent="0.3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s="2">
        <v>43434</v>
      </c>
      <c r="O4142" t="str">
        <f>VLOOKUP(L4142,Location!$A$1:$D$157,2,FALSE)</f>
        <v>Florida</v>
      </c>
      <c r="P4142" t="str">
        <f>VLOOKUP(L4142,Location!$A$1:$D$157,3,FALSE)</f>
        <v>East</v>
      </c>
      <c r="Q4142" t="str">
        <f>VLOOKUP(L4142,Location!$A$1:$D$157,4,FALSE)</f>
        <v>Major Market</v>
      </c>
      <c r="R4142" t="str">
        <f>VLOOKUP(M4142,Product!$A$1:$D$14,2,FALSE)</f>
        <v>Decaf Espresso</v>
      </c>
      <c r="S4142" t="str">
        <f>VLOOKUP(M4142,Product!$A$1:$D$14,3,FALSE)</f>
        <v>Espresso</v>
      </c>
      <c r="T4142" t="str">
        <f>VLOOKUP(M4142,Product!$A$1:$D$14,4,FALSE)</f>
        <v>Decaf</v>
      </c>
    </row>
    <row r="4143" spans="1:20" x14ac:dyDescent="0.3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s="2">
        <v>43434</v>
      </c>
      <c r="O4143" t="str">
        <f>VLOOKUP(L4143,Location!$A$1:$D$157,2,FALSE)</f>
        <v>Florida</v>
      </c>
      <c r="P4143" t="str">
        <f>VLOOKUP(L4143,Location!$A$1:$D$157,3,FALSE)</f>
        <v>East</v>
      </c>
      <c r="Q4143" t="str">
        <f>VLOOKUP(L4143,Location!$A$1:$D$157,4,FALSE)</f>
        <v>Major Market</v>
      </c>
      <c r="R4143" t="str">
        <f>VLOOKUP(M4143,Product!$A$1:$D$14,2,FALSE)</f>
        <v>Columbian</v>
      </c>
      <c r="S4143" t="str">
        <f>VLOOKUP(M4143,Product!$A$1:$D$14,3,FALSE)</f>
        <v>Coffee</v>
      </c>
      <c r="T4143" t="str">
        <f>VLOOKUP(M4143,Product!$A$1:$D$14,4,FALSE)</f>
        <v>Regular</v>
      </c>
    </row>
    <row r="4144" spans="1:20" x14ac:dyDescent="0.3">
      <c r="A4144">
        <v>181</v>
      </c>
      <c r="B4144">
        <v>186</v>
      </c>
      <c r="C4144">
        <v>341</v>
      </c>
      <c r="D4144">
        <v>158</v>
      </c>
      <c r="E4144">
        <v>64</v>
      </c>
      <c r="F4144">
        <v>41</v>
      </c>
      <c r="G4144">
        <v>690</v>
      </c>
      <c r="H4144">
        <v>110</v>
      </c>
      <c r="I4144">
        <v>133</v>
      </c>
      <c r="J4144">
        <v>160</v>
      </c>
      <c r="K4144">
        <v>280</v>
      </c>
      <c r="L4144">
        <v>727</v>
      </c>
      <c r="M4144">
        <v>3</v>
      </c>
      <c r="N4144" s="2">
        <v>43434</v>
      </c>
      <c r="O4144" t="str">
        <f>VLOOKUP(L4144,Location!$A$1:$D$157,2,FALSE)</f>
        <v>Florida</v>
      </c>
      <c r="P4144" t="str">
        <f>VLOOKUP(L4144,Location!$A$1:$D$157,3,FALSE)</f>
        <v>East</v>
      </c>
      <c r="Q4144" t="str">
        <f>VLOOKUP(L4144,Location!$A$1:$D$157,4,FALSE)</f>
        <v>Major Market</v>
      </c>
      <c r="R4144" t="str">
        <f>VLOOKUP(M4144,Product!$A$1:$D$14,2,FALSE)</f>
        <v>Decaf Irish Cream</v>
      </c>
      <c r="S4144" t="str">
        <f>VLOOKUP(M4144,Product!$A$1:$D$14,3,FALSE)</f>
        <v>Coffee</v>
      </c>
      <c r="T4144" t="str">
        <f>VLOOKUP(M4144,Product!$A$1:$D$14,4,FALSE)</f>
        <v>Decaf</v>
      </c>
    </row>
    <row r="4145" spans="1:20" x14ac:dyDescent="0.3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s="2">
        <v>43434</v>
      </c>
      <c r="O4145" t="str">
        <f>VLOOKUP(L4145,Location!$A$1:$D$157,2,FALSE)</f>
        <v>Massachusetts</v>
      </c>
      <c r="P4145" t="str">
        <f>VLOOKUP(L4145,Location!$A$1:$D$157,3,FALSE)</f>
        <v>East</v>
      </c>
      <c r="Q4145" t="str">
        <f>VLOOKUP(L4145,Location!$A$1:$D$157,4,FALSE)</f>
        <v>Major Market</v>
      </c>
      <c r="R4145" t="str">
        <f>VLOOKUP(M4145,Product!$A$1:$D$14,2,FALSE)</f>
        <v>Lemon</v>
      </c>
      <c r="S4145" t="str">
        <f>VLOOKUP(M4145,Product!$A$1:$D$14,3,FALSE)</f>
        <v>Herbal Tea</v>
      </c>
      <c r="T4145" t="str">
        <f>VLOOKUP(M4145,Product!$A$1:$D$14,4,FALSE)</f>
        <v>Decaf</v>
      </c>
    </row>
    <row r="4146" spans="1:20" x14ac:dyDescent="0.3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s="2">
        <v>43434</v>
      </c>
      <c r="O4146" t="str">
        <f>VLOOKUP(L4146,Location!$A$1:$D$157,2,FALSE)</f>
        <v>Massachusetts</v>
      </c>
      <c r="P4146" t="str">
        <f>VLOOKUP(L4146,Location!$A$1:$D$157,3,FALSE)</f>
        <v>East</v>
      </c>
      <c r="Q4146" t="str">
        <f>VLOOKUP(L4146,Location!$A$1:$D$157,4,FALSE)</f>
        <v>Major Market</v>
      </c>
      <c r="R4146" t="str">
        <f>VLOOKUP(M4146,Product!$A$1:$D$14,2,FALSE)</f>
        <v>Darjeeling</v>
      </c>
      <c r="S4146" t="str">
        <f>VLOOKUP(M4146,Product!$A$1:$D$14,3,FALSE)</f>
        <v>Tea</v>
      </c>
      <c r="T4146" t="str">
        <f>VLOOKUP(M4146,Product!$A$1:$D$14,4,FALSE)</f>
        <v>Regular</v>
      </c>
    </row>
    <row r="4147" spans="1:20" x14ac:dyDescent="0.3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s="2">
        <v>43434</v>
      </c>
      <c r="O4147" t="str">
        <f>VLOOKUP(L4147,Location!$A$1:$D$157,2,FALSE)</f>
        <v>Massachusetts</v>
      </c>
      <c r="P4147" t="str">
        <f>VLOOKUP(L4147,Location!$A$1:$D$157,3,FALSE)</f>
        <v>East</v>
      </c>
      <c r="Q4147" t="str">
        <f>VLOOKUP(L4147,Location!$A$1:$D$157,4,FALSE)</f>
        <v>Major Market</v>
      </c>
      <c r="R4147" t="str">
        <f>VLOOKUP(M4147,Product!$A$1:$D$14,2,FALSE)</f>
        <v>Green Tea</v>
      </c>
      <c r="S4147" t="str">
        <f>VLOOKUP(M4147,Product!$A$1:$D$14,3,FALSE)</f>
        <v>Tea</v>
      </c>
      <c r="T4147" t="str">
        <f>VLOOKUP(M4147,Product!$A$1:$D$14,4,FALSE)</f>
        <v>Regular</v>
      </c>
    </row>
    <row r="4148" spans="1:20" x14ac:dyDescent="0.3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s="2">
        <v>43434</v>
      </c>
      <c r="O4148" t="str">
        <f>VLOOKUP(L4148,Location!$A$1:$D$157,2,FALSE)</f>
        <v>Massachusetts</v>
      </c>
      <c r="P4148" t="str">
        <f>VLOOKUP(L4148,Location!$A$1:$D$157,3,FALSE)</f>
        <v>East</v>
      </c>
      <c r="Q4148" t="str">
        <f>VLOOKUP(L4148,Location!$A$1:$D$157,4,FALSE)</f>
        <v>Major Market</v>
      </c>
      <c r="R4148" t="str">
        <f>VLOOKUP(M4148,Product!$A$1:$D$14,2,FALSE)</f>
        <v>Caffe Mocha</v>
      </c>
      <c r="S4148" t="str">
        <f>VLOOKUP(M4148,Product!$A$1:$D$14,3,FALSE)</f>
        <v>Espresso</v>
      </c>
      <c r="T4148" t="str">
        <f>VLOOKUP(M4148,Product!$A$1:$D$14,4,FALSE)</f>
        <v>Regular</v>
      </c>
    </row>
    <row r="4149" spans="1:20" x14ac:dyDescent="0.3">
      <c r="A4149">
        <v>129</v>
      </c>
      <c r="B4149">
        <v>153</v>
      </c>
      <c r="C4149">
        <v>326</v>
      </c>
      <c r="D4149">
        <v>191</v>
      </c>
      <c r="E4149">
        <v>66</v>
      </c>
      <c r="F4149">
        <v>42</v>
      </c>
      <c r="G4149">
        <v>1319</v>
      </c>
      <c r="H4149">
        <v>80</v>
      </c>
      <c r="I4149">
        <v>163</v>
      </c>
      <c r="J4149">
        <v>140</v>
      </c>
      <c r="K4149">
        <v>290</v>
      </c>
      <c r="L4149">
        <v>857</v>
      </c>
      <c r="M4149">
        <v>7</v>
      </c>
      <c r="N4149" s="2">
        <v>43434</v>
      </c>
      <c r="O4149" t="str">
        <f>VLOOKUP(L4149,Location!$A$1:$D$157,2,FALSE)</f>
        <v>Massachusetts</v>
      </c>
      <c r="P4149" t="str">
        <f>VLOOKUP(L4149,Location!$A$1:$D$157,3,FALSE)</f>
        <v>East</v>
      </c>
      <c r="Q4149" t="str">
        <f>VLOOKUP(L4149,Location!$A$1:$D$157,4,FALSE)</f>
        <v>Major Market</v>
      </c>
      <c r="R4149" t="str">
        <f>VLOOKUP(M4149,Product!$A$1:$D$14,2,FALSE)</f>
        <v>Regular Espresso</v>
      </c>
      <c r="S4149" t="str">
        <f>VLOOKUP(M4149,Product!$A$1:$D$14,3,FALSE)</f>
        <v>Espresso</v>
      </c>
      <c r="T4149" t="str">
        <f>VLOOKUP(M4149,Product!$A$1:$D$14,4,FALSE)</f>
        <v>Regular</v>
      </c>
    </row>
    <row r="4150" spans="1:20" x14ac:dyDescent="0.3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s="2">
        <v>43434</v>
      </c>
      <c r="O4150" t="str">
        <f>VLOOKUP(L4150,Location!$A$1:$D$157,2,FALSE)</f>
        <v>Massachusetts</v>
      </c>
      <c r="P4150" t="str">
        <f>VLOOKUP(L4150,Location!$A$1:$D$157,3,FALSE)</f>
        <v>East</v>
      </c>
      <c r="Q4150" t="str">
        <f>VLOOKUP(L4150,Location!$A$1:$D$157,4,FALSE)</f>
        <v>Major Market</v>
      </c>
      <c r="R4150" t="str">
        <f>VLOOKUP(M4150,Product!$A$1:$D$14,2,FALSE)</f>
        <v>Columbian</v>
      </c>
      <c r="S4150" t="str">
        <f>VLOOKUP(M4150,Product!$A$1:$D$14,3,FALSE)</f>
        <v>Coffee</v>
      </c>
      <c r="T4150" t="str">
        <f>VLOOKUP(M4150,Product!$A$1:$D$14,4,FALSE)</f>
        <v>Regular</v>
      </c>
    </row>
    <row r="4151" spans="1:20" x14ac:dyDescent="0.3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2">
        <v>43434</v>
      </c>
      <c r="O4151" t="str">
        <f>VLOOKUP(L4151,Location!$A$1:$D$157,2,FALSE)</f>
        <v>New Hampshire</v>
      </c>
      <c r="P4151" t="str">
        <f>VLOOKUP(L4151,Location!$A$1:$D$157,3,FALSE)</f>
        <v>East</v>
      </c>
      <c r="Q4151" t="str">
        <f>VLOOKUP(L4151,Location!$A$1:$D$157,4,FALSE)</f>
        <v>Small Market</v>
      </c>
      <c r="R4151" t="str">
        <f>VLOOKUP(M4151,Product!$A$1:$D$14,2,FALSE)</f>
        <v>Lemon</v>
      </c>
      <c r="S4151" t="str">
        <f>VLOOKUP(M4151,Product!$A$1:$D$14,3,FALSE)</f>
        <v>Herbal Tea</v>
      </c>
      <c r="T4151" t="str">
        <f>VLOOKUP(M4151,Product!$A$1:$D$14,4,FALSE)</f>
        <v>Decaf</v>
      </c>
    </row>
    <row r="4152" spans="1:20" x14ac:dyDescent="0.3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2">
        <v>43434</v>
      </c>
      <c r="O4152" t="str">
        <f>VLOOKUP(L4152,Location!$A$1:$D$157,2,FALSE)</f>
        <v>New Hampshire</v>
      </c>
      <c r="P4152" t="str">
        <f>VLOOKUP(L4152,Location!$A$1:$D$157,3,FALSE)</f>
        <v>East</v>
      </c>
      <c r="Q4152" t="str">
        <f>VLOOKUP(L4152,Location!$A$1:$D$157,4,FALSE)</f>
        <v>Small Market</v>
      </c>
      <c r="R4152" t="str">
        <f>VLOOKUP(M4152,Product!$A$1:$D$14,2,FALSE)</f>
        <v>Darjeeling</v>
      </c>
      <c r="S4152" t="str">
        <f>VLOOKUP(M4152,Product!$A$1:$D$14,3,FALSE)</f>
        <v>Tea</v>
      </c>
      <c r="T4152" t="str">
        <f>VLOOKUP(M4152,Product!$A$1:$D$14,4,FALSE)</f>
        <v>Regular</v>
      </c>
    </row>
    <row r="4153" spans="1:20" x14ac:dyDescent="0.3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s="2">
        <v>43434</v>
      </c>
      <c r="O4153" t="str">
        <f>VLOOKUP(L4153,Location!$A$1:$D$157,2,FALSE)</f>
        <v>New Hampshire</v>
      </c>
      <c r="P4153" t="str">
        <f>VLOOKUP(L4153,Location!$A$1:$D$157,3,FALSE)</f>
        <v>East</v>
      </c>
      <c r="Q4153" t="str">
        <f>VLOOKUP(L4153,Location!$A$1:$D$157,4,FALSE)</f>
        <v>Small Market</v>
      </c>
      <c r="R4153" t="str">
        <f>VLOOKUP(M4153,Product!$A$1:$D$14,2,FALSE)</f>
        <v>Green Tea</v>
      </c>
      <c r="S4153" t="str">
        <f>VLOOKUP(M4153,Product!$A$1:$D$14,3,FALSE)</f>
        <v>Tea</v>
      </c>
      <c r="T4153" t="str">
        <f>VLOOKUP(M4153,Product!$A$1:$D$14,4,FALSE)</f>
        <v>Regular</v>
      </c>
    </row>
    <row r="4154" spans="1:20" x14ac:dyDescent="0.3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s="2">
        <v>43434</v>
      </c>
      <c r="O4154" t="str">
        <f>VLOOKUP(L4154,Location!$A$1:$D$157,2,FALSE)</f>
        <v>New Hampshire</v>
      </c>
      <c r="P4154" t="str">
        <f>VLOOKUP(L4154,Location!$A$1:$D$157,3,FALSE)</f>
        <v>East</v>
      </c>
      <c r="Q4154" t="str">
        <f>VLOOKUP(L4154,Location!$A$1:$D$157,4,FALSE)</f>
        <v>Small Market</v>
      </c>
      <c r="R4154" t="str">
        <f>VLOOKUP(M4154,Product!$A$1:$D$14,2,FALSE)</f>
        <v>Caffe Mocha</v>
      </c>
      <c r="S4154" t="str">
        <f>VLOOKUP(M4154,Product!$A$1:$D$14,3,FALSE)</f>
        <v>Espresso</v>
      </c>
      <c r="T4154" t="str">
        <f>VLOOKUP(M4154,Product!$A$1:$D$14,4,FALSE)</f>
        <v>Regular</v>
      </c>
    </row>
    <row r="4155" spans="1:20" x14ac:dyDescent="0.3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2">
        <v>43434</v>
      </c>
      <c r="O4155" t="str">
        <f>VLOOKUP(L4155,Location!$A$1:$D$157,2,FALSE)</f>
        <v>New Hampshire</v>
      </c>
      <c r="P4155" t="str">
        <f>VLOOKUP(L4155,Location!$A$1:$D$157,3,FALSE)</f>
        <v>East</v>
      </c>
      <c r="Q4155" t="str">
        <f>VLOOKUP(L4155,Location!$A$1:$D$157,4,FALSE)</f>
        <v>Small Market</v>
      </c>
      <c r="R4155" t="str">
        <f>VLOOKUP(M4155,Product!$A$1:$D$14,2,FALSE)</f>
        <v>Regular Espresso</v>
      </c>
      <c r="S4155" t="str">
        <f>VLOOKUP(M4155,Product!$A$1:$D$14,3,FALSE)</f>
        <v>Espresso</v>
      </c>
      <c r="T4155" t="str">
        <f>VLOOKUP(M4155,Product!$A$1:$D$14,4,FALSE)</f>
        <v>Regular</v>
      </c>
    </row>
    <row r="4156" spans="1:20" x14ac:dyDescent="0.3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s="2">
        <v>43434</v>
      </c>
      <c r="O4156" t="str">
        <f>VLOOKUP(L4156,Location!$A$1:$D$157,2,FALSE)</f>
        <v>New Hampshire</v>
      </c>
      <c r="P4156" t="str">
        <f>VLOOKUP(L4156,Location!$A$1:$D$157,3,FALSE)</f>
        <v>East</v>
      </c>
      <c r="Q4156" t="str">
        <f>VLOOKUP(L4156,Location!$A$1:$D$157,4,FALSE)</f>
        <v>Small Market</v>
      </c>
      <c r="R4156" t="str">
        <f>VLOOKUP(M4156,Product!$A$1:$D$14,2,FALSE)</f>
        <v>Amaretto</v>
      </c>
      <c r="S4156" t="str">
        <f>VLOOKUP(M4156,Product!$A$1:$D$14,3,FALSE)</f>
        <v>Coffee</v>
      </c>
      <c r="T4156" t="str">
        <f>VLOOKUP(M4156,Product!$A$1:$D$14,4,FALSE)</f>
        <v>Regular</v>
      </c>
    </row>
    <row r="4157" spans="1:20" x14ac:dyDescent="0.3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s="2">
        <v>43434</v>
      </c>
      <c r="O4157" t="str">
        <f>VLOOKUP(L4157,Location!$A$1:$D$157,2,FALSE)</f>
        <v>New Hampshire</v>
      </c>
      <c r="P4157" t="str">
        <f>VLOOKUP(L4157,Location!$A$1:$D$157,3,FALSE)</f>
        <v>East</v>
      </c>
      <c r="Q4157" t="str">
        <f>VLOOKUP(L4157,Location!$A$1:$D$157,4,FALSE)</f>
        <v>Small Market</v>
      </c>
      <c r="R4157" t="str">
        <f>VLOOKUP(M4157,Product!$A$1:$D$14,2,FALSE)</f>
        <v>Columbian</v>
      </c>
      <c r="S4157" t="str">
        <f>VLOOKUP(M4157,Product!$A$1:$D$14,3,FALSE)</f>
        <v>Coffee</v>
      </c>
      <c r="T4157" t="str">
        <f>VLOOKUP(M4157,Product!$A$1:$D$14,4,FALSE)</f>
        <v>Regular</v>
      </c>
    </row>
    <row r="4158" spans="1:20" x14ac:dyDescent="0.3">
      <c r="A4158">
        <v>459</v>
      </c>
      <c r="B4158">
        <v>453</v>
      </c>
      <c r="C4158">
        <v>796</v>
      </c>
      <c r="D4158">
        <v>316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s="2">
        <v>43434</v>
      </c>
      <c r="O4158" t="str">
        <f>VLOOKUP(L4158,Location!$A$1:$D$157,2,FALSE)</f>
        <v>New York</v>
      </c>
      <c r="P4158" t="str">
        <f>VLOOKUP(L4158,Location!$A$1:$D$157,3,FALSE)</f>
        <v>East</v>
      </c>
      <c r="Q4158" t="str">
        <f>VLOOKUP(L4158,Location!$A$1:$D$157,4,FALSE)</f>
        <v>Major Market</v>
      </c>
      <c r="R4158" t="str">
        <f>VLOOKUP(M4158,Product!$A$1:$D$14,2,FALSE)</f>
        <v>Lemon</v>
      </c>
      <c r="S4158" t="str">
        <f>VLOOKUP(M4158,Product!$A$1:$D$14,3,FALSE)</f>
        <v>Herbal Tea</v>
      </c>
      <c r="T4158" t="str">
        <f>VLOOKUP(M4158,Product!$A$1:$D$14,4,FALSE)</f>
        <v>Decaf</v>
      </c>
    </row>
    <row r="4159" spans="1:20" x14ac:dyDescent="0.3">
      <c r="A4159">
        <v>-280</v>
      </c>
      <c r="B4159">
        <v>-93</v>
      </c>
      <c r="C4159">
        <v>158</v>
      </c>
      <c r="D4159">
        <v>191</v>
      </c>
      <c r="E4159">
        <v>96</v>
      </c>
      <c r="F4159">
        <v>74</v>
      </c>
      <c r="G4159">
        <v>5121</v>
      </c>
      <c r="H4159">
        <v>-150</v>
      </c>
      <c r="I4159">
        <v>121</v>
      </c>
      <c r="J4159">
        <v>-80</v>
      </c>
      <c r="K4159">
        <v>100</v>
      </c>
      <c r="L4159">
        <v>716</v>
      </c>
      <c r="M4159">
        <v>10</v>
      </c>
      <c r="N4159" s="2">
        <v>43434</v>
      </c>
      <c r="O4159" t="str">
        <f>VLOOKUP(L4159,Location!$A$1:$D$157,2,FALSE)</f>
        <v>New York</v>
      </c>
      <c r="P4159" t="str">
        <f>VLOOKUP(L4159,Location!$A$1:$D$157,3,FALSE)</f>
        <v>East</v>
      </c>
      <c r="Q4159" t="str">
        <f>VLOOKUP(L4159,Location!$A$1:$D$157,4,FALSE)</f>
        <v>Major Market</v>
      </c>
      <c r="R4159" t="str">
        <f>VLOOKUP(M4159,Product!$A$1:$D$14,2,FALSE)</f>
        <v>Mint</v>
      </c>
      <c r="S4159" t="str">
        <f>VLOOKUP(M4159,Product!$A$1:$D$14,3,FALSE)</f>
        <v>Herbal Tea</v>
      </c>
      <c r="T4159" t="str">
        <f>VLOOKUP(M4159,Product!$A$1:$D$14,4,FALSE)</f>
        <v>Decaf</v>
      </c>
    </row>
    <row r="4160" spans="1:20" x14ac:dyDescent="0.3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s="2">
        <v>43434</v>
      </c>
      <c r="O4160" t="str">
        <f>VLOOKUP(L4160,Location!$A$1:$D$157,2,FALSE)</f>
        <v>New York</v>
      </c>
      <c r="P4160" t="str">
        <f>VLOOKUP(L4160,Location!$A$1:$D$157,3,FALSE)</f>
        <v>East</v>
      </c>
      <c r="Q4160" t="str">
        <f>VLOOKUP(L4160,Location!$A$1:$D$157,4,FALSE)</f>
        <v>Major Market</v>
      </c>
      <c r="R4160" t="str">
        <f>VLOOKUP(M4160,Product!$A$1:$D$14,2,FALSE)</f>
        <v>Darjeeling</v>
      </c>
      <c r="S4160" t="str">
        <f>VLOOKUP(M4160,Product!$A$1:$D$14,3,FALSE)</f>
        <v>Tea</v>
      </c>
      <c r="T4160" t="str">
        <f>VLOOKUP(M4160,Product!$A$1:$D$14,4,FALSE)</f>
        <v>Regular</v>
      </c>
    </row>
    <row r="4161" spans="1:20" x14ac:dyDescent="0.3">
      <c r="A4161">
        <v>197</v>
      </c>
      <c r="B4161">
        <v>179</v>
      </c>
      <c r="C4161">
        <v>322</v>
      </c>
      <c r="D4161">
        <v>158</v>
      </c>
      <c r="E4161">
        <v>46</v>
      </c>
      <c r="F4161">
        <v>34</v>
      </c>
      <c r="G4161">
        <v>959</v>
      </c>
      <c r="H4161">
        <v>150</v>
      </c>
      <c r="I4161">
        <v>103</v>
      </c>
      <c r="J4161">
        <v>190</v>
      </c>
      <c r="K4161">
        <v>310</v>
      </c>
      <c r="L4161">
        <v>518</v>
      </c>
      <c r="M4161">
        <v>12</v>
      </c>
      <c r="N4161" s="2">
        <v>43434</v>
      </c>
      <c r="O4161" t="str">
        <f>VLOOKUP(L4161,Location!$A$1:$D$157,2,FALSE)</f>
        <v>New York</v>
      </c>
      <c r="P4161" t="str">
        <f>VLOOKUP(L4161,Location!$A$1:$D$157,3,FALSE)</f>
        <v>East</v>
      </c>
      <c r="Q4161" t="str">
        <f>VLOOKUP(L4161,Location!$A$1:$D$157,4,FALSE)</f>
        <v>Major Market</v>
      </c>
      <c r="R4161" t="str">
        <f>VLOOKUP(M4161,Product!$A$1:$D$14,2,FALSE)</f>
        <v>Earl Grey</v>
      </c>
      <c r="S4161" t="str">
        <f>VLOOKUP(M4161,Product!$A$1:$D$14,3,FALSE)</f>
        <v>Tea</v>
      </c>
      <c r="T4161" t="str">
        <f>VLOOKUP(M4161,Product!$A$1:$D$14,4,FALSE)</f>
        <v>Regular</v>
      </c>
    </row>
    <row r="4162" spans="1:20" x14ac:dyDescent="0.3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s="2">
        <v>43434</v>
      </c>
      <c r="O4162" t="str">
        <f>VLOOKUP(L4162,Location!$A$1:$D$157,2,FALSE)</f>
        <v>New York</v>
      </c>
      <c r="P4162" t="str">
        <f>VLOOKUP(L4162,Location!$A$1:$D$157,3,FALSE)</f>
        <v>East</v>
      </c>
      <c r="Q4162" t="str">
        <f>VLOOKUP(L4162,Location!$A$1:$D$157,4,FALSE)</f>
        <v>Major Market</v>
      </c>
      <c r="R4162" t="str">
        <f>VLOOKUP(M4162,Product!$A$1:$D$14,2,FALSE)</f>
        <v>Green Tea</v>
      </c>
      <c r="S4162" t="str">
        <f>VLOOKUP(M4162,Product!$A$1:$D$14,3,FALSE)</f>
        <v>Tea</v>
      </c>
      <c r="T4162" t="str">
        <f>VLOOKUP(M4162,Product!$A$1:$D$14,4,FALSE)</f>
        <v>Regular</v>
      </c>
    </row>
    <row r="4163" spans="1:20" x14ac:dyDescent="0.3">
      <c r="A4163">
        <v>-332</v>
      </c>
      <c r="B4163">
        <v>-69</v>
      </c>
      <c r="C4163">
        <v>70</v>
      </c>
      <c r="D4163">
        <v>91</v>
      </c>
      <c r="E4163">
        <v>155</v>
      </c>
      <c r="F4163">
        <v>122</v>
      </c>
      <c r="G4163">
        <v>3641</v>
      </c>
      <c r="H4163">
        <v>-210</v>
      </c>
      <c r="I4163">
        <v>144</v>
      </c>
      <c r="J4163">
        <v>-70</v>
      </c>
      <c r="K4163">
        <v>60</v>
      </c>
      <c r="L4163">
        <v>845</v>
      </c>
      <c r="M4163">
        <v>5</v>
      </c>
      <c r="N4163" s="2">
        <v>43434</v>
      </c>
      <c r="O4163" t="str">
        <f>VLOOKUP(L4163,Location!$A$1:$D$157,2,FALSE)</f>
        <v>New York</v>
      </c>
      <c r="P4163" t="str">
        <f>VLOOKUP(L4163,Location!$A$1:$D$157,3,FALSE)</f>
        <v>East</v>
      </c>
      <c r="Q4163" t="str">
        <f>VLOOKUP(L4163,Location!$A$1:$D$157,4,FALSE)</f>
        <v>Major Market</v>
      </c>
      <c r="R4163" t="str">
        <f>VLOOKUP(M4163,Product!$A$1:$D$14,2,FALSE)</f>
        <v>Caffe Mocha</v>
      </c>
      <c r="S4163" t="str">
        <f>VLOOKUP(M4163,Product!$A$1:$D$14,3,FALSE)</f>
        <v>Espresso</v>
      </c>
      <c r="T4163" t="str">
        <f>VLOOKUP(M4163,Product!$A$1:$D$14,4,FALSE)</f>
        <v>Regular</v>
      </c>
    </row>
    <row r="4164" spans="1:20" x14ac:dyDescent="0.3">
      <c r="A4164">
        <v>463</v>
      </c>
      <c r="B4164">
        <v>407</v>
      </c>
      <c r="C4164">
        <v>700</v>
      </c>
      <c r="D4164">
        <v>192</v>
      </c>
      <c r="E4164">
        <v>95</v>
      </c>
      <c r="F4164">
        <v>70</v>
      </c>
      <c r="G4164">
        <v>723</v>
      </c>
      <c r="H4164">
        <v>320</v>
      </c>
      <c r="I4164">
        <v>195</v>
      </c>
      <c r="J4164">
        <v>400</v>
      </c>
      <c r="K4164">
        <v>640</v>
      </c>
      <c r="L4164">
        <v>518</v>
      </c>
      <c r="M4164">
        <v>7</v>
      </c>
      <c r="N4164" s="2">
        <v>43434</v>
      </c>
      <c r="O4164" t="str">
        <f>VLOOKUP(L4164,Location!$A$1:$D$157,2,FALSE)</f>
        <v>New York</v>
      </c>
      <c r="P4164" t="str">
        <f>VLOOKUP(L4164,Location!$A$1:$D$157,3,FALSE)</f>
        <v>East</v>
      </c>
      <c r="Q4164" t="str">
        <f>VLOOKUP(L4164,Location!$A$1:$D$157,4,FALSE)</f>
        <v>Major Market</v>
      </c>
      <c r="R4164" t="str">
        <f>VLOOKUP(M4164,Product!$A$1:$D$14,2,FALSE)</f>
        <v>Regular Espresso</v>
      </c>
      <c r="S4164" t="str">
        <f>VLOOKUP(M4164,Product!$A$1:$D$14,3,FALSE)</f>
        <v>Espresso</v>
      </c>
      <c r="T4164" t="str">
        <f>VLOOKUP(M4164,Product!$A$1:$D$14,4,FALSE)</f>
        <v>Regular</v>
      </c>
    </row>
    <row r="4165" spans="1:20" x14ac:dyDescent="0.3">
      <c r="A4165">
        <v>402</v>
      </c>
      <c r="B4165">
        <v>420</v>
      </c>
      <c r="C4165">
        <v>745</v>
      </c>
      <c r="D4165">
        <v>264</v>
      </c>
      <c r="E4165">
        <v>149</v>
      </c>
      <c r="F4165">
        <v>97</v>
      </c>
      <c r="G4165">
        <v>2642</v>
      </c>
      <c r="H4165">
        <v>250</v>
      </c>
      <c r="I4165">
        <v>183</v>
      </c>
      <c r="J4165">
        <v>370</v>
      </c>
      <c r="K4165">
        <v>620</v>
      </c>
      <c r="L4165">
        <v>315</v>
      </c>
      <c r="M4165">
        <v>2</v>
      </c>
      <c r="N4165" s="2">
        <v>43434</v>
      </c>
      <c r="O4165" t="str">
        <f>VLOOKUP(L4165,Location!$A$1:$D$157,2,FALSE)</f>
        <v>New York</v>
      </c>
      <c r="P4165" t="str">
        <f>VLOOKUP(L4165,Location!$A$1:$D$157,3,FALSE)</f>
        <v>East</v>
      </c>
      <c r="Q4165" t="str">
        <f>VLOOKUP(L4165,Location!$A$1:$D$157,4,FALSE)</f>
        <v>Major Market</v>
      </c>
      <c r="R4165" t="str">
        <f>VLOOKUP(M4165,Product!$A$1:$D$14,2,FALSE)</f>
        <v>Columbian</v>
      </c>
      <c r="S4165" t="str">
        <f>VLOOKUP(M4165,Product!$A$1:$D$14,3,FALSE)</f>
        <v>Coffee</v>
      </c>
      <c r="T4165" t="str">
        <f>VLOOKUP(M4165,Product!$A$1:$D$14,4,FALSE)</f>
        <v>Regular</v>
      </c>
    </row>
    <row r="4166" spans="1:20" x14ac:dyDescent="0.3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s="2">
        <v>43434</v>
      </c>
      <c r="O4166" t="str">
        <f>VLOOKUP(L4166,Location!$A$1:$D$157,2,FALSE)</f>
        <v>Louisiana</v>
      </c>
      <c r="P4166" t="str">
        <f>VLOOKUP(L4166,Location!$A$1:$D$157,3,FALSE)</f>
        <v>South</v>
      </c>
      <c r="Q4166" t="str">
        <f>VLOOKUP(L4166,Location!$A$1:$D$157,4,FALSE)</f>
        <v>Small Market</v>
      </c>
      <c r="R4166" t="str">
        <f>VLOOKUP(M4166,Product!$A$1:$D$14,2,FALSE)</f>
        <v>Chamomile</v>
      </c>
      <c r="S4166" t="str">
        <f>VLOOKUP(M4166,Product!$A$1:$D$14,3,FALSE)</f>
        <v>Herbal Tea</v>
      </c>
      <c r="T4166" t="str">
        <f>VLOOKUP(M4166,Product!$A$1:$D$14,4,FALSE)</f>
        <v>Decaf</v>
      </c>
    </row>
    <row r="4167" spans="1:20" x14ac:dyDescent="0.3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s="2">
        <v>43434</v>
      </c>
      <c r="O4167" t="str">
        <f>VLOOKUP(L4167,Location!$A$1:$D$157,2,FALSE)</f>
        <v>Louisiana</v>
      </c>
      <c r="P4167" t="str">
        <f>VLOOKUP(L4167,Location!$A$1:$D$157,3,FALSE)</f>
        <v>South</v>
      </c>
      <c r="Q4167" t="str">
        <f>VLOOKUP(L4167,Location!$A$1:$D$157,4,FALSE)</f>
        <v>Small Market</v>
      </c>
      <c r="R4167" t="str">
        <f>VLOOKUP(M4167,Product!$A$1:$D$14,2,FALSE)</f>
        <v>Lemon</v>
      </c>
      <c r="S4167" t="str">
        <f>VLOOKUP(M4167,Product!$A$1:$D$14,3,FALSE)</f>
        <v>Herbal Tea</v>
      </c>
      <c r="T4167" t="str">
        <f>VLOOKUP(M4167,Product!$A$1:$D$14,4,FALSE)</f>
        <v>Decaf</v>
      </c>
    </row>
    <row r="4168" spans="1:20" x14ac:dyDescent="0.3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s="2">
        <v>43434</v>
      </c>
      <c r="O4168" t="str">
        <f>VLOOKUP(L4168,Location!$A$1:$D$157,2,FALSE)</f>
        <v>Louisiana</v>
      </c>
      <c r="P4168" t="str">
        <f>VLOOKUP(L4168,Location!$A$1:$D$157,3,FALSE)</f>
        <v>South</v>
      </c>
      <c r="Q4168" t="str">
        <f>VLOOKUP(L4168,Location!$A$1:$D$157,4,FALSE)</f>
        <v>Small Market</v>
      </c>
      <c r="R4168" t="str">
        <f>VLOOKUP(M4168,Product!$A$1:$D$14,2,FALSE)</f>
        <v>Columbian</v>
      </c>
      <c r="S4168" t="str">
        <f>VLOOKUP(M4168,Product!$A$1:$D$14,3,FALSE)</f>
        <v>Coffee</v>
      </c>
      <c r="T4168" t="str">
        <f>VLOOKUP(M4168,Product!$A$1:$D$14,4,FALSE)</f>
        <v>Regular</v>
      </c>
    </row>
    <row r="4169" spans="1:20" x14ac:dyDescent="0.3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2">
        <v>43434</v>
      </c>
      <c r="O4169" t="str">
        <f>VLOOKUP(L4169,Location!$A$1:$D$157,2,FALSE)</f>
        <v>Louisiana</v>
      </c>
      <c r="P4169" t="str">
        <f>VLOOKUP(L4169,Location!$A$1:$D$157,3,FALSE)</f>
        <v>South</v>
      </c>
      <c r="Q4169" t="str">
        <f>VLOOKUP(L4169,Location!$A$1:$D$157,4,FALSE)</f>
        <v>Small Market</v>
      </c>
      <c r="R4169" t="str">
        <f>VLOOKUP(M4169,Product!$A$1:$D$14,2,FALSE)</f>
        <v>Decaf Irish Cream</v>
      </c>
      <c r="S4169" t="str">
        <f>VLOOKUP(M4169,Product!$A$1:$D$14,3,FALSE)</f>
        <v>Coffee</v>
      </c>
      <c r="T4169" t="str">
        <f>VLOOKUP(M4169,Product!$A$1:$D$14,4,FALSE)</f>
        <v>Decaf</v>
      </c>
    </row>
    <row r="4170" spans="1:20" x14ac:dyDescent="0.3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2">
        <v>43434</v>
      </c>
      <c r="O4170" t="str">
        <f>VLOOKUP(L4170,Location!$A$1:$D$157,2,FALSE)</f>
        <v>Louisiana</v>
      </c>
      <c r="P4170" t="str">
        <f>VLOOKUP(L4170,Location!$A$1:$D$157,3,FALSE)</f>
        <v>South</v>
      </c>
      <c r="Q4170" t="str">
        <f>VLOOKUP(L4170,Location!$A$1:$D$157,4,FALSE)</f>
        <v>Small Market</v>
      </c>
      <c r="R4170" t="str">
        <f>VLOOKUP(M4170,Product!$A$1:$D$14,2,FALSE)</f>
        <v>Caffe Latte</v>
      </c>
      <c r="S4170" t="str">
        <f>VLOOKUP(M4170,Product!$A$1:$D$14,3,FALSE)</f>
        <v>Espresso</v>
      </c>
      <c r="T4170" t="str">
        <f>VLOOKUP(M4170,Product!$A$1:$D$14,4,FALSE)</f>
        <v>Regular</v>
      </c>
    </row>
    <row r="4171" spans="1:20" x14ac:dyDescent="0.3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2">
        <v>43434</v>
      </c>
      <c r="O4171" t="str">
        <f>VLOOKUP(L4171,Location!$A$1:$D$157,2,FALSE)</f>
        <v>Louisiana</v>
      </c>
      <c r="P4171" t="str">
        <f>VLOOKUP(L4171,Location!$A$1:$D$157,3,FALSE)</f>
        <v>South</v>
      </c>
      <c r="Q4171" t="str">
        <f>VLOOKUP(L4171,Location!$A$1:$D$157,4,FALSE)</f>
        <v>Small Market</v>
      </c>
      <c r="R4171" t="str">
        <f>VLOOKUP(M4171,Product!$A$1:$D$14,2,FALSE)</f>
        <v>Caffe Mocha</v>
      </c>
      <c r="S4171" t="str">
        <f>VLOOKUP(M4171,Product!$A$1:$D$14,3,FALSE)</f>
        <v>Espresso</v>
      </c>
      <c r="T4171" t="str">
        <f>VLOOKUP(M4171,Product!$A$1:$D$14,4,FALSE)</f>
        <v>Regular</v>
      </c>
    </row>
    <row r="4172" spans="1:20" x14ac:dyDescent="0.3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s="2">
        <v>43434</v>
      </c>
      <c r="O4172" t="str">
        <f>VLOOKUP(L4172,Location!$A$1:$D$157,2,FALSE)</f>
        <v>Louisiana</v>
      </c>
      <c r="P4172" t="str">
        <f>VLOOKUP(L4172,Location!$A$1:$D$157,3,FALSE)</f>
        <v>South</v>
      </c>
      <c r="Q4172" t="str">
        <f>VLOOKUP(L4172,Location!$A$1:$D$157,4,FALSE)</f>
        <v>Small Market</v>
      </c>
      <c r="R4172" t="str">
        <f>VLOOKUP(M4172,Product!$A$1:$D$14,2,FALSE)</f>
        <v>Decaf Espresso</v>
      </c>
      <c r="S4172" t="str">
        <f>VLOOKUP(M4172,Product!$A$1:$D$14,3,FALSE)</f>
        <v>Espresso</v>
      </c>
      <c r="T4172" t="str">
        <f>VLOOKUP(M4172,Product!$A$1:$D$14,4,FALSE)</f>
        <v>Decaf</v>
      </c>
    </row>
    <row r="4173" spans="1:20" x14ac:dyDescent="0.3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s="2">
        <v>43434</v>
      </c>
      <c r="O4173" t="str">
        <f>VLOOKUP(L4173,Location!$A$1:$D$157,2,FALSE)</f>
        <v>New Mexico</v>
      </c>
      <c r="P4173" t="str">
        <f>VLOOKUP(L4173,Location!$A$1:$D$157,3,FALSE)</f>
        <v>South</v>
      </c>
      <c r="Q4173" t="str">
        <f>VLOOKUP(L4173,Location!$A$1:$D$157,4,FALSE)</f>
        <v>Small Market</v>
      </c>
      <c r="R4173" t="str">
        <f>VLOOKUP(M4173,Product!$A$1:$D$14,2,FALSE)</f>
        <v>Chamomile</v>
      </c>
      <c r="S4173" t="str">
        <f>VLOOKUP(M4173,Product!$A$1:$D$14,3,FALSE)</f>
        <v>Herbal Tea</v>
      </c>
      <c r="T4173" t="str">
        <f>VLOOKUP(M4173,Product!$A$1:$D$14,4,FALSE)</f>
        <v>Decaf</v>
      </c>
    </row>
    <row r="4174" spans="1:20" x14ac:dyDescent="0.3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s="2">
        <v>43434</v>
      </c>
      <c r="O4174" t="str">
        <f>VLOOKUP(L4174,Location!$A$1:$D$157,2,FALSE)</f>
        <v>New Mexico</v>
      </c>
      <c r="P4174" t="str">
        <f>VLOOKUP(L4174,Location!$A$1:$D$157,3,FALSE)</f>
        <v>South</v>
      </c>
      <c r="Q4174" t="str">
        <f>VLOOKUP(L4174,Location!$A$1:$D$157,4,FALSE)</f>
        <v>Small Market</v>
      </c>
      <c r="R4174" t="str">
        <f>VLOOKUP(M4174,Product!$A$1:$D$14,2,FALSE)</f>
        <v>Lemon</v>
      </c>
      <c r="S4174" t="str">
        <f>VLOOKUP(M4174,Product!$A$1:$D$14,3,FALSE)</f>
        <v>Herbal Tea</v>
      </c>
      <c r="T4174" t="str">
        <f>VLOOKUP(M4174,Product!$A$1:$D$14,4,FALSE)</f>
        <v>Decaf</v>
      </c>
    </row>
    <row r="4175" spans="1:20" x14ac:dyDescent="0.3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s="2">
        <v>43434</v>
      </c>
      <c r="O4175" t="str">
        <f>VLOOKUP(L4175,Location!$A$1:$D$157,2,FALSE)</f>
        <v>New Mexico</v>
      </c>
      <c r="P4175" t="str">
        <f>VLOOKUP(L4175,Location!$A$1:$D$157,3,FALSE)</f>
        <v>South</v>
      </c>
      <c r="Q4175" t="str">
        <f>VLOOKUP(L4175,Location!$A$1:$D$157,4,FALSE)</f>
        <v>Small Market</v>
      </c>
      <c r="R4175" t="str">
        <f>VLOOKUP(M4175,Product!$A$1:$D$14,2,FALSE)</f>
        <v>Columbian</v>
      </c>
      <c r="S4175" t="str">
        <f>VLOOKUP(M4175,Product!$A$1:$D$14,3,FALSE)</f>
        <v>Coffee</v>
      </c>
      <c r="T4175" t="str">
        <f>VLOOKUP(M4175,Product!$A$1:$D$14,4,FALSE)</f>
        <v>Regular</v>
      </c>
    </row>
    <row r="4176" spans="1:20" x14ac:dyDescent="0.3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88</v>
      </c>
      <c r="J4176">
        <v>90</v>
      </c>
      <c r="K4176">
        <v>190</v>
      </c>
      <c r="L4176">
        <v>505</v>
      </c>
      <c r="M4176">
        <v>3</v>
      </c>
      <c r="N4176" s="2">
        <v>43434</v>
      </c>
      <c r="O4176" t="str">
        <f>VLOOKUP(L4176,Location!$A$1:$D$157,2,FALSE)</f>
        <v>New Mexico</v>
      </c>
      <c r="P4176" t="str">
        <f>VLOOKUP(L4176,Location!$A$1:$D$157,3,FALSE)</f>
        <v>South</v>
      </c>
      <c r="Q4176" t="str">
        <f>VLOOKUP(L4176,Location!$A$1:$D$157,4,FALSE)</f>
        <v>Small Market</v>
      </c>
      <c r="R4176" t="str">
        <f>VLOOKUP(M4176,Product!$A$1:$D$14,2,FALSE)</f>
        <v>Decaf Irish Cream</v>
      </c>
      <c r="S4176" t="str">
        <f>VLOOKUP(M4176,Product!$A$1:$D$14,3,FALSE)</f>
        <v>Coffee</v>
      </c>
      <c r="T4176" t="str">
        <f>VLOOKUP(M4176,Product!$A$1:$D$14,4,FALSE)</f>
        <v>Decaf</v>
      </c>
    </row>
    <row r="4177" spans="1:20" x14ac:dyDescent="0.3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2">
        <v>43434</v>
      </c>
      <c r="O4177" t="str">
        <f>VLOOKUP(L4177,Location!$A$1:$D$157,2,FALSE)</f>
        <v>New Mexico</v>
      </c>
      <c r="P4177" t="str">
        <f>VLOOKUP(L4177,Location!$A$1:$D$157,3,FALSE)</f>
        <v>South</v>
      </c>
      <c r="Q4177" t="str">
        <f>VLOOKUP(L4177,Location!$A$1:$D$157,4,FALSE)</f>
        <v>Small Market</v>
      </c>
      <c r="R4177" t="str">
        <f>VLOOKUP(M4177,Product!$A$1:$D$14,2,FALSE)</f>
        <v>Caffe Latte</v>
      </c>
      <c r="S4177" t="str">
        <f>VLOOKUP(M4177,Product!$A$1:$D$14,3,FALSE)</f>
        <v>Espresso</v>
      </c>
      <c r="T4177" t="str">
        <f>VLOOKUP(M4177,Product!$A$1:$D$14,4,FALSE)</f>
        <v>Regular</v>
      </c>
    </row>
    <row r="4178" spans="1:20" x14ac:dyDescent="0.3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s="2">
        <v>43434</v>
      </c>
      <c r="O4178" t="str">
        <f>VLOOKUP(L4178,Location!$A$1:$D$157,2,FALSE)</f>
        <v>New Mexico</v>
      </c>
      <c r="P4178" t="str">
        <f>VLOOKUP(L4178,Location!$A$1:$D$157,3,FALSE)</f>
        <v>South</v>
      </c>
      <c r="Q4178" t="str">
        <f>VLOOKUP(L4178,Location!$A$1:$D$157,4,FALSE)</f>
        <v>Small Market</v>
      </c>
      <c r="R4178" t="str">
        <f>VLOOKUP(M4178,Product!$A$1:$D$14,2,FALSE)</f>
        <v>Caffe Mocha</v>
      </c>
      <c r="S4178" t="str">
        <f>VLOOKUP(M4178,Product!$A$1:$D$14,3,FALSE)</f>
        <v>Espresso</v>
      </c>
      <c r="T4178" t="str">
        <f>VLOOKUP(M4178,Product!$A$1:$D$14,4,FALSE)</f>
        <v>Regular</v>
      </c>
    </row>
    <row r="4179" spans="1:20" x14ac:dyDescent="0.3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s="2">
        <v>43434</v>
      </c>
      <c r="O4179" t="str">
        <f>VLOOKUP(L4179,Location!$A$1:$D$157,2,FALSE)</f>
        <v>New Mexico</v>
      </c>
      <c r="P4179" t="str">
        <f>VLOOKUP(L4179,Location!$A$1:$D$157,3,FALSE)</f>
        <v>South</v>
      </c>
      <c r="Q4179" t="str">
        <f>VLOOKUP(L4179,Location!$A$1:$D$157,4,FALSE)</f>
        <v>Small Market</v>
      </c>
      <c r="R4179" t="str">
        <f>VLOOKUP(M4179,Product!$A$1:$D$14,2,FALSE)</f>
        <v>Decaf Espresso</v>
      </c>
      <c r="S4179" t="str">
        <f>VLOOKUP(M4179,Product!$A$1:$D$14,3,FALSE)</f>
        <v>Espresso</v>
      </c>
      <c r="T4179" t="str">
        <f>VLOOKUP(M4179,Product!$A$1:$D$14,4,FALSE)</f>
        <v>Decaf</v>
      </c>
    </row>
    <row r="4180" spans="1:20" x14ac:dyDescent="0.3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s="2">
        <v>43434</v>
      </c>
      <c r="O4180" t="str">
        <f>VLOOKUP(L4180,Location!$A$1:$D$157,2,FALSE)</f>
        <v>Oklahoma</v>
      </c>
      <c r="P4180" t="str">
        <f>VLOOKUP(L4180,Location!$A$1:$D$157,3,FALSE)</f>
        <v>South</v>
      </c>
      <c r="Q4180" t="str">
        <f>VLOOKUP(L4180,Location!$A$1:$D$157,4,FALSE)</f>
        <v>Small Market</v>
      </c>
      <c r="R4180" t="str">
        <f>VLOOKUP(M4180,Product!$A$1:$D$14,2,FALSE)</f>
        <v>Chamomile</v>
      </c>
      <c r="S4180" t="str">
        <f>VLOOKUP(M4180,Product!$A$1:$D$14,3,FALSE)</f>
        <v>Herbal Tea</v>
      </c>
      <c r="T4180" t="str">
        <f>VLOOKUP(M4180,Product!$A$1:$D$14,4,FALSE)</f>
        <v>Decaf</v>
      </c>
    </row>
    <row r="4181" spans="1:20" x14ac:dyDescent="0.3">
      <c r="A4181">
        <v>30</v>
      </c>
      <c r="B4181">
        <v>145</v>
      </c>
      <c r="C4181">
        <v>266</v>
      </c>
      <c r="D4181">
        <v>85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s="2">
        <v>43434</v>
      </c>
      <c r="O4181" t="str">
        <f>VLOOKUP(L4181,Location!$A$1:$D$157,2,FALSE)</f>
        <v>Oklahoma</v>
      </c>
      <c r="P4181" t="str">
        <f>VLOOKUP(L4181,Location!$A$1:$D$157,3,FALSE)</f>
        <v>South</v>
      </c>
      <c r="Q4181" t="str">
        <f>VLOOKUP(L4181,Location!$A$1:$D$157,4,FALSE)</f>
        <v>Small Market</v>
      </c>
      <c r="R4181" t="str">
        <f>VLOOKUP(M4181,Product!$A$1:$D$14,2,FALSE)</f>
        <v>Lemon</v>
      </c>
      <c r="S4181" t="str">
        <f>VLOOKUP(M4181,Product!$A$1:$D$14,3,FALSE)</f>
        <v>Herbal Tea</v>
      </c>
      <c r="T4181" t="str">
        <f>VLOOKUP(M4181,Product!$A$1:$D$14,4,FALSE)</f>
        <v>Decaf</v>
      </c>
    </row>
    <row r="4182" spans="1:20" x14ac:dyDescent="0.3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s="2">
        <v>43434</v>
      </c>
      <c r="O4182" t="str">
        <f>VLOOKUP(L4182,Location!$A$1:$D$157,2,FALSE)</f>
        <v>Oklahoma</v>
      </c>
      <c r="P4182" t="str">
        <f>VLOOKUP(L4182,Location!$A$1:$D$157,3,FALSE)</f>
        <v>South</v>
      </c>
      <c r="Q4182" t="str">
        <f>VLOOKUP(L4182,Location!$A$1:$D$157,4,FALSE)</f>
        <v>Small Market</v>
      </c>
      <c r="R4182" t="str">
        <f>VLOOKUP(M4182,Product!$A$1:$D$14,2,FALSE)</f>
        <v>Columbian</v>
      </c>
      <c r="S4182" t="str">
        <f>VLOOKUP(M4182,Product!$A$1:$D$14,3,FALSE)</f>
        <v>Coffee</v>
      </c>
      <c r="T4182" t="str">
        <f>VLOOKUP(M4182,Product!$A$1:$D$14,4,FALSE)</f>
        <v>Regular</v>
      </c>
    </row>
    <row r="4183" spans="1:20" x14ac:dyDescent="0.3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s="2">
        <v>43434</v>
      </c>
      <c r="O4183" t="str">
        <f>VLOOKUP(L4183,Location!$A$1:$D$157,2,FALSE)</f>
        <v>Oklahoma</v>
      </c>
      <c r="P4183" t="str">
        <f>VLOOKUP(L4183,Location!$A$1:$D$157,3,FALSE)</f>
        <v>South</v>
      </c>
      <c r="Q4183" t="str">
        <f>VLOOKUP(L4183,Location!$A$1:$D$157,4,FALSE)</f>
        <v>Small Market</v>
      </c>
      <c r="R4183" t="str">
        <f>VLOOKUP(M4183,Product!$A$1:$D$14,2,FALSE)</f>
        <v>Decaf Irish Cream</v>
      </c>
      <c r="S4183" t="str">
        <f>VLOOKUP(M4183,Product!$A$1:$D$14,3,FALSE)</f>
        <v>Coffee</v>
      </c>
      <c r="T4183" t="str">
        <f>VLOOKUP(M4183,Product!$A$1:$D$14,4,FALSE)</f>
        <v>Decaf</v>
      </c>
    </row>
    <row r="4184" spans="1:20" x14ac:dyDescent="0.3">
      <c r="A4184">
        <v>180</v>
      </c>
      <c r="B4184">
        <v>186</v>
      </c>
      <c r="C4184">
        <v>341</v>
      </c>
      <c r="D4184">
        <v>161</v>
      </c>
      <c r="E4184">
        <v>65</v>
      </c>
      <c r="F4184">
        <v>41</v>
      </c>
      <c r="G4184">
        <v>-2248</v>
      </c>
      <c r="H4184">
        <v>90</v>
      </c>
      <c r="I4184">
        <v>89</v>
      </c>
      <c r="J4184">
        <v>140</v>
      </c>
      <c r="K4184">
        <v>240</v>
      </c>
      <c r="L4184">
        <v>918</v>
      </c>
      <c r="M4184">
        <v>4</v>
      </c>
      <c r="N4184" s="2">
        <v>43434</v>
      </c>
      <c r="O4184" t="str">
        <f>VLOOKUP(L4184,Location!$A$1:$D$157,2,FALSE)</f>
        <v>Oklahoma</v>
      </c>
      <c r="P4184" t="str">
        <f>VLOOKUP(L4184,Location!$A$1:$D$157,3,FALSE)</f>
        <v>South</v>
      </c>
      <c r="Q4184" t="str">
        <f>VLOOKUP(L4184,Location!$A$1:$D$157,4,FALSE)</f>
        <v>Small Market</v>
      </c>
      <c r="R4184" t="str">
        <f>VLOOKUP(M4184,Product!$A$1:$D$14,2,FALSE)</f>
        <v>Caffe Latte</v>
      </c>
      <c r="S4184" t="str">
        <f>VLOOKUP(M4184,Product!$A$1:$D$14,3,FALSE)</f>
        <v>Espresso</v>
      </c>
      <c r="T4184" t="str">
        <f>VLOOKUP(M4184,Product!$A$1:$D$14,4,FALSE)</f>
        <v>Regular</v>
      </c>
    </row>
    <row r="4185" spans="1:20" x14ac:dyDescent="0.3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s="2">
        <v>43434</v>
      </c>
      <c r="O4185" t="str">
        <f>VLOOKUP(L4185,Location!$A$1:$D$157,2,FALSE)</f>
        <v>Oklahoma</v>
      </c>
      <c r="P4185" t="str">
        <f>VLOOKUP(L4185,Location!$A$1:$D$157,3,FALSE)</f>
        <v>South</v>
      </c>
      <c r="Q4185" t="str">
        <f>VLOOKUP(L4185,Location!$A$1:$D$157,4,FALSE)</f>
        <v>Small Market</v>
      </c>
      <c r="R4185" t="str">
        <f>VLOOKUP(M4185,Product!$A$1:$D$14,2,FALSE)</f>
        <v>Caffe Mocha</v>
      </c>
      <c r="S4185" t="str">
        <f>VLOOKUP(M4185,Product!$A$1:$D$14,3,FALSE)</f>
        <v>Espresso</v>
      </c>
      <c r="T4185" t="str">
        <f>VLOOKUP(M4185,Product!$A$1:$D$14,4,FALSE)</f>
        <v>Regular</v>
      </c>
    </row>
    <row r="4186" spans="1:20" x14ac:dyDescent="0.3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s="2">
        <v>43434</v>
      </c>
      <c r="O4186" t="str">
        <f>VLOOKUP(L4186,Location!$A$1:$D$157,2,FALSE)</f>
        <v>Oklahoma</v>
      </c>
      <c r="P4186" t="str">
        <f>VLOOKUP(L4186,Location!$A$1:$D$157,3,FALSE)</f>
        <v>South</v>
      </c>
      <c r="Q4186" t="str">
        <f>VLOOKUP(L4186,Location!$A$1:$D$157,4,FALSE)</f>
        <v>Small Market</v>
      </c>
      <c r="R4186" t="str">
        <f>VLOOKUP(M4186,Product!$A$1:$D$14,2,FALSE)</f>
        <v>Decaf Espresso</v>
      </c>
      <c r="S4186" t="str">
        <f>VLOOKUP(M4186,Product!$A$1:$D$14,3,FALSE)</f>
        <v>Espresso</v>
      </c>
      <c r="T4186" t="str">
        <f>VLOOKUP(M4186,Product!$A$1:$D$14,4,FALSE)</f>
        <v>Decaf</v>
      </c>
    </row>
    <row r="4187" spans="1:20" x14ac:dyDescent="0.3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s="2">
        <v>43434</v>
      </c>
      <c r="O4187" t="str">
        <f>VLOOKUP(L4187,Location!$A$1:$D$157,2,FALSE)</f>
        <v>Texas</v>
      </c>
      <c r="P4187" t="str">
        <f>VLOOKUP(L4187,Location!$A$1:$D$157,3,FALSE)</f>
        <v>South</v>
      </c>
      <c r="Q4187" t="str">
        <f>VLOOKUP(L4187,Location!$A$1:$D$157,4,FALSE)</f>
        <v>Major Market</v>
      </c>
      <c r="R4187" t="str">
        <f>VLOOKUP(M4187,Product!$A$1:$D$14,2,FALSE)</f>
        <v>Chamomile</v>
      </c>
      <c r="S4187" t="str">
        <f>VLOOKUP(M4187,Product!$A$1:$D$14,3,FALSE)</f>
        <v>Herbal Tea</v>
      </c>
      <c r="T4187" t="str">
        <f>VLOOKUP(M4187,Product!$A$1:$D$14,4,FALSE)</f>
        <v>Decaf</v>
      </c>
    </row>
    <row r="4188" spans="1:20" x14ac:dyDescent="0.3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s="2">
        <v>43434</v>
      </c>
      <c r="O4188" t="str">
        <f>VLOOKUP(L4188,Location!$A$1:$D$157,2,FALSE)</f>
        <v>Texas</v>
      </c>
      <c r="P4188" t="str">
        <f>VLOOKUP(L4188,Location!$A$1:$D$157,3,FALSE)</f>
        <v>South</v>
      </c>
      <c r="Q4188" t="str">
        <f>VLOOKUP(L4188,Location!$A$1:$D$157,4,FALSE)</f>
        <v>Major Market</v>
      </c>
      <c r="R4188" t="str">
        <f>VLOOKUP(M4188,Product!$A$1:$D$14,2,FALSE)</f>
        <v>Lemon</v>
      </c>
      <c r="S4188" t="str">
        <f>VLOOKUP(M4188,Product!$A$1:$D$14,3,FALSE)</f>
        <v>Herbal Tea</v>
      </c>
      <c r="T4188" t="str">
        <f>VLOOKUP(M4188,Product!$A$1:$D$14,4,FALSE)</f>
        <v>Decaf</v>
      </c>
    </row>
    <row r="4189" spans="1:20" x14ac:dyDescent="0.3">
      <c r="A4189">
        <v>279</v>
      </c>
      <c r="B4189">
        <v>284</v>
      </c>
      <c r="C4189">
        <v>559</v>
      </c>
      <c r="D4189">
        <v>261</v>
      </c>
      <c r="E4189">
        <v>96</v>
      </c>
      <c r="F4189">
        <v>74</v>
      </c>
      <c r="G4189">
        <v>1321</v>
      </c>
      <c r="H4189">
        <v>240</v>
      </c>
      <c r="I4189">
        <v>237</v>
      </c>
      <c r="J4189">
        <v>340</v>
      </c>
      <c r="K4189">
        <v>620</v>
      </c>
      <c r="L4189">
        <v>409</v>
      </c>
      <c r="M4189">
        <v>2</v>
      </c>
      <c r="N4189" s="2">
        <v>43434</v>
      </c>
      <c r="O4189" t="str">
        <f>VLOOKUP(L4189,Location!$A$1:$D$157,2,FALSE)</f>
        <v>Texas</v>
      </c>
      <c r="P4189" t="str">
        <f>VLOOKUP(L4189,Location!$A$1:$D$157,3,FALSE)</f>
        <v>South</v>
      </c>
      <c r="Q4189" t="str">
        <f>VLOOKUP(L4189,Location!$A$1:$D$157,4,FALSE)</f>
        <v>Major Market</v>
      </c>
      <c r="R4189" t="str">
        <f>VLOOKUP(M4189,Product!$A$1:$D$14,2,FALSE)</f>
        <v>Columbian</v>
      </c>
      <c r="S4189" t="str">
        <f>VLOOKUP(M4189,Product!$A$1:$D$14,3,FALSE)</f>
        <v>Coffee</v>
      </c>
      <c r="T4189" t="str">
        <f>VLOOKUP(M4189,Product!$A$1:$D$14,4,FALSE)</f>
        <v>Regular</v>
      </c>
    </row>
    <row r="4190" spans="1:20" x14ac:dyDescent="0.3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s="2">
        <v>43434</v>
      </c>
      <c r="O4190" t="str">
        <f>VLOOKUP(L4190,Location!$A$1:$D$157,2,FALSE)</f>
        <v>Texas</v>
      </c>
      <c r="P4190" t="str">
        <f>VLOOKUP(L4190,Location!$A$1:$D$157,3,FALSE)</f>
        <v>South</v>
      </c>
      <c r="Q4190" t="str">
        <f>VLOOKUP(L4190,Location!$A$1:$D$157,4,FALSE)</f>
        <v>Major Market</v>
      </c>
      <c r="R4190" t="str">
        <f>VLOOKUP(M4190,Product!$A$1:$D$14,2,FALSE)</f>
        <v>Decaf Irish Cream</v>
      </c>
      <c r="S4190" t="str">
        <f>VLOOKUP(M4190,Product!$A$1:$D$14,3,FALSE)</f>
        <v>Coffee</v>
      </c>
      <c r="T4190" t="str">
        <f>VLOOKUP(M4190,Product!$A$1:$D$14,4,FALSE)</f>
        <v>Decaf</v>
      </c>
    </row>
    <row r="4191" spans="1:20" x14ac:dyDescent="0.3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s="2">
        <v>43434</v>
      </c>
      <c r="O4191" t="str">
        <f>VLOOKUP(L4191,Location!$A$1:$D$157,2,FALSE)</f>
        <v>Texas</v>
      </c>
      <c r="P4191" t="str">
        <f>VLOOKUP(L4191,Location!$A$1:$D$157,3,FALSE)</f>
        <v>South</v>
      </c>
      <c r="Q4191" t="str">
        <f>VLOOKUP(L4191,Location!$A$1:$D$157,4,FALSE)</f>
        <v>Major Market</v>
      </c>
      <c r="R4191" t="str">
        <f>VLOOKUP(M4191,Product!$A$1:$D$14,2,FALSE)</f>
        <v>Caffe Latte</v>
      </c>
      <c r="S4191" t="str">
        <f>VLOOKUP(M4191,Product!$A$1:$D$14,3,FALSE)</f>
        <v>Espresso</v>
      </c>
      <c r="T4191" t="str">
        <f>VLOOKUP(M4191,Product!$A$1:$D$14,4,FALSE)</f>
        <v>Regular</v>
      </c>
    </row>
    <row r="4192" spans="1:20" x14ac:dyDescent="0.3">
      <c r="A4192">
        <v>197</v>
      </c>
      <c r="B4192">
        <v>179</v>
      </c>
      <c r="C4192">
        <v>322</v>
      </c>
      <c r="D4192">
        <v>62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s="2">
        <v>43434</v>
      </c>
      <c r="O4192" t="str">
        <f>VLOOKUP(L4192,Location!$A$1:$D$157,2,FALSE)</f>
        <v>Texas</v>
      </c>
      <c r="P4192" t="str">
        <f>VLOOKUP(L4192,Location!$A$1:$D$157,3,FALSE)</f>
        <v>South</v>
      </c>
      <c r="Q4192" t="str">
        <f>VLOOKUP(L4192,Location!$A$1:$D$157,4,FALSE)</f>
        <v>Major Market</v>
      </c>
      <c r="R4192" t="str">
        <f>VLOOKUP(M4192,Product!$A$1:$D$14,2,FALSE)</f>
        <v>Caffe Mocha</v>
      </c>
      <c r="S4192" t="str">
        <f>VLOOKUP(M4192,Product!$A$1:$D$14,3,FALSE)</f>
        <v>Espresso</v>
      </c>
      <c r="T4192" t="str">
        <f>VLOOKUP(M4192,Product!$A$1:$D$14,4,FALSE)</f>
        <v>Regular</v>
      </c>
    </row>
    <row r="4193" spans="1:20" x14ac:dyDescent="0.3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2">
        <v>43434</v>
      </c>
      <c r="O4193" t="str">
        <f>VLOOKUP(L4193,Location!$A$1:$D$157,2,FALSE)</f>
        <v>Texas</v>
      </c>
      <c r="P4193" t="str">
        <f>VLOOKUP(L4193,Location!$A$1:$D$157,3,FALSE)</f>
        <v>South</v>
      </c>
      <c r="Q4193" t="str">
        <f>VLOOKUP(L4193,Location!$A$1:$D$157,4,FALSE)</f>
        <v>Major Market</v>
      </c>
      <c r="R4193" t="str">
        <f>VLOOKUP(M4193,Product!$A$1:$D$14,2,FALSE)</f>
        <v>Decaf Espresso</v>
      </c>
      <c r="S4193" t="str">
        <f>VLOOKUP(M4193,Product!$A$1:$D$14,3,FALSE)</f>
        <v>Espresso</v>
      </c>
      <c r="T4193" t="str">
        <f>VLOOKUP(M4193,Product!$A$1:$D$14,4,FALSE)</f>
        <v>Decaf</v>
      </c>
    </row>
    <row r="4194" spans="1:20" x14ac:dyDescent="0.3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s="2">
        <v>43434</v>
      </c>
      <c r="O4194" t="str">
        <f>VLOOKUP(L4194,Location!$A$1:$D$157,2,FALSE)</f>
        <v>Utah</v>
      </c>
      <c r="P4194" t="str">
        <f>VLOOKUP(L4194,Location!$A$1:$D$157,3,FALSE)</f>
        <v>West</v>
      </c>
      <c r="Q4194" t="str">
        <f>VLOOKUP(L4194,Location!$A$1:$D$157,4,FALSE)</f>
        <v>Small Market</v>
      </c>
      <c r="R4194" t="str">
        <f>VLOOKUP(M4194,Product!$A$1:$D$14,2,FALSE)</f>
        <v>Darjeeling</v>
      </c>
      <c r="S4194" t="str">
        <f>VLOOKUP(M4194,Product!$A$1:$D$14,3,FALSE)</f>
        <v>Tea</v>
      </c>
      <c r="T4194" t="str">
        <f>VLOOKUP(M4194,Product!$A$1:$D$14,4,FALSE)</f>
        <v>Regular</v>
      </c>
    </row>
    <row r="4195" spans="1:20" x14ac:dyDescent="0.3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2">
        <v>43434</v>
      </c>
      <c r="O4195" t="str">
        <f>VLOOKUP(L4195,Location!$A$1:$D$157,2,FALSE)</f>
        <v>Utah</v>
      </c>
      <c r="P4195" t="str">
        <f>VLOOKUP(L4195,Location!$A$1:$D$157,3,FALSE)</f>
        <v>West</v>
      </c>
      <c r="Q4195" t="str">
        <f>VLOOKUP(L4195,Location!$A$1:$D$157,4,FALSE)</f>
        <v>Small Market</v>
      </c>
      <c r="R4195" t="str">
        <f>VLOOKUP(M4195,Product!$A$1:$D$14,2,FALSE)</f>
        <v>Earl Grey</v>
      </c>
      <c r="S4195" t="str">
        <f>VLOOKUP(M4195,Product!$A$1:$D$14,3,FALSE)</f>
        <v>Tea</v>
      </c>
      <c r="T4195" t="str">
        <f>VLOOKUP(M4195,Product!$A$1:$D$14,4,FALSE)</f>
        <v>Regular</v>
      </c>
    </row>
    <row r="4196" spans="1:20" x14ac:dyDescent="0.3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s="2">
        <v>43434</v>
      </c>
      <c r="O4196" t="str">
        <f>VLOOKUP(L4196,Location!$A$1:$D$157,2,FALSE)</f>
        <v>Utah</v>
      </c>
      <c r="P4196" t="str">
        <f>VLOOKUP(L4196,Location!$A$1:$D$157,3,FALSE)</f>
        <v>West</v>
      </c>
      <c r="Q4196" t="str">
        <f>VLOOKUP(L4196,Location!$A$1:$D$157,4,FALSE)</f>
        <v>Small Market</v>
      </c>
      <c r="R4196" t="str">
        <f>VLOOKUP(M4196,Product!$A$1:$D$14,2,FALSE)</f>
        <v>Green Tea</v>
      </c>
      <c r="S4196" t="str">
        <f>VLOOKUP(M4196,Product!$A$1:$D$14,3,FALSE)</f>
        <v>Tea</v>
      </c>
      <c r="T4196" t="str">
        <f>VLOOKUP(M4196,Product!$A$1:$D$14,4,FALSE)</f>
        <v>Regular</v>
      </c>
    </row>
    <row r="4197" spans="1:20" x14ac:dyDescent="0.3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s="2">
        <v>43434</v>
      </c>
      <c r="O4197" t="str">
        <f>VLOOKUP(L4197,Location!$A$1:$D$157,2,FALSE)</f>
        <v>Utah</v>
      </c>
      <c r="P4197" t="str">
        <f>VLOOKUP(L4197,Location!$A$1:$D$157,3,FALSE)</f>
        <v>West</v>
      </c>
      <c r="Q4197" t="str">
        <f>VLOOKUP(L4197,Location!$A$1:$D$157,4,FALSE)</f>
        <v>Small Market</v>
      </c>
      <c r="R4197" t="str">
        <f>VLOOKUP(M4197,Product!$A$1:$D$14,2,FALSE)</f>
        <v>Chamomile</v>
      </c>
      <c r="S4197" t="str">
        <f>VLOOKUP(M4197,Product!$A$1:$D$14,3,FALSE)</f>
        <v>Herbal Tea</v>
      </c>
      <c r="T4197" t="str">
        <f>VLOOKUP(M4197,Product!$A$1:$D$14,4,FALSE)</f>
        <v>Decaf</v>
      </c>
    </row>
    <row r="4198" spans="1:20" x14ac:dyDescent="0.3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s="2">
        <v>43434</v>
      </c>
      <c r="O4198" t="str">
        <f>VLOOKUP(L4198,Location!$A$1:$D$157,2,FALSE)</f>
        <v>Utah</v>
      </c>
      <c r="P4198" t="str">
        <f>VLOOKUP(L4198,Location!$A$1:$D$157,3,FALSE)</f>
        <v>West</v>
      </c>
      <c r="Q4198" t="str">
        <f>VLOOKUP(L4198,Location!$A$1:$D$157,4,FALSE)</f>
        <v>Small Market</v>
      </c>
      <c r="R4198" t="str">
        <f>VLOOKUP(M4198,Product!$A$1:$D$14,2,FALSE)</f>
        <v>Lemon</v>
      </c>
      <c r="S4198" t="str">
        <f>VLOOKUP(M4198,Product!$A$1:$D$14,3,FALSE)</f>
        <v>Herbal Tea</v>
      </c>
      <c r="T4198" t="str">
        <f>VLOOKUP(M4198,Product!$A$1:$D$14,4,FALSE)</f>
        <v>Decaf</v>
      </c>
    </row>
    <row r="4199" spans="1:20" x14ac:dyDescent="0.3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s="2">
        <v>43434</v>
      </c>
      <c r="O4199" t="str">
        <f>VLOOKUP(L4199,Location!$A$1:$D$157,2,FALSE)</f>
        <v>Utah</v>
      </c>
      <c r="P4199" t="str">
        <f>VLOOKUP(L4199,Location!$A$1:$D$157,3,FALSE)</f>
        <v>West</v>
      </c>
      <c r="Q4199" t="str">
        <f>VLOOKUP(L4199,Location!$A$1:$D$157,4,FALSE)</f>
        <v>Small Market</v>
      </c>
      <c r="R4199" t="str">
        <f>VLOOKUP(M4199,Product!$A$1:$D$14,2,FALSE)</f>
        <v>Mint</v>
      </c>
      <c r="S4199" t="str">
        <f>VLOOKUP(M4199,Product!$A$1:$D$14,3,FALSE)</f>
        <v>Herbal Tea</v>
      </c>
      <c r="T4199" t="str">
        <f>VLOOKUP(M4199,Product!$A$1:$D$14,4,FALSE)</f>
        <v>Decaf</v>
      </c>
    </row>
    <row r="4200" spans="1:20" x14ac:dyDescent="0.3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s="2">
        <v>43434</v>
      </c>
      <c r="O4200" t="str">
        <f>VLOOKUP(L4200,Location!$A$1:$D$157,2,FALSE)</f>
        <v>Utah</v>
      </c>
      <c r="P4200" t="str">
        <f>VLOOKUP(L4200,Location!$A$1:$D$157,3,FALSE)</f>
        <v>West</v>
      </c>
      <c r="Q4200" t="str">
        <f>VLOOKUP(L4200,Location!$A$1:$D$157,4,FALSE)</f>
        <v>Small Market</v>
      </c>
      <c r="R4200" t="str">
        <f>VLOOKUP(M4200,Product!$A$1:$D$14,2,FALSE)</f>
        <v>Caffe Latte</v>
      </c>
      <c r="S4200" t="str">
        <f>VLOOKUP(M4200,Product!$A$1:$D$14,3,FALSE)</f>
        <v>Espresso</v>
      </c>
      <c r="T4200" t="str">
        <f>VLOOKUP(M4200,Product!$A$1:$D$14,4,FALSE)</f>
        <v>Regular</v>
      </c>
    </row>
    <row r="4201" spans="1:20" x14ac:dyDescent="0.3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s="2">
        <v>43434</v>
      </c>
      <c r="O4201" t="str">
        <f>VLOOKUP(L4201,Location!$A$1:$D$157,2,FALSE)</f>
        <v>Utah</v>
      </c>
      <c r="P4201" t="str">
        <f>VLOOKUP(L4201,Location!$A$1:$D$157,3,FALSE)</f>
        <v>West</v>
      </c>
      <c r="Q4201" t="str">
        <f>VLOOKUP(L4201,Location!$A$1:$D$157,4,FALSE)</f>
        <v>Small Market</v>
      </c>
      <c r="R4201" t="str">
        <f>VLOOKUP(M4201,Product!$A$1:$D$14,2,FALSE)</f>
        <v>Caffe Mocha</v>
      </c>
      <c r="S4201" t="str">
        <f>VLOOKUP(M4201,Product!$A$1:$D$14,3,FALSE)</f>
        <v>Espresso</v>
      </c>
      <c r="T4201" t="str">
        <f>VLOOKUP(M4201,Product!$A$1:$D$14,4,FALSE)</f>
        <v>Regular</v>
      </c>
    </row>
    <row r="4202" spans="1:20" x14ac:dyDescent="0.3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s="2">
        <v>43434</v>
      </c>
      <c r="O4202" t="str">
        <f>VLOOKUP(L4202,Location!$A$1:$D$157,2,FALSE)</f>
        <v>Utah</v>
      </c>
      <c r="P4202" t="str">
        <f>VLOOKUP(L4202,Location!$A$1:$D$157,3,FALSE)</f>
        <v>West</v>
      </c>
      <c r="Q4202" t="str">
        <f>VLOOKUP(L4202,Location!$A$1:$D$157,4,FALSE)</f>
        <v>Small Market</v>
      </c>
      <c r="R4202" t="str">
        <f>VLOOKUP(M4202,Product!$A$1:$D$14,2,FALSE)</f>
        <v>Decaf Espresso</v>
      </c>
      <c r="S4202" t="str">
        <f>VLOOKUP(M4202,Product!$A$1:$D$14,3,FALSE)</f>
        <v>Espresso</v>
      </c>
      <c r="T4202" t="str">
        <f>VLOOKUP(M4202,Product!$A$1:$D$14,4,FALSE)</f>
        <v>Decaf</v>
      </c>
    </row>
    <row r="4203" spans="1:20" x14ac:dyDescent="0.3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2">
        <v>43434</v>
      </c>
      <c r="O4203" t="str">
        <f>VLOOKUP(L4203,Location!$A$1:$D$157,2,FALSE)</f>
        <v>Utah</v>
      </c>
      <c r="P4203" t="str">
        <f>VLOOKUP(L4203,Location!$A$1:$D$157,3,FALSE)</f>
        <v>West</v>
      </c>
      <c r="Q4203" t="str">
        <f>VLOOKUP(L4203,Location!$A$1:$D$157,4,FALSE)</f>
        <v>Small Market</v>
      </c>
      <c r="R4203" t="str">
        <f>VLOOKUP(M4203,Product!$A$1:$D$14,2,FALSE)</f>
        <v>Amaretto</v>
      </c>
      <c r="S4203" t="str">
        <f>VLOOKUP(M4203,Product!$A$1:$D$14,3,FALSE)</f>
        <v>Coffee</v>
      </c>
      <c r="T4203" t="str">
        <f>VLOOKUP(M4203,Product!$A$1:$D$14,4,FALSE)</f>
        <v>Regular</v>
      </c>
    </row>
    <row r="4204" spans="1:20" x14ac:dyDescent="0.3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s="2">
        <v>43434</v>
      </c>
      <c r="O4204" t="str">
        <f>VLOOKUP(L4204,Location!$A$1:$D$157,2,FALSE)</f>
        <v>Utah</v>
      </c>
      <c r="P4204" t="str">
        <f>VLOOKUP(L4204,Location!$A$1:$D$157,3,FALSE)</f>
        <v>West</v>
      </c>
      <c r="Q4204" t="str">
        <f>VLOOKUP(L4204,Location!$A$1:$D$157,4,FALSE)</f>
        <v>Small Market</v>
      </c>
      <c r="R4204" t="str">
        <f>VLOOKUP(M4204,Product!$A$1:$D$14,2,FALSE)</f>
        <v>Columbian</v>
      </c>
      <c r="S4204" t="str">
        <f>VLOOKUP(M4204,Product!$A$1:$D$14,3,FALSE)</f>
        <v>Coffee</v>
      </c>
      <c r="T4204" t="str">
        <f>VLOOKUP(M4204,Product!$A$1:$D$14,4,FALSE)</f>
        <v>Regular</v>
      </c>
    </row>
    <row r="4205" spans="1:20" x14ac:dyDescent="0.3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2">
        <v>43434</v>
      </c>
      <c r="O4205" t="str">
        <f>VLOOKUP(L4205,Location!$A$1:$D$157,2,FALSE)</f>
        <v>Utah</v>
      </c>
      <c r="P4205" t="str">
        <f>VLOOKUP(L4205,Location!$A$1:$D$157,3,FALSE)</f>
        <v>West</v>
      </c>
      <c r="Q4205" t="str">
        <f>VLOOKUP(L4205,Location!$A$1:$D$157,4,FALSE)</f>
        <v>Small Market</v>
      </c>
      <c r="R4205" t="str">
        <f>VLOOKUP(M4205,Product!$A$1:$D$14,2,FALSE)</f>
        <v>Decaf Irish Cream</v>
      </c>
      <c r="S4205" t="str">
        <f>VLOOKUP(M4205,Product!$A$1:$D$14,3,FALSE)</f>
        <v>Coffee</v>
      </c>
      <c r="T4205" t="str">
        <f>VLOOKUP(M4205,Product!$A$1:$D$14,4,FALSE)</f>
        <v>Decaf</v>
      </c>
    </row>
    <row r="4206" spans="1:20" x14ac:dyDescent="0.3">
      <c r="A4206">
        <v>199</v>
      </c>
      <c r="B4206">
        <v>179</v>
      </c>
      <c r="C4206">
        <v>322</v>
      </c>
      <c r="D4206">
        <v>79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s="2">
        <v>43434</v>
      </c>
      <c r="O4206" t="str">
        <f>VLOOKUP(L4206,Location!$A$1:$D$157,2,FALSE)</f>
        <v>California</v>
      </c>
      <c r="P4206" t="str">
        <f>VLOOKUP(L4206,Location!$A$1:$D$157,3,FALSE)</f>
        <v>West</v>
      </c>
      <c r="Q4206" t="str">
        <f>VLOOKUP(L4206,Location!$A$1:$D$157,4,FALSE)</f>
        <v>Major Market</v>
      </c>
      <c r="R4206" t="str">
        <f>VLOOKUP(M4206,Product!$A$1:$D$14,2,FALSE)</f>
        <v>Darjeeling</v>
      </c>
      <c r="S4206" t="str">
        <f>VLOOKUP(M4206,Product!$A$1:$D$14,3,FALSE)</f>
        <v>Tea</v>
      </c>
      <c r="T4206" t="str">
        <f>VLOOKUP(M4206,Product!$A$1:$D$14,4,FALSE)</f>
        <v>Regular</v>
      </c>
    </row>
    <row r="4207" spans="1:20" x14ac:dyDescent="0.3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s="2">
        <v>43434</v>
      </c>
      <c r="O4207" t="str">
        <f>VLOOKUP(L4207,Location!$A$1:$D$157,2,FALSE)</f>
        <v>California</v>
      </c>
      <c r="P4207" t="str">
        <f>VLOOKUP(L4207,Location!$A$1:$D$157,3,FALSE)</f>
        <v>West</v>
      </c>
      <c r="Q4207" t="str">
        <f>VLOOKUP(L4207,Location!$A$1:$D$157,4,FALSE)</f>
        <v>Major Market</v>
      </c>
      <c r="R4207" t="str">
        <f>VLOOKUP(M4207,Product!$A$1:$D$14,2,FALSE)</f>
        <v>Earl Grey</v>
      </c>
      <c r="S4207" t="str">
        <f>VLOOKUP(M4207,Product!$A$1:$D$14,3,FALSE)</f>
        <v>Tea</v>
      </c>
      <c r="T4207" t="str">
        <f>VLOOKUP(M4207,Product!$A$1:$D$14,4,FALSE)</f>
        <v>Regular</v>
      </c>
    </row>
    <row r="4208" spans="1:20" x14ac:dyDescent="0.3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s="2">
        <v>43434</v>
      </c>
      <c r="O4208" t="str">
        <f>VLOOKUP(L4208,Location!$A$1:$D$157,2,FALSE)</f>
        <v>California</v>
      </c>
      <c r="P4208" t="str">
        <f>VLOOKUP(L4208,Location!$A$1:$D$157,3,FALSE)</f>
        <v>West</v>
      </c>
      <c r="Q4208" t="str">
        <f>VLOOKUP(L4208,Location!$A$1:$D$157,4,FALSE)</f>
        <v>Major Market</v>
      </c>
      <c r="R4208" t="str">
        <f>VLOOKUP(M4208,Product!$A$1:$D$14,2,FALSE)</f>
        <v>Green Tea</v>
      </c>
      <c r="S4208" t="str">
        <f>VLOOKUP(M4208,Product!$A$1:$D$14,3,FALSE)</f>
        <v>Tea</v>
      </c>
      <c r="T4208" t="str">
        <f>VLOOKUP(M4208,Product!$A$1:$D$14,4,FALSE)</f>
        <v>Regular</v>
      </c>
    </row>
    <row r="4209" spans="1:20" x14ac:dyDescent="0.3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s="2">
        <v>43434</v>
      </c>
      <c r="O4209" t="str">
        <f>VLOOKUP(L4209,Location!$A$1:$D$157,2,FALSE)</f>
        <v>California</v>
      </c>
      <c r="P4209" t="str">
        <f>VLOOKUP(L4209,Location!$A$1:$D$157,3,FALSE)</f>
        <v>West</v>
      </c>
      <c r="Q4209" t="str">
        <f>VLOOKUP(L4209,Location!$A$1:$D$157,4,FALSE)</f>
        <v>Major Market</v>
      </c>
      <c r="R4209" t="str">
        <f>VLOOKUP(M4209,Product!$A$1:$D$14,2,FALSE)</f>
        <v>Chamomile</v>
      </c>
      <c r="S4209" t="str">
        <f>VLOOKUP(M4209,Product!$A$1:$D$14,3,FALSE)</f>
        <v>Herbal Tea</v>
      </c>
      <c r="T4209" t="str">
        <f>VLOOKUP(M4209,Product!$A$1:$D$14,4,FALSE)</f>
        <v>Decaf</v>
      </c>
    </row>
    <row r="4210" spans="1:20" x14ac:dyDescent="0.3">
      <c r="A4210">
        <v>279</v>
      </c>
      <c r="B4210">
        <v>284</v>
      </c>
      <c r="C4210">
        <v>559</v>
      </c>
      <c r="D4210">
        <v>210</v>
      </c>
      <c r="E4210">
        <v>96</v>
      </c>
      <c r="F4210">
        <v>74</v>
      </c>
      <c r="G4210">
        <v>1321</v>
      </c>
      <c r="H4210">
        <v>170</v>
      </c>
      <c r="I4210">
        <v>154</v>
      </c>
      <c r="J4210">
        <v>260</v>
      </c>
      <c r="K4210">
        <v>480</v>
      </c>
      <c r="L4210">
        <v>661</v>
      </c>
      <c r="M4210">
        <v>9</v>
      </c>
      <c r="N4210" s="2">
        <v>43434</v>
      </c>
      <c r="O4210" t="str">
        <f>VLOOKUP(L4210,Location!$A$1:$D$157,2,FALSE)</f>
        <v>California</v>
      </c>
      <c r="P4210" t="str">
        <f>VLOOKUP(L4210,Location!$A$1:$D$157,3,FALSE)</f>
        <v>West</v>
      </c>
      <c r="Q4210" t="str">
        <f>VLOOKUP(L4210,Location!$A$1:$D$157,4,FALSE)</f>
        <v>Major Market</v>
      </c>
      <c r="R4210" t="str">
        <f>VLOOKUP(M4210,Product!$A$1:$D$14,2,FALSE)</f>
        <v>Lemon</v>
      </c>
      <c r="S4210" t="str">
        <f>VLOOKUP(M4210,Product!$A$1:$D$14,3,FALSE)</f>
        <v>Herbal Tea</v>
      </c>
      <c r="T4210" t="str">
        <f>VLOOKUP(M4210,Product!$A$1:$D$14,4,FALSE)</f>
        <v>Decaf</v>
      </c>
    </row>
    <row r="4211" spans="1:20" x14ac:dyDescent="0.3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2">
        <v>43434</v>
      </c>
      <c r="O4211" t="str">
        <f>VLOOKUP(L4211,Location!$A$1:$D$157,2,FALSE)</f>
        <v>California</v>
      </c>
      <c r="P4211" t="str">
        <f>VLOOKUP(L4211,Location!$A$1:$D$157,3,FALSE)</f>
        <v>West</v>
      </c>
      <c r="Q4211" t="str">
        <f>VLOOKUP(L4211,Location!$A$1:$D$157,4,FALSE)</f>
        <v>Major Market</v>
      </c>
      <c r="R4211" t="str">
        <f>VLOOKUP(M4211,Product!$A$1:$D$14,2,FALSE)</f>
        <v>Mint</v>
      </c>
      <c r="S4211" t="str">
        <f>VLOOKUP(M4211,Product!$A$1:$D$14,3,FALSE)</f>
        <v>Herbal Tea</v>
      </c>
      <c r="T4211" t="str">
        <f>VLOOKUP(M4211,Product!$A$1:$D$14,4,FALSE)</f>
        <v>Decaf</v>
      </c>
    </row>
    <row r="4212" spans="1:20" x14ac:dyDescent="0.3">
      <c r="A4212">
        <v>233</v>
      </c>
      <c r="B4212">
        <v>251</v>
      </c>
      <c r="C4212">
        <v>534</v>
      </c>
      <c r="D4212">
        <v>254</v>
      </c>
      <c r="E4212">
        <v>94</v>
      </c>
      <c r="F4212">
        <v>70</v>
      </c>
      <c r="G4212">
        <v>1820</v>
      </c>
      <c r="H4212">
        <v>160</v>
      </c>
      <c r="I4212">
        <v>241</v>
      </c>
      <c r="J4212">
        <v>240</v>
      </c>
      <c r="K4212">
        <v>480</v>
      </c>
      <c r="L4212">
        <v>949</v>
      </c>
      <c r="M4212">
        <v>4</v>
      </c>
      <c r="N4212" s="2">
        <v>43434</v>
      </c>
      <c r="O4212" t="str">
        <f>VLOOKUP(L4212,Location!$A$1:$D$157,2,FALSE)</f>
        <v>California</v>
      </c>
      <c r="P4212" t="str">
        <f>VLOOKUP(L4212,Location!$A$1:$D$157,3,FALSE)</f>
        <v>West</v>
      </c>
      <c r="Q4212" t="str">
        <f>VLOOKUP(L4212,Location!$A$1:$D$157,4,FALSE)</f>
        <v>Major Market</v>
      </c>
      <c r="R4212" t="str">
        <f>VLOOKUP(M4212,Product!$A$1:$D$14,2,FALSE)</f>
        <v>Caffe Latte</v>
      </c>
      <c r="S4212" t="str">
        <f>VLOOKUP(M4212,Product!$A$1:$D$14,3,FALSE)</f>
        <v>Espresso</v>
      </c>
      <c r="T4212" t="str">
        <f>VLOOKUP(M4212,Product!$A$1:$D$14,4,FALSE)</f>
        <v>Regular</v>
      </c>
    </row>
    <row r="4213" spans="1:20" x14ac:dyDescent="0.3">
      <c r="A4213">
        <v>46</v>
      </c>
      <c r="B4213">
        <v>187</v>
      </c>
      <c r="C4213">
        <v>343</v>
      </c>
      <c r="D4213">
        <v>112</v>
      </c>
      <c r="E4213">
        <v>156</v>
      </c>
      <c r="F4213">
        <v>122</v>
      </c>
      <c r="G4213">
        <v>940</v>
      </c>
      <c r="H4213">
        <v>40</v>
      </c>
      <c r="I4213">
        <v>129</v>
      </c>
      <c r="J4213">
        <v>180</v>
      </c>
      <c r="K4213">
        <v>310</v>
      </c>
      <c r="L4213">
        <v>530</v>
      </c>
      <c r="M4213">
        <v>5</v>
      </c>
      <c r="N4213" s="2">
        <v>43434</v>
      </c>
      <c r="O4213" t="str">
        <f>VLOOKUP(L4213,Location!$A$1:$D$157,2,FALSE)</f>
        <v>California</v>
      </c>
      <c r="P4213" t="str">
        <f>VLOOKUP(L4213,Location!$A$1:$D$157,3,FALSE)</f>
        <v>West</v>
      </c>
      <c r="Q4213" t="str">
        <f>VLOOKUP(L4213,Location!$A$1:$D$157,4,FALSE)</f>
        <v>Major Market</v>
      </c>
      <c r="R4213" t="str">
        <f>VLOOKUP(M4213,Product!$A$1:$D$14,2,FALSE)</f>
        <v>Caffe Mocha</v>
      </c>
      <c r="S4213" t="str">
        <f>VLOOKUP(M4213,Product!$A$1:$D$14,3,FALSE)</f>
        <v>Espresso</v>
      </c>
      <c r="T4213" t="str">
        <f>VLOOKUP(M4213,Product!$A$1:$D$14,4,FALSE)</f>
        <v>Regular</v>
      </c>
    </row>
    <row r="4214" spans="1:20" x14ac:dyDescent="0.3">
      <c r="A4214">
        <v>321</v>
      </c>
      <c r="B4214">
        <v>329</v>
      </c>
      <c r="C4214">
        <v>614</v>
      </c>
      <c r="D4214">
        <v>238</v>
      </c>
      <c r="E4214">
        <v>113</v>
      </c>
      <c r="F4214">
        <v>81</v>
      </c>
      <c r="G4214">
        <v>1744</v>
      </c>
      <c r="H4214">
        <v>210</v>
      </c>
      <c r="I4214">
        <v>231</v>
      </c>
      <c r="J4214">
        <v>310</v>
      </c>
      <c r="K4214">
        <v>550</v>
      </c>
      <c r="L4214">
        <v>209</v>
      </c>
      <c r="M4214">
        <v>6</v>
      </c>
      <c r="N4214" s="2">
        <v>43434</v>
      </c>
      <c r="O4214" t="str">
        <f>VLOOKUP(L4214,Location!$A$1:$D$157,2,FALSE)</f>
        <v>California</v>
      </c>
      <c r="P4214" t="str">
        <f>VLOOKUP(L4214,Location!$A$1:$D$157,3,FALSE)</f>
        <v>West</v>
      </c>
      <c r="Q4214" t="str">
        <f>VLOOKUP(L4214,Location!$A$1:$D$157,4,FALSE)</f>
        <v>Major Market</v>
      </c>
      <c r="R4214" t="str">
        <f>VLOOKUP(M4214,Product!$A$1:$D$14,2,FALSE)</f>
        <v>Decaf Espresso</v>
      </c>
      <c r="S4214" t="str">
        <f>VLOOKUP(M4214,Product!$A$1:$D$14,3,FALSE)</f>
        <v>Espresso</v>
      </c>
      <c r="T4214" t="str">
        <f>VLOOKUP(M4214,Product!$A$1:$D$14,4,FALSE)</f>
        <v>Decaf</v>
      </c>
    </row>
    <row r="4215" spans="1:20" x14ac:dyDescent="0.3">
      <c r="A4215">
        <v>-131</v>
      </c>
      <c r="B4215">
        <v>-25</v>
      </c>
      <c r="C4215">
        <v>109</v>
      </c>
      <c r="D4215">
        <v>138</v>
      </c>
      <c r="E4215">
        <v>63</v>
      </c>
      <c r="F4215">
        <v>40</v>
      </c>
      <c r="G4215">
        <v>2947</v>
      </c>
      <c r="H4215">
        <v>-90</v>
      </c>
      <c r="I4215">
        <v>97</v>
      </c>
      <c r="J4215">
        <v>-30</v>
      </c>
      <c r="K4215">
        <v>120</v>
      </c>
      <c r="L4215">
        <v>209</v>
      </c>
      <c r="M4215">
        <v>1</v>
      </c>
      <c r="N4215" s="2">
        <v>43434</v>
      </c>
      <c r="O4215" t="str">
        <f>VLOOKUP(L4215,Location!$A$1:$D$157,2,FALSE)</f>
        <v>California</v>
      </c>
      <c r="P4215" t="str">
        <f>VLOOKUP(L4215,Location!$A$1:$D$157,3,FALSE)</f>
        <v>West</v>
      </c>
      <c r="Q4215" t="str">
        <f>VLOOKUP(L4215,Location!$A$1:$D$157,4,FALSE)</f>
        <v>Major Market</v>
      </c>
      <c r="R4215" t="str">
        <f>VLOOKUP(M4215,Product!$A$1:$D$14,2,FALSE)</f>
        <v>Amaretto</v>
      </c>
      <c r="S4215" t="str">
        <f>VLOOKUP(M4215,Product!$A$1:$D$14,3,FALSE)</f>
        <v>Coffee</v>
      </c>
      <c r="T4215" t="str">
        <f>VLOOKUP(M4215,Product!$A$1:$D$14,4,FALSE)</f>
        <v>Regular</v>
      </c>
    </row>
    <row r="4216" spans="1:20" x14ac:dyDescent="0.3">
      <c r="A4216">
        <v>402</v>
      </c>
      <c r="B4216">
        <v>420</v>
      </c>
      <c r="C4216">
        <v>745</v>
      </c>
      <c r="D4216">
        <v>287</v>
      </c>
      <c r="E4216">
        <v>149</v>
      </c>
      <c r="F4216">
        <v>97</v>
      </c>
      <c r="G4216">
        <v>2642</v>
      </c>
      <c r="H4216">
        <v>350</v>
      </c>
      <c r="I4216">
        <v>282</v>
      </c>
      <c r="J4216">
        <v>500</v>
      </c>
      <c r="K4216">
        <v>830</v>
      </c>
      <c r="L4216">
        <v>530</v>
      </c>
      <c r="M4216">
        <v>2</v>
      </c>
      <c r="N4216" s="2">
        <v>43434</v>
      </c>
      <c r="O4216" t="str">
        <f>VLOOKUP(L4216,Location!$A$1:$D$157,2,FALSE)</f>
        <v>California</v>
      </c>
      <c r="P4216" t="str">
        <f>VLOOKUP(L4216,Location!$A$1:$D$157,3,FALSE)</f>
        <v>West</v>
      </c>
      <c r="Q4216" t="str">
        <f>VLOOKUP(L4216,Location!$A$1:$D$157,4,FALSE)</f>
        <v>Major Market</v>
      </c>
      <c r="R4216" t="str">
        <f>VLOOKUP(M4216,Product!$A$1:$D$14,2,FALSE)</f>
        <v>Columbian</v>
      </c>
      <c r="S4216" t="str">
        <f>VLOOKUP(M4216,Product!$A$1:$D$14,3,FALSE)</f>
        <v>Coffee</v>
      </c>
      <c r="T4216" t="str">
        <f>VLOOKUP(M4216,Product!$A$1:$D$14,4,FALSE)</f>
        <v>Regular</v>
      </c>
    </row>
    <row r="4217" spans="1:20" x14ac:dyDescent="0.3">
      <c r="A4217">
        <v>-221</v>
      </c>
      <c r="B4217">
        <v>-32</v>
      </c>
      <c r="C4217">
        <v>205</v>
      </c>
      <c r="D4217">
        <v>210</v>
      </c>
      <c r="E4217">
        <v>117</v>
      </c>
      <c r="F4217">
        <v>73</v>
      </c>
      <c r="G4217">
        <v>4216</v>
      </c>
      <c r="H4217">
        <v>-150</v>
      </c>
      <c r="I4217">
        <v>233</v>
      </c>
      <c r="J4217">
        <v>-40</v>
      </c>
      <c r="K4217">
        <v>220</v>
      </c>
      <c r="L4217">
        <v>951</v>
      </c>
      <c r="M4217">
        <v>3</v>
      </c>
      <c r="N4217" s="2">
        <v>43434</v>
      </c>
      <c r="O4217" t="str">
        <f>VLOOKUP(L4217,Location!$A$1:$D$157,2,FALSE)</f>
        <v>California</v>
      </c>
      <c r="P4217" t="str">
        <f>VLOOKUP(L4217,Location!$A$1:$D$157,3,FALSE)</f>
        <v>West</v>
      </c>
      <c r="Q4217" t="str">
        <f>VLOOKUP(L4217,Location!$A$1:$D$157,4,FALSE)</f>
        <v>Major Market</v>
      </c>
      <c r="R4217" t="str">
        <f>VLOOKUP(M4217,Product!$A$1:$D$14,2,FALSE)</f>
        <v>Decaf Irish Cream</v>
      </c>
      <c r="S4217" t="str">
        <f>VLOOKUP(M4217,Product!$A$1:$D$14,3,FALSE)</f>
        <v>Coffee</v>
      </c>
      <c r="T4217" t="str">
        <f>VLOOKUP(M4217,Product!$A$1:$D$14,4,FALSE)</f>
        <v>Decaf</v>
      </c>
    </row>
    <row r="4218" spans="1:20" x14ac:dyDescent="0.3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190</v>
      </c>
      <c r="J4218">
        <v>240</v>
      </c>
      <c r="K4218">
        <v>420</v>
      </c>
      <c r="L4218">
        <v>775</v>
      </c>
      <c r="M4218">
        <v>11</v>
      </c>
      <c r="N4218" s="2">
        <v>43434</v>
      </c>
      <c r="O4218" t="str">
        <f>VLOOKUP(L4218,Location!$A$1:$D$157,2,FALSE)</f>
        <v>Nevada</v>
      </c>
      <c r="P4218" t="str">
        <f>VLOOKUP(L4218,Location!$A$1:$D$157,3,FALSE)</f>
        <v>West</v>
      </c>
      <c r="Q4218" t="str">
        <f>VLOOKUP(L4218,Location!$A$1:$D$157,4,FALSE)</f>
        <v>Small Market</v>
      </c>
      <c r="R4218" t="str">
        <f>VLOOKUP(M4218,Product!$A$1:$D$14,2,FALSE)</f>
        <v>Darjeeling</v>
      </c>
      <c r="S4218" t="str">
        <f>VLOOKUP(M4218,Product!$A$1:$D$14,3,FALSE)</f>
        <v>Tea</v>
      </c>
      <c r="T4218" t="str">
        <f>VLOOKUP(M4218,Product!$A$1:$D$14,4,FALSE)</f>
        <v>Regular</v>
      </c>
    </row>
    <row r="4219" spans="1:20" x14ac:dyDescent="0.3">
      <c r="A4219">
        <v>233</v>
      </c>
      <c r="B4219">
        <v>251</v>
      </c>
      <c r="C4219">
        <v>534</v>
      </c>
      <c r="D4219">
        <v>289</v>
      </c>
      <c r="E4219">
        <v>94</v>
      </c>
      <c r="F4219">
        <v>70</v>
      </c>
      <c r="G4219">
        <v>1820</v>
      </c>
      <c r="H4219">
        <v>100</v>
      </c>
      <c r="I4219">
        <v>166</v>
      </c>
      <c r="J4219">
        <v>180</v>
      </c>
      <c r="K4219">
        <v>360</v>
      </c>
      <c r="L4219">
        <v>775</v>
      </c>
      <c r="M4219">
        <v>12</v>
      </c>
      <c r="N4219" s="2">
        <v>43434</v>
      </c>
      <c r="O4219" t="str">
        <f>VLOOKUP(L4219,Location!$A$1:$D$157,2,FALSE)</f>
        <v>Nevada</v>
      </c>
      <c r="P4219" t="str">
        <f>VLOOKUP(L4219,Location!$A$1:$D$157,3,FALSE)</f>
        <v>West</v>
      </c>
      <c r="Q4219" t="str">
        <f>VLOOKUP(L4219,Location!$A$1:$D$157,4,FALSE)</f>
        <v>Small Market</v>
      </c>
      <c r="R4219" t="str">
        <f>VLOOKUP(M4219,Product!$A$1:$D$14,2,FALSE)</f>
        <v>Earl Grey</v>
      </c>
      <c r="S4219" t="str">
        <f>VLOOKUP(M4219,Product!$A$1:$D$14,3,FALSE)</f>
        <v>Tea</v>
      </c>
      <c r="T4219" t="str">
        <f>VLOOKUP(M4219,Product!$A$1:$D$14,4,FALSE)</f>
        <v>Regular</v>
      </c>
    </row>
    <row r="4220" spans="1:20" x14ac:dyDescent="0.3">
      <c r="A4220">
        <v>-605</v>
      </c>
      <c r="B4220">
        <v>-294</v>
      </c>
      <c r="C4220">
        <v>33</v>
      </c>
      <c r="D4220">
        <v>263</v>
      </c>
      <c r="E4220">
        <v>145</v>
      </c>
      <c r="F4220">
        <v>111</v>
      </c>
      <c r="G4220">
        <v>8252</v>
      </c>
      <c r="H4220">
        <v>-320</v>
      </c>
      <c r="I4220">
        <v>196</v>
      </c>
      <c r="J4220">
        <v>-210</v>
      </c>
      <c r="K4220">
        <v>0</v>
      </c>
      <c r="L4220">
        <v>775</v>
      </c>
      <c r="M4220">
        <v>13</v>
      </c>
      <c r="N4220" s="2">
        <v>43434</v>
      </c>
      <c r="O4220" t="str">
        <f>VLOOKUP(L4220,Location!$A$1:$D$157,2,FALSE)</f>
        <v>Nevada</v>
      </c>
      <c r="P4220" t="str">
        <f>VLOOKUP(L4220,Location!$A$1:$D$157,3,FALSE)</f>
        <v>West</v>
      </c>
      <c r="Q4220" t="str">
        <f>VLOOKUP(L4220,Location!$A$1:$D$157,4,FALSE)</f>
        <v>Small Market</v>
      </c>
      <c r="R4220" t="str">
        <f>VLOOKUP(M4220,Product!$A$1:$D$14,2,FALSE)</f>
        <v>Green Tea</v>
      </c>
      <c r="S4220" t="str">
        <f>VLOOKUP(M4220,Product!$A$1:$D$14,3,FALSE)</f>
        <v>Tea</v>
      </c>
      <c r="T4220" t="str">
        <f>VLOOKUP(M4220,Product!$A$1:$D$14,4,FALSE)</f>
        <v>Regular</v>
      </c>
    </row>
    <row r="4221" spans="1:20" x14ac:dyDescent="0.3">
      <c r="A4221">
        <v>47</v>
      </c>
      <c r="B4221">
        <v>187</v>
      </c>
      <c r="C4221">
        <v>343</v>
      </c>
      <c r="D4221">
        <v>169</v>
      </c>
      <c r="E4221">
        <v>155</v>
      </c>
      <c r="F4221">
        <v>122</v>
      </c>
      <c r="G4221">
        <v>940</v>
      </c>
      <c r="H4221">
        <v>30</v>
      </c>
      <c r="I4221">
        <v>82</v>
      </c>
      <c r="J4221">
        <v>170</v>
      </c>
      <c r="K4221">
        <v>290</v>
      </c>
      <c r="L4221">
        <v>702</v>
      </c>
      <c r="M4221">
        <v>8</v>
      </c>
      <c r="N4221" s="2">
        <v>43434</v>
      </c>
      <c r="O4221" t="str">
        <f>VLOOKUP(L4221,Location!$A$1:$D$157,2,FALSE)</f>
        <v>Nevada</v>
      </c>
      <c r="P4221" t="str">
        <f>VLOOKUP(L4221,Location!$A$1:$D$157,3,FALSE)</f>
        <v>West</v>
      </c>
      <c r="Q4221" t="str">
        <f>VLOOKUP(L4221,Location!$A$1:$D$157,4,FALSE)</f>
        <v>Small Market</v>
      </c>
      <c r="R4221" t="str">
        <f>VLOOKUP(M4221,Product!$A$1:$D$14,2,FALSE)</f>
        <v>Chamomile</v>
      </c>
      <c r="S4221" t="str">
        <f>VLOOKUP(M4221,Product!$A$1:$D$14,3,FALSE)</f>
        <v>Herbal Tea</v>
      </c>
      <c r="T4221" t="str">
        <f>VLOOKUP(M4221,Product!$A$1:$D$14,4,FALSE)</f>
        <v>Decaf</v>
      </c>
    </row>
    <row r="4222" spans="1:20" x14ac:dyDescent="0.3">
      <c r="A4222">
        <v>288</v>
      </c>
      <c r="B4222">
        <v>310</v>
      </c>
      <c r="C4222">
        <v>569</v>
      </c>
      <c r="D4222">
        <v>220</v>
      </c>
      <c r="E4222">
        <v>116</v>
      </c>
      <c r="F4222">
        <v>73</v>
      </c>
      <c r="G4222">
        <v>1191</v>
      </c>
      <c r="H4222">
        <v>170</v>
      </c>
      <c r="I4222">
        <v>152</v>
      </c>
      <c r="J4222">
        <v>280</v>
      </c>
      <c r="K4222">
        <v>490</v>
      </c>
      <c r="L4222">
        <v>702</v>
      </c>
      <c r="M4222">
        <v>9</v>
      </c>
      <c r="N4222" s="2">
        <v>43434</v>
      </c>
      <c r="O4222" t="str">
        <f>VLOOKUP(L4222,Location!$A$1:$D$157,2,FALSE)</f>
        <v>Nevada</v>
      </c>
      <c r="P4222" t="str">
        <f>VLOOKUP(L4222,Location!$A$1:$D$157,3,FALSE)</f>
        <v>West</v>
      </c>
      <c r="Q4222" t="str">
        <f>VLOOKUP(L4222,Location!$A$1:$D$157,4,FALSE)</f>
        <v>Small Market</v>
      </c>
      <c r="R4222" t="str">
        <f>VLOOKUP(M4222,Product!$A$1:$D$14,2,FALSE)</f>
        <v>Lemon</v>
      </c>
      <c r="S4222" t="str">
        <f>VLOOKUP(M4222,Product!$A$1:$D$14,3,FALSE)</f>
        <v>Herbal Tea</v>
      </c>
      <c r="T4222" t="str">
        <f>VLOOKUP(M4222,Product!$A$1:$D$14,4,FALSE)</f>
        <v>Decaf</v>
      </c>
    </row>
    <row r="4223" spans="1:20" x14ac:dyDescent="0.3">
      <c r="A4223">
        <v>181</v>
      </c>
      <c r="B4223">
        <v>185</v>
      </c>
      <c r="C4223">
        <v>332</v>
      </c>
      <c r="D4223">
        <v>134</v>
      </c>
      <c r="E4223">
        <v>63</v>
      </c>
      <c r="F4223">
        <v>40</v>
      </c>
      <c r="G4223">
        <v>830</v>
      </c>
      <c r="H4223">
        <v>120</v>
      </c>
      <c r="I4223">
        <v>117</v>
      </c>
      <c r="J4223">
        <v>170</v>
      </c>
      <c r="K4223">
        <v>290</v>
      </c>
      <c r="L4223">
        <v>775</v>
      </c>
      <c r="M4223">
        <v>10</v>
      </c>
      <c r="N4223" s="2">
        <v>43434</v>
      </c>
      <c r="O4223" t="str">
        <f>VLOOKUP(L4223,Location!$A$1:$D$157,2,FALSE)</f>
        <v>Nevada</v>
      </c>
      <c r="P4223" t="str">
        <f>VLOOKUP(L4223,Location!$A$1:$D$157,3,FALSE)</f>
        <v>West</v>
      </c>
      <c r="Q4223" t="str">
        <f>VLOOKUP(L4223,Location!$A$1:$D$157,4,FALSE)</f>
        <v>Small Market</v>
      </c>
      <c r="R4223" t="str">
        <f>VLOOKUP(M4223,Product!$A$1:$D$14,2,FALSE)</f>
        <v>Mint</v>
      </c>
      <c r="S4223" t="str">
        <f>VLOOKUP(M4223,Product!$A$1:$D$14,3,FALSE)</f>
        <v>Herbal Tea</v>
      </c>
      <c r="T4223" t="str">
        <f>VLOOKUP(M4223,Product!$A$1:$D$14,4,FALSE)</f>
        <v>Decaf</v>
      </c>
    </row>
    <row r="4224" spans="1:20" x14ac:dyDescent="0.3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s="2">
        <v>43434</v>
      </c>
      <c r="O4224" t="str">
        <f>VLOOKUP(L4224,Location!$A$1:$D$157,2,FALSE)</f>
        <v>Nevada</v>
      </c>
      <c r="P4224" t="str">
        <f>VLOOKUP(L4224,Location!$A$1:$D$157,3,FALSE)</f>
        <v>West</v>
      </c>
      <c r="Q4224" t="str">
        <f>VLOOKUP(L4224,Location!$A$1:$D$157,4,FALSE)</f>
        <v>Small Market</v>
      </c>
      <c r="R4224" t="str">
        <f>VLOOKUP(M4224,Product!$A$1:$D$14,2,FALSE)</f>
        <v>Caffe Latte</v>
      </c>
      <c r="S4224" t="str">
        <f>VLOOKUP(M4224,Product!$A$1:$D$14,3,FALSE)</f>
        <v>Espresso</v>
      </c>
      <c r="T4224" t="str">
        <f>VLOOKUP(M4224,Product!$A$1:$D$14,4,FALSE)</f>
        <v>Regular</v>
      </c>
    </row>
    <row r="4225" spans="1:20" x14ac:dyDescent="0.3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s="2">
        <v>43434</v>
      </c>
      <c r="O4225" t="str">
        <f>VLOOKUP(L4225,Location!$A$1:$D$157,2,FALSE)</f>
        <v>Nevada</v>
      </c>
      <c r="P4225" t="str">
        <f>VLOOKUP(L4225,Location!$A$1:$D$157,3,FALSE)</f>
        <v>West</v>
      </c>
      <c r="Q4225" t="str">
        <f>VLOOKUP(L4225,Location!$A$1:$D$157,4,FALSE)</f>
        <v>Small Market</v>
      </c>
      <c r="R4225" t="str">
        <f>VLOOKUP(M4225,Product!$A$1:$D$14,2,FALSE)</f>
        <v>Caffe Mocha</v>
      </c>
      <c r="S4225" t="str">
        <f>VLOOKUP(M4225,Product!$A$1:$D$14,3,FALSE)</f>
        <v>Espresso</v>
      </c>
      <c r="T4225" t="str">
        <f>VLOOKUP(M4225,Product!$A$1:$D$14,4,FALSE)</f>
        <v>Regular</v>
      </c>
    </row>
    <row r="4226" spans="1:20" x14ac:dyDescent="0.3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2">
        <v>43434</v>
      </c>
      <c r="O4226" t="str">
        <f>VLOOKUP(L4226,Location!$A$1:$D$157,2,FALSE)</f>
        <v>Nevada</v>
      </c>
      <c r="P4226" t="str">
        <f>VLOOKUP(L4226,Location!$A$1:$D$157,3,FALSE)</f>
        <v>West</v>
      </c>
      <c r="Q4226" t="str">
        <f>VLOOKUP(L4226,Location!$A$1:$D$157,4,FALSE)</f>
        <v>Small Market</v>
      </c>
      <c r="R4226" t="str">
        <f>VLOOKUP(M4226,Product!$A$1:$D$14,2,FALSE)</f>
        <v>Decaf Espresso</v>
      </c>
      <c r="S4226" t="str">
        <f>VLOOKUP(M4226,Product!$A$1:$D$14,3,FALSE)</f>
        <v>Espresso</v>
      </c>
      <c r="T4226" t="str">
        <f>VLOOKUP(M4226,Product!$A$1:$D$14,4,FALSE)</f>
        <v>Decaf</v>
      </c>
    </row>
    <row r="4227" spans="1:20" x14ac:dyDescent="0.3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2">
        <v>43434</v>
      </c>
      <c r="O4227" t="str">
        <f>VLOOKUP(L4227,Location!$A$1:$D$157,2,FALSE)</f>
        <v>Nevada</v>
      </c>
      <c r="P4227" t="str">
        <f>VLOOKUP(L4227,Location!$A$1:$D$157,3,FALSE)</f>
        <v>West</v>
      </c>
      <c r="Q4227" t="str">
        <f>VLOOKUP(L4227,Location!$A$1:$D$157,4,FALSE)</f>
        <v>Small Market</v>
      </c>
      <c r="R4227" t="str">
        <f>VLOOKUP(M4227,Product!$A$1:$D$14,2,FALSE)</f>
        <v>Columbian</v>
      </c>
      <c r="S4227" t="str">
        <f>VLOOKUP(M4227,Product!$A$1:$D$14,3,FALSE)</f>
        <v>Coffee</v>
      </c>
      <c r="T4227" t="str">
        <f>VLOOKUP(M4227,Product!$A$1:$D$14,4,FALSE)</f>
        <v>Regular</v>
      </c>
    </row>
    <row r="4228" spans="1:20" x14ac:dyDescent="0.3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s="2">
        <v>43434</v>
      </c>
      <c r="O4228" t="str">
        <f>VLOOKUP(L4228,Location!$A$1:$D$157,2,FALSE)</f>
        <v>Nevada</v>
      </c>
      <c r="P4228" t="str">
        <f>VLOOKUP(L4228,Location!$A$1:$D$157,3,FALSE)</f>
        <v>West</v>
      </c>
      <c r="Q4228" t="str">
        <f>VLOOKUP(L4228,Location!$A$1:$D$157,4,FALSE)</f>
        <v>Small Market</v>
      </c>
      <c r="R4228" t="str">
        <f>VLOOKUP(M4228,Product!$A$1:$D$14,2,FALSE)</f>
        <v>Decaf Irish Cream</v>
      </c>
      <c r="S4228" t="str">
        <f>VLOOKUP(M4228,Product!$A$1:$D$14,3,FALSE)</f>
        <v>Coffee</v>
      </c>
      <c r="T4228" t="str">
        <f>VLOOKUP(M4228,Product!$A$1:$D$14,4,FALSE)</f>
        <v>Decaf</v>
      </c>
    </row>
    <row r="4229" spans="1:20" x14ac:dyDescent="0.3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s="2">
        <v>43434</v>
      </c>
      <c r="O4229" t="str">
        <f>VLOOKUP(L4229,Location!$A$1:$D$157,2,FALSE)</f>
        <v>Oregon</v>
      </c>
      <c r="P4229" t="str">
        <f>VLOOKUP(L4229,Location!$A$1:$D$157,3,FALSE)</f>
        <v>West</v>
      </c>
      <c r="Q4229" t="str">
        <f>VLOOKUP(L4229,Location!$A$1:$D$157,4,FALSE)</f>
        <v>Small Market</v>
      </c>
      <c r="R4229" t="str">
        <f>VLOOKUP(M4229,Product!$A$1:$D$14,2,FALSE)</f>
        <v>Darjeeling</v>
      </c>
      <c r="S4229" t="str">
        <f>VLOOKUP(M4229,Product!$A$1:$D$14,3,FALSE)</f>
        <v>Tea</v>
      </c>
      <c r="T4229" t="str">
        <f>VLOOKUP(M4229,Product!$A$1:$D$14,4,FALSE)</f>
        <v>Regular</v>
      </c>
    </row>
    <row r="4230" spans="1:20" x14ac:dyDescent="0.3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s="2">
        <v>43434</v>
      </c>
      <c r="O4230" t="str">
        <f>VLOOKUP(L4230,Location!$A$1:$D$157,2,FALSE)</f>
        <v>Oregon</v>
      </c>
      <c r="P4230" t="str">
        <f>VLOOKUP(L4230,Location!$A$1:$D$157,3,FALSE)</f>
        <v>West</v>
      </c>
      <c r="Q4230" t="str">
        <f>VLOOKUP(L4230,Location!$A$1:$D$157,4,FALSE)</f>
        <v>Small Market</v>
      </c>
      <c r="R4230" t="str">
        <f>VLOOKUP(M4230,Product!$A$1:$D$14,2,FALSE)</f>
        <v>Earl Grey</v>
      </c>
      <c r="S4230" t="str">
        <f>VLOOKUP(M4230,Product!$A$1:$D$14,3,FALSE)</f>
        <v>Tea</v>
      </c>
      <c r="T4230" t="str">
        <f>VLOOKUP(M4230,Product!$A$1:$D$14,4,FALSE)</f>
        <v>Regular</v>
      </c>
    </row>
    <row r="4231" spans="1:20" x14ac:dyDescent="0.3">
      <c r="A4231">
        <v>180</v>
      </c>
      <c r="B4231">
        <v>186</v>
      </c>
      <c r="C4231">
        <v>341</v>
      </c>
      <c r="D4231">
        <v>137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s="2">
        <v>43434</v>
      </c>
      <c r="O4231" t="str">
        <f>VLOOKUP(L4231,Location!$A$1:$D$157,2,FALSE)</f>
        <v>Oregon</v>
      </c>
      <c r="P4231" t="str">
        <f>VLOOKUP(L4231,Location!$A$1:$D$157,3,FALSE)</f>
        <v>West</v>
      </c>
      <c r="Q4231" t="str">
        <f>VLOOKUP(L4231,Location!$A$1:$D$157,4,FALSE)</f>
        <v>Small Market</v>
      </c>
      <c r="R4231" t="str">
        <f>VLOOKUP(M4231,Product!$A$1:$D$14,2,FALSE)</f>
        <v>Green Tea</v>
      </c>
      <c r="S4231" t="str">
        <f>VLOOKUP(M4231,Product!$A$1:$D$14,3,FALSE)</f>
        <v>Tea</v>
      </c>
      <c r="T4231" t="str">
        <f>VLOOKUP(M4231,Product!$A$1:$D$14,4,FALSE)</f>
        <v>Regular</v>
      </c>
    </row>
    <row r="4232" spans="1:20" x14ac:dyDescent="0.3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s="2">
        <v>43434</v>
      </c>
      <c r="O4232" t="str">
        <f>VLOOKUP(L4232,Location!$A$1:$D$157,2,FALSE)</f>
        <v>Oregon</v>
      </c>
      <c r="P4232" t="str">
        <f>VLOOKUP(L4232,Location!$A$1:$D$157,3,FALSE)</f>
        <v>West</v>
      </c>
      <c r="Q4232" t="str">
        <f>VLOOKUP(L4232,Location!$A$1:$D$157,4,FALSE)</f>
        <v>Small Market</v>
      </c>
      <c r="R4232" t="str">
        <f>VLOOKUP(M4232,Product!$A$1:$D$14,2,FALSE)</f>
        <v>Chamomile</v>
      </c>
      <c r="S4232" t="str">
        <f>VLOOKUP(M4232,Product!$A$1:$D$14,3,FALSE)</f>
        <v>Herbal Tea</v>
      </c>
      <c r="T4232" t="str">
        <f>VLOOKUP(M4232,Product!$A$1:$D$14,4,FALSE)</f>
        <v>Decaf</v>
      </c>
    </row>
    <row r="4233" spans="1:20" x14ac:dyDescent="0.3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s="2">
        <v>43434</v>
      </c>
      <c r="O4233" t="str">
        <f>VLOOKUP(L4233,Location!$A$1:$D$157,2,FALSE)</f>
        <v>Oregon</v>
      </c>
      <c r="P4233" t="str">
        <f>VLOOKUP(L4233,Location!$A$1:$D$157,3,FALSE)</f>
        <v>West</v>
      </c>
      <c r="Q4233" t="str">
        <f>VLOOKUP(L4233,Location!$A$1:$D$157,4,FALSE)</f>
        <v>Small Market</v>
      </c>
      <c r="R4233" t="str">
        <f>VLOOKUP(M4233,Product!$A$1:$D$14,2,FALSE)</f>
        <v>Lemon</v>
      </c>
      <c r="S4233" t="str">
        <f>VLOOKUP(M4233,Product!$A$1:$D$14,3,FALSE)</f>
        <v>Herbal Tea</v>
      </c>
      <c r="T4233" t="str">
        <f>VLOOKUP(M4233,Product!$A$1:$D$14,4,FALSE)</f>
        <v>Decaf</v>
      </c>
    </row>
    <row r="4234" spans="1:20" x14ac:dyDescent="0.3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s="2">
        <v>43434</v>
      </c>
      <c r="O4234" t="str">
        <f>VLOOKUP(L4234,Location!$A$1:$D$157,2,FALSE)</f>
        <v>Oregon</v>
      </c>
      <c r="P4234" t="str">
        <f>VLOOKUP(L4234,Location!$A$1:$D$157,3,FALSE)</f>
        <v>West</v>
      </c>
      <c r="Q4234" t="str">
        <f>VLOOKUP(L4234,Location!$A$1:$D$157,4,FALSE)</f>
        <v>Small Market</v>
      </c>
      <c r="R4234" t="str">
        <f>VLOOKUP(M4234,Product!$A$1:$D$14,2,FALSE)</f>
        <v>Caffe Latte</v>
      </c>
      <c r="S4234" t="str">
        <f>VLOOKUP(M4234,Product!$A$1:$D$14,3,FALSE)</f>
        <v>Espresso</v>
      </c>
      <c r="T4234" t="str">
        <f>VLOOKUP(M4234,Product!$A$1:$D$14,4,FALSE)</f>
        <v>Regular</v>
      </c>
    </row>
    <row r="4235" spans="1:20" x14ac:dyDescent="0.3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s="2">
        <v>43434</v>
      </c>
      <c r="O4235" t="str">
        <f>VLOOKUP(L4235,Location!$A$1:$D$157,2,FALSE)</f>
        <v>Oregon</v>
      </c>
      <c r="P4235" t="str">
        <f>VLOOKUP(L4235,Location!$A$1:$D$157,3,FALSE)</f>
        <v>West</v>
      </c>
      <c r="Q4235" t="str">
        <f>VLOOKUP(L4235,Location!$A$1:$D$157,4,FALSE)</f>
        <v>Small Market</v>
      </c>
      <c r="R4235" t="str">
        <f>VLOOKUP(M4235,Product!$A$1:$D$14,2,FALSE)</f>
        <v>Caffe Mocha</v>
      </c>
      <c r="S4235" t="str">
        <f>VLOOKUP(M4235,Product!$A$1:$D$14,3,FALSE)</f>
        <v>Espresso</v>
      </c>
      <c r="T4235" t="str">
        <f>VLOOKUP(M4235,Product!$A$1:$D$14,4,FALSE)</f>
        <v>Regular</v>
      </c>
    </row>
    <row r="4236" spans="1:20" x14ac:dyDescent="0.3">
      <c r="A4236">
        <v>129</v>
      </c>
      <c r="B4236">
        <v>153</v>
      </c>
      <c r="C4236">
        <v>326</v>
      </c>
      <c r="D4236">
        <v>168</v>
      </c>
      <c r="E4236">
        <v>66</v>
      </c>
      <c r="F4236">
        <v>42</v>
      </c>
      <c r="G4236">
        <v>1319</v>
      </c>
      <c r="H4236">
        <v>80</v>
      </c>
      <c r="I4236">
        <v>148</v>
      </c>
      <c r="J4236">
        <v>140</v>
      </c>
      <c r="K4236">
        <v>290</v>
      </c>
      <c r="L4236">
        <v>971</v>
      </c>
      <c r="M4236">
        <v>6</v>
      </c>
      <c r="N4236" s="2">
        <v>43434</v>
      </c>
      <c r="O4236" t="str">
        <f>VLOOKUP(L4236,Location!$A$1:$D$157,2,FALSE)</f>
        <v>Oregon</v>
      </c>
      <c r="P4236" t="str">
        <f>VLOOKUP(L4236,Location!$A$1:$D$157,3,FALSE)</f>
        <v>West</v>
      </c>
      <c r="Q4236" t="str">
        <f>VLOOKUP(L4236,Location!$A$1:$D$157,4,FALSE)</f>
        <v>Small Market</v>
      </c>
      <c r="R4236" t="str">
        <f>VLOOKUP(M4236,Product!$A$1:$D$14,2,FALSE)</f>
        <v>Decaf Espresso</v>
      </c>
      <c r="S4236" t="str">
        <f>VLOOKUP(M4236,Product!$A$1:$D$14,3,FALSE)</f>
        <v>Espresso</v>
      </c>
      <c r="T4236" t="str">
        <f>VLOOKUP(M4236,Product!$A$1:$D$14,4,FALSE)</f>
        <v>Decaf</v>
      </c>
    </row>
    <row r="4237" spans="1:20" x14ac:dyDescent="0.3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s="2">
        <v>43434</v>
      </c>
      <c r="O4237" t="str">
        <f>VLOOKUP(L4237,Location!$A$1:$D$157,2,FALSE)</f>
        <v>Oregon</v>
      </c>
      <c r="P4237" t="str">
        <f>VLOOKUP(L4237,Location!$A$1:$D$157,3,FALSE)</f>
        <v>West</v>
      </c>
      <c r="Q4237" t="str">
        <f>VLOOKUP(L4237,Location!$A$1:$D$157,4,FALSE)</f>
        <v>Small Market</v>
      </c>
      <c r="R4237" t="str">
        <f>VLOOKUP(M4237,Product!$A$1:$D$14,2,FALSE)</f>
        <v>Amaretto</v>
      </c>
      <c r="S4237" t="str">
        <f>VLOOKUP(M4237,Product!$A$1:$D$14,3,FALSE)</f>
        <v>Coffee</v>
      </c>
      <c r="T4237" t="str">
        <f>VLOOKUP(M4237,Product!$A$1:$D$14,4,FALSE)</f>
        <v>Regular</v>
      </c>
    </row>
    <row r="4238" spans="1:20" x14ac:dyDescent="0.3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s="2">
        <v>43434</v>
      </c>
      <c r="O4238" t="str">
        <f>VLOOKUP(L4238,Location!$A$1:$D$157,2,FALSE)</f>
        <v>Oregon</v>
      </c>
      <c r="P4238" t="str">
        <f>VLOOKUP(L4238,Location!$A$1:$D$157,3,FALSE)</f>
        <v>West</v>
      </c>
      <c r="Q4238" t="str">
        <f>VLOOKUP(L4238,Location!$A$1:$D$157,4,FALSE)</f>
        <v>Small Market</v>
      </c>
      <c r="R4238" t="str">
        <f>VLOOKUP(M4238,Product!$A$1:$D$14,2,FALSE)</f>
        <v>Columbian</v>
      </c>
      <c r="S4238" t="str">
        <f>VLOOKUP(M4238,Product!$A$1:$D$14,3,FALSE)</f>
        <v>Coffee</v>
      </c>
      <c r="T4238" t="str">
        <f>VLOOKUP(M4238,Product!$A$1:$D$14,4,FALSE)</f>
        <v>Regular</v>
      </c>
    </row>
    <row r="4239" spans="1:20" x14ac:dyDescent="0.3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s="2">
        <v>43434</v>
      </c>
      <c r="O4239" t="str">
        <f>VLOOKUP(L4239,Location!$A$1:$D$157,2,FALSE)</f>
        <v>Oregon</v>
      </c>
      <c r="P4239" t="str">
        <f>VLOOKUP(L4239,Location!$A$1:$D$157,3,FALSE)</f>
        <v>West</v>
      </c>
      <c r="Q4239" t="str">
        <f>VLOOKUP(L4239,Location!$A$1:$D$157,4,FALSE)</f>
        <v>Small Market</v>
      </c>
      <c r="R4239" t="str">
        <f>VLOOKUP(M4239,Product!$A$1:$D$14,2,FALSE)</f>
        <v>Decaf Irish Cream</v>
      </c>
      <c r="S4239" t="str">
        <f>VLOOKUP(M4239,Product!$A$1:$D$14,3,FALSE)</f>
        <v>Coffee</v>
      </c>
      <c r="T4239" t="str">
        <f>VLOOKUP(M4239,Product!$A$1:$D$14,4,FALSE)</f>
        <v>Decaf</v>
      </c>
    </row>
    <row r="4240" spans="1:20" x14ac:dyDescent="0.3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s="2">
        <v>43434</v>
      </c>
      <c r="O4240" t="str">
        <f>VLOOKUP(L4240,Location!$A$1:$D$157,2,FALSE)</f>
        <v>Washington</v>
      </c>
      <c r="P4240" t="str">
        <f>VLOOKUP(L4240,Location!$A$1:$D$157,3,FALSE)</f>
        <v>West</v>
      </c>
      <c r="Q4240" t="str">
        <f>VLOOKUP(L4240,Location!$A$1:$D$157,4,FALSE)</f>
        <v>Small Market</v>
      </c>
      <c r="R4240" t="str">
        <f>VLOOKUP(M4240,Product!$A$1:$D$14,2,FALSE)</f>
        <v>Darjeeling</v>
      </c>
      <c r="S4240" t="str">
        <f>VLOOKUP(M4240,Product!$A$1:$D$14,3,FALSE)</f>
        <v>Tea</v>
      </c>
      <c r="T4240" t="str">
        <f>VLOOKUP(M4240,Product!$A$1:$D$14,4,FALSE)</f>
        <v>Regular</v>
      </c>
    </row>
    <row r="4241" spans="1:20" x14ac:dyDescent="0.3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s="2">
        <v>43434</v>
      </c>
      <c r="O4241" t="str">
        <f>VLOOKUP(L4241,Location!$A$1:$D$157,2,FALSE)</f>
        <v>Washington</v>
      </c>
      <c r="P4241" t="str">
        <f>VLOOKUP(L4241,Location!$A$1:$D$157,3,FALSE)</f>
        <v>West</v>
      </c>
      <c r="Q4241" t="str">
        <f>VLOOKUP(L4241,Location!$A$1:$D$157,4,FALSE)</f>
        <v>Small Market</v>
      </c>
      <c r="R4241" t="str">
        <f>VLOOKUP(M4241,Product!$A$1:$D$14,2,FALSE)</f>
        <v>Earl Grey</v>
      </c>
      <c r="S4241" t="str">
        <f>VLOOKUP(M4241,Product!$A$1:$D$14,3,FALSE)</f>
        <v>Tea</v>
      </c>
      <c r="T4241" t="str">
        <f>VLOOKUP(M4241,Product!$A$1:$D$14,4,FALSE)</f>
        <v>Regular</v>
      </c>
    </row>
    <row r="4242" spans="1:20" x14ac:dyDescent="0.3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2">
        <v>43434</v>
      </c>
      <c r="O4242" t="str">
        <f>VLOOKUP(L4242,Location!$A$1:$D$157,2,FALSE)</f>
        <v>Washington</v>
      </c>
      <c r="P4242" t="str">
        <f>VLOOKUP(L4242,Location!$A$1:$D$157,3,FALSE)</f>
        <v>West</v>
      </c>
      <c r="Q4242" t="str">
        <f>VLOOKUP(L4242,Location!$A$1:$D$157,4,FALSE)</f>
        <v>Small Market</v>
      </c>
      <c r="R4242" t="str">
        <f>VLOOKUP(M4242,Product!$A$1:$D$14,2,FALSE)</f>
        <v>Green Tea</v>
      </c>
      <c r="S4242" t="str">
        <f>VLOOKUP(M4242,Product!$A$1:$D$14,3,FALSE)</f>
        <v>Tea</v>
      </c>
      <c r="T4242" t="str">
        <f>VLOOKUP(M4242,Product!$A$1:$D$14,4,FALSE)</f>
        <v>Regular</v>
      </c>
    </row>
    <row r="4243" spans="1:20" x14ac:dyDescent="0.3">
      <c r="A4243">
        <v>156</v>
      </c>
      <c r="B4243">
        <v>174</v>
      </c>
      <c r="C4243">
        <v>308</v>
      </c>
      <c r="D4243">
        <v>95</v>
      </c>
      <c r="E4243">
        <v>69</v>
      </c>
      <c r="F4243">
        <v>37</v>
      </c>
      <c r="G4243">
        <v>1166</v>
      </c>
      <c r="H4243">
        <v>110</v>
      </c>
      <c r="I4243">
        <v>80</v>
      </c>
      <c r="J4243">
        <v>160</v>
      </c>
      <c r="K4243">
        <v>260</v>
      </c>
      <c r="L4243">
        <v>253</v>
      </c>
      <c r="M4243">
        <v>8</v>
      </c>
      <c r="N4243" s="2">
        <v>43434</v>
      </c>
      <c r="O4243" t="str">
        <f>VLOOKUP(L4243,Location!$A$1:$D$157,2,FALSE)</f>
        <v>Washington</v>
      </c>
      <c r="P4243" t="str">
        <f>VLOOKUP(L4243,Location!$A$1:$D$157,3,FALSE)</f>
        <v>West</v>
      </c>
      <c r="Q4243" t="str">
        <f>VLOOKUP(L4243,Location!$A$1:$D$157,4,FALSE)</f>
        <v>Small Market</v>
      </c>
      <c r="R4243" t="str">
        <f>VLOOKUP(M4243,Product!$A$1:$D$14,2,FALSE)</f>
        <v>Chamomile</v>
      </c>
      <c r="S4243" t="str">
        <f>VLOOKUP(M4243,Product!$A$1:$D$14,3,FALSE)</f>
        <v>Herbal Tea</v>
      </c>
      <c r="T4243" t="str">
        <f>VLOOKUP(M4243,Product!$A$1:$D$14,4,FALSE)</f>
        <v>Decaf</v>
      </c>
    </row>
    <row r="4244" spans="1:20" x14ac:dyDescent="0.3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s="2">
        <v>43434</v>
      </c>
      <c r="O4244" t="str">
        <f>VLOOKUP(L4244,Location!$A$1:$D$157,2,FALSE)</f>
        <v>Washington</v>
      </c>
      <c r="P4244" t="str">
        <f>VLOOKUP(L4244,Location!$A$1:$D$157,3,FALSE)</f>
        <v>West</v>
      </c>
      <c r="Q4244" t="str">
        <f>VLOOKUP(L4244,Location!$A$1:$D$157,4,FALSE)</f>
        <v>Small Market</v>
      </c>
      <c r="R4244" t="str">
        <f>VLOOKUP(M4244,Product!$A$1:$D$14,2,FALSE)</f>
        <v>Lemon</v>
      </c>
      <c r="S4244" t="str">
        <f>VLOOKUP(M4244,Product!$A$1:$D$14,3,FALSE)</f>
        <v>Herbal Tea</v>
      </c>
      <c r="T4244" t="str">
        <f>VLOOKUP(M4244,Product!$A$1:$D$14,4,FALSE)</f>
        <v>Decaf</v>
      </c>
    </row>
    <row r="4245" spans="1:20" x14ac:dyDescent="0.3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s="2">
        <v>43434</v>
      </c>
      <c r="O4245" t="str">
        <f>VLOOKUP(L4245,Location!$A$1:$D$157,2,FALSE)</f>
        <v>Washington</v>
      </c>
      <c r="P4245" t="str">
        <f>VLOOKUP(L4245,Location!$A$1:$D$157,3,FALSE)</f>
        <v>West</v>
      </c>
      <c r="Q4245" t="str">
        <f>VLOOKUP(L4245,Location!$A$1:$D$157,4,FALSE)</f>
        <v>Small Market</v>
      </c>
      <c r="R4245" t="str">
        <f>VLOOKUP(M4245,Product!$A$1:$D$14,2,FALSE)</f>
        <v>Caffe Latte</v>
      </c>
      <c r="S4245" t="str">
        <f>VLOOKUP(M4245,Product!$A$1:$D$14,3,FALSE)</f>
        <v>Espresso</v>
      </c>
      <c r="T4245" t="str">
        <f>VLOOKUP(M4245,Product!$A$1:$D$14,4,FALSE)</f>
        <v>Regular</v>
      </c>
    </row>
    <row r="4246" spans="1:20" x14ac:dyDescent="0.3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s="2">
        <v>43434</v>
      </c>
      <c r="O4246" t="str">
        <f>VLOOKUP(L4246,Location!$A$1:$D$157,2,FALSE)</f>
        <v>Washington</v>
      </c>
      <c r="P4246" t="str">
        <f>VLOOKUP(L4246,Location!$A$1:$D$157,3,FALSE)</f>
        <v>West</v>
      </c>
      <c r="Q4246" t="str">
        <f>VLOOKUP(L4246,Location!$A$1:$D$157,4,FALSE)</f>
        <v>Small Market</v>
      </c>
      <c r="R4246" t="str">
        <f>VLOOKUP(M4246,Product!$A$1:$D$14,2,FALSE)</f>
        <v>Caffe Mocha</v>
      </c>
      <c r="S4246" t="str">
        <f>VLOOKUP(M4246,Product!$A$1:$D$14,3,FALSE)</f>
        <v>Espresso</v>
      </c>
      <c r="T4246" t="str">
        <f>VLOOKUP(M4246,Product!$A$1:$D$14,4,FALSE)</f>
        <v>Regular</v>
      </c>
    </row>
    <row r="4247" spans="1:20" x14ac:dyDescent="0.3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s="2">
        <v>43434</v>
      </c>
      <c r="O4247" t="str">
        <f>VLOOKUP(L4247,Location!$A$1:$D$157,2,FALSE)</f>
        <v>Washington</v>
      </c>
      <c r="P4247" t="str">
        <f>VLOOKUP(L4247,Location!$A$1:$D$157,3,FALSE)</f>
        <v>West</v>
      </c>
      <c r="Q4247" t="str">
        <f>VLOOKUP(L4247,Location!$A$1:$D$157,4,FALSE)</f>
        <v>Small Market</v>
      </c>
      <c r="R4247" t="str">
        <f>VLOOKUP(M4247,Product!$A$1:$D$14,2,FALSE)</f>
        <v>Decaf Espresso</v>
      </c>
      <c r="S4247" t="str">
        <f>VLOOKUP(M4247,Product!$A$1:$D$14,3,FALSE)</f>
        <v>Espresso</v>
      </c>
      <c r="T4247" t="str">
        <f>VLOOKUP(M4247,Product!$A$1:$D$14,4,FALSE)</f>
        <v>Decaf</v>
      </c>
    </row>
    <row r="4248" spans="1:20" x14ac:dyDescent="0.3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s="2">
        <v>43434</v>
      </c>
      <c r="O4248" t="str">
        <f>VLOOKUP(L4248,Location!$A$1:$D$157,2,FALSE)</f>
        <v>Washington</v>
      </c>
      <c r="P4248" t="str">
        <f>VLOOKUP(L4248,Location!$A$1:$D$157,3,FALSE)</f>
        <v>West</v>
      </c>
      <c r="Q4248" t="str">
        <f>VLOOKUP(L4248,Location!$A$1:$D$157,4,FALSE)</f>
        <v>Small Market</v>
      </c>
      <c r="R4248" t="str">
        <f>VLOOKUP(M4248,Product!$A$1:$D$14,2,FALSE)</f>
        <v>Columbian</v>
      </c>
      <c r="S4248" t="str">
        <f>VLOOKUP(M4248,Product!$A$1:$D$14,3,FALSE)</f>
        <v>Coffee</v>
      </c>
      <c r="T4248" t="str">
        <f>VLOOKUP(M4248,Product!$A$1:$D$14,4,FALSE)</f>
        <v>Regular</v>
      </c>
    </row>
    <row r="4249" spans="1:20" x14ac:dyDescent="0.3">
      <c r="A4249">
        <v>30</v>
      </c>
      <c r="B4249">
        <v>145</v>
      </c>
      <c r="C4249">
        <v>266</v>
      </c>
      <c r="D4249">
        <v>89</v>
      </c>
      <c r="E4249">
        <v>125</v>
      </c>
      <c r="F4249">
        <v>95</v>
      </c>
      <c r="G4249">
        <v>716</v>
      </c>
      <c r="H4249">
        <v>50</v>
      </c>
      <c r="I4249">
        <v>122</v>
      </c>
      <c r="J4249">
        <v>170</v>
      </c>
      <c r="K4249">
        <v>290</v>
      </c>
      <c r="L4249">
        <v>206</v>
      </c>
      <c r="M4249">
        <v>3</v>
      </c>
      <c r="N4249" s="2">
        <v>43434</v>
      </c>
      <c r="O4249" t="str">
        <f>VLOOKUP(L4249,Location!$A$1:$D$157,2,FALSE)</f>
        <v>Washington</v>
      </c>
      <c r="P4249" t="str">
        <f>VLOOKUP(L4249,Location!$A$1:$D$157,3,FALSE)</f>
        <v>West</v>
      </c>
      <c r="Q4249" t="str">
        <f>VLOOKUP(L4249,Location!$A$1:$D$157,4,FALSE)</f>
        <v>Small Market</v>
      </c>
      <c r="R4249" t="str">
        <f>VLOOKUP(M4249,Product!$A$1:$D$14,2,FALSE)</f>
        <v>Decaf Irish Cream</v>
      </c>
      <c r="S4249" t="str">
        <f>VLOOKUP(M4249,Product!$A$1:$D$14,3,FALSE)</f>
        <v>Coffee</v>
      </c>
      <c r="T4249" t="str">
        <f>VLOOKUP(M4249,Product!$A$1:$D$14,4,FALSE)</f>
        <v>Decaf</v>
      </c>
    </row>
  </sheetData>
  <dataValidations count="2">
    <dataValidation type="list" allowBlank="1" showInputMessage="1" showErrorMessage="1" sqref="AI2" xr:uid="{C862FE18-9836-4695-81C0-EEF2E4128954}">
      <formula1>$AG$2:$AG$14</formula1>
    </dataValidation>
    <dataValidation type="list" allowBlank="1" showInputMessage="1" showErrorMessage="1" sqref="AL2" xr:uid="{96F11F51-930E-4DCE-8B86-FD15524486D3}">
      <formula1>$AJ$2:$AJ$21</formula1>
    </dataValidation>
  </dataValidations>
  <pageMargins left="0.75" right="0.75" top="1" bottom="1" header="0.5" footer="0.5"/>
  <pageSetup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0DCC-3D6D-420D-A64D-4CC74CFB52EA}">
  <dimension ref="A1:L26"/>
  <sheetViews>
    <sheetView workbookViewId="0">
      <selection sqref="A1:C26"/>
    </sheetView>
  </sheetViews>
  <sheetFormatPr defaultRowHeight="13.5" x14ac:dyDescent="0.3"/>
  <cols>
    <col min="1" max="1" width="12.84375" customWidth="1"/>
    <col min="2" max="2" width="13.23046875" customWidth="1"/>
    <col min="3" max="3" width="13.07421875" customWidth="1"/>
    <col min="5" max="5" width="11.765625" customWidth="1"/>
    <col min="7" max="7" width="11.61328125" customWidth="1"/>
    <col min="9" max="9" width="12.921875" customWidth="1"/>
  </cols>
  <sheetData>
    <row r="1" spans="1:12" x14ac:dyDescent="0.3">
      <c r="A1" s="4" t="s">
        <v>61</v>
      </c>
      <c r="B1" s="4" t="s">
        <v>62</v>
      </c>
      <c r="C1" s="4" t="s">
        <v>63</v>
      </c>
      <c r="E1" s="4" t="s">
        <v>115</v>
      </c>
      <c r="F1">
        <v>90</v>
      </c>
      <c r="G1" s="4" t="s">
        <v>116</v>
      </c>
      <c r="H1">
        <v>250</v>
      </c>
      <c r="I1" t="s">
        <v>117</v>
      </c>
      <c r="J1">
        <v>100</v>
      </c>
    </row>
    <row r="2" spans="1:12" x14ac:dyDescent="0.3">
      <c r="A2">
        <v>94</v>
      </c>
      <c r="B2">
        <v>219</v>
      </c>
      <c r="C2">
        <v>89</v>
      </c>
      <c r="E2" t="str">
        <f>IF(A2&gt;=$F$1,"Good","Moderate")</f>
        <v>Good</v>
      </c>
      <c r="G2" t="str">
        <f>IF(B2&gt;=$H$1,"HIGH","LOW")</f>
        <v>LOW</v>
      </c>
      <c r="I2" t="str">
        <f>IF(C2&gt;=$J$1,"COSTLY","CHEAP")</f>
        <v>CHEAP</v>
      </c>
    </row>
    <row r="3" spans="1:12" x14ac:dyDescent="0.3">
      <c r="A3">
        <v>-68</v>
      </c>
      <c r="B3">
        <v>190</v>
      </c>
      <c r="C3">
        <v>83</v>
      </c>
      <c r="E3" t="str">
        <f t="shared" ref="E3:E26" si="0">IF(A3&gt;=$F$1,"Good","Moderate")</f>
        <v>Moderate</v>
      </c>
      <c r="G3" t="str">
        <f t="shared" ref="G3:G26" si="1">IF(B3&gt;=$H$1,"HIGH","LOW")</f>
        <v>LOW</v>
      </c>
      <c r="I3" t="str">
        <f t="shared" ref="I3:I26" si="2">IF(C3&gt;=$J$1,"COSTLY","CHEAP")</f>
        <v>CHEAP</v>
      </c>
      <c r="K3" t="s">
        <v>118</v>
      </c>
      <c r="L3">
        <f>COUNTIF(E2:E26,"Good")</f>
        <v>7</v>
      </c>
    </row>
    <row r="4" spans="1:12" x14ac:dyDescent="0.3">
      <c r="A4">
        <v>101</v>
      </c>
      <c r="B4">
        <v>234</v>
      </c>
      <c r="C4">
        <v>95</v>
      </c>
      <c r="E4" t="str">
        <f t="shared" si="0"/>
        <v>Good</v>
      </c>
      <c r="G4" t="str">
        <f t="shared" si="1"/>
        <v>LOW</v>
      </c>
      <c r="I4" t="str">
        <f t="shared" si="2"/>
        <v>CHEAP</v>
      </c>
    </row>
    <row r="5" spans="1:12" x14ac:dyDescent="0.3">
      <c r="A5">
        <v>-30</v>
      </c>
      <c r="B5">
        <v>100</v>
      </c>
      <c r="C5">
        <v>44</v>
      </c>
      <c r="E5" t="str">
        <f t="shared" si="0"/>
        <v>Moderate</v>
      </c>
      <c r="G5" t="str">
        <f t="shared" si="1"/>
        <v>LOW</v>
      </c>
      <c r="I5" t="str">
        <f t="shared" si="2"/>
        <v>CHEAP</v>
      </c>
    </row>
    <row r="6" spans="1:12" x14ac:dyDescent="0.3">
      <c r="A6">
        <v>54</v>
      </c>
      <c r="B6">
        <v>134</v>
      </c>
      <c r="C6">
        <v>54</v>
      </c>
      <c r="E6" t="str">
        <f t="shared" si="0"/>
        <v>Moderate</v>
      </c>
      <c r="G6" t="str">
        <f t="shared" si="1"/>
        <v>LOW</v>
      </c>
      <c r="I6" t="str">
        <f t="shared" si="2"/>
        <v>CHEAP</v>
      </c>
    </row>
    <row r="7" spans="1:12" x14ac:dyDescent="0.3">
      <c r="A7">
        <v>53</v>
      </c>
      <c r="B7">
        <v>180</v>
      </c>
      <c r="C7">
        <v>72</v>
      </c>
      <c r="E7" t="str">
        <f t="shared" si="0"/>
        <v>Moderate</v>
      </c>
      <c r="G7" t="str">
        <f t="shared" si="1"/>
        <v>LOW</v>
      </c>
      <c r="I7" t="str">
        <f t="shared" si="2"/>
        <v>CHEAP</v>
      </c>
    </row>
    <row r="8" spans="1:12" x14ac:dyDescent="0.3">
      <c r="A8">
        <v>99</v>
      </c>
      <c r="B8">
        <v>341</v>
      </c>
      <c r="C8">
        <v>223</v>
      </c>
      <c r="E8" t="str">
        <f t="shared" si="0"/>
        <v>Good</v>
      </c>
      <c r="G8" t="str">
        <f t="shared" si="1"/>
        <v>HIGH</v>
      </c>
      <c r="I8" t="str">
        <f t="shared" si="2"/>
        <v>COSTLY</v>
      </c>
    </row>
    <row r="9" spans="1:12" x14ac:dyDescent="0.3">
      <c r="A9">
        <v>0</v>
      </c>
      <c r="B9">
        <v>150</v>
      </c>
      <c r="C9">
        <v>63</v>
      </c>
      <c r="E9" t="str">
        <f t="shared" si="0"/>
        <v>Moderate</v>
      </c>
      <c r="G9" t="str">
        <f t="shared" si="1"/>
        <v>LOW</v>
      </c>
      <c r="I9" t="str">
        <f t="shared" si="2"/>
        <v>CHEAP</v>
      </c>
    </row>
    <row r="10" spans="1:12" x14ac:dyDescent="0.3">
      <c r="A10">
        <v>33</v>
      </c>
      <c r="B10">
        <v>140</v>
      </c>
      <c r="C10">
        <v>60</v>
      </c>
      <c r="E10" t="str">
        <f t="shared" si="0"/>
        <v>Moderate</v>
      </c>
      <c r="G10" t="str">
        <f t="shared" si="1"/>
        <v>LOW</v>
      </c>
      <c r="I10" t="str">
        <f t="shared" si="2"/>
        <v>CHEAP</v>
      </c>
    </row>
    <row r="11" spans="1:12" x14ac:dyDescent="0.3">
      <c r="A11">
        <v>17</v>
      </c>
      <c r="B11">
        <v>130</v>
      </c>
      <c r="C11">
        <v>58</v>
      </c>
      <c r="E11" t="str">
        <f t="shared" si="0"/>
        <v>Moderate</v>
      </c>
      <c r="G11" t="str">
        <f t="shared" si="1"/>
        <v>LOW</v>
      </c>
      <c r="I11" t="str">
        <f t="shared" si="2"/>
        <v>CHEAP</v>
      </c>
    </row>
    <row r="12" spans="1:12" x14ac:dyDescent="0.3">
      <c r="A12">
        <v>36</v>
      </c>
      <c r="B12">
        <v>140</v>
      </c>
      <c r="C12">
        <v>64</v>
      </c>
      <c r="E12" t="str">
        <f t="shared" si="0"/>
        <v>Moderate</v>
      </c>
      <c r="G12" t="str">
        <f t="shared" si="1"/>
        <v>LOW</v>
      </c>
      <c r="I12" t="str">
        <f t="shared" si="2"/>
        <v>CHEAP</v>
      </c>
    </row>
    <row r="13" spans="1:12" x14ac:dyDescent="0.3">
      <c r="A13">
        <v>-111</v>
      </c>
      <c r="B13">
        <v>345</v>
      </c>
      <c r="C13">
        <v>223</v>
      </c>
      <c r="E13" t="str">
        <f t="shared" si="0"/>
        <v>Moderate</v>
      </c>
      <c r="G13" t="str">
        <f t="shared" si="1"/>
        <v>HIGH</v>
      </c>
      <c r="I13" t="str">
        <f t="shared" si="2"/>
        <v>COSTLY</v>
      </c>
    </row>
    <row r="14" spans="1:12" x14ac:dyDescent="0.3">
      <c r="A14">
        <v>87</v>
      </c>
      <c r="B14">
        <v>234</v>
      </c>
      <c r="C14">
        <v>95</v>
      </c>
      <c r="E14" t="str">
        <f t="shared" si="0"/>
        <v>Moderate</v>
      </c>
      <c r="G14" t="str">
        <f t="shared" si="1"/>
        <v>LOW</v>
      </c>
      <c r="I14" t="str">
        <f t="shared" si="2"/>
        <v>CHEAP</v>
      </c>
    </row>
    <row r="15" spans="1:12" x14ac:dyDescent="0.3">
      <c r="A15">
        <v>203</v>
      </c>
      <c r="B15">
        <v>546</v>
      </c>
      <c r="C15">
        <v>254</v>
      </c>
      <c r="E15" t="str">
        <f t="shared" si="0"/>
        <v>Good</v>
      </c>
      <c r="G15" t="str">
        <f t="shared" si="1"/>
        <v>HIGH</v>
      </c>
      <c r="I15" t="str">
        <f t="shared" si="2"/>
        <v>COSTLY</v>
      </c>
    </row>
    <row r="16" spans="1:12" x14ac:dyDescent="0.3">
      <c r="A16">
        <v>140</v>
      </c>
      <c r="B16">
        <v>456</v>
      </c>
      <c r="C16">
        <v>159</v>
      </c>
      <c r="E16" t="str">
        <f t="shared" si="0"/>
        <v>Good</v>
      </c>
      <c r="G16" t="str">
        <f t="shared" si="1"/>
        <v>HIGH</v>
      </c>
      <c r="I16" t="str">
        <f t="shared" si="2"/>
        <v>COSTLY</v>
      </c>
    </row>
    <row r="17" spans="1:9" x14ac:dyDescent="0.3">
      <c r="A17">
        <v>95</v>
      </c>
      <c r="B17">
        <v>219</v>
      </c>
      <c r="C17">
        <v>89</v>
      </c>
      <c r="E17" t="str">
        <f t="shared" si="0"/>
        <v>Good</v>
      </c>
      <c r="G17" t="str">
        <f t="shared" si="1"/>
        <v>LOW</v>
      </c>
      <c r="I17" t="str">
        <f t="shared" si="2"/>
        <v>CHEAP</v>
      </c>
    </row>
    <row r="18" spans="1:9" x14ac:dyDescent="0.3">
      <c r="A18">
        <v>68</v>
      </c>
      <c r="B18">
        <v>190</v>
      </c>
      <c r="C18">
        <v>83</v>
      </c>
      <c r="E18" t="str">
        <f t="shared" si="0"/>
        <v>Moderate</v>
      </c>
      <c r="G18" t="str">
        <f t="shared" si="1"/>
        <v>LOW</v>
      </c>
      <c r="I18" t="str">
        <f t="shared" si="2"/>
        <v>CHEAP</v>
      </c>
    </row>
    <row r="19" spans="1:9" x14ac:dyDescent="0.3">
      <c r="A19">
        <v>101</v>
      </c>
      <c r="B19">
        <v>234</v>
      </c>
      <c r="C19">
        <v>95</v>
      </c>
      <c r="E19" t="str">
        <f t="shared" si="0"/>
        <v>Good</v>
      </c>
      <c r="G19" t="str">
        <f t="shared" si="1"/>
        <v>LOW</v>
      </c>
      <c r="I19" t="str">
        <f t="shared" si="2"/>
        <v>CHEAP</v>
      </c>
    </row>
    <row r="20" spans="1:9" x14ac:dyDescent="0.3">
      <c r="A20">
        <v>53</v>
      </c>
      <c r="B20">
        <v>134</v>
      </c>
      <c r="C20">
        <v>54</v>
      </c>
      <c r="E20" t="str">
        <f t="shared" si="0"/>
        <v>Moderate</v>
      </c>
      <c r="G20" t="str">
        <f t="shared" si="1"/>
        <v>LOW</v>
      </c>
      <c r="I20" t="str">
        <f t="shared" si="2"/>
        <v>CHEAP</v>
      </c>
    </row>
    <row r="21" spans="1:9" x14ac:dyDescent="0.3">
      <c r="A21">
        <v>54</v>
      </c>
      <c r="B21">
        <v>180</v>
      </c>
      <c r="C21">
        <v>72</v>
      </c>
      <c r="E21" t="str">
        <f t="shared" si="0"/>
        <v>Moderate</v>
      </c>
      <c r="G21" t="str">
        <f t="shared" si="1"/>
        <v>LOW</v>
      </c>
      <c r="I21" t="str">
        <f t="shared" si="2"/>
        <v>CHEAP</v>
      </c>
    </row>
    <row r="22" spans="1:9" x14ac:dyDescent="0.3">
      <c r="A22">
        <v>11</v>
      </c>
      <c r="B22">
        <v>45</v>
      </c>
      <c r="C22">
        <v>18</v>
      </c>
      <c r="E22" t="str">
        <f t="shared" si="0"/>
        <v>Moderate</v>
      </c>
      <c r="G22" t="str">
        <f t="shared" si="1"/>
        <v>LOW</v>
      </c>
      <c r="I22" t="str">
        <f t="shared" si="2"/>
        <v>CHEAP</v>
      </c>
    </row>
    <row r="23" spans="1:9" x14ac:dyDescent="0.3">
      <c r="A23">
        <v>-5</v>
      </c>
      <c r="B23">
        <v>62</v>
      </c>
      <c r="C23">
        <v>28</v>
      </c>
      <c r="E23" t="str">
        <f t="shared" si="0"/>
        <v>Moderate</v>
      </c>
      <c r="G23" t="str">
        <f t="shared" si="1"/>
        <v>LOW</v>
      </c>
      <c r="I23" t="str">
        <f t="shared" si="2"/>
        <v>CHEAP</v>
      </c>
    </row>
    <row r="24" spans="1:9" x14ac:dyDescent="0.3">
      <c r="A24">
        <v>12</v>
      </c>
      <c r="B24">
        <v>54</v>
      </c>
      <c r="C24">
        <v>23</v>
      </c>
      <c r="E24" t="str">
        <f t="shared" si="0"/>
        <v>Moderate</v>
      </c>
      <c r="G24" t="str">
        <f t="shared" si="1"/>
        <v>LOW</v>
      </c>
      <c r="I24" t="str">
        <f t="shared" si="2"/>
        <v>CHEAP</v>
      </c>
    </row>
    <row r="25" spans="1:9" x14ac:dyDescent="0.3">
      <c r="A25">
        <v>11</v>
      </c>
      <c r="B25">
        <v>43</v>
      </c>
      <c r="C25">
        <v>17</v>
      </c>
      <c r="E25" t="str">
        <f t="shared" si="0"/>
        <v>Moderate</v>
      </c>
      <c r="G25" t="str">
        <f t="shared" si="1"/>
        <v>LOW</v>
      </c>
      <c r="I25" t="str">
        <f t="shared" si="2"/>
        <v>CHEAP</v>
      </c>
    </row>
    <row r="26" spans="1:9" x14ac:dyDescent="0.3">
      <c r="A26">
        <v>10</v>
      </c>
      <c r="B26">
        <v>43</v>
      </c>
      <c r="C26">
        <v>17</v>
      </c>
      <c r="E26" t="str">
        <f t="shared" si="0"/>
        <v>Moderate</v>
      </c>
      <c r="G26" t="str">
        <f t="shared" si="1"/>
        <v>LOW</v>
      </c>
      <c r="I26" t="str">
        <f t="shared" si="2"/>
        <v>CHEAP</v>
      </c>
    </row>
  </sheetData>
  <conditionalFormatting sqref="A2:A26">
    <cfRule type="cellIs" dxfId="13" priority="6" operator="greaterThanOrEqual">
      <formula>0</formula>
    </cfRule>
    <cfRule type="cellIs" dxfId="12" priority="7" operator="lessThan">
      <formula>0</formula>
    </cfRule>
  </conditionalFormatting>
  <conditionalFormatting sqref="B2:B26">
    <cfRule type="cellIs" dxfId="11" priority="1" operator="greaterThan">
      <formula>400</formula>
    </cfRule>
    <cfRule type="cellIs" dxfId="10" priority="2" operator="between">
      <formula>300</formula>
      <formula>400</formula>
    </cfRule>
    <cfRule type="cellIs" dxfId="9" priority="3" operator="between">
      <formula>200</formula>
      <formula>300</formula>
    </cfRule>
    <cfRule type="cellIs" dxfId="8" priority="4" operator="between">
      <formula>100</formula>
      <formula>200</formula>
    </cfRule>
    <cfRule type="cellIs" dxfId="7" priority="5" operator="lessThan">
      <formula>100</formula>
    </cfRule>
  </conditionalFormatting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EE96-A7BB-4E91-8ECF-E8834A81ADBE}">
  <dimension ref="A1:I49"/>
  <sheetViews>
    <sheetView workbookViewId="0">
      <selection activeCell="H8" sqref="H8"/>
    </sheetView>
  </sheetViews>
  <sheetFormatPr defaultRowHeight="13.5" x14ac:dyDescent="0.3"/>
  <sheetData>
    <row r="1" spans="1:9" x14ac:dyDescent="0.3">
      <c r="A1" t="s">
        <v>191</v>
      </c>
    </row>
    <row r="2" spans="1:9" ht="14" thickBot="1" x14ac:dyDescent="0.35"/>
    <row r="3" spans="1:9" x14ac:dyDescent="0.3">
      <c r="A3" s="20" t="s">
        <v>192</v>
      </c>
      <c r="B3" s="20"/>
    </row>
    <row r="4" spans="1:9" x14ac:dyDescent="0.3">
      <c r="A4" s="17" t="s">
        <v>193</v>
      </c>
      <c r="B4" s="17">
        <v>0.86149039996873267</v>
      </c>
    </row>
    <row r="5" spans="1:9" x14ac:dyDescent="0.3">
      <c r="A5" s="17" t="s">
        <v>194</v>
      </c>
      <c r="B5" s="17">
        <v>0.74216570923828706</v>
      </c>
    </row>
    <row r="6" spans="1:9" x14ac:dyDescent="0.3">
      <c r="A6" s="17" t="s">
        <v>195</v>
      </c>
      <c r="B6" s="17">
        <v>0.73095552268342989</v>
      </c>
    </row>
    <row r="7" spans="1:9" x14ac:dyDescent="0.3">
      <c r="A7" s="17" t="s">
        <v>178</v>
      </c>
      <c r="B7" s="17">
        <v>33.399996153307491</v>
      </c>
    </row>
    <row r="8" spans="1:9" ht="14" thickBot="1" x14ac:dyDescent="0.35">
      <c r="A8" s="18" t="s">
        <v>196</v>
      </c>
      <c r="B8" s="18">
        <v>25</v>
      </c>
    </row>
    <row r="10" spans="1:9" ht="14" thickBot="1" x14ac:dyDescent="0.35">
      <c r="A10" t="s">
        <v>197</v>
      </c>
    </row>
    <row r="11" spans="1:9" x14ac:dyDescent="0.3">
      <c r="A11" s="19"/>
      <c r="B11" s="19" t="s">
        <v>202</v>
      </c>
      <c r="C11" s="19" t="s">
        <v>203</v>
      </c>
      <c r="D11" s="19" t="s">
        <v>204</v>
      </c>
      <c r="E11" s="19" t="s">
        <v>205</v>
      </c>
      <c r="F11" s="19" t="s">
        <v>206</v>
      </c>
    </row>
    <row r="12" spans="1:9" x14ac:dyDescent="0.3">
      <c r="A12" s="17" t="s">
        <v>198</v>
      </c>
      <c r="B12" s="17">
        <v>1</v>
      </c>
      <c r="C12" s="17">
        <v>73855.165910058029</v>
      </c>
      <c r="D12" s="17">
        <v>73855.165910058029</v>
      </c>
      <c r="E12" s="17">
        <v>66.204581485463862</v>
      </c>
      <c r="F12" s="17">
        <v>3.2038339353908151E-8</v>
      </c>
    </row>
    <row r="13" spans="1:9" x14ac:dyDescent="0.3">
      <c r="A13" s="17" t="s">
        <v>199</v>
      </c>
      <c r="B13" s="17">
        <v>23</v>
      </c>
      <c r="C13" s="17">
        <v>25657.874089941968</v>
      </c>
      <c r="D13" s="17">
        <v>1115.559743040955</v>
      </c>
      <c r="E13" s="17"/>
      <c r="F13" s="17"/>
    </row>
    <row r="14" spans="1:9" ht="14" thickBot="1" x14ac:dyDescent="0.35">
      <c r="A14" s="18" t="s">
        <v>200</v>
      </c>
      <c r="B14" s="18">
        <v>24</v>
      </c>
      <c r="C14" s="18">
        <v>99513.04</v>
      </c>
      <c r="D14" s="18"/>
      <c r="E14" s="18"/>
      <c r="F14" s="18"/>
    </row>
    <row r="15" spans="1:9" ht="14" thickBot="1" x14ac:dyDescent="0.35"/>
    <row r="16" spans="1:9" x14ac:dyDescent="0.3">
      <c r="A16" s="19"/>
      <c r="B16" s="19" t="s">
        <v>207</v>
      </c>
      <c r="C16" s="19" t="s">
        <v>178</v>
      </c>
      <c r="D16" s="19" t="s">
        <v>208</v>
      </c>
      <c r="E16" s="19" t="s">
        <v>209</v>
      </c>
      <c r="F16" s="19" t="s">
        <v>210</v>
      </c>
      <c r="G16" s="19" t="s">
        <v>211</v>
      </c>
      <c r="H16" s="19" t="s">
        <v>212</v>
      </c>
      <c r="I16" s="19" t="s">
        <v>213</v>
      </c>
    </row>
    <row r="17" spans="1:9" x14ac:dyDescent="0.3">
      <c r="A17" s="17" t="s">
        <v>201</v>
      </c>
      <c r="B17" s="17">
        <v>15.462293601668961</v>
      </c>
      <c r="C17" s="17">
        <v>10.874300339059323</v>
      </c>
      <c r="D17" s="17">
        <v>1.4219115823139497</v>
      </c>
      <c r="E17" s="17">
        <v>0.16847173425383574</v>
      </c>
      <c r="F17" s="17">
        <v>-7.0329105527085538</v>
      </c>
      <c r="G17" s="17">
        <v>37.957497756046479</v>
      </c>
      <c r="H17" s="17">
        <v>-7.0329105527085538</v>
      </c>
      <c r="I17" s="17">
        <v>37.957497756046479</v>
      </c>
    </row>
    <row r="18" spans="1:9" ht="14" thickBot="1" x14ac:dyDescent="0.35">
      <c r="A18" s="18" t="s">
        <v>61</v>
      </c>
      <c r="B18" s="18">
        <v>1.1290056015254049</v>
      </c>
      <c r="C18" s="18">
        <v>0.13875609672083097</v>
      </c>
      <c r="D18" s="18">
        <v>8.1366197825303281</v>
      </c>
      <c r="E18" s="18">
        <v>3.2038339353908038E-8</v>
      </c>
      <c r="F18" s="18">
        <v>0.84196674605181621</v>
      </c>
      <c r="G18" s="18">
        <v>1.4160444569989936</v>
      </c>
      <c r="H18" s="18">
        <v>0.84196674605181621</v>
      </c>
      <c r="I18" s="18">
        <v>1.4160444569989936</v>
      </c>
    </row>
    <row r="22" spans="1:9" x14ac:dyDescent="0.3">
      <c r="A22" t="s">
        <v>214</v>
      </c>
    </row>
    <row r="23" spans="1:9" ht="14" thickBot="1" x14ac:dyDescent="0.35"/>
    <row r="24" spans="1:9" x14ac:dyDescent="0.3">
      <c r="A24" s="19" t="s">
        <v>215</v>
      </c>
      <c r="B24" s="19" t="s">
        <v>218</v>
      </c>
      <c r="C24" s="19" t="s">
        <v>217</v>
      </c>
    </row>
    <row r="25" spans="1:9" x14ac:dyDescent="0.3">
      <c r="A25" s="17">
        <v>1</v>
      </c>
      <c r="B25" s="17">
        <v>121.58882014505701</v>
      </c>
      <c r="C25" s="17">
        <v>-32.588820145057014</v>
      </c>
    </row>
    <row r="26" spans="1:9" x14ac:dyDescent="0.3">
      <c r="A26" s="17">
        <v>2</v>
      </c>
      <c r="B26" s="17">
        <v>92.234674505396498</v>
      </c>
      <c r="C26" s="17">
        <v>-9.234674505396498</v>
      </c>
    </row>
    <row r="27" spans="1:9" x14ac:dyDescent="0.3">
      <c r="A27" s="17">
        <v>3</v>
      </c>
      <c r="B27" s="17">
        <v>129.49185935573485</v>
      </c>
      <c r="C27" s="17">
        <v>-34.491859355734846</v>
      </c>
    </row>
    <row r="28" spans="1:9" x14ac:dyDescent="0.3">
      <c r="A28" s="17">
        <v>4</v>
      </c>
      <c r="B28" s="17">
        <v>49.332461647431103</v>
      </c>
      <c r="C28" s="17">
        <v>-5.3324616474311028</v>
      </c>
    </row>
    <row r="29" spans="1:9" x14ac:dyDescent="0.3">
      <c r="A29" s="17">
        <v>5</v>
      </c>
      <c r="B29" s="17">
        <v>76.428596084040819</v>
      </c>
      <c r="C29" s="17">
        <v>-22.428596084040819</v>
      </c>
    </row>
    <row r="30" spans="1:9" x14ac:dyDescent="0.3">
      <c r="A30" s="17">
        <v>6</v>
      </c>
      <c r="B30" s="17">
        <v>75.299590482515413</v>
      </c>
      <c r="C30" s="17">
        <v>-3.2995904825154128</v>
      </c>
    </row>
    <row r="31" spans="1:9" x14ac:dyDescent="0.3">
      <c r="A31" s="17">
        <v>7</v>
      </c>
      <c r="B31" s="17">
        <v>127.23384815268405</v>
      </c>
      <c r="C31" s="17">
        <v>95.766151847315953</v>
      </c>
    </row>
    <row r="32" spans="1:9" x14ac:dyDescent="0.3">
      <c r="A32" s="17">
        <v>8</v>
      </c>
      <c r="B32" s="17">
        <v>15.462293601668961</v>
      </c>
      <c r="C32" s="17">
        <v>47.537706398331039</v>
      </c>
    </row>
    <row r="33" spans="1:3" x14ac:dyDescent="0.3">
      <c r="A33" s="17">
        <v>9</v>
      </c>
      <c r="B33" s="17">
        <v>52.719478452007323</v>
      </c>
      <c r="C33" s="17">
        <v>7.2805215479926773</v>
      </c>
    </row>
    <row r="34" spans="1:3" x14ac:dyDescent="0.3">
      <c r="A34" s="17">
        <v>10</v>
      </c>
      <c r="B34" s="17">
        <v>34.655388827600845</v>
      </c>
      <c r="C34" s="17">
        <v>23.344611172399155</v>
      </c>
    </row>
    <row r="35" spans="1:3" x14ac:dyDescent="0.3">
      <c r="A35" s="17">
        <v>11</v>
      </c>
      <c r="B35" s="17">
        <v>56.106495256583536</v>
      </c>
      <c r="C35" s="17">
        <v>7.8935047434164645</v>
      </c>
    </row>
    <row r="36" spans="1:3" x14ac:dyDescent="0.3">
      <c r="A36" s="17">
        <v>12</v>
      </c>
      <c r="B36" s="17">
        <v>140.78191537098888</v>
      </c>
      <c r="C36" s="17">
        <v>82.218084629011116</v>
      </c>
    </row>
    <row r="37" spans="1:3" x14ac:dyDescent="0.3">
      <c r="A37" s="17">
        <v>13</v>
      </c>
      <c r="B37" s="17">
        <v>113.68578093437918</v>
      </c>
      <c r="C37" s="17">
        <v>-18.685780934379181</v>
      </c>
    </row>
    <row r="38" spans="1:3" x14ac:dyDescent="0.3">
      <c r="A38" s="17">
        <v>14</v>
      </c>
      <c r="B38" s="17">
        <v>244.65043071132615</v>
      </c>
      <c r="C38" s="17">
        <v>9.3495692886738482</v>
      </c>
    </row>
    <row r="39" spans="1:3" x14ac:dyDescent="0.3">
      <c r="A39" s="17">
        <v>15</v>
      </c>
      <c r="B39" s="17">
        <v>173.52307781522563</v>
      </c>
      <c r="C39" s="17">
        <v>-14.523077815225633</v>
      </c>
    </row>
    <row r="40" spans="1:3" x14ac:dyDescent="0.3">
      <c r="A40" s="17">
        <v>16</v>
      </c>
      <c r="B40" s="17">
        <v>122.71782574658242</v>
      </c>
      <c r="C40" s="17">
        <v>-33.71782574658242</v>
      </c>
    </row>
    <row r="41" spans="1:3" x14ac:dyDescent="0.3">
      <c r="A41" s="17">
        <v>17</v>
      </c>
      <c r="B41" s="17">
        <v>92.234674505396498</v>
      </c>
      <c r="C41" s="17">
        <v>-9.234674505396498</v>
      </c>
    </row>
    <row r="42" spans="1:3" x14ac:dyDescent="0.3">
      <c r="A42" s="17">
        <v>18</v>
      </c>
      <c r="B42" s="17">
        <v>129.49185935573485</v>
      </c>
      <c r="C42" s="17">
        <v>-34.491859355734846</v>
      </c>
    </row>
    <row r="43" spans="1:3" x14ac:dyDescent="0.3">
      <c r="A43" s="17">
        <v>19</v>
      </c>
      <c r="B43" s="17">
        <v>75.299590482515413</v>
      </c>
      <c r="C43" s="17">
        <v>-21.299590482515413</v>
      </c>
    </row>
    <row r="44" spans="1:3" x14ac:dyDescent="0.3">
      <c r="A44" s="17">
        <v>20</v>
      </c>
      <c r="B44" s="17">
        <v>76.428596084040819</v>
      </c>
      <c r="C44" s="17">
        <v>-4.4285960840408194</v>
      </c>
    </row>
    <row r="45" spans="1:3" x14ac:dyDescent="0.3">
      <c r="A45" s="17">
        <v>21</v>
      </c>
      <c r="B45" s="17">
        <v>27.881355218448412</v>
      </c>
      <c r="C45" s="17">
        <v>-9.8813552184484124</v>
      </c>
    </row>
    <row r="46" spans="1:3" x14ac:dyDescent="0.3">
      <c r="A46" s="17">
        <v>22</v>
      </c>
      <c r="B46" s="17">
        <v>21.107321609295987</v>
      </c>
      <c r="C46" s="17">
        <v>6.8926783907040132</v>
      </c>
    </row>
    <row r="47" spans="1:3" x14ac:dyDescent="0.3">
      <c r="A47" s="17">
        <v>23</v>
      </c>
      <c r="B47" s="17">
        <v>29.010360819973819</v>
      </c>
      <c r="C47" s="17">
        <v>-6.010360819973819</v>
      </c>
    </row>
    <row r="48" spans="1:3" x14ac:dyDescent="0.3">
      <c r="A48" s="17">
        <v>24</v>
      </c>
      <c r="B48" s="17">
        <v>27.881355218448412</v>
      </c>
      <c r="C48" s="17">
        <v>-10.881355218448412</v>
      </c>
    </row>
    <row r="49" spans="1:3" ht="14" thickBot="1" x14ac:dyDescent="0.35">
      <c r="A49" s="18">
        <v>25</v>
      </c>
      <c r="B49" s="18">
        <v>26.752349616923009</v>
      </c>
      <c r="C49" s="18">
        <v>-9.7523496169230093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0ED0-00C9-473C-8A12-554FDD7247A1}">
  <dimension ref="A1:I22"/>
  <sheetViews>
    <sheetView topLeftCell="A5" workbookViewId="0">
      <selection activeCell="H10" sqref="H10"/>
    </sheetView>
  </sheetViews>
  <sheetFormatPr defaultRowHeight="13.5" x14ac:dyDescent="0.3"/>
  <sheetData>
    <row r="1" spans="1:9" x14ac:dyDescent="0.3">
      <c r="A1" t="s">
        <v>191</v>
      </c>
    </row>
    <row r="2" spans="1:9" ht="14" thickBot="1" x14ac:dyDescent="0.35"/>
    <row r="3" spans="1:9" x14ac:dyDescent="0.3">
      <c r="A3" s="20" t="s">
        <v>192</v>
      </c>
      <c r="B3" s="20"/>
    </row>
    <row r="4" spans="1:9" x14ac:dyDescent="0.3">
      <c r="A4" s="17" t="s">
        <v>193</v>
      </c>
      <c r="B4" s="17">
        <v>0.98047696775565929</v>
      </c>
    </row>
    <row r="5" spans="1:9" x14ac:dyDescent="0.3">
      <c r="A5" s="17" t="s">
        <v>194</v>
      </c>
      <c r="B5" s="17">
        <v>0.96133508429933223</v>
      </c>
    </row>
    <row r="6" spans="1:9" x14ac:dyDescent="0.3">
      <c r="A6" s="17" t="s">
        <v>195</v>
      </c>
      <c r="B6" s="17">
        <v>0.95116010648336713</v>
      </c>
    </row>
    <row r="7" spans="1:9" x14ac:dyDescent="0.3">
      <c r="A7" s="17" t="s">
        <v>178</v>
      </c>
      <c r="B7" s="17">
        <v>10.858656018374035</v>
      </c>
    </row>
    <row r="8" spans="1:9" ht="14" thickBot="1" x14ac:dyDescent="0.35">
      <c r="A8" s="18" t="s">
        <v>196</v>
      </c>
      <c r="B8" s="18">
        <v>25</v>
      </c>
    </row>
    <row r="10" spans="1:9" ht="14" thickBot="1" x14ac:dyDescent="0.35">
      <c r="A10" t="s">
        <v>197</v>
      </c>
    </row>
    <row r="11" spans="1:9" x14ac:dyDescent="0.3">
      <c r="A11" s="19"/>
      <c r="B11" s="19" t="s">
        <v>202</v>
      </c>
      <c r="C11" s="19" t="s">
        <v>203</v>
      </c>
      <c r="D11" s="19" t="s">
        <v>204</v>
      </c>
      <c r="E11" s="19" t="s">
        <v>205</v>
      </c>
      <c r="F11" s="19" t="s">
        <v>206</v>
      </c>
    </row>
    <row r="12" spans="1:9" x14ac:dyDescent="0.3">
      <c r="A12" s="17" t="s">
        <v>198</v>
      </c>
      <c r="B12" s="17">
        <v>5</v>
      </c>
      <c r="C12" s="17">
        <v>55701.062200017965</v>
      </c>
      <c r="D12" s="17">
        <v>11140.212440003594</v>
      </c>
      <c r="E12" s="17">
        <v>94.480312555663318</v>
      </c>
      <c r="F12" s="17">
        <v>9.5389322855154573E-13</v>
      </c>
    </row>
    <row r="13" spans="1:9" x14ac:dyDescent="0.3">
      <c r="A13" s="17" t="s">
        <v>199</v>
      </c>
      <c r="B13" s="17">
        <v>19</v>
      </c>
      <c r="C13" s="17">
        <v>2240.2977999820423</v>
      </c>
      <c r="D13" s="17">
        <v>117.91041052537065</v>
      </c>
      <c r="E13" s="17"/>
      <c r="F13" s="17"/>
    </row>
    <row r="14" spans="1:9" ht="14" thickBot="1" x14ac:dyDescent="0.35">
      <c r="A14" s="18" t="s">
        <v>200</v>
      </c>
      <c r="B14" s="18">
        <v>24</v>
      </c>
      <c r="C14" s="18">
        <v>57941.360000000008</v>
      </c>
      <c r="D14" s="18"/>
      <c r="E14" s="18"/>
      <c r="F14" s="18"/>
    </row>
    <row r="15" spans="1:9" ht="14" thickBot="1" x14ac:dyDescent="0.35"/>
    <row r="16" spans="1:9" x14ac:dyDescent="0.3">
      <c r="A16" s="19"/>
      <c r="B16" s="19" t="s">
        <v>207</v>
      </c>
      <c r="C16" s="19" t="s">
        <v>178</v>
      </c>
      <c r="D16" s="19" t="s">
        <v>208</v>
      </c>
      <c r="E16" s="19" t="s">
        <v>209</v>
      </c>
      <c r="F16" s="19" t="s">
        <v>210</v>
      </c>
      <c r="G16" s="19" t="s">
        <v>211</v>
      </c>
      <c r="H16" s="19" t="s">
        <v>212</v>
      </c>
      <c r="I16" s="19" t="s">
        <v>213</v>
      </c>
    </row>
    <row r="17" spans="1:9" x14ac:dyDescent="0.3">
      <c r="A17" s="17" t="s">
        <v>201</v>
      </c>
      <c r="B17" s="17">
        <v>-8.6203833320010865</v>
      </c>
      <c r="C17" s="17">
        <v>8.5010343690169954</v>
      </c>
      <c r="D17" s="17">
        <v>-1.0140393460140653</v>
      </c>
      <c r="E17" s="17">
        <v>0.32330395576667148</v>
      </c>
      <c r="F17" s="17">
        <v>-26.413252753705425</v>
      </c>
      <c r="G17" s="17">
        <v>9.1724860897032521</v>
      </c>
      <c r="H17" s="17">
        <v>-26.413252753705425</v>
      </c>
      <c r="I17" s="17">
        <v>9.1724860897032521</v>
      </c>
    </row>
    <row r="18" spans="1:9" x14ac:dyDescent="0.3">
      <c r="A18" s="17" t="s">
        <v>62</v>
      </c>
      <c r="B18" s="17">
        <v>0.65041241839599873</v>
      </c>
      <c r="C18" s="17">
        <v>6.8322028987008579E-2</v>
      </c>
      <c r="D18" s="17">
        <v>9.5198053693586075</v>
      </c>
      <c r="E18" s="17">
        <v>1.1558280305275083E-8</v>
      </c>
      <c r="F18" s="17">
        <v>0.50741276828020798</v>
      </c>
      <c r="G18" s="17">
        <v>0.79341206851178947</v>
      </c>
      <c r="H18" s="17">
        <v>0.50741276828020798</v>
      </c>
      <c r="I18" s="17">
        <v>0.79341206851178947</v>
      </c>
    </row>
    <row r="19" spans="1:9" x14ac:dyDescent="0.3">
      <c r="A19" s="17" t="s">
        <v>63</v>
      </c>
      <c r="B19" s="17">
        <v>-0.11497714420939756</v>
      </c>
      <c r="C19" s="17">
        <v>9.922139733691053E-2</v>
      </c>
      <c r="D19" s="17">
        <v>-1.1587938418059938</v>
      </c>
      <c r="E19" s="17">
        <v>0.26089781249555444</v>
      </c>
      <c r="F19" s="17">
        <v>-0.3226499155475559</v>
      </c>
      <c r="G19" s="17">
        <v>9.2695627128760782E-2</v>
      </c>
      <c r="H19" s="17">
        <v>-0.3226499155475559</v>
      </c>
      <c r="I19" s="17">
        <v>9.2695627128760782E-2</v>
      </c>
    </row>
    <row r="20" spans="1:9" x14ac:dyDescent="0.3">
      <c r="A20" s="17" t="s">
        <v>1</v>
      </c>
      <c r="B20" s="17">
        <v>8.5843302165278676E-2</v>
      </c>
      <c r="C20" s="17">
        <v>9.3408762983093405E-2</v>
      </c>
      <c r="D20" s="17">
        <v>0.91900694778300351</v>
      </c>
      <c r="E20" s="17">
        <v>0.3696123900995083</v>
      </c>
      <c r="F20" s="17">
        <v>-0.1096634856508603</v>
      </c>
      <c r="G20" s="17">
        <v>0.28135008998141764</v>
      </c>
      <c r="H20" s="17">
        <v>-0.1096634856508603</v>
      </c>
      <c r="I20" s="17">
        <v>0.28135008998141764</v>
      </c>
    </row>
    <row r="21" spans="1:9" x14ac:dyDescent="0.3">
      <c r="A21" s="17" t="s">
        <v>2</v>
      </c>
      <c r="B21" s="17">
        <v>-1.6064920597214254</v>
      </c>
      <c r="C21" s="17">
        <v>0.28558152787562419</v>
      </c>
      <c r="D21" s="17">
        <v>-5.6253360351131718</v>
      </c>
      <c r="E21" s="17">
        <v>2.0062109188087457E-5</v>
      </c>
      <c r="F21" s="17">
        <v>-2.2042210670597839</v>
      </c>
      <c r="G21" s="17">
        <v>-1.0087630523830668</v>
      </c>
      <c r="H21" s="17">
        <v>-2.2042210670597839</v>
      </c>
      <c r="I21" s="17">
        <v>-1.0087630523830668</v>
      </c>
    </row>
    <row r="22" spans="1:9" ht="14" thickBot="1" x14ac:dyDescent="0.35">
      <c r="A22" s="18" t="s">
        <v>3</v>
      </c>
      <c r="B22" s="18">
        <v>-6.921670725103371E-3</v>
      </c>
      <c r="C22" s="18">
        <v>1.1369888731975322E-2</v>
      </c>
      <c r="D22" s="18">
        <v>-0.60877207229281738</v>
      </c>
      <c r="E22" s="18">
        <v>0.5498854718089673</v>
      </c>
      <c r="F22" s="18">
        <v>-3.0719121337073715E-2</v>
      </c>
      <c r="G22" s="18">
        <v>1.6875779886866973E-2</v>
      </c>
      <c r="H22" s="18">
        <v>-3.0719121337073715E-2</v>
      </c>
      <c r="I22" s="18">
        <v>1.6875779886866973E-2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55CE-42F1-4066-9E1D-0575C8413E42}">
  <dimension ref="A1:I49"/>
  <sheetViews>
    <sheetView workbookViewId="0">
      <selection sqref="A1:I49"/>
    </sheetView>
  </sheetViews>
  <sheetFormatPr defaultRowHeight="13.5" x14ac:dyDescent="0.3"/>
  <sheetData>
    <row r="1" spans="1:9" x14ac:dyDescent="0.3">
      <c r="A1" t="s">
        <v>191</v>
      </c>
    </row>
    <row r="2" spans="1:9" ht="14" thickBot="1" x14ac:dyDescent="0.35"/>
    <row r="3" spans="1:9" x14ac:dyDescent="0.3">
      <c r="A3" s="20" t="s">
        <v>192</v>
      </c>
      <c r="B3" s="20"/>
    </row>
    <row r="4" spans="1:9" x14ac:dyDescent="0.3">
      <c r="A4" s="17" t="s">
        <v>193</v>
      </c>
      <c r="B4" s="17">
        <v>0.94282251906599046</v>
      </c>
    </row>
    <row r="5" spans="1:9" x14ac:dyDescent="0.3">
      <c r="A5" s="17" t="s">
        <v>194</v>
      </c>
      <c r="B5" s="17">
        <v>0.88891430245794001</v>
      </c>
    </row>
    <row r="6" spans="1:9" x14ac:dyDescent="0.3">
      <c r="A6" s="17" t="s">
        <v>195</v>
      </c>
      <c r="B6" s="17">
        <v>0.88408448952132868</v>
      </c>
    </row>
    <row r="7" spans="1:9" x14ac:dyDescent="0.3">
      <c r="A7" s="17" t="s">
        <v>178</v>
      </c>
      <c r="B7" s="17">
        <v>16.728596178187004</v>
      </c>
    </row>
    <row r="8" spans="1:9" ht="14" thickBot="1" x14ac:dyDescent="0.35">
      <c r="A8" s="18" t="s">
        <v>196</v>
      </c>
      <c r="B8" s="18">
        <v>25</v>
      </c>
    </row>
    <row r="10" spans="1:9" ht="14" thickBot="1" x14ac:dyDescent="0.35">
      <c r="A10" t="s">
        <v>197</v>
      </c>
    </row>
    <row r="11" spans="1:9" x14ac:dyDescent="0.3">
      <c r="A11" s="19"/>
      <c r="B11" s="19" t="s">
        <v>202</v>
      </c>
      <c r="C11" s="19" t="s">
        <v>203</v>
      </c>
      <c r="D11" s="19" t="s">
        <v>204</v>
      </c>
      <c r="E11" s="19" t="s">
        <v>205</v>
      </c>
      <c r="F11" s="19" t="s">
        <v>206</v>
      </c>
    </row>
    <row r="12" spans="1:9" x14ac:dyDescent="0.3">
      <c r="A12" s="17" t="s">
        <v>198</v>
      </c>
      <c r="B12" s="17">
        <v>1</v>
      </c>
      <c r="C12" s="17">
        <v>51504.903607864391</v>
      </c>
      <c r="D12" s="17">
        <v>51504.903607864391</v>
      </c>
      <c r="E12" s="17">
        <v>184.04735631057798</v>
      </c>
      <c r="F12" s="17">
        <v>1.840132407237029E-12</v>
      </c>
    </row>
    <row r="13" spans="1:9" x14ac:dyDescent="0.3">
      <c r="A13" s="17" t="s">
        <v>199</v>
      </c>
      <c r="B13" s="17">
        <v>23</v>
      </c>
      <c r="C13" s="17">
        <v>6436.4563921356157</v>
      </c>
      <c r="D13" s="17">
        <v>279.84593009285288</v>
      </c>
      <c r="E13" s="17"/>
      <c r="F13" s="17"/>
    </row>
    <row r="14" spans="1:9" ht="14" thickBot="1" x14ac:dyDescent="0.35">
      <c r="A14" s="18" t="s">
        <v>200</v>
      </c>
      <c r="B14" s="18">
        <v>24</v>
      </c>
      <c r="C14" s="18">
        <v>57941.360000000008</v>
      </c>
      <c r="D14" s="18"/>
      <c r="E14" s="18"/>
      <c r="F14" s="18"/>
    </row>
    <row r="15" spans="1:9" ht="14" thickBot="1" x14ac:dyDescent="0.35"/>
    <row r="16" spans="1:9" x14ac:dyDescent="0.3">
      <c r="A16" s="19"/>
      <c r="B16" s="19" t="s">
        <v>207</v>
      </c>
      <c r="C16" s="19" t="s">
        <v>178</v>
      </c>
      <c r="D16" s="19" t="s">
        <v>208</v>
      </c>
      <c r="E16" s="19" t="s">
        <v>209</v>
      </c>
      <c r="F16" s="19" t="s">
        <v>210</v>
      </c>
      <c r="G16" s="19" t="s">
        <v>211</v>
      </c>
      <c r="H16" s="19" t="s">
        <v>212</v>
      </c>
      <c r="I16" s="19" t="s">
        <v>213</v>
      </c>
    </row>
    <row r="17" spans="1:9" x14ac:dyDescent="0.3">
      <c r="A17" s="17" t="s">
        <v>201</v>
      </c>
      <c r="B17" s="17">
        <v>-8.4051277579641805</v>
      </c>
      <c r="C17" s="17">
        <v>6.1647553545302118</v>
      </c>
      <c r="D17" s="17">
        <v>-1.3634162711400406</v>
      </c>
      <c r="E17" s="17">
        <v>0.18594931567623088</v>
      </c>
      <c r="F17" s="17">
        <v>-21.157895838484684</v>
      </c>
      <c r="G17" s="17">
        <v>4.3476403225563249</v>
      </c>
      <c r="H17" s="17">
        <v>-21.157895838484684</v>
      </c>
      <c r="I17" s="17">
        <v>4.3476403225563249</v>
      </c>
    </row>
    <row r="18" spans="1:9" ht="14" thickBot="1" x14ac:dyDescent="0.35">
      <c r="A18" s="18" t="s">
        <v>62</v>
      </c>
      <c r="B18" s="18">
        <v>0.37025684038564299</v>
      </c>
      <c r="C18" s="18">
        <v>2.7292184527179075E-2</v>
      </c>
      <c r="D18" s="18">
        <v>13.566405430716644</v>
      </c>
      <c r="E18" s="18">
        <v>1.840132407237029E-12</v>
      </c>
      <c r="F18" s="18">
        <v>0.313798655158533</v>
      </c>
      <c r="G18" s="18">
        <v>0.42671502561275299</v>
      </c>
      <c r="H18" s="18">
        <v>0.313798655158533</v>
      </c>
      <c r="I18" s="18">
        <v>0.42671502561275299</v>
      </c>
    </row>
    <row r="22" spans="1:9" x14ac:dyDescent="0.3">
      <c r="A22" t="s">
        <v>214</v>
      </c>
    </row>
    <row r="23" spans="1:9" ht="14" thickBot="1" x14ac:dyDescent="0.35"/>
    <row r="24" spans="1:9" x14ac:dyDescent="0.3">
      <c r="A24" s="19" t="s">
        <v>215</v>
      </c>
      <c r="B24" s="19" t="s">
        <v>216</v>
      </c>
      <c r="C24" s="19" t="s">
        <v>217</v>
      </c>
    </row>
    <row r="25" spans="1:9" x14ac:dyDescent="0.3">
      <c r="A25" s="17">
        <v>1</v>
      </c>
      <c r="B25" s="17">
        <v>72.681120286491634</v>
      </c>
      <c r="C25" s="17">
        <v>21.318879713508366</v>
      </c>
    </row>
    <row r="26" spans="1:9" x14ac:dyDescent="0.3">
      <c r="A26" s="17">
        <v>2</v>
      </c>
      <c r="B26" s="17">
        <v>61.943671915307988</v>
      </c>
      <c r="C26" s="17">
        <v>6.0563280846920122</v>
      </c>
    </row>
    <row r="27" spans="1:9" x14ac:dyDescent="0.3">
      <c r="A27" s="17">
        <v>3</v>
      </c>
      <c r="B27" s="17">
        <v>78.234972892276275</v>
      </c>
      <c r="C27" s="17">
        <v>22.765027107723725</v>
      </c>
    </row>
    <row r="28" spans="1:9" x14ac:dyDescent="0.3">
      <c r="A28" s="17">
        <v>4</v>
      </c>
      <c r="B28" s="17">
        <v>28.62055628060012</v>
      </c>
      <c r="C28" s="17">
        <v>1.3794437193998803</v>
      </c>
    </row>
    <row r="29" spans="1:9" x14ac:dyDescent="0.3">
      <c r="A29" s="17">
        <v>5</v>
      </c>
      <c r="B29" s="17">
        <v>41.209288853711982</v>
      </c>
      <c r="C29" s="17">
        <v>12.790711146288018</v>
      </c>
    </row>
    <row r="30" spans="1:9" x14ac:dyDescent="0.3">
      <c r="A30" s="17">
        <v>6</v>
      </c>
      <c r="B30" s="17">
        <v>58.241103511451556</v>
      </c>
      <c r="C30" s="17">
        <v>-5.2411035114515556</v>
      </c>
    </row>
    <row r="31" spans="1:9" x14ac:dyDescent="0.3">
      <c r="A31" s="17">
        <v>7</v>
      </c>
      <c r="B31" s="17">
        <v>117.85245481354008</v>
      </c>
      <c r="C31" s="17">
        <v>-18.852454813540078</v>
      </c>
    </row>
    <row r="32" spans="1:9" x14ac:dyDescent="0.3">
      <c r="A32" s="17">
        <v>8</v>
      </c>
      <c r="B32" s="17">
        <v>47.133398299882266</v>
      </c>
      <c r="C32" s="17">
        <v>-47.133398299882266</v>
      </c>
    </row>
    <row r="33" spans="1:3" x14ac:dyDescent="0.3">
      <c r="A33" s="17">
        <v>9</v>
      </c>
      <c r="B33" s="17">
        <v>43.430829896025841</v>
      </c>
      <c r="C33" s="17">
        <v>-10.430829896025841</v>
      </c>
    </row>
    <row r="34" spans="1:3" x14ac:dyDescent="0.3">
      <c r="A34" s="17">
        <v>10</v>
      </c>
      <c r="B34" s="17">
        <v>39.728261492169409</v>
      </c>
      <c r="C34" s="17">
        <v>-22.728261492169409</v>
      </c>
    </row>
    <row r="35" spans="1:3" x14ac:dyDescent="0.3">
      <c r="A35" s="17">
        <v>11</v>
      </c>
      <c r="B35" s="17">
        <v>43.430829896025841</v>
      </c>
      <c r="C35" s="17">
        <v>-7.4308298960258412</v>
      </c>
    </row>
    <row r="36" spans="1:3" x14ac:dyDescent="0.3">
      <c r="A36" s="17">
        <v>12</v>
      </c>
      <c r="B36" s="17">
        <v>119.33348217508265</v>
      </c>
      <c r="C36" s="17">
        <v>-8.3334821750826507</v>
      </c>
    </row>
    <row r="37" spans="1:3" x14ac:dyDescent="0.3">
      <c r="A37" s="17">
        <v>13</v>
      </c>
      <c r="B37" s="17">
        <v>78.234972892276275</v>
      </c>
      <c r="C37" s="17">
        <v>8.765027107723725</v>
      </c>
    </row>
    <row r="38" spans="1:3" x14ac:dyDescent="0.3">
      <c r="A38" s="17">
        <v>14</v>
      </c>
      <c r="B38" s="17">
        <v>193.75510709259689</v>
      </c>
      <c r="C38" s="17">
        <v>9.2448929074031128</v>
      </c>
    </row>
    <row r="39" spans="1:3" x14ac:dyDescent="0.3">
      <c r="A39" s="17">
        <v>15</v>
      </c>
      <c r="B39" s="17">
        <v>160.43199145788901</v>
      </c>
      <c r="C39" s="17">
        <v>-20.431991457889012</v>
      </c>
    </row>
    <row r="40" spans="1:3" x14ac:dyDescent="0.3">
      <c r="A40" s="17">
        <v>16</v>
      </c>
      <c r="B40" s="17">
        <v>72.681120286491634</v>
      </c>
      <c r="C40" s="17">
        <v>22.318879713508366</v>
      </c>
    </row>
    <row r="41" spans="1:3" x14ac:dyDescent="0.3">
      <c r="A41" s="17">
        <v>17</v>
      </c>
      <c r="B41" s="17">
        <v>61.943671915307988</v>
      </c>
      <c r="C41" s="17">
        <v>6.0563280846920122</v>
      </c>
    </row>
    <row r="42" spans="1:3" x14ac:dyDescent="0.3">
      <c r="A42" s="17">
        <v>18</v>
      </c>
      <c r="B42" s="17">
        <v>78.234972892276275</v>
      </c>
      <c r="C42" s="17">
        <v>22.765027107723725</v>
      </c>
    </row>
    <row r="43" spans="1:3" x14ac:dyDescent="0.3">
      <c r="A43" s="17">
        <v>19</v>
      </c>
      <c r="B43" s="17">
        <v>41.209288853711982</v>
      </c>
      <c r="C43" s="17">
        <v>11.790711146288018</v>
      </c>
    </row>
    <row r="44" spans="1:3" x14ac:dyDescent="0.3">
      <c r="A44" s="17">
        <v>20</v>
      </c>
      <c r="B44" s="17">
        <v>58.241103511451556</v>
      </c>
      <c r="C44" s="17">
        <v>-4.2411035114515556</v>
      </c>
    </row>
    <row r="45" spans="1:3" x14ac:dyDescent="0.3">
      <c r="A45" s="17">
        <v>21</v>
      </c>
      <c r="B45" s="17">
        <v>8.2564300593897535</v>
      </c>
      <c r="C45" s="17">
        <v>2.7435699406102465</v>
      </c>
    </row>
    <row r="46" spans="1:3" x14ac:dyDescent="0.3">
      <c r="A46" s="17">
        <v>22</v>
      </c>
      <c r="B46" s="17">
        <v>14.550796345945685</v>
      </c>
      <c r="C46" s="17">
        <v>-9.5507963459456846</v>
      </c>
    </row>
    <row r="47" spans="1:3" x14ac:dyDescent="0.3">
      <c r="A47" s="17">
        <v>23</v>
      </c>
      <c r="B47" s="17">
        <v>11.588741622860542</v>
      </c>
      <c r="C47" s="17">
        <v>0.41125837713945756</v>
      </c>
    </row>
    <row r="48" spans="1:3" x14ac:dyDescent="0.3">
      <c r="A48" s="17">
        <v>24</v>
      </c>
      <c r="B48" s="17">
        <v>7.5159163786184688</v>
      </c>
      <c r="C48" s="17">
        <v>3.4840836213815312</v>
      </c>
    </row>
    <row r="49" spans="1:3" ht="14" thickBot="1" x14ac:dyDescent="0.35">
      <c r="A49" s="18">
        <v>25</v>
      </c>
      <c r="B49" s="18">
        <v>7.5159163786184688</v>
      </c>
      <c r="C49" s="18">
        <v>2.4840836213815312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DD0A-578F-44C1-9395-48EA2C105B6A}">
  <dimension ref="A1:I51"/>
  <sheetViews>
    <sheetView tabSelected="1" workbookViewId="0">
      <selection activeCell="K5" sqref="K5"/>
    </sheetView>
  </sheetViews>
  <sheetFormatPr defaultRowHeight="13.5" x14ac:dyDescent="0.3"/>
  <sheetData>
    <row r="1" spans="1:9" x14ac:dyDescent="0.3">
      <c r="A1" t="s">
        <v>191</v>
      </c>
    </row>
    <row r="2" spans="1:9" ht="14" thickBot="1" x14ac:dyDescent="0.35"/>
    <row r="3" spans="1:9" x14ac:dyDescent="0.3">
      <c r="A3" s="20" t="s">
        <v>192</v>
      </c>
      <c r="B3" s="20"/>
    </row>
    <row r="4" spans="1:9" x14ac:dyDescent="0.3">
      <c r="A4" s="17" t="s">
        <v>193</v>
      </c>
      <c r="B4" s="17">
        <v>0.94511717152100105</v>
      </c>
    </row>
    <row r="5" spans="1:9" x14ac:dyDescent="0.3">
      <c r="A5" s="17" t="s">
        <v>194</v>
      </c>
      <c r="B5" s="17">
        <v>0.89324646790385731</v>
      </c>
      <c r="I5">
        <f>16.12+(0.59*200)-(1.121*50)-(801*0.02)</f>
        <v>62.050000000000011</v>
      </c>
    </row>
    <row r="6" spans="1:9" x14ac:dyDescent="0.3">
      <c r="A6" s="17" t="s">
        <v>195</v>
      </c>
      <c r="B6" s="17">
        <v>0.87799596331869401</v>
      </c>
    </row>
    <row r="7" spans="1:9" x14ac:dyDescent="0.3">
      <c r="A7" s="17" t="s">
        <v>178</v>
      </c>
      <c r="B7" s="17">
        <v>17.162313134215466</v>
      </c>
    </row>
    <row r="8" spans="1:9" ht="14" thickBot="1" x14ac:dyDescent="0.35">
      <c r="A8" s="18" t="s">
        <v>196</v>
      </c>
      <c r="B8" s="18">
        <v>25</v>
      </c>
    </row>
    <row r="10" spans="1:9" ht="14" thickBot="1" x14ac:dyDescent="0.35">
      <c r="A10" t="s">
        <v>197</v>
      </c>
    </row>
    <row r="11" spans="1:9" x14ac:dyDescent="0.3">
      <c r="A11" s="19"/>
      <c r="B11" s="19" t="s">
        <v>202</v>
      </c>
      <c r="C11" s="19" t="s">
        <v>203</v>
      </c>
      <c r="D11" s="19" t="s">
        <v>204</v>
      </c>
      <c r="E11" s="19" t="s">
        <v>205</v>
      </c>
      <c r="F11" s="19" t="s">
        <v>206</v>
      </c>
    </row>
    <row r="12" spans="1:9" x14ac:dyDescent="0.3">
      <c r="A12" s="17" t="s">
        <v>198</v>
      </c>
      <c r="B12" s="17">
        <v>3</v>
      </c>
      <c r="C12" s="17">
        <v>51755.915165545848</v>
      </c>
      <c r="D12" s="17">
        <v>17251.971721848615</v>
      </c>
      <c r="E12" s="17">
        <v>58.571600888069632</v>
      </c>
      <c r="F12" s="17">
        <v>2.2585224657445821E-10</v>
      </c>
    </row>
    <row r="13" spans="1:9" x14ac:dyDescent="0.3">
      <c r="A13" s="17" t="s">
        <v>199</v>
      </c>
      <c r="B13" s="17">
        <v>21</v>
      </c>
      <c r="C13" s="17">
        <v>6185.4448344541588</v>
      </c>
      <c r="D13" s="17">
        <v>294.54499211686471</v>
      </c>
      <c r="E13" s="17"/>
      <c r="F13" s="17"/>
    </row>
    <row r="14" spans="1:9" ht="14" thickBot="1" x14ac:dyDescent="0.35">
      <c r="A14" s="18" t="s">
        <v>200</v>
      </c>
      <c r="B14" s="18">
        <v>24</v>
      </c>
      <c r="C14" s="18">
        <v>57941.360000000008</v>
      </c>
      <c r="D14" s="18"/>
      <c r="E14" s="18"/>
      <c r="F14" s="18"/>
    </row>
    <row r="15" spans="1:9" ht="14" thickBot="1" x14ac:dyDescent="0.35"/>
    <row r="16" spans="1:9" x14ac:dyDescent="0.3">
      <c r="A16" s="19"/>
      <c r="B16" s="19" t="s">
        <v>207</v>
      </c>
      <c r="C16" s="19" t="s">
        <v>178</v>
      </c>
      <c r="D16" s="19" t="s">
        <v>208</v>
      </c>
      <c r="E16" s="19" t="s">
        <v>209</v>
      </c>
      <c r="F16" s="19" t="s">
        <v>210</v>
      </c>
      <c r="G16" s="19" t="s">
        <v>211</v>
      </c>
      <c r="H16" s="19" t="s">
        <v>212</v>
      </c>
      <c r="I16" s="19" t="s">
        <v>213</v>
      </c>
    </row>
    <row r="17" spans="1:9" x14ac:dyDescent="0.3">
      <c r="A17" s="17" t="s">
        <v>201</v>
      </c>
      <c r="B17" s="17">
        <v>-17.950451248984322</v>
      </c>
      <c r="C17" s="17">
        <v>13.161320311049877</v>
      </c>
      <c r="D17" s="17">
        <v>-1.3638792176430525</v>
      </c>
      <c r="E17" s="17">
        <v>0.18704718951390553</v>
      </c>
      <c r="F17" s="17">
        <v>-45.320915182739263</v>
      </c>
      <c r="G17" s="17">
        <v>9.4200126847706187</v>
      </c>
      <c r="H17" s="17">
        <v>-45.320915182739263</v>
      </c>
      <c r="I17" s="17">
        <v>9.4200126847706187</v>
      </c>
    </row>
    <row r="18" spans="1:9" x14ac:dyDescent="0.3">
      <c r="A18" s="17" t="s">
        <v>62</v>
      </c>
      <c r="B18" s="17">
        <v>0.35288475562257543</v>
      </c>
      <c r="C18" s="17">
        <v>3.8485056453027106E-2</v>
      </c>
      <c r="D18" s="17">
        <v>9.1693968554596914</v>
      </c>
      <c r="E18" s="17">
        <v>8.64783377226102E-9</v>
      </c>
      <c r="F18" s="17">
        <v>0.27285069940773393</v>
      </c>
      <c r="G18" s="17">
        <v>0.43291881183741693</v>
      </c>
      <c r="H18" s="17">
        <v>0.27285069940773393</v>
      </c>
      <c r="I18" s="17">
        <v>0.43291881183741693</v>
      </c>
    </row>
    <row r="19" spans="1:9" x14ac:dyDescent="0.3">
      <c r="A19" s="17" t="s">
        <v>1</v>
      </c>
      <c r="B19" s="17">
        <v>0.13047958759589981</v>
      </c>
      <c r="C19" s="17">
        <v>0.14703564636261252</v>
      </c>
      <c r="D19" s="17">
        <v>0.88740105425943505</v>
      </c>
      <c r="E19" s="17">
        <v>0.38491392100936495</v>
      </c>
      <c r="F19" s="17">
        <v>-0.17529777824827233</v>
      </c>
      <c r="G19" s="17">
        <v>0.43625695344007198</v>
      </c>
      <c r="H19" s="17">
        <v>-0.17529777824827233</v>
      </c>
      <c r="I19" s="17">
        <v>0.43625695344007198</v>
      </c>
    </row>
    <row r="20" spans="1:9" ht="14" thickBot="1" x14ac:dyDescent="0.35">
      <c r="A20" s="18" t="s">
        <v>3</v>
      </c>
      <c r="B20" s="18">
        <v>9.2761819472719359E-3</v>
      </c>
      <c r="C20" s="18">
        <v>1.7415406969551551E-2</v>
      </c>
      <c r="D20" s="18">
        <v>0.53264227264341668</v>
      </c>
      <c r="E20" s="18">
        <v>0.5998727025931424</v>
      </c>
      <c r="F20" s="18">
        <v>-2.69411394981744E-2</v>
      </c>
      <c r="G20" s="18">
        <v>4.5493503392718272E-2</v>
      </c>
      <c r="H20" s="18">
        <v>-2.69411394981744E-2</v>
      </c>
      <c r="I20" s="18">
        <v>4.5493503392718272E-2</v>
      </c>
    </row>
    <row r="24" spans="1:9" x14ac:dyDescent="0.3">
      <c r="A24" t="s">
        <v>214</v>
      </c>
    </row>
    <row r="25" spans="1:9" ht="14" thickBot="1" x14ac:dyDescent="0.35"/>
    <row r="26" spans="1:9" x14ac:dyDescent="0.3">
      <c r="A26" s="19" t="s">
        <v>215</v>
      </c>
      <c r="B26" s="19" t="s">
        <v>216</v>
      </c>
      <c r="C26" s="19" t="s">
        <v>217</v>
      </c>
    </row>
    <row r="27" spans="1:9" x14ac:dyDescent="0.3">
      <c r="A27" s="17">
        <v>1</v>
      </c>
      <c r="B27" s="17">
        <v>80.761178653343066</v>
      </c>
      <c r="C27" s="17">
        <v>13.238821346656934</v>
      </c>
    </row>
    <row r="28" spans="1:9" x14ac:dyDescent="0.3">
      <c r="A28" s="17">
        <v>2</v>
      </c>
      <c r="B28" s="17">
        <v>66.61987655608641</v>
      </c>
      <c r="C28" s="17">
        <v>1.3801234439135897</v>
      </c>
    </row>
    <row r="29" spans="1:9" x14ac:dyDescent="0.3">
      <c r="A29" s="17">
        <v>3</v>
      </c>
      <c r="B29" s="17">
        <v>83.72253065384777</v>
      </c>
      <c r="C29" s="17">
        <v>17.27746934615223</v>
      </c>
    </row>
    <row r="30" spans="1:9" x14ac:dyDescent="0.3">
      <c r="A30" s="17">
        <v>4</v>
      </c>
      <c r="B30" s="17">
        <v>34.46880978726692</v>
      </c>
      <c r="C30" s="17">
        <v>-4.4688097872669204</v>
      </c>
    </row>
    <row r="31" spans="1:9" x14ac:dyDescent="0.3">
      <c r="A31" s="17">
        <v>5</v>
      </c>
      <c r="B31" s="17">
        <v>42.960575279301572</v>
      </c>
      <c r="C31" s="17">
        <v>11.039424720698428</v>
      </c>
    </row>
    <row r="32" spans="1:9" x14ac:dyDescent="0.3">
      <c r="A32" s="17">
        <v>6</v>
      </c>
      <c r="B32" s="17">
        <v>57.921291607431485</v>
      </c>
      <c r="C32" s="17">
        <v>-4.9212916074314847</v>
      </c>
    </row>
    <row r="33" spans="1:3" x14ac:dyDescent="0.3">
      <c r="A33" s="17">
        <v>7</v>
      </c>
      <c r="B33" s="17">
        <v>119.67994224056208</v>
      </c>
      <c r="C33" s="17">
        <v>-20.679942240562085</v>
      </c>
    </row>
    <row r="34" spans="1:3" x14ac:dyDescent="0.3">
      <c r="A34" s="17">
        <v>8</v>
      </c>
      <c r="B34" s="17">
        <v>46.063298971643867</v>
      </c>
      <c r="C34" s="17">
        <v>-46.063298971643867</v>
      </c>
    </row>
    <row r="35" spans="1:3" x14ac:dyDescent="0.3">
      <c r="A35" s="17">
        <v>9</v>
      </c>
      <c r="B35" s="17">
        <v>41.355150227446401</v>
      </c>
      <c r="C35" s="17">
        <v>-8.3551502274464013</v>
      </c>
    </row>
    <row r="36" spans="1:3" x14ac:dyDescent="0.3">
      <c r="A36" s="17">
        <v>10</v>
      </c>
      <c r="B36" s="17">
        <v>37.192457097135694</v>
      </c>
      <c r="C36" s="17">
        <v>-20.192457097135694</v>
      </c>
    </row>
    <row r="37" spans="1:3" x14ac:dyDescent="0.3">
      <c r="A37" s="17">
        <v>11</v>
      </c>
      <c r="B37" s="17">
        <v>45.624113621129652</v>
      </c>
      <c r="C37" s="17">
        <v>-9.6241136211296521</v>
      </c>
    </row>
    <row r="38" spans="1:3" x14ac:dyDescent="0.3">
      <c r="A38" s="17">
        <v>12</v>
      </c>
      <c r="B38" s="17">
        <v>116.8795621955927</v>
      </c>
      <c r="C38" s="17">
        <v>-5.8795621955926975</v>
      </c>
    </row>
    <row r="39" spans="1:3" x14ac:dyDescent="0.3">
      <c r="A39" s="17">
        <v>13</v>
      </c>
      <c r="B39" s="17">
        <v>75.353204106879758</v>
      </c>
      <c r="C39" s="17">
        <v>11.646795893120242</v>
      </c>
    </row>
    <row r="40" spans="1:3" x14ac:dyDescent="0.3">
      <c r="A40" s="17">
        <v>14</v>
      </c>
      <c r="B40" s="17">
        <v>191.83464800051232</v>
      </c>
      <c r="C40" s="17">
        <v>11.165351999487683</v>
      </c>
    </row>
    <row r="41" spans="1:3" x14ac:dyDescent="0.3">
      <c r="A41" s="17">
        <v>15</v>
      </c>
      <c r="B41" s="17">
        <v>161.45717110462405</v>
      </c>
      <c r="C41" s="17">
        <v>-21.457171104624052</v>
      </c>
    </row>
    <row r="42" spans="1:3" x14ac:dyDescent="0.3">
      <c r="A42" s="17">
        <v>16</v>
      </c>
      <c r="B42" s="17">
        <v>71.236168758842382</v>
      </c>
      <c r="C42" s="17">
        <v>23.763831241157618</v>
      </c>
    </row>
    <row r="43" spans="1:3" x14ac:dyDescent="0.3">
      <c r="A43" s="17">
        <v>17</v>
      </c>
      <c r="B43" s="17">
        <v>59.443499238311922</v>
      </c>
      <c r="C43" s="17">
        <v>8.5565007616880777</v>
      </c>
    </row>
    <row r="44" spans="1:3" x14ac:dyDescent="0.3">
      <c r="A44" s="17">
        <v>18</v>
      </c>
      <c r="B44" s="17">
        <v>76.024234985689674</v>
      </c>
      <c r="C44" s="17">
        <v>24.975765014310326</v>
      </c>
    </row>
    <row r="45" spans="1:3" x14ac:dyDescent="0.3">
      <c r="A45" s="17">
        <v>19</v>
      </c>
      <c r="B45" s="17">
        <v>37.088993837486086</v>
      </c>
      <c r="C45" s="17">
        <v>15.911006162513914</v>
      </c>
    </row>
    <row r="46" spans="1:3" x14ac:dyDescent="0.3">
      <c r="A46" s="17">
        <v>20</v>
      </c>
      <c r="B46" s="17">
        <v>54.137383567150394</v>
      </c>
      <c r="C46" s="17">
        <v>-0.13738356715039401</v>
      </c>
    </row>
    <row r="47" spans="1:3" x14ac:dyDescent="0.3">
      <c r="A47" s="17">
        <v>21</v>
      </c>
      <c r="B47" s="17">
        <v>8.9375774102352263</v>
      </c>
      <c r="C47" s="17">
        <v>2.0624225897647737</v>
      </c>
    </row>
    <row r="48" spans="1:3" x14ac:dyDescent="0.3">
      <c r="A48" s="17">
        <v>22</v>
      </c>
      <c r="B48" s="17">
        <v>15.359031343054868</v>
      </c>
      <c r="C48" s="17">
        <v>-10.359031343054868</v>
      </c>
    </row>
    <row r="49" spans="1:3" x14ac:dyDescent="0.3">
      <c r="A49" s="17">
        <v>23</v>
      </c>
      <c r="B49" s="17">
        <v>8.9720603093195628</v>
      </c>
      <c r="C49" s="17">
        <v>3.0279396906804372</v>
      </c>
    </row>
    <row r="50" spans="1:3" x14ac:dyDescent="0.3">
      <c r="A50" s="17">
        <v>24</v>
      </c>
      <c r="B50" s="17">
        <v>6.5188600173511126</v>
      </c>
      <c r="C50" s="17">
        <v>4.4811399826488874</v>
      </c>
    </row>
    <row r="51" spans="1:3" ht="14" thickBot="1" x14ac:dyDescent="0.35">
      <c r="A51" s="18">
        <v>25</v>
      </c>
      <c r="B51" s="18">
        <v>6.3883804297552125</v>
      </c>
      <c r="C51" s="18">
        <v>3.6116195702447875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799E-F056-4364-A114-C84478562F40}">
  <dimension ref="A1:F26"/>
  <sheetViews>
    <sheetView topLeftCell="A7" workbookViewId="0">
      <selection activeCell="H7" sqref="H7"/>
    </sheetView>
  </sheetViews>
  <sheetFormatPr defaultRowHeight="13.5" x14ac:dyDescent="0.3"/>
  <cols>
    <col min="1" max="1" width="13.4609375" customWidth="1"/>
  </cols>
  <sheetData>
    <row r="1" spans="1:6" ht="14" thickBot="1" x14ac:dyDescent="0.35">
      <c r="A1" s="26" t="s">
        <v>61</v>
      </c>
      <c r="B1" s="25" t="s">
        <v>62</v>
      </c>
      <c r="C1" t="s">
        <v>1</v>
      </c>
      <c r="D1" t="s">
        <v>3</v>
      </c>
      <c r="E1" s="25" t="s">
        <v>2</v>
      </c>
      <c r="F1" s="25" t="s">
        <v>63</v>
      </c>
    </row>
    <row r="2" spans="1:6" ht="14" thickTop="1" x14ac:dyDescent="0.3">
      <c r="A2" s="23">
        <v>94</v>
      </c>
      <c r="B2" s="24">
        <v>219</v>
      </c>
      <c r="C2">
        <v>109</v>
      </c>
      <c r="D2">
        <v>777</v>
      </c>
      <c r="E2" s="24">
        <v>24</v>
      </c>
      <c r="F2" s="24">
        <v>89</v>
      </c>
    </row>
    <row r="3" spans="1:6" x14ac:dyDescent="0.3">
      <c r="A3" s="21">
        <v>68</v>
      </c>
      <c r="B3" s="22">
        <v>190</v>
      </c>
      <c r="C3">
        <v>90</v>
      </c>
      <c r="D3">
        <v>623</v>
      </c>
      <c r="E3" s="22">
        <v>27</v>
      </c>
      <c r="F3" s="22">
        <v>83</v>
      </c>
    </row>
    <row r="4" spans="1:6" x14ac:dyDescent="0.3">
      <c r="A4" s="23">
        <v>101</v>
      </c>
      <c r="B4" s="24">
        <v>234</v>
      </c>
      <c r="C4">
        <v>88</v>
      </c>
      <c r="D4">
        <v>821</v>
      </c>
      <c r="E4" s="24">
        <v>26</v>
      </c>
      <c r="F4" s="24">
        <v>95</v>
      </c>
    </row>
    <row r="5" spans="1:6" x14ac:dyDescent="0.3">
      <c r="A5" s="21">
        <v>30</v>
      </c>
      <c r="B5" s="22">
        <v>100</v>
      </c>
      <c r="C5">
        <v>87</v>
      </c>
      <c r="D5">
        <v>623</v>
      </c>
      <c r="E5" s="22">
        <v>14</v>
      </c>
      <c r="F5" s="22">
        <v>44</v>
      </c>
    </row>
    <row r="6" spans="1:6" x14ac:dyDescent="0.3">
      <c r="A6" s="23">
        <v>54</v>
      </c>
      <c r="B6" s="24">
        <v>134</v>
      </c>
      <c r="C6">
        <v>72</v>
      </c>
      <c r="D6">
        <v>456</v>
      </c>
      <c r="E6" s="24">
        <v>15</v>
      </c>
      <c r="F6" s="24">
        <v>54</v>
      </c>
    </row>
    <row r="7" spans="1:6" x14ac:dyDescent="0.3">
      <c r="A7" s="21">
        <v>53</v>
      </c>
      <c r="B7" s="22">
        <v>180</v>
      </c>
      <c r="C7">
        <v>55</v>
      </c>
      <c r="D7">
        <v>558</v>
      </c>
      <c r="E7" s="22">
        <v>23</v>
      </c>
      <c r="F7" s="22">
        <v>72</v>
      </c>
    </row>
    <row r="8" spans="1:6" x14ac:dyDescent="0.3">
      <c r="A8" s="23">
        <v>99</v>
      </c>
      <c r="B8" s="24">
        <v>341</v>
      </c>
      <c r="C8">
        <v>55</v>
      </c>
      <c r="D8">
        <v>1091</v>
      </c>
      <c r="E8" s="24">
        <v>47</v>
      </c>
      <c r="F8" s="24">
        <v>223</v>
      </c>
    </row>
    <row r="9" spans="1:6" x14ac:dyDescent="0.3">
      <c r="A9" s="21">
        <v>0</v>
      </c>
      <c r="B9" s="22">
        <v>150</v>
      </c>
      <c r="C9">
        <v>54</v>
      </c>
      <c r="D9">
        <v>435</v>
      </c>
      <c r="E9" s="22">
        <v>57</v>
      </c>
      <c r="F9" s="22">
        <v>63</v>
      </c>
    </row>
    <row r="10" spans="1:6" x14ac:dyDescent="0.3">
      <c r="A10" s="23">
        <v>33</v>
      </c>
      <c r="B10" s="24">
        <v>140</v>
      </c>
      <c r="C10">
        <v>52</v>
      </c>
      <c r="D10">
        <v>336</v>
      </c>
      <c r="E10" s="24">
        <v>19</v>
      </c>
      <c r="F10" s="24">
        <v>60</v>
      </c>
    </row>
    <row r="11" spans="1:6" x14ac:dyDescent="0.3">
      <c r="A11" s="21">
        <v>17</v>
      </c>
      <c r="B11" s="22">
        <v>130</v>
      </c>
      <c r="C11">
        <v>47</v>
      </c>
      <c r="D11">
        <v>338</v>
      </c>
      <c r="E11" s="22">
        <v>22</v>
      </c>
      <c r="F11" s="22">
        <v>58</v>
      </c>
    </row>
    <row r="12" spans="1:6" x14ac:dyDescent="0.3">
      <c r="A12" s="23">
        <v>36</v>
      </c>
      <c r="B12" s="24">
        <v>140</v>
      </c>
      <c r="C12">
        <v>40</v>
      </c>
      <c r="D12">
        <v>965</v>
      </c>
      <c r="E12" s="24">
        <v>19</v>
      </c>
      <c r="F12" s="24">
        <v>64</v>
      </c>
    </row>
    <row r="13" spans="1:6" x14ac:dyDescent="0.3">
      <c r="A13" s="21">
        <v>111</v>
      </c>
      <c r="B13" s="22">
        <v>345</v>
      </c>
      <c r="C13">
        <v>39</v>
      </c>
      <c r="D13">
        <v>862</v>
      </c>
      <c r="E13" s="22">
        <v>47</v>
      </c>
      <c r="F13" s="22">
        <v>223</v>
      </c>
    </row>
    <row r="14" spans="1:6" x14ac:dyDescent="0.3">
      <c r="A14" s="23">
        <v>87</v>
      </c>
      <c r="B14" s="24">
        <v>234</v>
      </c>
      <c r="C14">
        <v>39</v>
      </c>
      <c r="D14">
        <v>608</v>
      </c>
      <c r="E14" s="24">
        <v>30</v>
      </c>
      <c r="F14" s="24">
        <v>95</v>
      </c>
    </row>
    <row r="15" spans="1:6" x14ac:dyDescent="0.3">
      <c r="A15" s="21">
        <v>203</v>
      </c>
      <c r="B15" s="22">
        <v>546</v>
      </c>
      <c r="C15">
        <v>38</v>
      </c>
      <c r="D15">
        <v>1310</v>
      </c>
      <c r="E15" s="22">
        <v>77</v>
      </c>
      <c r="F15" s="22">
        <v>254</v>
      </c>
    </row>
    <row r="16" spans="1:6" x14ac:dyDescent="0.3">
      <c r="A16" s="23">
        <v>140</v>
      </c>
      <c r="B16" s="24">
        <v>456</v>
      </c>
      <c r="C16">
        <v>38</v>
      </c>
      <c r="D16">
        <v>1459</v>
      </c>
      <c r="E16" s="24">
        <v>63</v>
      </c>
      <c r="F16" s="24">
        <v>159</v>
      </c>
    </row>
    <row r="17" spans="1:6" x14ac:dyDescent="0.3">
      <c r="A17" s="21">
        <v>95</v>
      </c>
      <c r="B17" s="22">
        <v>219</v>
      </c>
      <c r="C17">
        <v>36</v>
      </c>
      <c r="D17">
        <v>777</v>
      </c>
      <c r="E17" s="22">
        <v>24</v>
      </c>
      <c r="F17" s="22">
        <v>89</v>
      </c>
    </row>
    <row r="18" spans="1:6" x14ac:dyDescent="0.3">
      <c r="A18" s="23">
        <v>68</v>
      </c>
      <c r="B18" s="24">
        <v>190</v>
      </c>
      <c r="C18">
        <v>35</v>
      </c>
      <c r="D18">
        <v>623</v>
      </c>
      <c r="E18" s="24">
        <v>27</v>
      </c>
      <c r="F18" s="24">
        <v>83</v>
      </c>
    </row>
    <row r="19" spans="1:6" x14ac:dyDescent="0.3">
      <c r="A19" s="21">
        <v>101</v>
      </c>
      <c r="B19" s="22">
        <v>234</v>
      </c>
      <c r="C19">
        <v>29</v>
      </c>
      <c r="D19">
        <v>821</v>
      </c>
      <c r="E19" s="22">
        <v>26</v>
      </c>
      <c r="F19" s="22">
        <v>95</v>
      </c>
    </row>
    <row r="20" spans="1:6" x14ac:dyDescent="0.3">
      <c r="A20" s="23">
        <v>53</v>
      </c>
      <c r="B20" s="24">
        <v>134</v>
      </c>
      <c r="C20">
        <v>27</v>
      </c>
      <c r="D20">
        <v>456</v>
      </c>
      <c r="E20" s="24">
        <v>15</v>
      </c>
      <c r="F20" s="24">
        <v>54</v>
      </c>
    </row>
    <row r="21" spans="1:6" x14ac:dyDescent="0.3">
      <c r="A21" s="21">
        <v>54</v>
      </c>
      <c r="B21" s="22">
        <v>180</v>
      </c>
      <c r="C21">
        <v>26</v>
      </c>
      <c r="D21">
        <v>558</v>
      </c>
      <c r="E21" s="22">
        <v>23</v>
      </c>
      <c r="F21" s="22">
        <v>72</v>
      </c>
    </row>
    <row r="22" spans="1:6" x14ac:dyDescent="0.3">
      <c r="A22" s="23">
        <v>11</v>
      </c>
      <c r="B22" s="24">
        <v>45</v>
      </c>
      <c r="C22">
        <v>26</v>
      </c>
      <c r="D22">
        <v>821</v>
      </c>
      <c r="E22" s="24">
        <v>5</v>
      </c>
      <c r="F22" s="24">
        <v>18</v>
      </c>
    </row>
    <row r="23" spans="1:6" x14ac:dyDescent="0.3">
      <c r="A23" s="21">
        <v>5</v>
      </c>
      <c r="B23" s="22">
        <v>62</v>
      </c>
      <c r="C23">
        <v>19</v>
      </c>
      <c r="D23">
        <v>965</v>
      </c>
      <c r="E23" s="22">
        <v>8</v>
      </c>
      <c r="F23" s="22">
        <v>28</v>
      </c>
    </row>
    <row r="24" spans="1:6" x14ac:dyDescent="0.3">
      <c r="A24" s="23">
        <v>12</v>
      </c>
      <c r="B24" s="24">
        <v>54</v>
      </c>
      <c r="C24">
        <v>16</v>
      </c>
      <c r="D24">
        <v>623</v>
      </c>
      <c r="E24" s="24">
        <v>7</v>
      </c>
      <c r="F24" s="24">
        <v>23</v>
      </c>
    </row>
    <row r="25" spans="1:6" x14ac:dyDescent="0.3">
      <c r="A25" s="21">
        <v>11</v>
      </c>
      <c r="B25" s="22">
        <v>43</v>
      </c>
      <c r="C25">
        <v>16</v>
      </c>
      <c r="D25">
        <v>777</v>
      </c>
      <c r="E25" s="22">
        <v>4</v>
      </c>
      <c r="F25" s="22">
        <v>17</v>
      </c>
    </row>
    <row r="26" spans="1:6" x14ac:dyDescent="0.3">
      <c r="A26" s="23">
        <v>10</v>
      </c>
      <c r="B26" s="24">
        <v>43</v>
      </c>
      <c r="C26">
        <v>15</v>
      </c>
      <c r="D26">
        <v>777</v>
      </c>
      <c r="E26" s="24">
        <v>4</v>
      </c>
      <c r="F26" s="24">
        <v>17</v>
      </c>
    </row>
  </sheetData>
  <conditionalFormatting sqref="C2:C2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{BB661BD9-4F0E-4D58-810E-7C530B5259D7}</x14:id>
        </ext>
      </extLst>
    </cfRule>
  </conditionalFormatting>
  <conditionalFormatting sqref="D2:D26">
    <cfRule type="iconSet" priority="1">
      <iconSet iconSet="3TrafficLights2">
        <cfvo type="percent" val="0"/>
        <cfvo type="percent" val="33"/>
        <cfvo type="percent" val="67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661BD9-4F0E-4D58-810E-7C530B5259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C2:C26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E197-8B21-4115-8653-6C04573F15FB}">
  <dimension ref="A1:I26"/>
  <sheetViews>
    <sheetView workbookViewId="0">
      <selection activeCell="I1" sqref="I1:I26"/>
    </sheetView>
  </sheetViews>
  <sheetFormatPr defaultRowHeight="13.5" x14ac:dyDescent="0.3"/>
  <cols>
    <col min="3" max="3" width="11.69140625" customWidth="1"/>
    <col min="6" max="6" width="12.84375" customWidth="1"/>
    <col min="9" max="9" width="13.3046875" customWidth="1"/>
  </cols>
  <sheetData>
    <row r="1" spans="1:9" x14ac:dyDescent="0.3">
      <c r="A1" s="4" t="s">
        <v>61</v>
      </c>
      <c r="B1" s="4" t="s">
        <v>62</v>
      </c>
      <c r="C1" s="4" t="s">
        <v>63</v>
      </c>
      <c r="D1" t="s">
        <v>3</v>
      </c>
      <c r="F1" s="4" t="s">
        <v>127</v>
      </c>
      <c r="I1" t="s">
        <v>1</v>
      </c>
    </row>
    <row r="2" spans="1:9" x14ac:dyDescent="0.3">
      <c r="A2">
        <v>94</v>
      </c>
      <c r="B2">
        <v>219</v>
      </c>
      <c r="C2">
        <v>99</v>
      </c>
      <c r="D2">
        <v>777</v>
      </c>
      <c r="F2" s="4" t="s">
        <v>119</v>
      </c>
      <c r="G2">
        <f>MIN(D2:D26)</f>
        <v>336</v>
      </c>
      <c r="I2">
        <v>109</v>
      </c>
    </row>
    <row r="3" spans="1:9" x14ac:dyDescent="0.3">
      <c r="A3">
        <v>-68</v>
      </c>
      <c r="B3">
        <v>190</v>
      </c>
      <c r="C3">
        <v>83</v>
      </c>
      <c r="D3">
        <v>623</v>
      </c>
      <c r="F3" s="4" t="s">
        <v>120</v>
      </c>
      <c r="G3">
        <f>MAX(D2:D26)</f>
        <v>1459</v>
      </c>
      <c r="I3">
        <v>90</v>
      </c>
    </row>
    <row r="4" spans="1:9" x14ac:dyDescent="0.3">
      <c r="A4">
        <v>101</v>
      </c>
      <c r="B4">
        <v>234</v>
      </c>
      <c r="C4">
        <v>95</v>
      </c>
      <c r="D4">
        <v>821</v>
      </c>
      <c r="F4" s="4" t="s">
        <v>121</v>
      </c>
      <c r="G4">
        <f>G3-G2</f>
        <v>1123</v>
      </c>
      <c r="I4">
        <v>88</v>
      </c>
    </row>
    <row r="5" spans="1:9" x14ac:dyDescent="0.3">
      <c r="A5">
        <v>-30</v>
      </c>
      <c r="B5">
        <v>100</v>
      </c>
      <c r="C5">
        <v>44</v>
      </c>
      <c r="D5">
        <v>623</v>
      </c>
      <c r="I5">
        <v>87</v>
      </c>
    </row>
    <row r="6" spans="1:9" x14ac:dyDescent="0.3">
      <c r="A6">
        <v>54</v>
      </c>
      <c r="B6">
        <v>134</v>
      </c>
      <c r="C6">
        <v>54</v>
      </c>
      <c r="D6">
        <v>456</v>
      </c>
      <c r="I6">
        <v>72</v>
      </c>
    </row>
    <row r="7" spans="1:9" x14ac:dyDescent="0.3">
      <c r="A7">
        <v>53</v>
      </c>
      <c r="B7">
        <v>180</v>
      </c>
      <c r="C7">
        <v>72</v>
      </c>
      <c r="D7">
        <v>558</v>
      </c>
      <c r="F7" s="4" t="s">
        <v>122</v>
      </c>
      <c r="G7">
        <f>0.33*G4</f>
        <v>370.59000000000003</v>
      </c>
      <c r="I7">
        <v>55</v>
      </c>
    </row>
    <row r="8" spans="1:9" x14ac:dyDescent="0.3">
      <c r="A8">
        <v>99</v>
      </c>
      <c r="B8">
        <v>341</v>
      </c>
      <c r="C8">
        <v>223</v>
      </c>
      <c r="D8">
        <v>1091</v>
      </c>
      <c r="F8" s="4" t="s">
        <v>123</v>
      </c>
      <c r="G8">
        <f>0.67*G4</f>
        <v>752.41000000000008</v>
      </c>
      <c r="I8">
        <v>55</v>
      </c>
    </row>
    <row r="9" spans="1:9" x14ac:dyDescent="0.3">
      <c r="A9">
        <v>0</v>
      </c>
      <c r="B9">
        <v>150</v>
      </c>
      <c r="C9">
        <v>63</v>
      </c>
      <c r="D9">
        <v>435</v>
      </c>
      <c r="I9">
        <v>54</v>
      </c>
    </row>
    <row r="10" spans="1:9" x14ac:dyDescent="0.3">
      <c r="A10">
        <v>33</v>
      </c>
      <c r="B10">
        <v>140</v>
      </c>
      <c r="C10">
        <v>60</v>
      </c>
      <c r="D10">
        <v>336</v>
      </c>
      <c r="F10" s="4" t="s">
        <v>124</v>
      </c>
      <c r="G10">
        <f>G7+G2</f>
        <v>706.59</v>
      </c>
      <c r="H10">
        <v>706</v>
      </c>
      <c r="I10">
        <v>52</v>
      </c>
    </row>
    <row r="11" spans="1:9" x14ac:dyDescent="0.3">
      <c r="A11">
        <v>17</v>
      </c>
      <c r="B11">
        <v>130</v>
      </c>
      <c r="C11">
        <v>58</v>
      </c>
      <c r="D11">
        <v>338</v>
      </c>
      <c r="F11" s="4" t="s">
        <v>125</v>
      </c>
      <c r="G11">
        <f>G2+G8</f>
        <v>1088.4100000000001</v>
      </c>
      <c r="H11">
        <v>1088</v>
      </c>
      <c r="I11">
        <v>47</v>
      </c>
    </row>
    <row r="12" spans="1:9" x14ac:dyDescent="0.3">
      <c r="A12">
        <v>36</v>
      </c>
      <c r="B12">
        <v>140</v>
      </c>
      <c r="C12">
        <v>64</v>
      </c>
      <c r="D12">
        <v>965</v>
      </c>
      <c r="I12">
        <v>40</v>
      </c>
    </row>
    <row r="13" spans="1:9" x14ac:dyDescent="0.3">
      <c r="A13">
        <v>-111</v>
      </c>
      <c r="B13">
        <v>345</v>
      </c>
      <c r="C13">
        <v>223</v>
      </c>
      <c r="D13">
        <v>862</v>
      </c>
      <c r="F13" s="4" t="s">
        <v>126</v>
      </c>
      <c r="I13">
        <v>39</v>
      </c>
    </row>
    <row r="14" spans="1:9" x14ac:dyDescent="0.3">
      <c r="A14">
        <v>87</v>
      </c>
      <c r="B14">
        <v>234</v>
      </c>
      <c r="C14">
        <v>95</v>
      </c>
      <c r="D14">
        <v>608</v>
      </c>
      <c r="F14" s="4" t="s">
        <v>119</v>
      </c>
      <c r="G14">
        <f>MIN(C2:C26)</f>
        <v>17</v>
      </c>
      <c r="I14">
        <v>39</v>
      </c>
    </row>
    <row r="15" spans="1:9" x14ac:dyDescent="0.3">
      <c r="A15">
        <v>203</v>
      </c>
      <c r="B15">
        <v>546</v>
      </c>
      <c r="C15">
        <v>254</v>
      </c>
      <c r="D15">
        <v>1310</v>
      </c>
      <c r="F15" s="4" t="s">
        <v>120</v>
      </c>
      <c r="G15">
        <f>MAX(C2:C26)</f>
        <v>254</v>
      </c>
      <c r="I15">
        <v>38</v>
      </c>
    </row>
    <row r="16" spans="1:9" x14ac:dyDescent="0.3">
      <c r="A16">
        <v>140</v>
      </c>
      <c r="B16">
        <v>456</v>
      </c>
      <c r="C16">
        <v>159</v>
      </c>
      <c r="D16">
        <v>1459</v>
      </c>
      <c r="F16" s="4" t="s">
        <v>121</v>
      </c>
      <c r="G16">
        <f>G15-G14</f>
        <v>237</v>
      </c>
      <c r="I16">
        <v>38</v>
      </c>
    </row>
    <row r="17" spans="1:9" x14ac:dyDescent="0.3">
      <c r="A17">
        <v>95</v>
      </c>
      <c r="B17">
        <v>219</v>
      </c>
      <c r="C17">
        <v>89</v>
      </c>
      <c r="D17">
        <v>777</v>
      </c>
      <c r="I17">
        <v>36</v>
      </c>
    </row>
    <row r="18" spans="1:9" x14ac:dyDescent="0.3">
      <c r="A18">
        <v>68</v>
      </c>
      <c r="B18">
        <v>190</v>
      </c>
      <c r="C18">
        <v>83</v>
      </c>
      <c r="D18">
        <v>623</v>
      </c>
      <c r="I18">
        <v>35</v>
      </c>
    </row>
    <row r="19" spans="1:9" x14ac:dyDescent="0.3">
      <c r="A19">
        <v>101</v>
      </c>
      <c r="B19">
        <v>234</v>
      </c>
      <c r="C19">
        <v>95</v>
      </c>
      <c r="D19">
        <v>821</v>
      </c>
      <c r="F19" s="4" t="s">
        <v>122</v>
      </c>
      <c r="G19" s="4">
        <f>0.33*G16</f>
        <v>78.210000000000008</v>
      </c>
      <c r="I19">
        <v>29</v>
      </c>
    </row>
    <row r="20" spans="1:9" x14ac:dyDescent="0.3">
      <c r="A20">
        <v>53</v>
      </c>
      <c r="B20">
        <v>134</v>
      </c>
      <c r="C20">
        <v>54</v>
      </c>
      <c r="D20">
        <v>456</v>
      </c>
      <c r="F20" s="4" t="s">
        <v>123</v>
      </c>
      <c r="G20">
        <f>0.67*G16</f>
        <v>158.79000000000002</v>
      </c>
      <c r="I20">
        <v>27</v>
      </c>
    </row>
    <row r="21" spans="1:9" x14ac:dyDescent="0.3">
      <c r="A21">
        <v>54</v>
      </c>
      <c r="B21">
        <v>180</v>
      </c>
      <c r="C21">
        <v>72</v>
      </c>
      <c r="D21">
        <v>558</v>
      </c>
      <c r="I21">
        <v>26</v>
      </c>
    </row>
    <row r="22" spans="1:9" x14ac:dyDescent="0.3">
      <c r="A22">
        <v>11</v>
      </c>
      <c r="B22">
        <v>45</v>
      </c>
      <c r="C22">
        <v>18</v>
      </c>
      <c r="D22">
        <v>821</v>
      </c>
      <c r="F22" s="4" t="s">
        <v>124</v>
      </c>
      <c r="G22">
        <f>G14+G19</f>
        <v>95.210000000000008</v>
      </c>
      <c r="I22">
        <v>26</v>
      </c>
    </row>
    <row r="23" spans="1:9" x14ac:dyDescent="0.3">
      <c r="A23">
        <v>-5</v>
      </c>
      <c r="B23">
        <v>62</v>
      </c>
      <c r="C23">
        <v>28</v>
      </c>
      <c r="D23">
        <v>965</v>
      </c>
      <c r="F23" s="4" t="s">
        <v>125</v>
      </c>
      <c r="G23">
        <f>G14+G20</f>
        <v>175.79000000000002</v>
      </c>
      <c r="I23">
        <v>19</v>
      </c>
    </row>
    <row r="24" spans="1:9" x14ac:dyDescent="0.3">
      <c r="A24">
        <v>12</v>
      </c>
      <c r="B24">
        <v>54</v>
      </c>
      <c r="C24">
        <v>23</v>
      </c>
      <c r="D24">
        <v>623</v>
      </c>
      <c r="I24">
        <v>16</v>
      </c>
    </row>
    <row r="25" spans="1:9" x14ac:dyDescent="0.3">
      <c r="A25">
        <v>11</v>
      </c>
      <c r="B25">
        <v>43</v>
      </c>
      <c r="C25">
        <v>17</v>
      </c>
      <c r="D25">
        <v>777</v>
      </c>
      <c r="I25">
        <v>16</v>
      </c>
    </row>
    <row r="26" spans="1:9" x14ac:dyDescent="0.3">
      <c r="A26">
        <v>10</v>
      </c>
      <c r="B26">
        <v>43</v>
      </c>
      <c r="C26">
        <v>17</v>
      </c>
      <c r="D26">
        <v>777</v>
      </c>
      <c r="I26">
        <v>15</v>
      </c>
    </row>
  </sheetData>
  <sortState xmlns:xlrd2="http://schemas.microsoft.com/office/spreadsheetml/2017/richdata2" ref="I2:I26">
    <sortCondition descending="1" ref="I2:I26"/>
  </sortState>
  <conditionalFormatting sqref="A2:A26">
    <cfRule type="cellIs" dxfId="6" priority="9" operator="greaterThanOrEqual">
      <formula>0</formula>
    </cfRule>
    <cfRule type="cellIs" dxfId="5" priority="10" operator="lessThan">
      <formula>0</formula>
    </cfRule>
  </conditionalFormatting>
  <conditionalFormatting sqref="B2:B26">
    <cfRule type="cellIs" dxfId="4" priority="4" operator="greaterThan">
      <formula>400</formula>
    </cfRule>
    <cfRule type="cellIs" dxfId="3" priority="5" operator="between">
      <formula>300</formula>
      <formula>400</formula>
    </cfRule>
    <cfRule type="cellIs" dxfId="2" priority="6" operator="between">
      <formula>200</formula>
      <formula>300</formula>
    </cfRule>
    <cfRule type="cellIs" dxfId="1" priority="7" operator="between">
      <formula>100</formula>
      <formula>200</formula>
    </cfRule>
    <cfRule type="cellIs" dxfId="0" priority="8" operator="lessThan">
      <formula>100</formula>
    </cfRule>
  </conditionalFormatting>
  <conditionalFormatting sqref="C2:C26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D2:D26">
    <cfRule type="iconSet" priority="3">
      <iconSet iconSet="3TrafficLights2">
        <cfvo type="percent" val="0"/>
        <cfvo type="percent" val="33"/>
        <cfvo type="percent" val="67"/>
      </iconSet>
    </cfRule>
  </conditionalFormatting>
  <conditionalFormatting sqref="I2:I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{50A3CAAD-BFE5-43F9-80E9-01B99D75BF44}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A3CAAD-BFE5-43F9-80E9-01B99D75BF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I2:I26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F7AC-8F1A-4F37-A12E-A9559B792DEB}">
  <dimension ref="A1:D101"/>
  <sheetViews>
    <sheetView workbookViewId="0">
      <selection activeCell="K17" sqref="K17"/>
    </sheetView>
  </sheetViews>
  <sheetFormatPr defaultRowHeight="13.5" x14ac:dyDescent="0.3"/>
  <cols>
    <col min="1" max="1" width="16.3046875" customWidth="1"/>
    <col min="4" max="4" width="12.3046875" customWidth="1"/>
  </cols>
  <sheetData>
    <row r="1" spans="1:4" x14ac:dyDescent="0.3">
      <c r="A1" t="s">
        <v>100</v>
      </c>
      <c r="C1" t="s">
        <v>101</v>
      </c>
      <c r="D1" t="s">
        <v>102</v>
      </c>
    </row>
    <row r="2" spans="1:4" x14ac:dyDescent="0.3">
      <c r="A2">
        <v>5</v>
      </c>
      <c r="C2" t="s">
        <v>103</v>
      </c>
      <c r="D2">
        <f>COUNTIF($A$2:$A$101,1)</f>
        <v>15</v>
      </c>
    </row>
    <row r="3" spans="1:4" x14ac:dyDescent="0.3">
      <c r="A3">
        <v>4</v>
      </c>
      <c r="C3" t="s">
        <v>104</v>
      </c>
      <c r="D3">
        <f>COUNTIF($A$2:$A$101,2)</f>
        <v>24</v>
      </c>
    </row>
    <row r="4" spans="1:4" x14ac:dyDescent="0.3">
      <c r="A4">
        <v>5</v>
      </c>
      <c r="C4" t="s">
        <v>105</v>
      </c>
      <c r="D4">
        <f>COUNTIF($A$2:$A$101,3)</f>
        <v>23</v>
      </c>
    </row>
    <row r="5" spans="1:4" x14ac:dyDescent="0.3">
      <c r="A5">
        <v>2</v>
      </c>
      <c r="C5" t="s">
        <v>106</v>
      </c>
      <c r="D5">
        <f>COUNTIF($A$2:$A$101,4)</f>
        <v>20</v>
      </c>
    </row>
    <row r="6" spans="1:4" x14ac:dyDescent="0.3">
      <c r="A6">
        <v>1</v>
      </c>
      <c r="C6" t="s">
        <v>107</v>
      </c>
      <c r="D6">
        <f>COUNTIF($A$2:$A$101,5)</f>
        <v>18</v>
      </c>
    </row>
    <row r="7" spans="1:4" x14ac:dyDescent="0.3">
      <c r="A7">
        <v>1</v>
      </c>
    </row>
    <row r="8" spans="1:4" x14ac:dyDescent="0.3">
      <c r="A8">
        <v>4</v>
      </c>
    </row>
    <row r="9" spans="1:4" x14ac:dyDescent="0.3">
      <c r="A9">
        <v>3</v>
      </c>
    </row>
    <row r="10" spans="1:4" x14ac:dyDescent="0.3">
      <c r="A10">
        <v>5</v>
      </c>
    </row>
    <row r="11" spans="1:4" x14ac:dyDescent="0.3">
      <c r="A11">
        <v>1</v>
      </c>
    </row>
    <row r="12" spans="1:4" x14ac:dyDescent="0.3">
      <c r="A12">
        <v>5</v>
      </c>
    </row>
    <row r="13" spans="1:4" x14ac:dyDescent="0.3">
      <c r="A13">
        <v>5</v>
      </c>
    </row>
    <row r="14" spans="1:4" x14ac:dyDescent="0.3">
      <c r="A14">
        <v>3</v>
      </c>
    </row>
    <row r="15" spans="1:4" x14ac:dyDescent="0.3">
      <c r="A15">
        <v>3</v>
      </c>
    </row>
    <row r="16" spans="1:4" x14ac:dyDescent="0.3">
      <c r="A16">
        <v>2</v>
      </c>
    </row>
    <row r="17" spans="1:1" x14ac:dyDescent="0.3">
      <c r="A17">
        <v>5</v>
      </c>
    </row>
    <row r="18" spans="1:1" x14ac:dyDescent="0.3">
      <c r="A18">
        <v>3</v>
      </c>
    </row>
    <row r="19" spans="1:1" x14ac:dyDescent="0.3">
      <c r="A19">
        <v>3</v>
      </c>
    </row>
    <row r="20" spans="1:1" x14ac:dyDescent="0.3">
      <c r="A20">
        <v>4</v>
      </c>
    </row>
    <row r="21" spans="1:1" x14ac:dyDescent="0.3">
      <c r="A21">
        <v>3</v>
      </c>
    </row>
    <row r="22" spans="1:1" x14ac:dyDescent="0.3">
      <c r="A22">
        <v>1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3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5</v>
      </c>
    </row>
    <row r="29" spans="1:1" x14ac:dyDescent="0.3">
      <c r="A29">
        <v>3</v>
      </c>
    </row>
    <row r="30" spans="1:1" x14ac:dyDescent="0.3">
      <c r="A30">
        <v>5</v>
      </c>
    </row>
    <row r="31" spans="1:1" x14ac:dyDescent="0.3">
      <c r="A31">
        <v>1</v>
      </c>
    </row>
    <row r="32" spans="1:1" x14ac:dyDescent="0.3">
      <c r="A32">
        <v>4</v>
      </c>
    </row>
    <row r="33" spans="1:1" x14ac:dyDescent="0.3">
      <c r="A33">
        <v>4</v>
      </c>
    </row>
    <row r="34" spans="1:1" x14ac:dyDescent="0.3">
      <c r="A34">
        <v>2</v>
      </c>
    </row>
    <row r="35" spans="1:1" x14ac:dyDescent="0.3">
      <c r="A35">
        <v>1</v>
      </c>
    </row>
    <row r="36" spans="1:1" x14ac:dyDescent="0.3">
      <c r="A36">
        <v>4</v>
      </c>
    </row>
    <row r="37" spans="1:1" x14ac:dyDescent="0.3">
      <c r="A37">
        <v>5</v>
      </c>
    </row>
    <row r="38" spans="1:1" x14ac:dyDescent="0.3">
      <c r="A38">
        <v>4</v>
      </c>
    </row>
    <row r="39" spans="1:1" x14ac:dyDescent="0.3">
      <c r="A39">
        <v>3</v>
      </c>
    </row>
    <row r="40" spans="1:1" x14ac:dyDescent="0.3">
      <c r="A40">
        <v>4</v>
      </c>
    </row>
    <row r="41" spans="1:1" x14ac:dyDescent="0.3">
      <c r="A41">
        <v>2</v>
      </c>
    </row>
    <row r="42" spans="1:1" x14ac:dyDescent="0.3">
      <c r="A42">
        <v>4</v>
      </c>
    </row>
    <row r="43" spans="1:1" x14ac:dyDescent="0.3">
      <c r="A43">
        <v>4</v>
      </c>
    </row>
    <row r="44" spans="1:1" x14ac:dyDescent="0.3">
      <c r="A44">
        <v>4</v>
      </c>
    </row>
    <row r="45" spans="1:1" x14ac:dyDescent="0.3">
      <c r="A45">
        <v>2</v>
      </c>
    </row>
    <row r="46" spans="1:1" x14ac:dyDescent="0.3">
      <c r="A46">
        <v>2</v>
      </c>
    </row>
    <row r="47" spans="1:1" x14ac:dyDescent="0.3">
      <c r="A47">
        <v>3</v>
      </c>
    </row>
    <row r="48" spans="1:1" x14ac:dyDescent="0.3">
      <c r="A48">
        <v>3</v>
      </c>
    </row>
    <row r="49" spans="1:1" x14ac:dyDescent="0.3">
      <c r="A49">
        <v>3</v>
      </c>
    </row>
    <row r="50" spans="1:1" x14ac:dyDescent="0.3">
      <c r="A50">
        <v>2</v>
      </c>
    </row>
    <row r="51" spans="1:1" x14ac:dyDescent="0.3">
      <c r="A51">
        <v>3</v>
      </c>
    </row>
    <row r="52" spans="1:1" x14ac:dyDescent="0.3">
      <c r="A52">
        <v>4</v>
      </c>
    </row>
    <row r="53" spans="1:1" x14ac:dyDescent="0.3">
      <c r="A53">
        <v>2</v>
      </c>
    </row>
    <row r="54" spans="1:1" x14ac:dyDescent="0.3">
      <c r="A54">
        <v>4</v>
      </c>
    </row>
    <row r="55" spans="1:1" x14ac:dyDescent="0.3">
      <c r="A55">
        <v>3</v>
      </c>
    </row>
    <row r="56" spans="1:1" x14ac:dyDescent="0.3">
      <c r="A56">
        <v>1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3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1</v>
      </c>
    </row>
    <row r="63" spans="1:1" x14ac:dyDescent="0.3">
      <c r="A63">
        <v>5</v>
      </c>
    </row>
    <row r="64" spans="1:1" x14ac:dyDescent="0.3">
      <c r="A64">
        <v>1</v>
      </c>
    </row>
    <row r="65" spans="1:1" x14ac:dyDescent="0.3">
      <c r="A65">
        <v>5</v>
      </c>
    </row>
    <row r="66" spans="1:1" x14ac:dyDescent="0.3">
      <c r="A66">
        <v>3</v>
      </c>
    </row>
    <row r="67" spans="1:1" x14ac:dyDescent="0.3">
      <c r="A67">
        <v>5</v>
      </c>
    </row>
    <row r="68" spans="1:1" x14ac:dyDescent="0.3">
      <c r="A68">
        <v>5</v>
      </c>
    </row>
    <row r="69" spans="1:1" x14ac:dyDescent="0.3">
      <c r="A69">
        <v>3</v>
      </c>
    </row>
    <row r="70" spans="1:1" x14ac:dyDescent="0.3">
      <c r="A70">
        <v>4</v>
      </c>
    </row>
    <row r="71" spans="1:1" x14ac:dyDescent="0.3">
      <c r="A71">
        <v>3</v>
      </c>
    </row>
    <row r="72" spans="1:1" x14ac:dyDescent="0.3">
      <c r="A72">
        <v>2</v>
      </c>
    </row>
    <row r="73" spans="1:1" x14ac:dyDescent="0.3">
      <c r="A73">
        <v>5</v>
      </c>
    </row>
    <row r="74" spans="1:1" x14ac:dyDescent="0.3">
      <c r="A74">
        <v>4</v>
      </c>
    </row>
    <row r="75" spans="1:1" x14ac:dyDescent="0.3">
      <c r="A75">
        <v>1</v>
      </c>
    </row>
    <row r="76" spans="1:1" x14ac:dyDescent="0.3">
      <c r="A76">
        <v>3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4</v>
      </c>
    </row>
    <row r="81" spans="1:1" x14ac:dyDescent="0.3">
      <c r="A81">
        <v>3</v>
      </c>
    </row>
    <row r="82" spans="1:1" x14ac:dyDescent="0.3">
      <c r="A82">
        <v>5</v>
      </c>
    </row>
    <row r="83" spans="1:1" x14ac:dyDescent="0.3">
      <c r="A83">
        <v>2</v>
      </c>
    </row>
    <row r="84" spans="1:1" x14ac:dyDescent="0.3">
      <c r="A84">
        <v>4</v>
      </c>
    </row>
    <row r="85" spans="1:1" x14ac:dyDescent="0.3">
      <c r="A85">
        <v>1</v>
      </c>
    </row>
    <row r="86" spans="1:1" x14ac:dyDescent="0.3">
      <c r="A86">
        <v>5</v>
      </c>
    </row>
    <row r="87" spans="1:1" x14ac:dyDescent="0.3">
      <c r="A87">
        <v>3</v>
      </c>
    </row>
    <row r="88" spans="1:1" x14ac:dyDescent="0.3">
      <c r="A88">
        <v>1</v>
      </c>
    </row>
    <row r="89" spans="1:1" x14ac:dyDescent="0.3">
      <c r="A89">
        <v>4</v>
      </c>
    </row>
    <row r="90" spans="1:1" x14ac:dyDescent="0.3">
      <c r="A90">
        <v>2</v>
      </c>
    </row>
    <row r="91" spans="1:1" x14ac:dyDescent="0.3">
      <c r="A91">
        <v>1</v>
      </c>
    </row>
    <row r="92" spans="1:1" x14ac:dyDescent="0.3">
      <c r="A92">
        <v>2</v>
      </c>
    </row>
    <row r="93" spans="1:1" x14ac:dyDescent="0.3">
      <c r="A93">
        <v>1</v>
      </c>
    </row>
    <row r="94" spans="1:1" x14ac:dyDescent="0.3">
      <c r="A94">
        <v>3</v>
      </c>
    </row>
    <row r="95" spans="1:1" x14ac:dyDescent="0.3">
      <c r="A95">
        <v>2</v>
      </c>
    </row>
    <row r="96" spans="1:1" x14ac:dyDescent="0.3">
      <c r="A96">
        <v>1</v>
      </c>
    </row>
    <row r="97" spans="1:1" x14ac:dyDescent="0.3">
      <c r="A97">
        <v>4</v>
      </c>
    </row>
    <row r="98" spans="1:1" x14ac:dyDescent="0.3">
      <c r="A98">
        <v>3</v>
      </c>
    </row>
    <row r="99" spans="1:1" x14ac:dyDescent="0.3">
      <c r="A99">
        <v>4</v>
      </c>
    </row>
    <row r="100" spans="1:1" x14ac:dyDescent="0.3">
      <c r="A100">
        <v>5</v>
      </c>
    </row>
    <row r="101" spans="1:1" x14ac:dyDescent="0.3">
      <c r="A101">
        <v>5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76F0-C0A6-4623-AF22-C468F8A18204}">
  <dimension ref="A1:H26"/>
  <sheetViews>
    <sheetView workbookViewId="0">
      <selection activeCell="H11" sqref="H11"/>
    </sheetView>
  </sheetViews>
  <sheetFormatPr defaultRowHeight="13.5" x14ac:dyDescent="0.3"/>
  <sheetData>
    <row r="1" spans="1:8" x14ac:dyDescent="0.3">
      <c r="A1" t="s">
        <v>3</v>
      </c>
      <c r="F1" t="s">
        <v>134</v>
      </c>
    </row>
    <row r="2" spans="1:8" x14ac:dyDescent="0.3">
      <c r="A2">
        <v>336</v>
      </c>
      <c r="B2" t="s">
        <v>119</v>
      </c>
      <c r="C2">
        <f>MIN(A2:A26)</f>
        <v>336</v>
      </c>
      <c r="F2">
        <v>418</v>
      </c>
      <c r="G2" t="s">
        <v>119</v>
      </c>
      <c r="H2">
        <f>MIN(F2:F18)</f>
        <v>418</v>
      </c>
    </row>
    <row r="3" spans="1:8" x14ac:dyDescent="0.3">
      <c r="A3">
        <v>338</v>
      </c>
      <c r="B3" t="s">
        <v>120</v>
      </c>
      <c r="C3">
        <f>MAX(A2:A26)</f>
        <v>1459</v>
      </c>
      <c r="F3">
        <v>1808</v>
      </c>
      <c r="G3" t="s">
        <v>120</v>
      </c>
      <c r="H3">
        <f>MAX(F2,F18)</f>
        <v>9996</v>
      </c>
    </row>
    <row r="4" spans="1:8" x14ac:dyDescent="0.3">
      <c r="A4">
        <v>435</v>
      </c>
      <c r="B4" t="s">
        <v>121</v>
      </c>
      <c r="C4">
        <f>C3-C2</f>
        <v>1123</v>
      </c>
      <c r="F4">
        <v>2189</v>
      </c>
      <c r="G4" t="s">
        <v>121</v>
      </c>
      <c r="H4">
        <f>H3-H2</f>
        <v>9578</v>
      </c>
    </row>
    <row r="5" spans="1:8" x14ac:dyDescent="0.3">
      <c r="A5">
        <v>456</v>
      </c>
      <c r="B5" t="s">
        <v>128</v>
      </c>
      <c r="C5">
        <f>QUARTILE(A2:A26,1)</f>
        <v>558</v>
      </c>
      <c r="F5">
        <v>2474</v>
      </c>
      <c r="G5" t="s">
        <v>128</v>
      </c>
      <c r="H5">
        <f>QUARTILE(F2:F18,1)</f>
        <v>2576</v>
      </c>
    </row>
    <row r="6" spans="1:8" x14ac:dyDescent="0.3">
      <c r="A6">
        <v>456</v>
      </c>
      <c r="B6" t="s">
        <v>129</v>
      </c>
      <c r="C6">
        <f>QUARTILE(A2:A26,2)</f>
        <v>777</v>
      </c>
      <c r="F6">
        <v>2576</v>
      </c>
      <c r="G6" t="s">
        <v>129</v>
      </c>
      <c r="H6">
        <f>QUARTILE(F2:F18,2)</f>
        <v>4579</v>
      </c>
    </row>
    <row r="7" spans="1:8" x14ac:dyDescent="0.3">
      <c r="A7">
        <v>558</v>
      </c>
      <c r="B7" t="s">
        <v>130</v>
      </c>
      <c r="C7">
        <f>QUARTILE(A2:A26,3)</f>
        <v>821</v>
      </c>
      <c r="F7">
        <v>2615</v>
      </c>
      <c r="G7" t="s">
        <v>130</v>
      </c>
      <c r="H7">
        <f>QUARTILE(F2:F18,3)</f>
        <v>7725</v>
      </c>
    </row>
    <row r="8" spans="1:8" x14ac:dyDescent="0.3">
      <c r="A8">
        <v>558</v>
      </c>
      <c r="B8" t="s">
        <v>131</v>
      </c>
      <c r="C8">
        <f>C7-C5</f>
        <v>263</v>
      </c>
      <c r="F8">
        <v>3265</v>
      </c>
      <c r="G8" t="s">
        <v>131</v>
      </c>
      <c r="H8">
        <f>H7-H5</f>
        <v>5149</v>
      </c>
    </row>
    <row r="9" spans="1:8" x14ac:dyDescent="0.3">
      <c r="A9">
        <v>608</v>
      </c>
      <c r="B9" t="s">
        <v>132</v>
      </c>
      <c r="C9">
        <f>C7+(1.5*C8)</f>
        <v>1215.5</v>
      </c>
      <c r="F9">
        <v>3876</v>
      </c>
      <c r="G9" t="s">
        <v>132</v>
      </c>
      <c r="H9">
        <f>H7+(1.5*H8)</f>
        <v>15448.5</v>
      </c>
    </row>
    <row r="10" spans="1:8" x14ac:dyDescent="0.3">
      <c r="A10">
        <v>623</v>
      </c>
      <c r="B10" t="s">
        <v>133</v>
      </c>
      <c r="C10">
        <f>C5-(1.5*C8)</f>
        <v>163.5</v>
      </c>
      <c r="F10">
        <v>4579</v>
      </c>
      <c r="G10" t="s">
        <v>133</v>
      </c>
      <c r="H10">
        <f>H5-(1.5*H8)</f>
        <v>-5147.5</v>
      </c>
    </row>
    <row r="11" spans="1:8" x14ac:dyDescent="0.3">
      <c r="A11">
        <v>623</v>
      </c>
      <c r="F11">
        <v>4728</v>
      </c>
    </row>
    <row r="12" spans="1:8" x14ac:dyDescent="0.3">
      <c r="A12">
        <v>623</v>
      </c>
      <c r="F12">
        <v>5561</v>
      </c>
    </row>
    <row r="13" spans="1:8" x14ac:dyDescent="0.3">
      <c r="A13">
        <v>623</v>
      </c>
      <c r="F13">
        <v>6825</v>
      </c>
    </row>
    <row r="14" spans="1:8" x14ac:dyDescent="0.3">
      <c r="A14">
        <v>777</v>
      </c>
      <c r="F14">
        <v>7725</v>
      </c>
    </row>
    <row r="15" spans="1:8" x14ac:dyDescent="0.3">
      <c r="A15">
        <v>777</v>
      </c>
      <c r="F15">
        <v>8668</v>
      </c>
    </row>
    <row r="16" spans="1:8" x14ac:dyDescent="0.3">
      <c r="A16">
        <v>777</v>
      </c>
      <c r="F16">
        <v>8814</v>
      </c>
    </row>
    <row r="17" spans="1:6" x14ac:dyDescent="0.3">
      <c r="A17">
        <v>777</v>
      </c>
      <c r="F17">
        <v>9581</v>
      </c>
    </row>
    <row r="18" spans="1:6" x14ac:dyDescent="0.3">
      <c r="A18">
        <v>821</v>
      </c>
      <c r="F18">
        <v>9996</v>
      </c>
    </row>
    <row r="19" spans="1:6" x14ac:dyDescent="0.3">
      <c r="A19">
        <v>821</v>
      </c>
    </row>
    <row r="20" spans="1:6" x14ac:dyDescent="0.3">
      <c r="A20">
        <v>821</v>
      </c>
    </row>
    <row r="21" spans="1:6" x14ac:dyDescent="0.3">
      <c r="A21">
        <v>862</v>
      </c>
    </row>
    <row r="22" spans="1:6" x14ac:dyDescent="0.3">
      <c r="A22">
        <v>965</v>
      </c>
    </row>
    <row r="23" spans="1:6" x14ac:dyDescent="0.3">
      <c r="A23">
        <v>965</v>
      </c>
    </row>
    <row r="24" spans="1:6" x14ac:dyDescent="0.3">
      <c r="A24">
        <v>1091</v>
      </c>
    </row>
    <row r="25" spans="1:6" x14ac:dyDescent="0.3">
      <c r="A25">
        <v>1310</v>
      </c>
    </row>
    <row r="26" spans="1:6" x14ac:dyDescent="0.3">
      <c r="A26">
        <v>1459</v>
      </c>
    </row>
  </sheetData>
  <sortState xmlns:xlrd2="http://schemas.microsoft.com/office/spreadsheetml/2017/richdata2" ref="F2:F18">
    <sortCondition ref="F2:F18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7"/>
  <sheetViews>
    <sheetView workbookViewId="0">
      <selection activeCell="E93" sqref="E93"/>
    </sheetView>
  </sheetViews>
  <sheetFormatPr defaultRowHeight="13.5" x14ac:dyDescent="0.3"/>
  <cols>
    <col min="4" max="4" width="12.61328125" customWidth="1"/>
  </cols>
  <sheetData>
    <row r="1" spans="1:4" x14ac:dyDescent="0.3">
      <c r="A1" t="s">
        <v>8</v>
      </c>
      <c r="B1" t="s">
        <v>10</v>
      </c>
      <c r="C1" t="s">
        <v>11</v>
      </c>
      <c r="D1" t="s">
        <v>12</v>
      </c>
    </row>
    <row r="2" spans="1:4" x14ac:dyDescent="0.3">
      <c r="A2">
        <v>203</v>
      </c>
      <c r="B2" t="s">
        <v>13</v>
      </c>
      <c r="C2" t="s">
        <v>14</v>
      </c>
      <c r="D2" t="s">
        <v>15</v>
      </c>
    </row>
    <row r="3" spans="1:4" x14ac:dyDescent="0.3">
      <c r="A3">
        <v>206</v>
      </c>
      <c r="B3" t="s">
        <v>16</v>
      </c>
      <c r="C3" t="s">
        <v>17</v>
      </c>
      <c r="D3" t="s">
        <v>15</v>
      </c>
    </row>
    <row r="4" spans="1:4" x14ac:dyDescent="0.3">
      <c r="A4">
        <v>209</v>
      </c>
      <c r="B4" t="s">
        <v>18</v>
      </c>
      <c r="C4" t="s">
        <v>17</v>
      </c>
      <c r="D4" t="s">
        <v>19</v>
      </c>
    </row>
    <row r="5" spans="1:4" x14ac:dyDescent="0.3">
      <c r="A5">
        <v>210</v>
      </c>
      <c r="B5" t="s">
        <v>20</v>
      </c>
      <c r="C5" t="s">
        <v>21</v>
      </c>
      <c r="D5" t="s">
        <v>19</v>
      </c>
    </row>
    <row r="6" spans="1:4" x14ac:dyDescent="0.3">
      <c r="A6">
        <v>212</v>
      </c>
      <c r="B6" t="s">
        <v>22</v>
      </c>
      <c r="C6" t="s">
        <v>14</v>
      </c>
      <c r="D6" t="s">
        <v>19</v>
      </c>
    </row>
    <row r="7" spans="1:4" x14ac:dyDescent="0.3">
      <c r="A7">
        <v>213</v>
      </c>
      <c r="B7" t="s">
        <v>18</v>
      </c>
      <c r="C7" t="s">
        <v>17</v>
      </c>
      <c r="D7" t="s">
        <v>19</v>
      </c>
    </row>
    <row r="8" spans="1:4" x14ac:dyDescent="0.3">
      <c r="A8">
        <v>214</v>
      </c>
      <c r="B8" t="s">
        <v>20</v>
      </c>
      <c r="C8" t="s">
        <v>21</v>
      </c>
      <c r="D8" t="s">
        <v>19</v>
      </c>
    </row>
    <row r="9" spans="1:4" x14ac:dyDescent="0.3">
      <c r="A9">
        <v>216</v>
      </c>
      <c r="B9" t="s">
        <v>23</v>
      </c>
      <c r="C9" t="s">
        <v>24</v>
      </c>
      <c r="D9" t="s">
        <v>19</v>
      </c>
    </row>
    <row r="10" spans="1:4" x14ac:dyDescent="0.3">
      <c r="A10">
        <v>217</v>
      </c>
      <c r="B10" t="s">
        <v>25</v>
      </c>
      <c r="C10" t="s">
        <v>24</v>
      </c>
      <c r="D10" t="s">
        <v>19</v>
      </c>
    </row>
    <row r="11" spans="1:4" x14ac:dyDescent="0.3">
      <c r="A11">
        <v>224</v>
      </c>
      <c r="B11" t="s">
        <v>25</v>
      </c>
      <c r="C11" t="s">
        <v>24</v>
      </c>
      <c r="D11" t="s">
        <v>19</v>
      </c>
    </row>
    <row r="12" spans="1:4" x14ac:dyDescent="0.3">
      <c r="A12">
        <v>225</v>
      </c>
      <c r="B12" t="s">
        <v>26</v>
      </c>
      <c r="C12" t="s">
        <v>21</v>
      </c>
      <c r="D12" t="s">
        <v>15</v>
      </c>
    </row>
    <row r="13" spans="1:4" x14ac:dyDescent="0.3">
      <c r="A13">
        <v>234</v>
      </c>
      <c r="B13" t="s">
        <v>23</v>
      </c>
      <c r="C13" t="s">
        <v>24</v>
      </c>
      <c r="D13" t="s">
        <v>19</v>
      </c>
    </row>
    <row r="14" spans="1:4" x14ac:dyDescent="0.3">
      <c r="A14">
        <v>239</v>
      </c>
      <c r="B14" t="s">
        <v>27</v>
      </c>
      <c r="C14" t="s">
        <v>14</v>
      </c>
      <c r="D14" t="s">
        <v>19</v>
      </c>
    </row>
    <row r="15" spans="1:4" x14ac:dyDescent="0.3">
      <c r="A15">
        <v>253</v>
      </c>
      <c r="B15" t="s">
        <v>16</v>
      </c>
      <c r="C15" t="s">
        <v>17</v>
      </c>
      <c r="D15" t="s">
        <v>15</v>
      </c>
    </row>
    <row r="16" spans="1:4" x14ac:dyDescent="0.3">
      <c r="A16">
        <v>254</v>
      </c>
      <c r="B16" t="s">
        <v>20</v>
      </c>
      <c r="C16" t="s">
        <v>21</v>
      </c>
      <c r="D16" t="s">
        <v>19</v>
      </c>
    </row>
    <row r="17" spans="1:4" x14ac:dyDescent="0.3">
      <c r="A17">
        <v>262</v>
      </c>
      <c r="B17" t="s">
        <v>28</v>
      </c>
      <c r="C17" t="s">
        <v>24</v>
      </c>
      <c r="D17" t="s">
        <v>15</v>
      </c>
    </row>
    <row r="18" spans="1:4" x14ac:dyDescent="0.3">
      <c r="A18">
        <v>281</v>
      </c>
      <c r="B18" t="s">
        <v>20</v>
      </c>
      <c r="C18" t="s">
        <v>21</v>
      </c>
      <c r="D18" t="s">
        <v>19</v>
      </c>
    </row>
    <row r="19" spans="1:4" x14ac:dyDescent="0.3">
      <c r="A19">
        <v>303</v>
      </c>
      <c r="B19" t="s">
        <v>29</v>
      </c>
      <c r="C19" t="s">
        <v>24</v>
      </c>
      <c r="D19" t="s">
        <v>19</v>
      </c>
    </row>
    <row r="20" spans="1:4" x14ac:dyDescent="0.3">
      <c r="A20">
        <v>305</v>
      </c>
      <c r="B20" t="s">
        <v>27</v>
      </c>
      <c r="C20" t="s">
        <v>14</v>
      </c>
      <c r="D20" t="s">
        <v>19</v>
      </c>
    </row>
    <row r="21" spans="1:4" x14ac:dyDescent="0.3">
      <c r="A21">
        <v>309</v>
      </c>
      <c r="B21" t="s">
        <v>25</v>
      </c>
      <c r="C21" t="s">
        <v>24</v>
      </c>
      <c r="D21" t="s">
        <v>19</v>
      </c>
    </row>
    <row r="22" spans="1:4" x14ac:dyDescent="0.3">
      <c r="A22">
        <v>310</v>
      </c>
      <c r="B22" t="s">
        <v>18</v>
      </c>
      <c r="C22" t="s">
        <v>17</v>
      </c>
      <c r="D22" t="s">
        <v>19</v>
      </c>
    </row>
    <row r="23" spans="1:4" x14ac:dyDescent="0.3">
      <c r="A23">
        <v>312</v>
      </c>
      <c r="B23" t="s">
        <v>25</v>
      </c>
      <c r="C23" t="s">
        <v>24</v>
      </c>
      <c r="D23" t="s">
        <v>19</v>
      </c>
    </row>
    <row r="24" spans="1:4" x14ac:dyDescent="0.3">
      <c r="A24">
        <v>314</v>
      </c>
      <c r="B24" t="s">
        <v>30</v>
      </c>
      <c r="C24" t="s">
        <v>24</v>
      </c>
      <c r="D24" t="s">
        <v>15</v>
      </c>
    </row>
    <row r="25" spans="1:4" x14ac:dyDescent="0.3">
      <c r="A25">
        <v>315</v>
      </c>
      <c r="B25" t="s">
        <v>22</v>
      </c>
      <c r="C25" t="s">
        <v>14</v>
      </c>
      <c r="D25" t="s">
        <v>19</v>
      </c>
    </row>
    <row r="26" spans="1:4" x14ac:dyDescent="0.3">
      <c r="A26">
        <v>318</v>
      </c>
      <c r="B26" t="s">
        <v>26</v>
      </c>
      <c r="C26" t="s">
        <v>21</v>
      </c>
      <c r="D26" t="s">
        <v>15</v>
      </c>
    </row>
    <row r="27" spans="1:4" x14ac:dyDescent="0.3">
      <c r="A27">
        <v>319</v>
      </c>
      <c r="B27" t="s">
        <v>31</v>
      </c>
      <c r="C27" t="s">
        <v>24</v>
      </c>
      <c r="D27" t="s">
        <v>15</v>
      </c>
    </row>
    <row r="28" spans="1:4" x14ac:dyDescent="0.3">
      <c r="A28">
        <v>321</v>
      </c>
      <c r="B28" t="s">
        <v>27</v>
      </c>
      <c r="C28" t="s">
        <v>14</v>
      </c>
      <c r="D28" t="s">
        <v>19</v>
      </c>
    </row>
    <row r="29" spans="1:4" x14ac:dyDescent="0.3">
      <c r="A29">
        <v>323</v>
      </c>
      <c r="B29" t="s">
        <v>18</v>
      </c>
      <c r="C29" t="s">
        <v>17</v>
      </c>
      <c r="D29" t="s">
        <v>19</v>
      </c>
    </row>
    <row r="30" spans="1:4" x14ac:dyDescent="0.3">
      <c r="A30">
        <v>325</v>
      </c>
      <c r="B30" t="s">
        <v>20</v>
      </c>
      <c r="C30" t="s">
        <v>21</v>
      </c>
      <c r="D30" t="s">
        <v>19</v>
      </c>
    </row>
    <row r="31" spans="1:4" x14ac:dyDescent="0.3">
      <c r="A31">
        <v>330</v>
      </c>
      <c r="B31" t="s">
        <v>23</v>
      </c>
      <c r="C31" t="s">
        <v>24</v>
      </c>
      <c r="D31" t="s">
        <v>19</v>
      </c>
    </row>
    <row r="32" spans="1:4" x14ac:dyDescent="0.3">
      <c r="A32">
        <v>337</v>
      </c>
      <c r="B32" t="s">
        <v>26</v>
      </c>
      <c r="C32" t="s">
        <v>21</v>
      </c>
      <c r="D32" t="s">
        <v>15</v>
      </c>
    </row>
    <row r="33" spans="1:4" x14ac:dyDescent="0.3">
      <c r="A33">
        <v>339</v>
      </c>
      <c r="B33" t="s">
        <v>32</v>
      </c>
      <c r="C33" t="s">
        <v>14</v>
      </c>
      <c r="D33" t="s">
        <v>19</v>
      </c>
    </row>
    <row r="34" spans="1:4" x14ac:dyDescent="0.3">
      <c r="A34">
        <v>347</v>
      </c>
      <c r="B34" t="s">
        <v>22</v>
      </c>
      <c r="C34" t="s">
        <v>14</v>
      </c>
      <c r="D34" t="s">
        <v>19</v>
      </c>
    </row>
    <row r="35" spans="1:4" x14ac:dyDescent="0.3">
      <c r="A35">
        <v>351</v>
      </c>
      <c r="B35" t="s">
        <v>32</v>
      </c>
      <c r="C35" t="s">
        <v>14</v>
      </c>
      <c r="D35" t="s">
        <v>19</v>
      </c>
    </row>
    <row r="36" spans="1:4" x14ac:dyDescent="0.3">
      <c r="A36">
        <v>352</v>
      </c>
      <c r="B36" t="s">
        <v>27</v>
      </c>
      <c r="C36" t="s">
        <v>14</v>
      </c>
      <c r="D36" t="s">
        <v>19</v>
      </c>
    </row>
    <row r="37" spans="1:4" x14ac:dyDescent="0.3">
      <c r="A37">
        <v>360</v>
      </c>
      <c r="B37" t="s">
        <v>16</v>
      </c>
      <c r="C37" t="s">
        <v>17</v>
      </c>
      <c r="D37" t="s">
        <v>15</v>
      </c>
    </row>
    <row r="38" spans="1:4" x14ac:dyDescent="0.3">
      <c r="A38">
        <v>361</v>
      </c>
      <c r="B38" t="s">
        <v>20</v>
      </c>
      <c r="C38" t="s">
        <v>21</v>
      </c>
      <c r="D38" t="s">
        <v>19</v>
      </c>
    </row>
    <row r="39" spans="1:4" x14ac:dyDescent="0.3">
      <c r="A39">
        <v>386</v>
      </c>
      <c r="B39" t="s">
        <v>27</v>
      </c>
      <c r="C39" t="s">
        <v>14</v>
      </c>
      <c r="D39" t="s">
        <v>19</v>
      </c>
    </row>
    <row r="40" spans="1:4" x14ac:dyDescent="0.3">
      <c r="A40">
        <v>405</v>
      </c>
      <c r="B40" t="s">
        <v>33</v>
      </c>
      <c r="C40" t="s">
        <v>21</v>
      </c>
      <c r="D40" t="s">
        <v>15</v>
      </c>
    </row>
    <row r="41" spans="1:4" x14ac:dyDescent="0.3">
      <c r="A41">
        <v>407</v>
      </c>
      <c r="B41" t="s">
        <v>27</v>
      </c>
      <c r="C41" t="s">
        <v>14</v>
      </c>
      <c r="D41" t="s">
        <v>19</v>
      </c>
    </row>
    <row r="42" spans="1:4" x14ac:dyDescent="0.3">
      <c r="A42">
        <v>408</v>
      </c>
      <c r="B42" t="s">
        <v>18</v>
      </c>
      <c r="C42" t="s">
        <v>17</v>
      </c>
      <c r="D42" t="s">
        <v>19</v>
      </c>
    </row>
    <row r="43" spans="1:4" x14ac:dyDescent="0.3">
      <c r="A43">
        <v>409</v>
      </c>
      <c r="B43" t="s">
        <v>20</v>
      </c>
      <c r="C43" t="s">
        <v>21</v>
      </c>
      <c r="D43" t="s">
        <v>19</v>
      </c>
    </row>
    <row r="44" spans="1:4" x14ac:dyDescent="0.3">
      <c r="A44">
        <v>413</v>
      </c>
      <c r="B44" t="s">
        <v>32</v>
      </c>
      <c r="C44" t="s">
        <v>14</v>
      </c>
      <c r="D44" t="s">
        <v>19</v>
      </c>
    </row>
    <row r="45" spans="1:4" x14ac:dyDescent="0.3">
      <c r="A45">
        <v>414</v>
      </c>
      <c r="B45" t="s">
        <v>28</v>
      </c>
      <c r="C45" t="s">
        <v>24</v>
      </c>
      <c r="D45" t="s">
        <v>15</v>
      </c>
    </row>
    <row r="46" spans="1:4" x14ac:dyDescent="0.3">
      <c r="A46">
        <v>415</v>
      </c>
      <c r="B46" t="s">
        <v>18</v>
      </c>
      <c r="C46" t="s">
        <v>17</v>
      </c>
      <c r="D46" t="s">
        <v>19</v>
      </c>
    </row>
    <row r="47" spans="1:4" x14ac:dyDescent="0.3">
      <c r="A47">
        <v>417</v>
      </c>
      <c r="B47" t="s">
        <v>30</v>
      </c>
      <c r="C47" t="s">
        <v>24</v>
      </c>
      <c r="D47" t="s">
        <v>15</v>
      </c>
    </row>
    <row r="48" spans="1:4" x14ac:dyDescent="0.3">
      <c r="A48">
        <v>419</v>
      </c>
      <c r="B48" t="s">
        <v>23</v>
      </c>
      <c r="C48" t="s">
        <v>24</v>
      </c>
      <c r="D48" t="s">
        <v>19</v>
      </c>
    </row>
    <row r="49" spans="1:4" x14ac:dyDescent="0.3">
      <c r="A49">
        <v>425</v>
      </c>
      <c r="B49" t="s">
        <v>16</v>
      </c>
      <c r="C49" t="s">
        <v>17</v>
      </c>
      <c r="D49" t="s">
        <v>15</v>
      </c>
    </row>
    <row r="50" spans="1:4" x14ac:dyDescent="0.3">
      <c r="A50">
        <v>430</v>
      </c>
      <c r="B50" t="s">
        <v>20</v>
      </c>
      <c r="C50" t="s">
        <v>21</v>
      </c>
      <c r="D50" t="s">
        <v>19</v>
      </c>
    </row>
    <row r="51" spans="1:4" x14ac:dyDescent="0.3">
      <c r="A51">
        <v>432</v>
      </c>
      <c r="B51" t="s">
        <v>20</v>
      </c>
      <c r="C51" t="s">
        <v>21</v>
      </c>
      <c r="D51" t="s">
        <v>19</v>
      </c>
    </row>
    <row r="52" spans="1:4" x14ac:dyDescent="0.3">
      <c r="A52">
        <v>435</v>
      </c>
      <c r="B52" t="s">
        <v>34</v>
      </c>
      <c r="C52" t="s">
        <v>17</v>
      </c>
      <c r="D52" t="s">
        <v>15</v>
      </c>
    </row>
    <row r="53" spans="1:4" x14ac:dyDescent="0.3">
      <c r="A53">
        <v>440</v>
      </c>
      <c r="B53" t="s">
        <v>23</v>
      </c>
      <c r="C53" t="s">
        <v>24</v>
      </c>
      <c r="D53" t="s">
        <v>19</v>
      </c>
    </row>
    <row r="54" spans="1:4" x14ac:dyDescent="0.3">
      <c r="A54">
        <v>469</v>
      </c>
      <c r="B54" t="s">
        <v>20</v>
      </c>
      <c r="C54" t="s">
        <v>21</v>
      </c>
      <c r="D54" t="s">
        <v>19</v>
      </c>
    </row>
    <row r="55" spans="1:4" x14ac:dyDescent="0.3">
      <c r="A55">
        <v>475</v>
      </c>
      <c r="B55" t="s">
        <v>13</v>
      </c>
      <c r="C55" t="s">
        <v>14</v>
      </c>
      <c r="D55" t="s">
        <v>15</v>
      </c>
    </row>
    <row r="56" spans="1:4" x14ac:dyDescent="0.3">
      <c r="A56">
        <v>503</v>
      </c>
      <c r="B56" t="s">
        <v>35</v>
      </c>
      <c r="C56" t="s">
        <v>17</v>
      </c>
      <c r="D56" t="s">
        <v>15</v>
      </c>
    </row>
    <row r="57" spans="1:4" x14ac:dyDescent="0.3">
      <c r="A57">
        <v>504</v>
      </c>
      <c r="B57" t="s">
        <v>26</v>
      </c>
      <c r="C57" t="s">
        <v>21</v>
      </c>
      <c r="D57" t="s">
        <v>15</v>
      </c>
    </row>
    <row r="58" spans="1:4" x14ac:dyDescent="0.3">
      <c r="A58">
        <v>505</v>
      </c>
      <c r="B58" t="s">
        <v>36</v>
      </c>
      <c r="C58" t="s">
        <v>21</v>
      </c>
      <c r="D58" t="s">
        <v>15</v>
      </c>
    </row>
    <row r="59" spans="1:4" x14ac:dyDescent="0.3">
      <c r="A59">
        <v>508</v>
      </c>
      <c r="B59" t="s">
        <v>32</v>
      </c>
      <c r="C59" t="s">
        <v>14</v>
      </c>
      <c r="D59" t="s">
        <v>19</v>
      </c>
    </row>
    <row r="60" spans="1:4" x14ac:dyDescent="0.3">
      <c r="A60">
        <v>509</v>
      </c>
      <c r="B60" t="s">
        <v>16</v>
      </c>
      <c r="C60" t="s">
        <v>17</v>
      </c>
      <c r="D60" t="s">
        <v>15</v>
      </c>
    </row>
    <row r="61" spans="1:4" x14ac:dyDescent="0.3">
      <c r="A61">
        <v>510</v>
      </c>
      <c r="B61" t="s">
        <v>18</v>
      </c>
      <c r="C61" t="s">
        <v>17</v>
      </c>
      <c r="D61" t="s">
        <v>19</v>
      </c>
    </row>
    <row r="62" spans="1:4" x14ac:dyDescent="0.3">
      <c r="A62">
        <v>512</v>
      </c>
      <c r="B62" t="s">
        <v>20</v>
      </c>
      <c r="C62" t="s">
        <v>21</v>
      </c>
      <c r="D62" t="s">
        <v>19</v>
      </c>
    </row>
    <row r="63" spans="1:4" x14ac:dyDescent="0.3">
      <c r="A63">
        <v>513</v>
      </c>
      <c r="B63" t="s">
        <v>23</v>
      </c>
      <c r="C63" t="s">
        <v>24</v>
      </c>
      <c r="D63" t="s">
        <v>19</v>
      </c>
    </row>
    <row r="64" spans="1:4" x14ac:dyDescent="0.3">
      <c r="A64">
        <v>515</v>
      </c>
      <c r="B64" t="s">
        <v>31</v>
      </c>
      <c r="C64" t="s">
        <v>24</v>
      </c>
      <c r="D64" t="s">
        <v>15</v>
      </c>
    </row>
    <row r="65" spans="1:4" x14ac:dyDescent="0.3">
      <c r="A65">
        <v>516</v>
      </c>
      <c r="B65" t="s">
        <v>22</v>
      </c>
      <c r="C65" t="s">
        <v>14</v>
      </c>
      <c r="D65" t="s">
        <v>19</v>
      </c>
    </row>
    <row r="66" spans="1:4" x14ac:dyDescent="0.3">
      <c r="A66">
        <v>518</v>
      </c>
      <c r="B66" t="s">
        <v>22</v>
      </c>
      <c r="C66" t="s">
        <v>14</v>
      </c>
      <c r="D66" t="s">
        <v>19</v>
      </c>
    </row>
    <row r="67" spans="1:4" x14ac:dyDescent="0.3">
      <c r="A67">
        <v>530</v>
      </c>
      <c r="B67" t="s">
        <v>18</v>
      </c>
      <c r="C67" t="s">
        <v>17</v>
      </c>
      <c r="D67" t="s">
        <v>19</v>
      </c>
    </row>
    <row r="68" spans="1:4" x14ac:dyDescent="0.3">
      <c r="A68">
        <v>541</v>
      </c>
      <c r="B68" t="s">
        <v>35</v>
      </c>
      <c r="C68" t="s">
        <v>17</v>
      </c>
      <c r="D68" t="s">
        <v>15</v>
      </c>
    </row>
    <row r="69" spans="1:4" x14ac:dyDescent="0.3">
      <c r="A69">
        <v>559</v>
      </c>
      <c r="B69" t="s">
        <v>18</v>
      </c>
      <c r="C69" t="s">
        <v>17</v>
      </c>
      <c r="D69" t="s">
        <v>19</v>
      </c>
    </row>
    <row r="70" spans="1:4" x14ac:dyDescent="0.3">
      <c r="A70">
        <v>561</v>
      </c>
      <c r="B70" t="s">
        <v>27</v>
      </c>
      <c r="C70" t="s">
        <v>14</v>
      </c>
      <c r="D70" t="s">
        <v>19</v>
      </c>
    </row>
    <row r="71" spans="1:4" x14ac:dyDescent="0.3">
      <c r="A71">
        <v>562</v>
      </c>
      <c r="B71" t="s">
        <v>18</v>
      </c>
      <c r="C71" t="s">
        <v>17</v>
      </c>
      <c r="D71" t="s">
        <v>19</v>
      </c>
    </row>
    <row r="72" spans="1:4" x14ac:dyDescent="0.3">
      <c r="A72">
        <v>563</v>
      </c>
      <c r="B72" t="s">
        <v>31</v>
      </c>
      <c r="C72" t="s">
        <v>24</v>
      </c>
      <c r="D72" t="s">
        <v>15</v>
      </c>
    </row>
    <row r="73" spans="1:4" x14ac:dyDescent="0.3">
      <c r="A73">
        <v>567</v>
      </c>
      <c r="B73" t="s">
        <v>23</v>
      </c>
      <c r="C73" t="s">
        <v>24</v>
      </c>
      <c r="D73" t="s">
        <v>19</v>
      </c>
    </row>
    <row r="74" spans="1:4" x14ac:dyDescent="0.3">
      <c r="A74">
        <v>573</v>
      </c>
      <c r="B74" t="s">
        <v>30</v>
      </c>
      <c r="C74" t="s">
        <v>24</v>
      </c>
      <c r="D74" t="s">
        <v>15</v>
      </c>
    </row>
    <row r="75" spans="1:4" x14ac:dyDescent="0.3">
      <c r="A75">
        <v>580</v>
      </c>
      <c r="B75" t="s">
        <v>33</v>
      </c>
      <c r="C75" t="s">
        <v>21</v>
      </c>
      <c r="D75" t="s">
        <v>15</v>
      </c>
    </row>
    <row r="76" spans="1:4" x14ac:dyDescent="0.3">
      <c r="A76">
        <v>585</v>
      </c>
      <c r="B76" t="s">
        <v>22</v>
      </c>
      <c r="C76" t="s">
        <v>14</v>
      </c>
      <c r="D76" t="s">
        <v>19</v>
      </c>
    </row>
    <row r="77" spans="1:4" x14ac:dyDescent="0.3">
      <c r="A77">
        <v>603</v>
      </c>
      <c r="B77" t="s">
        <v>37</v>
      </c>
      <c r="C77" t="s">
        <v>14</v>
      </c>
      <c r="D77" t="s">
        <v>15</v>
      </c>
    </row>
    <row r="78" spans="1:4" x14ac:dyDescent="0.3">
      <c r="A78">
        <v>607</v>
      </c>
      <c r="B78" t="s">
        <v>22</v>
      </c>
      <c r="C78" t="s">
        <v>14</v>
      </c>
      <c r="D78" t="s">
        <v>19</v>
      </c>
    </row>
    <row r="79" spans="1:4" x14ac:dyDescent="0.3">
      <c r="A79">
        <v>608</v>
      </c>
      <c r="B79" t="s">
        <v>28</v>
      </c>
      <c r="C79" t="s">
        <v>24</v>
      </c>
      <c r="D79" t="s">
        <v>15</v>
      </c>
    </row>
    <row r="80" spans="1:4" x14ac:dyDescent="0.3">
      <c r="A80">
        <v>614</v>
      </c>
      <c r="B80" t="s">
        <v>23</v>
      </c>
      <c r="C80" t="s">
        <v>24</v>
      </c>
      <c r="D80" t="s">
        <v>19</v>
      </c>
    </row>
    <row r="81" spans="1:4" x14ac:dyDescent="0.3">
      <c r="A81">
        <v>617</v>
      </c>
      <c r="B81" t="s">
        <v>32</v>
      </c>
      <c r="C81" t="s">
        <v>14</v>
      </c>
      <c r="D81" t="s">
        <v>19</v>
      </c>
    </row>
    <row r="82" spans="1:4" x14ac:dyDescent="0.3">
      <c r="A82">
        <v>618</v>
      </c>
      <c r="B82" t="s">
        <v>25</v>
      </c>
      <c r="C82" t="s">
        <v>24</v>
      </c>
      <c r="D82" t="s">
        <v>19</v>
      </c>
    </row>
    <row r="83" spans="1:4" x14ac:dyDescent="0.3">
      <c r="A83">
        <v>619</v>
      </c>
      <c r="B83" t="s">
        <v>18</v>
      </c>
      <c r="C83" t="s">
        <v>17</v>
      </c>
      <c r="D83" t="s">
        <v>19</v>
      </c>
    </row>
    <row r="84" spans="1:4" x14ac:dyDescent="0.3">
      <c r="A84">
        <v>626</v>
      </c>
      <c r="B84" t="s">
        <v>18</v>
      </c>
      <c r="C84" t="s">
        <v>17</v>
      </c>
      <c r="D84" t="s">
        <v>19</v>
      </c>
    </row>
    <row r="85" spans="1:4" x14ac:dyDescent="0.3">
      <c r="A85">
        <v>630</v>
      </c>
      <c r="B85" t="s">
        <v>25</v>
      </c>
      <c r="C85" t="s">
        <v>24</v>
      </c>
      <c r="D85" t="s">
        <v>19</v>
      </c>
    </row>
    <row r="86" spans="1:4" x14ac:dyDescent="0.3">
      <c r="A86">
        <v>631</v>
      </c>
      <c r="B86" t="s">
        <v>22</v>
      </c>
      <c r="C86" t="s">
        <v>14</v>
      </c>
      <c r="D86" t="s">
        <v>19</v>
      </c>
    </row>
    <row r="87" spans="1:4" x14ac:dyDescent="0.3">
      <c r="A87">
        <v>636</v>
      </c>
      <c r="B87" t="s">
        <v>30</v>
      </c>
      <c r="C87" t="s">
        <v>24</v>
      </c>
      <c r="D87" t="s">
        <v>15</v>
      </c>
    </row>
    <row r="88" spans="1:4" x14ac:dyDescent="0.3">
      <c r="A88">
        <v>641</v>
      </c>
      <c r="B88" t="s">
        <v>31</v>
      </c>
      <c r="C88" t="s">
        <v>24</v>
      </c>
      <c r="D88" t="s">
        <v>15</v>
      </c>
    </row>
    <row r="89" spans="1:4" x14ac:dyDescent="0.3">
      <c r="A89">
        <v>646</v>
      </c>
      <c r="B89" t="s">
        <v>22</v>
      </c>
      <c r="C89" t="s">
        <v>14</v>
      </c>
      <c r="D89" t="s">
        <v>19</v>
      </c>
    </row>
    <row r="90" spans="1:4" x14ac:dyDescent="0.3">
      <c r="A90">
        <v>650</v>
      </c>
      <c r="B90" t="s">
        <v>18</v>
      </c>
      <c r="C90" t="s">
        <v>17</v>
      </c>
      <c r="D90" t="s">
        <v>19</v>
      </c>
    </row>
    <row r="91" spans="1:4" x14ac:dyDescent="0.3">
      <c r="A91">
        <v>660</v>
      </c>
      <c r="B91" t="s">
        <v>30</v>
      </c>
      <c r="C91" t="s">
        <v>24</v>
      </c>
      <c r="D91" t="s">
        <v>15</v>
      </c>
    </row>
    <row r="92" spans="1:4" x14ac:dyDescent="0.3">
      <c r="A92">
        <v>661</v>
      </c>
      <c r="B92" t="s">
        <v>18</v>
      </c>
      <c r="C92" t="s">
        <v>17</v>
      </c>
      <c r="D92" t="s">
        <v>19</v>
      </c>
    </row>
    <row r="93" spans="1:4" x14ac:dyDescent="0.3">
      <c r="A93">
        <v>682</v>
      </c>
      <c r="B93" t="s">
        <v>20</v>
      </c>
      <c r="C93" t="s">
        <v>21</v>
      </c>
      <c r="D93" t="s">
        <v>19</v>
      </c>
    </row>
    <row r="94" spans="1:4" x14ac:dyDescent="0.3">
      <c r="A94">
        <v>702</v>
      </c>
      <c r="B94" t="s">
        <v>38</v>
      </c>
      <c r="C94" t="s">
        <v>17</v>
      </c>
      <c r="D94" t="s">
        <v>15</v>
      </c>
    </row>
    <row r="95" spans="1:4" x14ac:dyDescent="0.3">
      <c r="A95">
        <v>707</v>
      </c>
      <c r="B95" t="s">
        <v>18</v>
      </c>
      <c r="C95" t="s">
        <v>17</v>
      </c>
      <c r="D95" t="s">
        <v>19</v>
      </c>
    </row>
    <row r="96" spans="1:4" x14ac:dyDescent="0.3">
      <c r="A96">
        <v>708</v>
      </c>
      <c r="B96" t="s">
        <v>25</v>
      </c>
      <c r="C96" t="s">
        <v>24</v>
      </c>
      <c r="D96" t="s">
        <v>19</v>
      </c>
    </row>
    <row r="97" spans="1:4" x14ac:dyDescent="0.3">
      <c r="A97">
        <v>712</v>
      </c>
      <c r="B97" t="s">
        <v>31</v>
      </c>
      <c r="C97" t="s">
        <v>24</v>
      </c>
      <c r="D97" t="s">
        <v>15</v>
      </c>
    </row>
    <row r="98" spans="1:4" x14ac:dyDescent="0.3">
      <c r="A98">
        <v>713</v>
      </c>
      <c r="B98" t="s">
        <v>20</v>
      </c>
      <c r="C98" t="s">
        <v>21</v>
      </c>
      <c r="D98" t="s">
        <v>19</v>
      </c>
    </row>
    <row r="99" spans="1:4" x14ac:dyDescent="0.3">
      <c r="A99">
        <v>714</v>
      </c>
      <c r="B99" t="s">
        <v>18</v>
      </c>
      <c r="C99" t="s">
        <v>17</v>
      </c>
      <c r="D99" t="s">
        <v>19</v>
      </c>
    </row>
    <row r="100" spans="1:4" x14ac:dyDescent="0.3">
      <c r="A100">
        <v>715</v>
      </c>
      <c r="B100" t="s">
        <v>28</v>
      </c>
      <c r="C100" t="s">
        <v>24</v>
      </c>
      <c r="D100" t="s">
        <v>15</v>
      </c>
    </row>
    <row r="101" spans="1:4" x14ac:dyDescent="0.3">
      <c r="A101">
        <v>716</v>
      </c>
      <c r="B101" t="s">
        <v>22</v>
      </c>
      <c r="C101" t="s">
        <v>14</v>
      </c>
      <c r="D101" t="s">
        <v>19</v>
      </c>
    </row>
    <row r="102" spans="1:4" x14ac:dyDescent="0.3">
      <c r="A102">
        <v>718</v>
      </c>
      <c r="B102" t="s">
        <v>22</v>
      </c>
      <c r="C102" t="s">
        <v>14</v>
      </c>
      <c r="D102" t="s">
        <v>19</v>
      </c>
    </row>
    <row r="103" spans="1:4" x14ac:dyDescent="0.3">
      <c r="A103">
        <v>719</v>
      </c>
      <c r="B103" t="s">
        <v>29</v>
      </c>
      <c r="C103" t="s">
        <v>24</v>
      </c>
      <c r="D103" t="s">
        <v>19</v>
      </c>
    </row>
    <row r="104" spans="1:4" x14ac:dyDescent="0.3">
      <c r="A104">
        <v>720</v>
      </c>
      <c r="B104" t="s">
        <v>29</v>
      </c>
      <c r="C104" t="s">
        <v>24</v>
      </c>
      <c r="D104" t="s">
        <v>19</v>
      </c>
    </row>
    <row r="105" spans="1:4" x14ac:dyDescent="0.3">
      <c r="A105">
        <v>727</v>
      </c>
      <c r="B105" t="s">
        <v>27</v>
      </c>
      <c r="C105" t="s">
        <v>14</v>
      </c>
      <c r="D105" t="s">
        <v>19</v>
      </c>
    </row>
    <row r="106" spans="1:4" x14ac:dyDescent="0.3">
      <c r="A106">
        <v>740</v>
      </c>
      <c r="B106" t="s">
        <v>23</v>
      </c>
      <c r="C106" t="s">
        <v>24</v>
      </c>
      <c r="D106" t="s">
        <v>19</v>
      </c>
    </row>
    <row r="107" spans="1:4" x14ac:dyDescent="0.3">
      <c r="A107">
        <v>754</v>
      </c>
      <c r="B107" t="s">
        <v>27</v>
      </c>
      <c r="C107" t="s">
        <v>14</v>
      </c>
      <c r="D107" t="s">
        <v>19</v>
      </c>
    </row>
    <row r="108" spans="1:4" x14ac:dyDescent="0.3">
      <c r="A108">
        <v>760</v>
      </c>
      <c r="B108" t="s">
        <v>18</v>
      </c>
      <c r="C108" t="s">
        <v>17</v>
      </c>
      <c r="D108" t="s">
        <v>19</v>
      </c>
    </row>
    <row r="109" spans="1:4" x14ac:dyDescent="0.3">
      <c r="A109">
        <v>772</v>
      </c>
      <c r="B109" t="s">
        <v>27</v>
      </c>
      <c r="C109" t="s">
        <v>14</v>
      </c>
      <c r="D109" t="s">
        <v>19</v>
      </c>
    </row>
    <row r="110" spans="1:4" x14ac:dyDescent="0.3">
      <c r="A110">
        <v>773</v>
      </c>
      <c r="B110" t="s">
        <v>25</v>
      </c>
      <c r="C110" t="s">
        <v>24</v>
      </c>
      <c r="D110" t="s">
        <v>19</v>
      </c>
    </row>
    <row r="111" spans="1:4" x14ac:dyDescent="0.3">
      <c r="A111">
        <v>774</v>
      </c>
      <c r="B111" t="s">
        <v>32</v>
      </c>
      <c r="C111" t="s">
        <v>14</v>
      </c>
      <c r="D111" t="s">
        <v>19</v>
      </c>
    </row>
    <row r="112" spans="1:4" x14ac:dyDescent="0.3">
      <c r="A112">
        <v>775</v>
      </c>
      <c r="B112" t="s">
        <v>38</v>
      </c>
      <c r="C112" t="s">
        <v>17</v>
      </c>
      <c r="D112" t="s">
        <v>15</v>
      </c>
    </row>
    <row r="113" spans="1:4" x14ac:dyDescent="0.3">
      <c r="A113">
        <v>781</v>
      </c>
      <c r="B113" t="s">
        <v>32</v>
      </c>
      <c r="C113" t="s">
        <v>14</v>
      </c>
      <c r="D113" t="s">
        <v>19</v>
      </c>
    </row>
    <row r="114" spans="1:4" x14ac:dyDescent="0.3">
      <c r="A114">
        <v>786</v>
      </c>
      <c r="B114" t="s">
        <v>27</v>
      </c>
      <c r="C114" t="s">
        <v>14</v>
      </c>
      <c r="D114" t="s">
        <v>19</v>
      </c>
    </row>
    <row r="115" spans="1:4" x14ac:dyDescent="0.3">
      <c r="A115">
        <v>801</v>
      </c>
      <c r="B115" t="s">
        <v>34</v>
      </c>
      <c r="C115" t="s">
        <v>17</v>
      </c>
      <c r="D115" t="s">
        <v>15</v>
      </c>
    </row>
    <row r="116" spans="1:4" x14ac:dyDescent="0.3">
      <c r="A116">
        <v>805</v>
      </c>
      <c r="B116" t="s">
        <v>18</v>
      </c>
      <c r="C116" t="s">
        <v>17</v>
      </c>
      <c r="D116" t="s">
        <v>19</v>
      </c>
    </row>
    <row r="117" spans="1:4" x14ac:dyDescent="0.3">
      <c r="A117">
        <v>806</v>
      </c>
      <c r="B117" t="s">
        <v>20</v>
      </c>
      <c r="C117" t="s">
        <v>21</v>
      </c>
      <c r="D117" t="s">
        <v>19</v>
      </c>
    </row>
    <row r="118" spans="1:4" x14ac:dyDescent="0.3">
      <c r="A118">
        <v>813</v>
      </c>
      <c r="B118" t="s">
        <v>27</v>
      </c>
      <c r="C118" t="s">
        <v>14</v>
      </c>
      <c r="D118" t="s">
        <v>19</v>
      </c>
    </row>
    <row r="119" spans="1:4" x14ac:dyDescent="0.3">
      <c r="A119">
        <v>815</v>
      </c>
      <c r="B119" t="s">
        <v>25</v>
      </c>
      <c r="C119" t="s">
        <v>24</v>
      </c>
      <c r="D119" t="s">
        <v>19</v>
      </c>
    </row>
    <row r="120" spans="1:4" x14ac:dyDescent="0.3">
      <c r="A120">
        <v>816</v>
      </c>
      <c r="B120" t="s">
        <v>30</v>
      </c>
      <c r="C120" t="s">
        <v>24</v>
      </c>
      <c r="D120" t="s">
        <v>15</v>
      </c>
    </row>
    <row r="121" spans="1:4" x14ac:dyDescent="0.3">
      <c r="A121">
        <v>817</v>
      </c>
      <c r="B121" t="s">
        <v>20</v>
      </c>
      <c r="C121" t="s">
        <v>21</v>
      </c>
      <c r="D121" t="s">
        <v>19</v>
      </c>
    </row>
    <row r="122" spans="1:4" x14ac:dyDescent="0.3">
      <c r="A122">
        <v>818</v>
      </c>
      <c r="B122" t="s">
        <v>18</v>
      </c>
      <c r="C122" t="s">
        <v>17</v>
      </c>
      <c r="D122" t="s">
        <v>19</v>
      </c>
    </row>
    <row r="123" spans="1:4" x14ac:dyDescent="0.3">
      <c r="A123">
        <v>830</v>
      </c>
      <c r="B123" t="s">
        <v>20</v>
      </c>
      <c r="C123" t="s">
        <v>21</v>
      </c>
      <c r="D123" t="s">
        <v>19</v>
      </c>
    </row>
    <row r="124" spans="1:4" x14ac:dyDescent="0.3">
      <c r="A124">
        <v>831</v>
      </c>
      <c r="B124" t="s">
        <v>18</v>
      </c>
      <c r="C124" t="s">
        <v>17</v>
      </c>
      <c r="D124" t="s">
        <v>19</v>
      </c>
    </row>
    <row r="125" spans="1:4" x14ac:dyDescent="0.3">
      <c r="A125">
        <v>832</v>
      </c>
      <c r="B125" t="s">
        <v>20</v>
      </c>
      <c r="C125" t="s">
        <v>21</v>
      </c>
      <c r="D125" t="s">
        <v>19</v>
      </c>
    </row>
    <row r="126" spans="1:4" x14ac:dyDescent="0.3">
      <c r="A126">
        <v>845</v>
      </c>
      <c r="B126" t="s">
        <v>22</v>
      </c>
      <c r="C126" t="s">
        <v>14</v>
      </c>
      <c r="D126" t="s">
        <v>19</v>
      </c>
    </row>
    <row r="127" spans="1:4" x14ac:dyDescent="0.3">
      <c r="A127">
        <v>847</v>
      </c>
      <c r="B127" t="s">
        <v>25</v>
      </c>
      <c r="C127" t="s">
        <v>24</v>
      </c>
      <c r="D127" t="s">
        <v>19</v>
      </c>
    </row>
    <row r="128" spans="1:4" x14ac:dyDescent="0.3">
      <c r="A128">
        <v>850</v>
      </c>
      <c r="B128" t="s">
        <v>27</v>
      </c>
      <c r="C128" t="s">
        <v>14</v>
      </c>
      <c r="D128" t="s">
        <v>19</v>
      </c>
    </row>
    <row r="129" spans="1:4" x14ac:dyDescent="0.3">
      <c r="A129">
        <v>857</v>
      </c>
      <c r="B129" t="s">
        <v>32</v>
      </c>
      <c r="C129" t="s">
        <v>14</v>
      </c>
      <c r="D129" t="s">
        <v>19</v>
      </c>
    </row>
    <row r="130" spans="1:4" x14ac:dyDescent="0.3">
      <c r="A130">
        <v>858</v>
      </c>
      <c r="B130" t="s">
        <v>18</v>
      </c>
      <c r="C130" t="s">
        <v>17</v>
      </c>
      <c r="D130" t="s">
        <v>19</v>
      </c>
    </row>
    <row r="131" spans="1:4" x14ac:dyDescent="0.3">
      <c r="A131">
        <v>860</v>
      </c>
      <c r="B131" t="s">
        <v>13</v>
      </c>
      <c r="C131" t="s">
        <v>14</v>
      </c>
      <c r="D131" t="s">
        <v>15</v>
      </c>
    </row>
    <row r="132" spans="1:4" x14ac:dyDescent="0.3">
      <c r="A132">
        <v>863</v>
      </c>
      <c r="B132" t="s">
        <v>27</v>
      </c>
      <c r="C132" t="s">
        <v>14</v>
      </c>
      <c r="D132" t="s">
        <v>19</v>
      </c>
    </row>
    <row r="133" spans="1:4" x14ac:dyDescent="0.3">
      <c r="A133">
        <v>903</v>
      </c>
      <c r="B133" t="s">
        <v>20</v>
      </c>
      <c r="C133" t="s">
        <v>21</v>
      </c>
      <c r="D133" t="s">
        <v>19</v>
      </c>
    </row>
    <row r="134" spans="1:4" x14ac:dyDescent="0.3">
      <c r="A134">
        <v>904</v>
      </c>
      <c r="B134" t="s">
        <v>27</v>
      </c>
      <c r="C134" t="s">
        <v>14</v>
      </c>
      <c r="D134" t="s">
        <v>19</v>
      </c>
    </row>
    <row r="135" spans="1:4" x14ac:dyDescent="0.3">
      <c r="A135">
        <v>909</v>
      </c>
      <c r="B135" t="s">
        <v>18</v>
      </c>
      <c r="C135" t="s">
        <v>17</v>
      </c>
      <c r="D135" t="s">
        <v>19</v>
      </c>
    </row>
    <row r="136" spans="1:4" x14ac:dyDescent="0.3">
      <c r="A136">
        <v>914</v>
      </c>
      <c r="B136" t="s">
        <v>22</v>
      </c>
      <c r="C136" t="s">
        <v>14</v>
      </c>
      <c r="D136" t="s">
        <v>19</v>
      </c>
    </row>
    <row r="137" spans="1:4" x14ac:dyDescent="0.3">
      <c r="A137">
        <v>915</v>
      </c>
      <c r="B137" t="s">
        <v>20</v>
      </c>
      <c r="C137" t="s">
        <v>21</v>
      </c>
      <c r="D137" t="s">
        <v>19</v>
      </c>
    </row>
    <row r="138" spans="1:4" x14ac:dyDescent="0.3">
      <c r="A138">
        <v>916</v>
      </c>
      <c r="B138" t="s">
        <v>18</v>
      </c>
      <c r="C138" t="s">
        <v>17</v>
      </c>
      <c r="D138" t="s">
        <v>19</v>
      </c>
    </row>
    <row r="139" spans="1:4" x14ac:dyDescent="0.3">
      <c r="A139">
        <v>917</v>
      </c>
      <c r="B139" t="s">
        <v>22</v>
      </c>
      <c r="C139" t="s">
        <v>14</v>
      </c>
      <c r="D139" t="s">
        <v>19</v>
      </c>
    </row>
    <row r="140" spans="1:4" x14ac:dyDescent="0.3">
      <c r="A140">
        <v>918</v>
      </c>
      <c r="B140" t="s">
        <v>33</v>
      </c>
      <c r="C140" t="s">
        <v>21</v>
      </c>
      <c r="D140" t="s">
        <v>15</v>
      </c>
    </row>
    <row r="141" spans="1:4" x14ac:dyDescent="0.3">
      <c r="A141">
        <v>920</v>
      </c>
      <c r="B141" t="s">
        <v>28</v>
      </c>
      <c r="C141" t="s">
        <v>24</v>
      </c>
      <c r="D141" t="s">
        <v>15</v>
      </c>
    </row>
    <row r="142" spans="1:4" x14ac:dyDescent="0.3">
      <c r="A142">
        <v>925</v>
      </c>
      <c r="B142" t="s">
        <v>18</v>
      </c>
      <c r="C142" t="s">
        <v>17</v>
      </c>
      <c r="D142" t="s">
        <v>19</v>
      </c>
    </row>
    <row r="143" spans="1:4" x14ac:dyDescent="0.3">
      <c r="A143">
        <v>936</v>
      </c>
      <c r="B143" t="s">
        <v>20</v>
      </c>
      <c r="C143" t="s">
        <v>21</v>
      </c>
      <c r="D143" t="s">
        <v>19</v>
      </c>
    </row>
    <row r="144" spans="1:4" x14ac:dyDescent="0.3">
      <c r="A144">
        <v>937</v>
      </c>
      <c r="B144" t="s">
        <v>23</v>
      </c>
      <c r="C144" t="s">
        <v>24</v>
      </c>
      <c r="D144" t="s">
        <v>19</v>
      </c>
    </row>
    <row r="145" spans="1:4" x14ac:dyDescent="0.3">
      <c r="A145">
        <v>940</v>
      </c>
      <c r="B145" t="s">
        <v>20</v>
      </c>
      <c r="C145" t="s">
        <v>21</v>
      </c>
      <c r="D145" t="s">
        <v>19</v>
      </c>
    </row>
    <row r="146" spans="1:4" x14ac:dyDescent="0.3">
      <c r="A146">
        <v>941</v>
      </c>
      <c r="B146" t="s">
        <v>27</v>
      </c>
      <c r="C146" t="s">
        <v>14</v>
      </c>
      <c r="D146" t="s">
        <v>19</v>
      </c>
    </row>
    <row r="147" spans="1:4" x14ac:dyDescent="0.3">
      <c r="A147">
        <v>949</v>
      </c>
      <c r="B147" t="s">
        <v>18</v>
      </c>
      <c r="C147" t="s">
        <v>17</v>
      </c>
      <c r="D147" t="s">
        <v>19</v>
      </c>
    </row>
    <row r="148" spans="1:4" x14ac:dyDescent="0.3">
      <c r="A148">
        <v>951</v>
      </c>
      <c r="B148" t="s">
        <v>18</v>
      </c>
      <c r="C148" t="s">
        <v>17</v>
      </c>
      <c r="D148" t="s">
        <v>19</v>
      </c>
    </row>
    <row r="149" spans="1:4" x14ac:dyDescent="0.3">
      <c r="A149">
        <v>954</v>
      </c>
      <c r="B149" t="s">
        <v>27</v>
      </c>
      <c r="C149" t="s">
        <v>14</v>
      </c>
      <c r="D149" t="s">
        <v>19</v>
      </c>
    </row>
    <row r="150" spans="1:4" x14ac:dyDescent="0.3">
      <c r="A150">
        <v>956</v>
      </c>
      <c r="B150" t="s">
        <v>20</v>
      </c>
      <c r="C150" t="s">
        <v>21</v>
      </c>
      <c r="D150" t="s">
        <v>19</v>
      </c>
    </row>
    <row r="151" spans="1:4" x14ac:dyDescent="0.3">
      <c r="A151">
        <v>959</v>
      </c>
      <c r="B151" t="s">
        <v>13</v>
      </c>
      <c r="C151" t="s">
        <v>14</v>
      </c>
      <c r="D151" t="s">
        <v>15</v>
      </c>
    </row>
    <row r="152" spans="1:4" x14ac:dyDescent="0.3">
      <c r="A152">
        <v>970</v>
      </c>
      <c r="B152" t="s">
        <v>29</v>
      </c>
      <c r="C152" t="s">
        <v>24</v>
      </c>
      <c r="D152" t="s">
        <v>19</v>
      </c>
    </row>
    <row r="153" spans="1:4" x14ac:dyDescent="0.3">
      <c r="A153">
        <v>971</v>
      </c>
      <c r="B153" t="s">
        <v>35</v>
      </c>
      <c r="C153" t="s">
        <v>17</v>
      </c>
      <c r="D153" t="s">
        <v>15</v>
      </c>
    </row>
    <row r="154" spans="1:4" x14ac:dyDescent="0.3">
      <c r="A154">
        <v>972</v>
      </c>
      <c r="B154" t="s">
        <v>20</v>
      </c>
      <c r="C154" t="s">
        <v>21</v>
      </c>
      <c r="D154" t="s">
        <v>19</v>
      </c>
    </row>
    <row r="155" spans="1:4" x14ac:dyDescent="0.3">
      <c r="A155">
        <v>978</v>
      </c>
      <c r="B155" t="s">
        <v>32</v>
      </c>
      <c r="C155" t="s">
        <v>14</v>
      </c>
      <c r="D155" t="s">
        <v>19</v>
      </c>
    </row>
    <row r="156" spans="1:4" x14ac:dyDescent="0.3">
      <c r="A156">
        <v>979</v>
      </c>
      <c r="B156" t="s">
        <v>20</v>
      </c>
      <c r="C156" t="s">
        <v>21</v>
      </c>
      <c r="D156" t="s">
        <v>19</v>
      </c>
    </row>
    <row r="157" spans="1:4" x14ac:dyDescent="0.3">
      <c r="A157">
        <v>985</v>
      </c>
      <c r="B157" t="s">
        <v>26</v>
      </c>
      <c r="C157" t="s">
        <v>21</v>
      </c>
      <c r="D157" t="s">
        <v>15</v>
      </c>
    </row>
  </sheetData>
  <autoFilter ref="A1:D1" xr:uid="{F5D85243-C9C6-402A-A662-A3A2B24B184C}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H11" sqref="H11"/>
    </sheetView>
  </sheetViews>
  <sheetFormatPr defaultRowHeight="13.5" x14ac:dyDescent="0.3"/>
  <cols>
    <col min="1" max="1" width="12" bestFit="1" customWidth="1"/>
    <col min="2" max="2" width="15.61328125" bestFit="1" customWidth="1"/>
    <col min="3" max="3" width="16.69140625" customWidth="1"/>
  </cols>
  <sheetData>
    <row r="1" spans="1:4" x14ac:dyDescent="0.3">
      <c r="A1" t="s">
        <v>9</v>
      </c>
      <c r="B1" t="s">
        <v>40</v>
      </c>
      <c r="C1" t="s">
        <v>39</v>
      </c>
      <c r="D1" t="s">
        <v>41</v>
      </c>
    </row>
    <row r="2" spans="1:4" x14ac:dyDescent="0.3">
      <c r="A2">
        <v>1</v>
      </c>
      <c r="B2" t="s">
        <v>43</v>
      </c>
      <c r="C2" t="s">
        <v>42</v>
      </c>
      <c r="D2" t="s">
        <v>44</v>
      </c>
    </row>
    <row r="3" spans="1:4" x14ac:dyDescent="0.3">
      <c r="A3">
        <v>2</v>
      </c>
      <c r="B3" t="s">
        <v>45</v>
      </c>
      <c r="C3" t="s">
        <v>42</v>
      </c>
      <c r="D3" t="s">
        <v>44</v>
      </c>
    </row>
    <row r="4" spans="1:4" x14ac:dyDescent="0.3">
      <c r="A4">
        <v>3</v>
      </c>
      <c r="B4" t="s">
        <v>46</v>
      </c>
      <c r="C4" t="s">
        <v>42</v>
      </c>
      <c r="D4" t="s">
        <v>47</v>
      </c>
    </row>
    <row r="5" spans="1:4" x14ac:dyDescent="0.3">
      <c r="A5">
        <v>4</v>
      </c>
      <c r="B5" t="s">
        <v>49</v>
      </c>
      <c r="C5" t="s">
        <v>48</v>
      </c>
      <c r="D5" t="s">
        <v>44</v>
      </c>
    </row>
    <row r="6" spans="1:4" x14ac:dyDescent="0.3">
      <c r="A6">
        <v>5</v>
      </c>
      <c r="B6" t="s">
        <v>50</v>
      </c>
      <c r="C6" t="s">
        <v>48</v>
      </c>
      <c r="D6" t="s">
        <v>44</v>
      </c>
    </row>
    <row r="7" spans="1:4" x14ac:dyDescent="0.3">
      <c r="A7">
        <v>6</v>
      </c>
      <c r="B7" t="s">
        <v>51</v>
      </c>
      <c r="C7" t="s">
        <v>48</v>
      </c>
      <c r="D7" t="s">
        <v>47</v>
      </c>
    </row>
    <row r="8" spans="1:4" x14ac:dyDescent="0.3">
      <c r="A8">
        <v>7</v>
      </c>
      <c r="B8" t="s">
        <v>52</v>
      </c>
      <c r="C8" t="s">
        <v>48</v>
      </c>
      <c r="D8" t="s">
        <v>44</v>
      </c>
    </row>
    <row r="9" spans="1:4" x14ac:dyDescent="0.3">
      <c r="A9">
        <v>8</v>
      </c>
      <c r="B9" t="s">
        <v>54</v>
      </c>
      <c r="C9" t="s">
        <v>53</v>
      </c>
      <c r="D9" t="s">
        <v>47</v>
      </c>
    </row>
    <row r="10" spans="1:4" x14ac:dyDescent="0.3">
      <c r="A10">
        <v>9</v>
      </c>
      <c r="B10" t="s">
        <v>55</v>
      </c>
      <c r="C10" t="s">
        <v>53</v>
      </c>
      <c r="D10" t="s">
        <v>47</v>
      </c>
    </row>
    <row r="11" spans="1:4" x14ac:dyDescent="0.3">
      <c r="A11">
        <v>10</v>
      </c>
      <c r="B11" t="s">
        <v>56</v>
      </c>
      <c r="C11" t="s">
        <v>53</v>
      </c>
      <c r="D11" t="s">
        <v>47</v>
      </c>
    </row>
    <row r="12" spans="1:4" x14ac:dyDescent="0.3">
      <c r="A12">
        <v>11</v>
      </c>
      <c r="B12" t="s">
        <v>58</v>
      </c>
      <c r="C12" t="s">
        <v>57</v>
      </c>
      <c r="D12" t="s">
        <v>44</v>
      </c>
    </row>
    <row r="13" spans="1:4" x14ac:dyDescent="0.3">
      <c r="A13">
        <v>12</v>
      </c>
      <c r="B13" t="s">
        <v>59</v>
      </c>
      <c r="C13" t="s">
        <v>57</v>
      </c>
      <c r="D13" t="s">
        <v>44</v>
      </c>
    </row>
    <row r="14" spans="1:4" x14ac:dyDescent="0.3">
      <c r="A14">
        <v>13</v>
      </c>
      <c r="B14" t="s">
        <v>60</v>
      </c>
      <c r="C14" t="s">
        <v>57</v>
      </c>
      <c r="D14" t="s">
        <v>44</v>
      </c>
    </row>
  </sheetData>
  <autoFilter ref="A1:D1" xr:uid="{447C1FA9-DB71-492C-9687-396A013EFC8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Total sales by product name</vt:lpstr>
      <vt:lpstr>Maketwise profit %</vt:lpstr>
      <vt:lpstr>Statewise total profit</vt:lpstr>
      <vt:lpstr>Marketingwise total profit</vt:lpstr>
      <vt:lpstr>producttype wise total sales</vt:lpstr>
      <vt:lpstr>markettype cogs</vt:lpstr>
      <vt:lpstr>Monthly Sales Line chart</vt:lpstr>
      <vt:lpstr>Monthly avg profit line chart</vt:lpstr>
      <vt:lpstr>mon,yearly avg inventory</vt:lpstr>
      <vt:lpstr>Sheet1</vt:lpstr>
      <vt:lpstr>Sheet14</vt:lpstr>
      <vt:lpstr>Quantity Data 1</vt:lpstr>
      <vt:lpstr>Quantity Data 2</vt:lpstr>
      <vt:lpstr>Consolidate</vt:lpstr>
      <vt:lpstr>Sheet18</vt:lpstr>
      <vt:lpstr>Descriptive</vt:lpstr>
      <vt:lpstr>Predictive(Linear Reg output)</vt:lpstr>
      <vt:lpstr>Predictive(Linear Regression)</vt:lpstr>
      <vt:lpstr>factTable</vt:lpstr>
      <vt:lpstr>Sheet2</vt:lpstr>
      <vt:lpstr>Sheet24</vt:lpstr>
      <vt:lpstr>Multiple regression</vt:lpstr>
      <vt:lpstr>Linear regression profit_sales</vt:lpstr>
      <vt:lpstr>Sheet27</vt:lpstr>
      <vt:lpstr>Sheet22</vt:lpstr>
      <vt:lpstr>Sheet3</vt:lpstr>
      <vt:lpstr>Survey Rating</vt:lpstr>
      <vt:lpstr>Sheet4</vt:lpstr>
      <vt:lpstr>Location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Praveer Pratap</cp:lastModifiedBy>
  <dcterms:created xsi:type="dcterms:W3CDTF">2015-11-05T22:42:54Z</dcterms:created>
  <dcterms:modified xsi:type="dcterms:W3CDTF">2023-11-07T11:04:02Z</dcterms:modified>
</cp:coreProperties>
</file>