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30" yWindow="0" windowWidth="8490" windowHeight="7290" tabRatio="792"/>
  </bookViews>
  <sheets>
    <sheet name="Summary-1" sheetId="5" r:id="rId1"/>
    <sheet name="Proposed expense" sheetId="4" r:id="rId2"/>
    <sheet name="Salary" sheetId="9" r:id="rId3"/>
    <sheet name="Budget" sheetId="6" r:id="rId4"/>
  </sheets>
  <definedNames>
    <definedName name="_xlnm.Print_Area" localSheetId="3">Budget!$A$1:$N$40</definedName>
    <definedName name="_xlnm.Print_Area" localSheetId="0">'Summary-1'!$A$1:$O$30</definedName>
  </definedNames>
  <calcPr calcId="124519"/>
</workbook>
</file>

<file path=xl/calcChain.xml><?xml version="1.0" encoding="utf-8"?>
<calcChain xmlns="http://schemas.openxmlformats.org/spreadsheetml/2006/main">
  <c r="N26" i="6"/>
  <c r="N25"/>
  <c r="M26"/>
  <c r="F23" i="4"/>
  <c r="I16"/>
  <c r="G14" i="5" s="1"/>
  <c r="J16" i="4"/>
  <c r="H14" i="5" s="1"/>
  <c r="K16" i="4"/>
  <c r="I14" i="5" s="1"/>
  <c r="L16" i="4"/>
  <c r="M16"/>
  <c r="K33" i="6" s="1"/>
  <c r="N16" i="4"/>
  <c r="L14" i="5" s="1"/>
  <c r="O16" i="4"/>
  <c r="M14" i="5" s="1"/>
  <c r="F16" i="4"/>
  <c r="D14" i="5" s="1"/>
  <c r="G16" i="4"/>
  <c r="E33" i="6" s="1"/>
  <c r="H16" i="4"/>
  <c r="D16"/>
  <c r="B33" i="6" s="1"/>
  <c r="E16" i="4"/>
  <c r="P11"/>
  <c r="P12"/>
  <c r="P13"/>
  <c r="P14"/>
  <c r="P15"/>
  <c r="P10"/>
  <c r="P9"/>
  <c r="M6" i="6"/>
  <c r="L6"/>
  <c r="L19" s="1"/>
  <c r="K6"/>
  <c r="J6"/>
  <c r="J19" s="1"/>
  <c r="I6"/>
  <c r="H6"/>
  <c r="G6"/>
  <c r="G19" s="1"/>
  <c r="F6"/>
  <c r="E6"/>
  <c r="F12" i="9"/>
  <c r="D6" i="6"/>
  <c r="D19" s="1"/>
  <c r="C6"/>
  <c r="B6"/>
  <c r="G6" i="9"/>
  <c r="G7"/>
  <c r="G8"/>
  <c r="G9"/>
  <c r="G10"/>
  <c r="E6"/>
  <c r="F6" s="1"/>
  <c r="E7"/>
  <c r="F7" s="1"/>
  <c r="E8"/>
  <c r="F8" s="1"/>
  <c r="E9"/>
  <c r="F9" s="1"/>
  <c r="E10"/>
  <c r="E5"/>
  <c r="F5" s="1"/>
  <c r="G5" s="1"/>
  <c r="N13" i="6"/>
  <c r="N14"/>
  <c r="N15"/>
  <c r="N16"/>
  <c r="E26"/>
  <c r="F26"/>
  <c r="F9" i="5" s="1"/>
  <c r="G26" i="6"/>
  <c r="G9" i="5" s="1"/>
  <c r="H26" i="6"/>
  <c r="H9" i="5" s="1"/>
  <c r="I26" i="6"/>
  <c r="J26"/>
  <c r="J9" i="5" s="1"/>
  <c r="K26" i="6"/>
  <c r="L26"/>
  <c r="L9" i="5" s="1"/>
  <c r="D26" i="6"/>
  <c r="C26"/>
  <c r="C9" i="5" s="1"/>
  <c r="B26" i="6"/>
  <c r="B9" i="5" s="1"/>
  <c r="N24" i="6"/>
  <c r="N8"/>
  <c r="P3" i="4"/>
  <c r="J33" i="6"/>
  <c r="F14" i="5"/>
  <c r="C14"/>
  <c r="P8" i="4"/>
  <c r="N22" i="6"/>
  <c r="P6" i="4"/>
  <c r="M9" i="5"/>
  <c r="K9"/>
  <c r="I9"/>
  <c r="E9"/>
  <c r="D9"/>
  <c r="M19" i="6"/>
  <c r="M28" s="1"/>
  <c r="K19"/>
  <c r="K28" s="1"/>
  <c r="I19"/>
  <c r="H19"/>
  <c r="F19"/>
  <c r="E19"/>
  <c r="E28" s="1"/>
  <c r="C19"/>
  <c r="D12" i="9"/>
  <c r="N7" i="6"/>
  <c r="N18"/>
  <c r="N9"/>
  <c r="N10"/>
  <c r="N11"/>
  <c r="N23"/>
  <c r="D28" l="1"/>
  <c r="G28"/>
  <c r="I33"/>
  <c r="P16" i="4"/>
  <c r="F10" i="9"/>
  <c r="G12"/>
  <c r="B19" i="6" s="1"/>
  <c r="E12" i="9"/>
  <c r="H28" i="6"/>
  <c r="J28"/>
  <c r="L28"/>
  <c r="K8" i="5"/>
  <c r="K11" s="1"/>
  <c r="F28" i="6"/>
  <c r="C28"/>
  <c r="I28"/>
  <c r="G8" i="5"/>
  <c r="G11" s="1"/>
  <c r="C8"/>
  <c r="C11" s="1"/>
  <c r="H8"/>
  <c r="H11" s="1"/>
  <c r="E8"/>
  <c r="E11" s="1"/>
  <c r="D8"/>
  <c r="D11" s="1"/>
  <c r="L8"/>
  <c r="L11" s="1"/>
  <c r="M8"/>
  <c r="M11" s="1"/>
  <c r="F8"/>
  <c r="F11" s="1"/>
  <c r="J8"/>
  <c r="J11" s="1"/>
  <c r="I8"/>
  <c r="I11" s="1"/>
  <c r="N9"/>
  <c r="L33" i="6"/>
  <c r="D33"/>
  <c r="F33"/>
  <c r="M33"/>
  <c r="K14" i="5"/>
  <c r="J14"/>
  <c r="H33" i="6"/>
  <c r="C33"/>
  <c r="N33" s="1"/>
  <c r="G33"/>
  <c r="E14" i="5"/>
  <c r="B14"/>
  <c r="N6" i="6" l="1"/>
  <c r="N19" s="1"/>
  <c r="N28" s="1"/>
  <c r="N14" i="5"/>
  <c r="B8"/>
  <c r="B28" i="6"/>
  <c r="N8" i="5" l="1"/>
  <c r="B11"/>
  <c r="N11" l="1"/>
</calcChain>
</file>

<file path=xl/comments1.xml><?xml version="1.0" encoding="utf-8"?>
<comments xmlns="http://schemas.openxmlformats.org/spreadsheetml/2006/main">
  <authors>
    <author>Windows User</author>
  </authors>
  <commentList>
    <comment ref="A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Annual renewal for one year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Annual renewal For One Year</t>
        </r>
      </text>
    </comment>
  </commentList>
</comments>
</file>

<file path=xl/sharedStrings.xml><?xml version="1.0" encoding="utf-8"?>
<sst xmlns="http://schemas.openxmlformats.org/spreadsheetml/2006/main" count="76" uniqueCount="71">
  <si>
    <t>Total</t>
  </si>
  <si>
    <t xml:space="preserve">Total </t>
  </si>
  <si>
    <t>Salaries( CTC)</t>
  </si>
  <si>
    <t xml:space="preserve">      Proposed Capital Expense  </t>
  </si>
  <si>
    <t>EXPENSE</t>
  </si>
  <si>
    <t>YTD</t>
  </si>
  <si>
    <t>EXPENSES</t>
  </si>
  <si>
    <t>Actual Expense</t>
  </si>
  <si>
    <t>Notional Expense</t>
  </si>
  <si>
    <t>Total Expense-B</t>
  </si>
  <si>
    <t xml:space="preserve">Actual Expense </t>
  </si>
  <si>
    <t>Total Expense - B</t>
  </si>
  <si>
    <t>Position of Member</t>
  </si>
  <si>
    <t>Capital Expense =D</t>
  </si>
  <si>
    <t>Name</t>
  </si>
  <si>
    <t>All figures are in INR</t>
  </si>
  <si>
    <t>S.no</t>
  </si>
  <si>
    <t>Annual</t>
  </si>
  <si>
    <t>Percentage</t>
  </si>
  <si>
    <t>conveynce Exp</t>
  </si>
  <si>
    <t>Cellphone(including the data card):Data card is utilised as the backup for the connectivity in case of crisis.ie when the leased line is down or not working.</t>
  </si>
  <si>
    <t>TOTAL</t>
  </si>
  <si>
    <t>Capital purchase of One Layer 3 &amp; Three layer 2 Switches</t>
  </si>
  <si>
    <t>GM</t>
  </si>
  <si>
    <t>Cellular Phone Expense</t>
  </si>
  <si>
    <t>As on 1st March 2012</t>
  </si>
  <si>
    <t>Currently Bandwidth is 15Mbps (1:2), wiil upgrade  on requirement. However we have projected in this budget from May -12 Onwards</t>
  </si>
  <si>
    <t>Hitesh Khanna</t>
  </si>
  <si>
    <t>Pravesh Yadav</t>
  </si>
  <si>
    <t>Rahul Kumar</t>
  </si>
  <si>
    <t>Yogesh Kumar</t>
  </si>
  <si>
    <t>Devvrat Pandy</t>
  </si>
  <si>
    <t>Babu Anand</t>
  </si>
  <si>
    <t>Desktop Support Engineer</t>
  </si>
  <si>
    <t>Tech Lead</t>
  </si>
  <si>
    <t>Manger IT</t>
  </si>
  <si>
    <t>Windows OS  License</t>
  </si>
  <si>
    <t xml:space="preserve">Quantity </t>
  </si>
  <si>
    <t>Windows Cal Licincse</t>
  </si>
  <si>
    <t>Bandwidth -30 MB(1:2) Spectranet</t>
  </si>
  <si>
    <t>Bandwidth -10 MB(1:2) Timble</t>
  </si>
  <si>
    <t>Email hosting At Gmail</t>
  </si>
  <si>
    <t>Macafee ANTIVIRUS Renewal (176 )</t>
  </si>
  <si>
    <t>Msoffice Renewal  (15 )</t>
  </si>
  <si>
    <t>Laptop  and other hardware repair</t>
  </si>
  <si>
    <t>Unity License</t>
  </si>
  <si>
    <t>Other Expanse</t>
  </si>
  <si>
    <t>Autodesk License</t>
  </si>
  <si>
    <t>Adobe License</t>
  </si>
  <si>
    <t>CCTV  AMC Renewal</t>
  </si>
  <si>
    <t>Biometrics System AMC Renewal</t>
  </si>
  <si>
    <t>Anti Virus Lcense for pending system</t>
  </si>
  <si>
    <t>Asset Panda Renewal</t>
  </si>
  <si>
    <t xml:space="preserve"> Apprisal 10%</t>
  </si>
  <si>
    <t xml:space="preserve">After Apprisal </t>
  </si>
  <si>
    <t xml:space="preserve"> Current</t>
  </si>
  <si>
    <t>Remuneration for IT Department</t>
  </si>
  <si>
    <t>Tape drive for external backup of Data</t>
  </si>
  <si>
    <t>Storage Nx3000  20 TB</t>
  </si>
  <si>
    <t xml:space="preserve">                                                                                  SUMMARY  -   IT -BUDGET FOR FINANCIAL YEAR 2018</t>
  </si>
  <si>
    <t>Proposed Capital Expense-D</t>
  </si>
  <si>
    <t>Internet Upgradation Fro 10 to 30</t>
  </si>
  <si>
    <t>.</t>
  </si>
  <si>
    <t>Storage SC4020 6tb HDD</t>
  </si>
  <si>
    <t xml:space="preserve">Mcafee Encrption software </t>
  </si>
  <si>
    <t>UPS AMC</t>
  </si>
  <si>
    <t>EMS Support Software Dameware</t>
  </si>
  <si>
    <t>Firewall Backup For HA</t>
  </si>
  <si>
    <t>Lahyer 3 Switch For HA</t>
  </si>
  <si>
    <t>IT-BUDGET FOR FINANCIAL YEAR 2018</t>
  </si>
  <si>
    <t>Office 365 License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</si>
</sst>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mmmm\-yy"/>
  </numFmts>
  <fonts count="27">
    <font>
      <sz val="10"/>
      <name val="Arial"/>
    </font>
    <font>
      <sz val="10"/>
      <name val="Arial"/>
    </font>
    <font>
      <b/>
      <sz val="10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u/>
      <sz val="14"/>
      <name val="Times New Roman"/>
      <family val="1"/>
    </font>
    <font>
      <b/>
      <u/>
      <sz val="12"/>
      <name val="Times New Roman"/>
      <family val="1"/>
    </font>
    <font>
      <b/>
      <sz val="14"/>
      <name val="Times New Roman"/>
      <family val="1"/>
    </font>
    <font>
      <i/>
      <sz val="8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b/>
      <u/>
      <sz val="12"/>
      <name val="Arial"/>
      <family val="2"/>
    </font>
    <font>
      <b/>
      <sz val="10"/>
      <name val="Times New Roman"/>
      <family val="1"/>
    </font>
    <font>
      <b/>
      <i/>
      <sz val="14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3"/>
      </left>
      <right/>
      <top/>
      <bottom style="hair">
        <color indexed="63"/>
      </bottom>
      <diagonal/>
    </border>
    <border>
      <left style="hair">
        <color indexed="63"/>
      </left>
      <right/>
      <top/>
      <bottom/>
      <diagonal/>
    </border>
    <border>
      <left style="hair">
        <color indexed="63"/>
      </left>
      <right/>
      <top style="hair">
        <color indexed="63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3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3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3"/>
      </bottom>
      <diagonal/>
    </border>
    <border>
      <left style="hair">
        <color indexed="63"/>
      </left>
      <right style="hair">
        <color indexed="63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3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4" fillId="0" borderId="0" xfId="0" applyFont="1" applyBorder="1"/>
    <xf numFmtId="0" fontId="4" fillId="0" borderId="0" xfId="0" applyFont="1"/>
    <xf numFmtId="0" fontId="7" fillId="0" borderId="0" xfId="0" applyFont="1" applyBorder="1"/>
    <xf numFmtId="0" fontId="0" fillId="0" borderId="2" xfId="0" applyBorder="1"/>
    <xf numFmtId="165" fontId="2" fillId="0" borderId="0" xfId="0" applyNumberFormat="1" applyFont="1"/>
    <xf numFmtId="3" fontId="6" fillId="0" borderId="3" xfId="0" applyNumberFormat="1" applyFont="1" applyFill="1" applyBorder="1" applyAlignment="1">
      <alignment horizontal="center"/>
    </xf>
    <xf numFmtId="0" fontId="0" fillId="0" borderId="0" xfId="0" applyFill="1"/>
    <xf numFmtId="165" fontId="2" fillId="0" borderId="5" xfId="0" applyNumberFormat="1" applyFont="1" applyFill="1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9" fillId="0" borderId="0" xfId="0" applyFont="1"/>
    <xf numFmtId="0" fontId="10" fillId="0" borderId="0" xfId="0" applyFont="1"/>
    <xf numFmtId="0" fontId="9" fillId="0" borderId="1" xfId="0" applyFont="1" applyBorder="1"/>
    <xf numFmtId="0" fontId="12" fillId="0" borderId="9" xfId="0" applyFont="1" applyBorder="1"/>
    <xf numFmtId="0" fontId="12" fillId="0" borderId="10" xfId="0" applyFont="1" applyBorder="1"/>
    <xf numFmtId="0" fontId="12" fillId="0" borderId="11" xfId="0" applyFont="1" applyBorder="1"/>
    <xf numFmtId="0" fontId="12" fillId="0" borderId="12" xfId="0" applyFont="1" applyBorder="1"/>
    <xf numFmtId="0" fontId="9" fillId="0" borderId="13" xfId="0" applyFont="1" applyBorder="1"/>
    <xf numFmtId="0" fontId="10" fillId="0" borderId="13" xfId="0" applyFont="1" applyBorder="1"/>
    <xf numFmtId="0" fontId="10" fillId="0" borderId="1" xfId="0" applyFont="1" applyBorder="1"/>
    <xf numFmtId="9" fontId="10" fillId="0" borderId="1" xfId="0" applyNumberFormat="1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13" fillId="0" borderId="4" xfId="0" applyFont="1" applyBorder="1"/>
    <xf numFmtId="3" fontId="12" fillId="0" borderId="11" xfId="0" applyNumberFormat="1" applyFont="1" applyBorder="1" applyAlignment="1">
      <alignment wrapText="1"/>
    </xf>
    <xf numFmtId="3" fontId="12" fillId="0" borderId="14" xfId="0" applyNumberFormat="1" applyFont="1" applyBorder="1"/>
    <xf numFmtId="3" fontId="12" fillId="0" borderId="9" xfId="0" applyNumberFormat="1" applyFont="1" applyBorder="1"/>
    <xf numFmtId="3" fontId="12" fillId="0" borderId="15" xfId="0" applyNumberFormat="1" applyFont="1" applyBorder="1"/>
    <xf numFmtId="3" fontId="10" fillId="0" borderId="1" xfId="0" applyNumberFormat="1" applyFont="1" applyBorder="1"/>
    <xf numFmtId="3" fontId="10" fillId="0" borderId="16" xfId="0" applyNumberFormat="1" applyFont="1" applyBorder="1"/>
    <xf numFmtId="3" fontId="13" fillId="0" borderId="4" xfId="0" applyNumberFormat="1" applyFont="1" applyBorder="1"/>
    <xf numFmtId="3" fontId="9" fillId="0" borderId="0" xfId="0" applyNumberFormat="1" applyFont="1"/>
    <xf numFmtId="0" fontId="15" fillId="0" borderId="0" xfId="0" applyFont="1"/>
    <xf numFmtId="0" fontId="14" fillId="0" borderId="0" xfId="0" applyFont="1" applyBorder="1"/>
    <xf numFmtId="0" fontId="0" fillId="0" borderId="13" xfId="0" applyBorder="1"/>
    <xf numFmtId="0" fontId="4" fillId="0" borderId="17" xfId="0" applyFont="1" applyBorder="1"/>
    <xf numFmtId="164" fontId="5" fillId="0" borderId="18" xfId="0" applyNumberFormat="1" applyFont="1" applyBorder="1" applyAlignment="1">
      <alignment horizontal="center"/>
    </xf>
    <xf numFmtId="0" fontId="7" fillId="0" borderId="0" xfId="0" applyFont="1"/>
    <xf numFmtId="0" fontId="7" fillId="0" borderId="19" xfId="0" applyFont="1" applyFill="1" applyBorder="1"/>
    <xf numFmtId="0" fontId="7" fillId="0" borderId="19" xfId="0" applyFont="1" applyBorder="1"/>
    <xf numFmtId="0" fontId="8" fillId="0" borderId="0" xfId="0" applyFont="1" applyFill="1" applyBorder="1"/>
    <xf numFmtId="3" fontId="6" fillId="0" borderId="21" xfId="0" applyNumberFormat="1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center"/>
    </xf>
    <xf numFmtId="0" fontId="18" fillId="0" borderId="0" xfId="0" applyFont="1" applyBorder="1"/>
    <xf numFmtId="164" fontId="6" fillId="0" borderId="0" xfId="0" applyNumberFormat="1" applyFont="1" applyFill="1" applyBorder="1"/>
    <xf numFmtId="3" fontId="6" fillId="0" borderId="21" xfId="0" applyNumberFormat="1" applyFont="1" applyFill="1" applyBorder="1"/>
    <xf numFmtId="164" fontId="6" fillId="0" borderId="11" xfId="0" applyNumberFormat="1" applyFont="1" applyFill="1" applyBorder="1" applyAlignment="1">
      <alignment horizontal="center"/>
    </xf>
    <xf numFmtId="164" fontId="6" fillId="0" borderId="3" xfId="0" applyNumberFormat="1" applyFont="1" applyFill="1" applyBorder="1" applyAlignment="1">
      <alignment horizontal="center"/>
    </xf>
    <xf numFmtId="3" fontId="6" fillId="0" borderId="10" xfId="0" applyNumberFormat="1" applyFont="1" applyFill="1" applyBorder="1" applyAlignment="1">
      <alignment horizontal="center"/>
    </xf>
    <xf numFmtId="3" fontId="16" fillId="0" borderId="4" xfId="0" applyNumberFormat="1" applyFont="1" applyFill="1" applyBorder="1" applyAlignment="1"/>
    <xf numFmtId="3" fontId="16" fillId="0" borderId="26" xfId="0" applyNumberFormat="1" applyFont="1" applyFill="1" applyBorder="1" applyAlignment="1"/>
    <xf numFmtId="164" fontId="16" fillId="0" borderId="4" xfId="0" applyNumberFormat="1" applyFont="1" applyFill="1" applyBorder="1" applyAlignment="1"/>
    <xf numFmtId="164" fontId="16" fillId="0" borderId="26" xfId="0" applyNumberFormat="1" applyFont="1" applyFill="1" applyBorder="1" applyAlignment="1"/>
    <xf numFmtId="0" fontId="17" fillId="0" borderId="24" xfId="0" applyFont="1" applyFill="1" applyBorder="1" applyAlignment="1"/>
    <xf numFmtId="0" fontId="17" fillId="0" borderId="26" xfId="0" applyFont="1" applyFill="1" applyBorder="1" applyAlignment="1"/>
    <xf numFmtId="0" fontId="4" fillId="0" borderId="0" xfId="0" applyFont="1" applyBorder="1" applyAlignment="1"/>
    <xf numFmtId="0" fontId="14" fillId="0" borderId="0" xfId="0" applyFont="1" applyBorder="1" applyAlignment="1"/>
    <xf numFmtId="0" fontId="0" fillId="0" borderId="0" xfId="0" applyBorder="1" applyAlignment="1"/>
    <xf numFmtId="0" fontId="0" fillId="0" borderId="0" xfId="0" applyAlignment="1"/>
    <xf numFmtId="0" fontId="2" fillId="0" borderId="4" xfId="0" applyFont="1" applyFill="1" applyBorder="1"/>
    <xf numFmtId="3" fontId="0" fillId="0" borderId="0" xfId="0" applyNumberFormat="1"/>
    <xf numFmtId="0" fontId="2" fillId="0" borderId="4" xfId="0" applyFont="1" applyBorder="1" applyAlignment="1">
      <alignment horizontal="center"/>
    </xf>
    <xf numFmtId="0" fontId="8" fillId="0" borderId="27" xfId="0" applyFont="1" applyBorder="1"/>
    <xf numFmtId="17" fontId="6" fillId="0" borderId="1" xfId="0" applyNumberFormat="1" applyFont="1" applyFill="1" applyBorder="1" applyAlignment="1">
      <alignment horizontal="center"/>
    </xf>
    <xf numFmtId="0" fontId="6" fillId="0" borderId="13" xfId="0" applyFont="1" applyBorder="1"/>
    <xf numFmtId="0" fontId="8" fillId="0" borderId="28" xfId="0" applyFont="1" applyBorder="1"/>
    <xf numFmtId="0" fontId="8" fillId="0" borderId="9" xfId="0" applyFont="1" applyBorder="1" applyAlignment="1">
      <alignment horizontal="center"/>
    </xf>
    <xf numFmtId="0" fontId="6" fillId="2" borderId="4" xfId="0" applyFont="1" applyFill="1" applyBorder="1"/>
    <xf numFmtId="0" fontId="8" fillId="0" borderId="1" xfId="0" applyFont="1" applyBorder="1" applyAlignment="1">
      <alignment horizontal="center"/>
    </xf>
    <xf numFmtId="0" fontId="6" fillId="0" borderId="12" xfId="0" applyFont="1" applyBorder="1"/>
    <xf numFmtId="3" fontId="8" fillId="0" borderId="1" xfId="0" applyNumberFormat="1" applyFont="1" applyBorder="1"/>
    <xf numFmtId="164" fontId="8" fillId="0" borderId="30" xfId="0" applyNumberFormat="1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164" fontId="8" fillId="0" borderId="29" xfId="0" applyNumberFormat="1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8" fillId="0" borderId="12" xfId="0" applyFont="1" applyBorder="1"/>
    <xf numFmtId="164" fontId="8" fillId="0" borderId="9" xfId="0" applyNumberFormat="1" applyFont="1" applyBorder="1"/>
    <xf numFmtId="164" fontId="8" fillId="0" borderId="30" xfId="0" applyNumberFormat="1" applyFont="1" applyBorder="1"/>
    <xf numFmtId="164" fontId="6" fillId="0" borderId="31" xfId="0" applyNumberFormat="1" applyFont="1" applyFill="1" applyBorder="1" applyAlignment="1">
      <alignment horizontal="center"/>
    </xf>
    <xf numFmtId="0" fontId="0" fillId="0" borderId="32" xfId="0" applyBorder="1"/>
    <xf numFmtId="164" fontId="5" fillId="0" borderId="33" xfId="0" applyNumberFormat="1" applyFont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7" fontId="6" fillId="0" borderId="32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164" fontId="8" fillId="0" borderId="35" xfId="0" applyNumberFormat="1" applyFont="1" applyBorder="1" applyAlignment="1">
      <alignment horizontal="center"/>
    </xf>
    <xf numFmtId="164" fontId="8" fillId="0" borderId="34" xfId="0" applyNumberFormat="1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164" fontId="8" fillId="0" borderId="2" xfId="0" applyNumberFormat="1" applyFont="1" applyBorder="1"/>
    <xf numFmtId="164" fontId="8" fillId="0" borderId="35" xfId="0" applyNumberFormat="1" applyFont="1" applyBorder="1"/>
    <xf numFmtId="0" fontId="0" fillId="0" borderId="25" xfId="0" applyBorder="1"/>
    <xf numFmtId="0" fontId="6" fillId="0" borderId="36" xfId="0" applyFont="1" applyBorder="1"/>
    <xf numFmtId="0" fontId="16" fillId="0" borderId="36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164" fontId="16" fillId="0" borderId="8" xfId="0" applyNumberFormat="1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164" fontId="16" fillId="0" borderId="4" xfId="0" applyNumberFormat="1" applyFont="1" applyFill="1" applyBorder="1" applyAlignment="1">
      <alignment horizontal="center"/>
    </xf>
    <xf numFmtId="164" fontId="16" fillId="0" borderId="26" xfId="0" applyNumberFormat="1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164" fontId="16" fillId="0" borderId="4" xfId="0" applyNumberFormat="1" applyFont="1" applyBorder="1"/>
    <xf numFmtId="0" fontId="16" fillId="0" borderId="36" xfId="0" applyFont="1" applyBorder="1"/>
    <xf numFmtId="0" fontId="16" fillId="0" borderId="25" xfId="0" applyFont="1" applyBorder="1"/>
    <xf numFmtId="164" fontId="5" fillId="0" borderId="37" xfId="0" applyNumberFormat="1" applyFont="1" applyBorder="1" applyAlignment="1">
      <alignment horizontal="center"/>
    </xf>
    <xf numFmtId="0" fontId="2" fillId="0" borderId="12" xfId="0" applyFont="1" applyBorder="1"/>
    <xf numFmtId="0" fontId="0" fillId="0" borderId="36" xfId="0" applyBorder="1"/>
    <xf numFmtId="0" fontId="2" fillId="0" borderId="0" xfId="0" applyFont="1"/>
    <xf numFmtId="3" fontId="2" fillId="4" borderId="38" xfId="0" applyNumberFormat="1" applyFont="1" applyFill="1" applyBorder="1" applyAlignment="1">
      <alignment horizontal="left"/>
    </xf>
    <xf numFmtId="0" fontId="2" fillId="0" borderId="19" xfId="0" applyFont="1" applyFill="1" applyBorder="1" applyAlignment="1">
      <alignment horizontal="center"/>
    </xf>
    <xf numFmtId="3" fontId="2" fillId="0" borderId="40" xfId="0" applyNumberFormat="1" applyFont="1" applyFill="1" applyBorder="1" applyAlignment="1">
      <alignment horizontal="center"/>
    </xf>
    <xf numFmtId="0" fontId="2" fillId="0" borderId="39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center" wrapText="1"/>
    </xf>
    <xf numFmtId="3" fontId="2" fillId="0" borderId="19" xfId="0" applyNumberFormat="1" applyFont="1" applyFill="1" applyBorder="1" applyAlignment="1">
      <alignment vertical="center" wrapText="1"/>
    </xf>
    <xf numFmtId="17" fontId="15" fillId="0" borderId="37" xfId="0" applyNumberFormat="1" applyFont="1" applyFill="1" applyBorder="1" applyAlignment="1">
      <alignment horizontal="center"/>
    </xf>
    <xf numFmtId="0" fontId="19" fillId="5" borderId="41" xfId="0" applyFont="1" applyFill="1" applyBorder="1" applyAlignment="1">
      <alignment horizontal="center"/>
    </xf>
    <xf numFmtId="0" fontId="19" fillId="5" borderId="42" xfId="0" applyFont="1" applyFill="1" applyBorder="1" applyAlignment="1">
      <alignment horizontal="center"/>
    </xf>
    <xf numFmtId="0" fontId="19" fillId="5" borderId="43" xfId="0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0" fontId="2" fillId="0" borderId="44" xfId="0" applyFont="1" applyFill="1" applyBorder="1" applyAlignment="1">
      <alignment vertical="center" wrapText="1"/>
    </xf>
    <xf numFmtId="164" fontId="6" fillId="0" borderId="45" xfId="0" applyNumberFormat="1" applyFont="1" applyFill="1" applyBorder="1"/>
    <xf numFmtId="164" fontId="16" fillId="0" borderId="5" xfId="0" applyNumberFormat="1" applyFont="1" applyFill="1" applyBorder="1" applyAlignment="1"/>
    <xf numFmtId="3" fontId="2" fillId="4" borderId="4" xfId="0" applyNumberFormat="1" applyFont="1" applyFill="1" applyBorder="1" applyAlignment="1">
      <alignment vertical="center" wrapText="1"/>
    </xf>
    <xf numFmtId="164" fontId="17" fillId="0" borderId="26" xfId="1" applyNumberFormat="1" applyFont="1" applyFill="1" applyBorder="1" applyAlignment="1"/>
    <xf numFmtId="0" fontId="2" fillId="4" borderId="4" xfId="0" applyFont="1" applyFill="1" applyBorder="1" applyAlignment="1">
      <alignment horizontal="center"/>
    </xf>
    <xf numFmtId="164" fontId="6" fillId="0" borderId="10" xfId="0" applyNumberFormat="1" applyFont="1" applyBorder="1"/>
    <xf numFmtId="0" fontId="6" fillId="0" borderId="0" xfId="0" applyFont="1" applyFill="1" applyBorder="1"/>
    <xf numFmtId="0" fontId="7" fillId="0" borderId="46" xfId="0" applyFont="1" applyFill="1" applyBorder="1" applyAlignment="1">
      <alignment horizontal="center"/>
    </xf>
    <xf numFmtId="0" fontId="3" fillId="0" borderId="46" xfId="0" applyFont="1" applyFill="1" applyBorder="1"/>
    <xf numFmtId="0" fontId="9" fillId="0" borderId="4" xfId="0" applyFont="1" applyBorder="1"/>
    <xf numFmtId="3" fontId="9" fillId="0" borderId="1" xfId="0" applyNumberFormat="1" applyFont="1" applyBorder="1"/>
    <xf numFmtId="3" fontId="9" fillId="0" borderId="16" xfId="0" applyNumberFormat="1" applyFont="1" applyBorder="1"/>
    <xf numFmtId="0" fontId="17" fillId="0" borderId="47" xfId="0" applyFont="1" applyFill="1" applyBorder="1" applyAlignment="1"/>
    <xf numFmtId="3" fontId="6" fillId="0" borderId="48" xfId="0" applyNumberFormat="1" applyFont="1" applyFill="1" applyBorder="1" applyAlignment="1">
      <alignment horizontal="right"/>
    </xf>
    <xf numFmtId="0" fontId="9" fillId="0" borderId="0" xfId="0" applyFont="1" applyBorder="1"/>
    <xf numFmtId="164" fontId="5" fillId="0" borderId="0" xfId="0" applyNumberFormat="1" applyFont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right"/>
    </xf>
    <xf numFmtId="0" fontId="2" fillId="0" borderId="37" xfId="0" applyFont="1" applyFill="1" applyBorder="1" applyAlignment="1">
      <alignment horizontal="center"/>
    </xf>
    <xf numFmtId="3" fontId="8" fillId="0" borderId="54" xfId="0" applyNumberFormat="1" applyFont="1" applyFill="1" applyBorder="1" applyAlignment="1">
      <alignment horizontal="left"/>
    </xf>
    <xf numFmtId="3" fontId="16" fillId="0" borderId="8" xfId="0" applyNumberFormat="1" applyFont="1" applyFill="1" applyBorder="1" applyAlignment="1"/>
    <xf numFmtId="0" fontId="7" fillId="0" borderId="8" xfId="0" applyFont="1" applyFill="1" applyBorder="1"/>
    <xf numFmtId="3" fontId="8" fillId="0" borderId="32" xfId="0" applyNumberFormat="1" applyFont="1" applyFill="1" applyBorder="1" applyAlignment="1">
      <alignment horizontal="left"/>
    </xf>
    <xf numFmtId="0" fontId="8" fillId="0" borderId="54" xfId="0" applyFont="1" applyFill="1" applyBorder="1" applyAlignment="1">
      <alignment horizontal="left"/>
    </xf>
    <xf numFmtId="0" fontId="7" fillId="0" borderId="1" xfId="0" applyFont="1" applyFill="1" applyBorder="1"/>
    <xf numFmtId="3" fontId="10" fillId="0" borderId="0" xfId="0" applyNumberFormat="1" applyFont="1" applyBorder="1"/>
    <xf numFmtId="3" fontId="9" fillId="0" borderId="0" xfId="0" applyNumberFormat="1" applyFont="1" applyBorder="1"/>
    <xf numFmtId="0" fontId="8" fillId="0" borderId="23" xfId="0" applyFont="1" applyFill="1" applyBorder="1" applyAlignment="1">
      <alignment horizontal="left"/>
    </xf>
    <xf numFmtId="3" fontId="8" fillId="0" borderId="54" xfId="0" applyNumberFormat="1" applyFont="1" applyFill="1" applyBorder="1" applyAlignment="1"/>
    <xf numFmtId="3" fontId="8" fillId="0" borderId="1" xfId="0" applyNumberFormat="1" applyFont="1" applyFill="1" applyBorder="1" applyAlignment="1"/>
    <xf numFmtId="3" fontId="8" fillId="0" borderId="32" xfId="0" applyNumberFormat="1" applyFont="1" applyFill="1" applyBorder="1" applyAlignme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7" fillId="0" borderId="1" xfId="0" applyFont="1" applyFill="1" applyBorder="1" applyAlignment="1">
      <alignment wrapText="1"/>
    </xf>
    <xf numFmtId="0" fontId="2" fillId="4" borderId="25" xfId="0" applyFont="1" applyFill="1" applyBorder="1" applyAlignment="1">
      <alignment horizontal="center"/>
    </xf>
    <xf numFmtId="3" fontId="16" fillId="0" borderId="50" xfId="0" applyNumberFormat="1" applyFont="1" applyFill="1" applyBorder="1" applyAlignment="1"/>
    <xf numFmtId="3" fontId="6" fillId="0" borderId="55" xfId="0" applyNumberFormat="1" applyFont="1" applyFill="1" applyBorder="1" applyAlignment="1">
      <alignment horizontal="center"/>
    </xf>
    <xf numFmtId="3" fontId="6" fillId="0" borderId="33" xfId="0" applyNumberFormat="1" applyFont="1" applyFill="1" applyBorder="1" applyAlignment="1">
      <alignment horizontal="center"/>
    </xf>
    <xf numFmtId="17" fontId="2" fillId="0" borderId="56" xfId="0" applyNumberFormat="1" applyFont="1" applyFill="1" applyBorder="1" applyAlignment="1">
      <alignment horizontal="center"/>
    </xf>
    <xf numFmtId="0" fontId="0" fillId="0" borderId="57" xfId="0" applyBorder="1"/>
    <xf numFmtId="0" fontId="0" fillId="0" borderId="58" xfId="0" applyBorder="1"/>
    <xf numFmtId="17" fontId="6" fillId="0" borderId="57" xfId="0" applyNumberFormat="1" applyFont="1" applyFill="1" applyBorder="1" applyAlignment="1">
      <alignment horizontal="center"/>
    </xf>
    <xf numFmtId="3" fontId="8" fillId="0" borderId="49" xfId="0" applyNumberFormat="1" applyFont="1" applyBorder="1"/>
    <xf numFmtId="0" fontId="8" fillId="0" borderId="57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164" fontId="8" fillId="0" borderId="58" xfId="0" applyNumberFormat="1" applyFont="1" applyBorder="1" applyAlignment="1">
      <alignment horizontal="center"/>
    </xf>
    <xf numFmtId="164" fontId="6" fillId="0" borderId="42" xfId="0" applyNumberFormat="1" applyFont="1" applyFill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4" fontId="8" fillId="0" borderId="57" xfId="0" applyNumberFormat="1" applyFont="1" applyBorder="1"/>
    <xf numFmtId="164" fontId="8" fillId="0" borderId="58" xfId="0" applyNumberFormat="1" applyFont="1" applyBorder="1"/>
    <xf numFmtId="164" fontId="5" fillId="0" borderId="31" xfId="0" applyNumberFormat="1" applyFont="1" applyBorder="1" applyAlignment="1">
      <alignment horizontal="center"/>
    </xf>
    <xf numFmtId="0" fontId="0" fillId="0" borderId="52" xfId="0" applyBorder="1"/>
    <xf numFmtId="3" fontId="12" fillId="0" borderId="3" xfId="0" applyNumberFormat="1" applyFont="1" applyBorder="1" applyAlignment="1">
      <alignment wrapText="1"/>
    </xf>
    <xf numFmtId="3" fontId="12" fillId="0" borderId="2" xfId="0" applyNumberFormat="1" applyFont="1" applyBorder="1"/>
    <xf numFmtId="3" fontId="10" fillId="0" borderId="32" xfId="0" applyNumberFormat="1" applyFont="1" applyBorder="1"/>
    <xf numFmtId="3" fontId="9" fillId="0" borderId="32" xfId="0" applyNumberFormat="1" applyFont="1" applyBorder="1"/>
    <xf numFmtId="165" fontId="2" fillId="3" borderId="5" xfId="0" applyNumberFormat="1" applyFont="1" applyFill="1" applyBorder="1" applyAlignment="1">
      <alignment horizontal="left"/>
    </xf>
    <xf numFmtId="17" fontId="2" fillId="0" borderId="1" xfId="0" applyNumberFormat="1" applyFont="1" applyFill="1" applyBorder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3" fontId="8" fillId="0" borderId="1" xfId="1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center"/>
    </xf>
    <xf numFmtId="0" fontId="2" fillId="0" borderId="62" xfId="0" applyFont="1" applyFill="1" applyBorder="1"/>
    <xf numFmtId="0" fontId="6" fillId="0" borderId="37" xfId="0" applyFont="1" applyFill="1" applyBorder="1"/>
    <xf numFmtId="17" fontId="2" fillId="0" borderId="54" xfId="0" applyNumberFormat="1" applyFont="1" applyFill="1" applyBorder="1" applyAlignment="1">
      <alignment horizontal="center"/>
    </xf>
    <xf numFmtId="3" fontId="8" fillId="0" borderId="54" xfId="1" applyNumberFormat="1" applyFont="1" applyFill="1" applyBorder="1" applyAlignment="1">
      <alignment horizontal="center"/>
    </xf>
    <xf numFmtId="3" fontId="8" fillId="0" borderId="54" xfId="0" applyNumberFormat="1" applyFont="1" applyFill="1" applyBorder="1" applyAlignment="1">
      <alignment horizontal="center"/>
    </xf>
    <xf numFmtId="0" fontId="8" fillId="0" borderId="54" xfId="0" applyFont="1" applyFill="1" applyBorder="1" applyAlignment="1">
      <alignment horizontal="center"/>
    </xf>
    <xf numFmtId="3" fontId="6" fillId="0" borderId="54" xfId="0" applyNumberFormat="1" applyFont="1" applyFill="1" applyBorder="1" applyAlignment="1">
      <alignment horizontal="center"/>
    </xf>
    <xf numFmtId="0" fontId="0" fillId="0" borderId="54" xfId="0" applyBorder="1"/>
    <xf numFmtId="0" fontId="2" fillId="0" borderId="16" xfId="0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2" fillId="0" borderId="53" xfId="0" applyFont="1" applyFill="1" applyBorder="1" applyAlignment="1">
      <alignment horizontal="center" vertical="center" wrapText="1"/>
    </xf>
    <xf numFmtId="0" fontId="2" fillId="0" borderId="63" xfId="0" applyFont="1" applyFill="1" applyBorder="1"/>
    <xf numFmtId="0" fontId="2" fillId="0" borderId="51" xfId="0" applyFont="1" applyFill="1" applyBorder="1"/>
    <xf numFmtId="0" fontId="7" fillId="0" borderId="0" xfId="0" applyFont="1" applyFill="1" applyBorder="1" applyAlignment="1">
      <alignment wrapText="1"/>
    </xf>
    <xf numFmtId="3" fontId="8" fillId="0" borderId="34" xfId="0" applyNumberFormat="1" applyFont="1" applyFill="1" applyBorder="1" applyAlignment="1"/>
    <xf numFmtId="0" fontId="2" fillId="0" borderId="40" xfId="0" applyFont="1" applyFill="1" applyBorder="1"/>
    <xf numFmtId="0" fontId="2" fillId="0" borderId="6" xfId="0" applyFont="1" applyFill="1" applyBorder="1"/>
    <xf numFmtId="0" fontId="19" fillId="5" borderId="41" xfId="0" applyFont="1" applyFill="1" applyBorder="1" applyAlignment="1"/>
    <xf numFmtId="0" fontId="19" fillId="5" borderId="42" xfId="0" applyFont="1" applyFill="1" applyBorder="1" applyAlignment="1"/>
    <xf numFmtId="0" fontId="19" fillId="5" borderId="43" xfId="0" applyFont="1" applyFill="1" applyBorder="1" applyAlignment="1"/>
    <xf numFmtId="0" fontId="19" fillId="5" borderId="60" xfId="0" applyFont="1" applyFill="1" applyBorder="1" applyAlignment="1">
      <alignment horizontal="center"/>
    </xf>
    <xf numFmtId="0" fontId="19" fillId="5" borderId="61" xfId="0" applyFont="1" applyFill="1" applyBorder="1" applyAlignment="1">
      <alignment horizontal="center"/>
    </xf>
    <xf numFmtId="0" fontId="19" fillId="5" borderId="45" xfId="0" applyFont="1" applyFill="1" applyBorder="1" applyAlignment="1">
      <alignment horizontal="center"/>
    </xf>
    <xf numFmtId="0" fontId="19" fillId="5" borderId="59" xfId="0" applyFont="1" applyFill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26" fillId="0" borderId="0" xfId="0" applyFont="1"/>
    <xf numFmtId="0" fontId="2" fillId="0" borderId="1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3" fontId="8" fillId="0" borderId="49" xfId="0" applyNumberFormat="1" applyFont="1" applyFill="1" applyBorder="1" applyAlignment="1">
      <alignment horizontal="left"/>
    </xf>
    <xf numFmtId="3" fontId="8" fillId="0" borderId="64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3"/>
  <sheetViews>
    <sheetView tabSelected="1" workbookViewId="0">
      <selection activeCell="K14" sqref="K12:K14"/>
    </sheetView>
  </sheetViews>
  <sheetFormatPr defaultRowHeight="12.75"/>
  <cols>
    <col min="1" max="1" width="19.85546875" customWidth="1"/>
    <col min="2" max="13" width="11.28515625" customWidth="1"/>
    <col min="14" max="14" width="21.28515625" customWidth="1"/>
    <col min="15" max="15" width="17.7109375" style="3" customWidth="1"/>
  </cols>
  <sheetData>
    <row r="1" spans="1:15" ht="16.5" thickBot="1">
      <c r="A1" s="209" t="s">
        <v>59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1"/>
      <c r="O1" s="90"/>
    </row>
    <row r="2" spans="1:15">
      <c r="A2" s="112" t="s">
        <v>15</v>
      </c>
      <c r="B2" s="7"/>
      <c r="C2" s="7"/>
      <c r="D2" s="7"/>
      <c r="E2" s="7"/>
      <c r="F2" s="7"/>
      <c r="G2" s="7"/>
      <c r="H2" s="7"/>
      <c r="I2" s="7"/>
      <c r="J2" s="7"/>
      <c r="K2" s="7"/>
      <c r="L2" s="180"/>
      <c r="M2" s="167"/>
      <c r="N2" s="113"/>
    </row>
    <row r="3" spans="1:15" ht="13.5" thickBot="1">
      <c r="A3" s="41"/>
      <c r="B3" s="88"/>
      <c r="C3" s="88"/>
      <c r="D3" s="88"/>
      <c r="E3" s="88"/>
      <c r="F3" s="88"/>
      <c r="G3" s="88"/>
      <c r="H3" s="88"/>
      <c r="I3" s="88"/>
      <c r="J3" s="88"/>
      <c r="K3" s="88"/>
      <c r="L3" s="2"/>
      <c r="M3" s="168"/>
      <c r="N3" s="99"/>
    </row>
    <row r="4" spans="1:15" ht="13.5" thickBot="1">
      <c r="A4" s="41"/>
      <c r="B4" s="166">
        <v>43111</v>
      </c>
      <c r="C4" s="166">
        <v>43142</v>
      </c>
      <c r="D4" s="166">
        <v>43170</v>
      </c>
      <c r="E4" s="166">
        <v>43201</v>
      </c>
      <c r="F4" s="166">
        <v>43231</v>
      </c>
      <c r="G4" s="166">
        <v>43262</v>
      </c>
      <c r="H4" s="166">
        <v>43292</v>
      </c>
      <c r="I4" s="166">
        <v>43323</v>
      </c>
      <c r="J4" s="166">
        <v>43354</v>
      </c>
      <c r="K4" s="166">
        <v>43384</v>
      </c>
      <c r="L4" s="166">
        <v>43415</v>
      </c>
      <c r="M4" s="166">
        <v>43445</v>
      </c>
      <c r="N4" s="70" t="s">
        <v>5</v>
      </c>
    </row>
    <row r="5" spans="1:15">
      <c r="A5" s="71"/>
      <c r="B5" s="91"/>
      <c r="C5" s="91"/>
      <c r="D5" s="91"/>
      <c r="E5" s="91"/>
      <c r="F5" s="91"/>
      <c r="G5" s="91"/>
      <c r="H5" s="91"/>
      <c r="I5" s="91"/>
      <c r="J5" s="91"/>
      <c r="K5" s="91"/>
      <c r="L5" s="72"/>
      <c r="M5" s="169"/>
      <c r="N5" s="100"/>
      <c r="O5" s="47"/>
    </row>
    <row r="6" spans="1:15" ht="13.5" thickBot="1">
      <c r="A6" s="74"/>
      <c r="B6" s="92"/>
      <c r="C6" s="92"/>
      <c r="D6" s="92"/>
      <c r="E6" s="92"/>
      <c r="F6" s="92"/>
      <c r="G6" s="92"/>
      <c r="H6" s="92"/>
      <c r="I6" s="92"/>
      <c r="J6" s="92"/>
      <c r="K6" s="92"/>
      <c r="L6" s="75"/>
      <c r="M6" s="171"/>
      <c r="N6" s="101"/>
      <c r="O6" s="47"/>
    </row>
    <row r="7" spans="1:15" ht="13.5" thickBot="1">
      <c r="A7" s="76" t="s">
        <v>6</v>
      </c>
      <c r="B7" s="93"/>
      <c r="C7" s="93"/>
      <c r="D7" s="93"/>
      <c r="E7" s="93"/>
      <c r="F7" s="93"/>
      <c r="G7" s="93"/>
      <c r="H7" s="93"/>
      <c r="I7" s="93"/>
      <c r="J7" s="93"/>
      <c r="K7" s="93"/>
      <c r="L7" s="77"/>
      <c r="M7" s="172"/>
      <c r="N7" s="102"/>
      <c r="O7" s="47"/>
    </row>
    <row r="8" spans="1:15">
      <c r="A8" s="78" t="s">
        <v>7</v>
      </c>
      <c r="B8" s="79">
        <f>Budget!B19</f>
        <v>584465.06000000006</v>
      </c>
      <c r="C8" s="79">
        <f>Budget!C19</f>
        <v>646465.06000000006</v>
      </c>
      <c r="D8" s="79">
        <f>Budget!D19</f>
        <v>657884.06000000006</v>
      </c>
      <c r="E8" s="79">
        <f>Budget!E19</f>
        <v>615688.86</v>
      </c>
      <c r="F8" s="79">
        <f>Budget!F19</f>
        <v>615688.86</v>
      </c>
      <c r="G8" s="79">
        <f>Budget!G19</f>
        <v>574269.86</v>
      </c>
      <c r="H8" s="79">
        <f>Budget!H19</f>
        <v>1157386.8599999999</v>
      </c>
      <c r="I8" s="79">
        <f>Budget!I19</f>
        <v>1157386.8599999999</v>
      </c>
      <c r="J8" s="79">
        <f>Budget!J19</f>
        <v>1192386.8599999999</v>
      </c>
      <c r="K8" s="79">
        <f>Budget!K19</f>
        <v>1515830.8599999999</v>
      </c>
      <c r="L8" s="79">
        <f>Budget!L19</f>
        <v>1515830.8599999999</v>
      </c>
      <c r="M8" s="170">
        <f>Budget!M19</f>
        <v>1515830.8599999999</v>
      </c>
      <c r="N8" s="103">
        <f>SUM(B8:M8)</f>
        <v>11749114.919999996</v>
      </c>
      <c r="O8" s="47"/>
    </row>
    <row r="9" spans="1:15">
      <c r="A9" s="73" t="s">
        <v>8</v>
      </c>
      <c r="B9" s="79">
        <f>Budget!B26</f>
        <v>17500</v>
      </c>
      <c r="C9" s="79">
        <f>Budget!C26</f>
        <v>17500</v>
      </c>
      <c r="D9" s="79">
        <f>Budget!D26</f>
        <v>17500</v>
      </c>
      <c r="E9" s="79">
        <f>Budget!E26</f>
        <v>17500</v>
      </c>
      <c r="F9" s="79">
        <f>Budget!F26</f>
        <v>17500</v>
      </c>
      <c r="G9" s="79">
        <f>Budget!G26</f>
        <v>17500</v>
      </c>
      <c r="H9" s="79">
        <f>Budget!H26</f>
        <v>17500</v>
      </c>
      <c r="I9" s="79">
        <f>Budget!I26</f>
        <v>17500</v>
      </c>
      <c r="J9" s="79">
        <f>Budget!J26</f>
        <v>17500</v>
      </c>
      <c r="K9" s="79">
        <f>Budget!K26</f>
        <v>17500</v>
      </c>
      <c r="L9" s="79">
        <f>Budget!L26</f>
        <v>17500</v>
      </c>
      <c r="M9" s="170">
        <f>Budget!M26</f>
        <v>17500</v>
      </c>
      <c r="N9" s="103">
        <f>SUM(B9:M9)</f>
        <v>210000</v>
      </c>
      <c r="O9" s="47"/>
    </row>
    <row r="10" spans="1:15" ht="13.5" thickBot="1">
      <c r="A10" s="71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80"/>
      <c r="M10" s="173"/>
      <c r="N10" s="104"/>
      <c r="O10" s="47"/>
    </row>
    <row r="11" spans="1:15" ht="13.5" thickBot="1">
      <c r="A11" s="81" t="s">
        <v>9</v>
      </c>
      <c r="B11" s="56">
        <f>SUM(B8:B10)</f>
        <v>601965.06000000006</v>
      </c>
      <c r="C11" s="56">
        <f>SUM(C8:C10)</f>
        <v>663965.06000000006</v>
      </c>
      <c r="D11" s="56">
        <f t="shared" ref="D11:M11" si="0">SUM(D8:D10)</f>
        <v>675384.06</v>
      </c>
      <c r="E11" s="56">
        <f t="shared" si="0"/>
        <v>633188.86</v>
      </c>
      <c r="F11" s="56">
        <f t="shared" si="0"/>
        <v>633188.86</v>
      </c>
      <c r="G11" s="56">
        <f t="shared" si="0"/>
        <v>591769.86</v>
      </c>
      <c r="H11" s="56">
        <f t="shared" si="0"/>
        <v>1174886.8599999999</v>
      </c>
      <c r="I11" s="56">
        <f t="shared" si="0"/>
        <v>1174886.8599999999</v>
      </c>
      <c r="J11" s="56">
        <f t="shared" si="0"/>
        <v>1209886.8599999999</v>
      </c>
      <c r="K11" s="56">
        <f t="shared" si="0"/>
        <v>1533330.8599999999</v>
      </c>
      <c r="L11" s="55">
        <f t="shared" si="0"/>
        <v>1533330.8599999999</v>
      </c>
      <c r="M11" s="174">
        <f t="shared" si="0"/>
        <v>1533330.8599999999</v>
      </c>
      <c r="N11" s="105">
        <f>SUM(B11:M11)</f>
        <v>11959114.919999996</v>
      </c>
      <c r="O11" s="47"/>
    </row>
    <row r="12" spans="1:15">
      <c r="A12" s="74"/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82"/>
      <c r="M12" s="175"/>
      <c r="N12" s="106"/>
      <c r="O12" s="47"/>
    </row>
    <row r="13" spans="1:15" ht="13.5" thickBot="1">
      <c r="A13" s="74"/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83"/>
      <c r="M13" s="176"/>
      <c r="N13" s="107"/>
      <c r="O13" s="47"/>
    </row>
    <row r="14" spans="1:15" s="114" customFormat="1" ht="13.5" thickBot="1">
      <c r="A14" s="76" t="s">
        <v>13</v>
      </c>
      <c r="B14" s="132">
        <f>'Proposed expense'!D16</f>
        <v>209432</v>
      </c>
      <c r="C14" s="132">
        <f>'Proposed expense'!E16</f>
        <v>211732</v>
      </c>
      <c r="D14" s="132">
        <f>'Proposed expense'!F16</f>
        <v>191332</v>
      </c>
      <c r="E14" s="132">
        <f>'Proposed expense'!G16</f>
        <v>931332</v>
      </c>
      <c r="F14" s="132">
        <f>'Proposed expense'!H16</f>
        <v>111332</v>
      </c>
      <c r="G14" s="132">
        <f>'Proposed expense'!I16</f>
        <v>111332</v>
      </c>
      <c r="H14" s="132">
        <f>'Proposed expense'!J16</f>
        <v>111332</v>
      </c>
      <c r="I14" s="132">
        <f>'Proposed expense'!K16</f>
        <v>111332</v>
      </c>
      <c r="J14" s="132">
        <f>'Proposed expense'!L16</f>
        <v>111332</v>
      </c>
      <c r="K14" s="132">
        <f>'Proposed expense'!M16</f>
        <v>111332</v>
      </c>
      <c r="L14" s="132">
        <f>'Proposed expense'!N16</f>
        <v>111332</v>
      </c>
      <c r="M14" s="132">
        <f>'Proposed expense'!O16</f>
        <v>111332</v>
      </c>
      <c r="N14" s="108">
        <f>SUM(B14:M14)</f>
        <v>2434484</v>
      </c>
      <c r="O14" s="133"/>
    </row>
    <row r="15" spans="1:15">
      <c r="A15" s="84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85"/>
      <c r="M15" s="177"/>
      <c r="N15" s="109"/>
      <c r="O15" s="47"/>
    </row>
    <row r="16" spans="1:15">
      <c r="A16" s="71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86"/>
      <c r="M16" s="178"/>
      <c r="N16" s="110"/>
      <c r="O16" s="47"/>
    </row>
    <row r="17" spans="1:15" ht="13.5" thickBot="1">
      <c r="A17" s="42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43"/>
      <c r="M17" s="179"/>
      <c r="N17" s="111"/>
    </row>
    <row r="18" spans="1:15">
      <c r="A18" s="4"/>
      <c r="B18" s="142"/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</row>
    <row r="19" spans="1:15" s="1" customFormat="1" ht="18">
      <c r="A19" s="159" t="s">
        <v>26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3"/>
    </row>
    <row r="20" spans="1:15" ht="20.25">
      <c r="A20" s="160" t="s">
        <v>22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5" ht="18.75">
      <c r="A21" s="158" t="s">
        <v>20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3" spans="1:15" ht="18.75">
      <c r="A23" s="158"/>
    </row>
  </sheetData>
  <mergeCells count="1">
    <mergeCell ref="A1:N1"/>
  </mergeCells>
  <phoneticPr fontId="0" type="noConversion"/>
  <pageMargins left="0.25" right="0.25" top="1" bottom="1" header="0.5" footer="0.5"/>
  <pageSetup scale="6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29"/>
  <sheetViews>
    <sheetView workbookViewId="0">
      <selection activeCell="Q20" sqref="A20:Q25"/>
    </sheetView>
  </sheetViews>
  <sheetFormatPr defaultRowHeight="12.75"/>
  <cols>
    <col min="2" max="2" width="38" bestFit="1" customWidth="1"/>
    <col min="3" max="3" width="9.140625" bestFit="1" customWidth="1"/>
    <col min="4" max="8" width="11.7109375" customWidth="1"/>
    <col min="9" max="9" width="13.7109375" bestFit="1" customWidth="1"/>
    <col min="10" max="10" width="11.7109375" customWidth="1"/>
    <col min="11" max="12" width="12.85546875" bestFit="1" customWidth="1"/>
    <col min="13" max="15" width="11.7109375" customWidth="1"/>
    <col min="16" max="16" width="11.28515625" customWidth="1"/>
  </cols>
  <sheetData>
    <row r="1" spans="1:16" ht="16.5" thickBot="1">
      <c r="A1" s="212" t="s">
        <v>69</v>
      </c>
      <c r="B1" s="213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5"/>
    </row>
    <row r="2" spans="1:16" s="8" customFormat="1" ht="13.5" thickBot="1">
      <c r="A2" s="11" t="s">
        <v>16</v>
      </c>
      <c r="B2" s="185" t="s">
        <v>3</v>
      </c>
      <c r="C2" s="185" t="s">
        <v>37</v>
      </c>
      <c r="D2" s="194">
        <v>43111</v>
      </c>
      <c r="E2" s="186">
        <v>43142</v>
      </c>
      <c r="F2" s="186">
        <v>43170</v>
      </c>
      <c r="G2" s="186">
        <v>43201</v>
      </c>
      <c r="H2" s="186">
        <v>43231</v>
      </c>
      <c r="I2" s="186">
        <v>43262</v>
      </c>
      <c r="J2" s="186">
        <v>43292</v>
      </c>
      <c r="K2" s="186">
        <v>43323</v>
      </c>
      <c r="L2" s="186">
        <v>43354</v>
      </c>
      <c r="M2" s="186">
        <v>43384</v>
      </c>
      <c r="N2" s="186">
        <v>43415</v>
      </c>
      <c r="O2" s="186">
        <v>43445</v>
      </c>
      <c r="P2" s="187" t="s">
        <v>21</v>
      </c>
    </row>
    <row r="3" spans="1:16" ht="18.75" customHeight="1">
      <c r="A3" s="134">
        <v>1</v>
      </c>
      <c r="B3" s="126" t="s">
        <v>38</v>
      </c>
      <c r="C3" s="202">
        <v>100</v>
      </c>
      <c r="D3" s="195">
        <v>60000</v>
      </c>
      <c r="E3" s="188">
        <v>60000</v>
      </c>
      <c r="F3" s="188">
        <v>60000</v>
      </c>
      <c r="G3" s="188">
        <v>0</v>
      </c>
      <c r="H3" s="188">
        <v>0</v>
      </c>
      <c r="I3" s="188">
        <v>0</v>
      </c>
      <c r="J3" s="188">
        <v>0</v>
      </c>
      <c r="K3" s="188">
        <v>0</v>
      </c>
      <c r="L3" s="188">
        <v>0</v>
      </c>
      <c r="M3" s="188">
        <v>0</v>
      </c>
      <c r="N3" s="188">
        <v>0</v>
      </c>
      <c r="O3" s="188">
        <v>0</v>
      </c>
      <c r="P3" s="189">
        <f>SUM(D3:O3)</f>
        <v>180000</v>
      </c>
    </row>
    <row r="4" spans="1:16" ht="16.5" customHeight="1">
      <c r="A4" s="134">
        <v>2</v>
      </c>
      <c r="B4" s="119" t="s">
        <v>36</v>
      </c>
      <c r="C4" s="200">
        <v>50</v>
      </c>
      <c r="D4" s="195">
        <v>54166</v>
      </c>
      <c r="E4" s="188">
        <v>54166</v>
      </c>
      <c r="F4" s="188">
        <v>54166</v>
      </c>
      <c r="G4" s="188">
        <v>54166</v>
      </c>
      <c r="H4" s="188">
        <v>54166</v>
      </c>
      <c r="I4" s="188">
        <v>54166</v>
      </c>
      <c r="J4" s="188">
        <v>54166</v>
      </c>
      <c r="K4" s="188">
        <v>54166</v>
      </c>
      <c r="L4" s="188">
        <v>54166</v>
      </c>
      <c r="M4" s="188">
        <v>54166</v>
      </c>
      <c r="N4" s="188">
        <v>54166</v>
      </c>
      <c r="O4" s="188">
        <v>54166</v>
      </c>
      <c r="P4" s="189"/>
    </row>
    <row r="5" spans="1:16" ht="16.5" customHeight="1">
      <c r="A5" s="134">
        <v>3</v>
      </c>
      <c r="B5" s="119" t="s">
        <v>51</v>
      </c>
      <c r="C5" s="200">
        <v>60</v>
      </c>
      <c r="D5" s="195">
        <v>38100</v>
      </c>
      <c r="E5" s="195">
        <v>38100</v>
      </c>
      <c r="F5" s="195">
        <v>0</v>
      </c>
      <c r="G5" s="188"/>
      <c r="H5" s="188"/>
      <c r="I5" s="188"/>
      <c r="J5" s="188"/>
      <c r="K5" s="188"/>
      <c r="L5" s="188"/>
      <c r="M5" s="188"/>
      <c r="N5" s="188"/>
      <c r="O5" s="188"/>
      <c r="P5" s="189"/>
    </row>
    <row r="6" spans="1:16">
      <c r="A6" s="134">
        <v>4</v>
      </c>
      <c r="B6" s="192" t="s">
        <v>61</v>
      </c>
      <c r="C6" s="221">
        <v>1</v>
      </c>
      <c r="D6" s="196">
        <v>14000</v>
      </c>
      <c r="E6" s="196">
        <v>14000</v>
      </c>
      <c r="F6" s="196">
        <v>14000</v>
      </c>
      <c r="G6" s="196">
        <v>14000</v>
      </c>
      <c r="H6" s="196">
        <v>14000</v>
      </c>
      <c r="I6" s="196">
        <v>14000</v>
      </c>
      <c r="J6" s="196">
        <v>14000</v>
      </c>
      <c r="K6" s="196">
        <v>14000</v>
      </c>
      <c r="L6" s="196">
        <v>14000</v>
      </c>
      <c r="M6" s="196">
        <v>14000</v>
      </c>
      <c r="N6" s="196">
        <v>14000</v>
      </c>
      <c r="O6" s="196">
        <v>14000</v>
      </c>
      <c r="P6" s="189">
        <f>SUM(D6:O6)</f>
        <v>168000</v>
      </c>
    </row>
    <row r="7" spans="1:16">
      <c r="A7" s="134"/>
      <c r="B7" s="192" t="s">
        <v>70</v>
      </c>
      <c r="C7" s="221">
        <v>5</v>
      </c>
      <c r="D7" s="196">
        <v>0</v>
      </c>
      <c r="E7" s="196">
        <v>0</v>
      </c>
      <c r="F7" s="196">
        <v>20000</v>
      </c>
      <c r="G7" s="224">
        <v>0</v>
      </c>
      <c r="H7" s="196">
        <v>0</v>
      </c>
      <c r="I7" s="196">
        <v>0</v>
      </c>
      <c r="J7" s="196">
        <v>0</v>
      </c>
      <c r="K7" s="196">
        <v>0</v>
      </c>
      <c r="L7" s="196">
        <v>0</v>
      </c>
      <c r="M7" s="196">
        <v>0</v>
      </c>
      <c r="N7" s="196">
        <v>0</v>
      </c>
      <c r="O7" s="196">
        <v>0</v>
      </c>
      <c r="P7" s="189"/>
    </row>
    <row r="8" spans="1:16">
      <c r="A8" s="134">
        <v>3</v>
      </c>
      <c r="B8" s="192" t="s">
        <v>67</v>
      </c>
      <c r="C8" s="201"/>
      <c r="D8" s="196"/>
      <c r="E8" s="196"/>
      <c r="F8" s="196"/>
      <c r="G8" s="196">
        <v>700000</v>
      </c>
      <c r="H8" s="196"/>
      <c r="I8" s="196"/>
      <c r="J8" s="196"/>
      <c r="K8" s="196"/>
      <c r="L8" s="196"/>
      <c r="M8" s="196"/>
      <c r="N8" s="196"/>
      <c r="O8" s="196"/>
      <c r="P8" s="189">
        <f>SUM(D8:O8)</f>
        <v>700000</v>
      </c>
    </row>
    <row r="9" spans="1:16" ht="13.5" thickBot="1">
      <c r="A9" s="134">
        <v>4</v>
      </c>
      <c r="B9" s="203" t="s">
        <v>68</v>
      </c>
      <c r="C9" s="204"/>
      <c r="D9" s="197">
        <v>0</v>
      </c>
      <c r="E9" s="197">
        <v>0</v>
      </c>
      <c r="F9" s="197">
        <v>0</v>
      </c>
      <c r="G9" s="197">
        <v>120000</v>
      </c>
      <c r="H9" s="197">
        <v>0</v>
      </c>
      <c r="I9" s="197">
        <v>0</v>
      </c>
      <c r="J9" s="197">
        <v>0</v>
      </c>
      <c r="K9" s="197">
        <v>0</v>
      </c>
      <c r="L9" s="197">
        <v>0</v>
      </c>
      <c r="M9" s="197">
        <v>0</v>
      </c>
      <c r="N9" s="197">
        <v>0</v>
      </c>
      <c r="O9" s="197">
        <v>0</v>
      </c>
      <c r="P9" s="189">
        <f>SUM(D9:O9)</f>
        <v>120000</v>
      </c>
    </row>
    <row r="10" spans="1:16" ht="13.5" thickBot="1">
      <c r="A10" s="134">
        <v>5</v>
      </c>
      <c r="B10" s="207" t="s">
        <v>64</v>
      </c>
      <c r="C10" s="222">
        <v>12</v>
      </c>
      <c r="D10" s="197">
        <v>1500</v>
      </c>
      <c r="E10" s="197">
        <v>1500</v>
      </c>
      <c r="F10" s="197">
        <v>1500</v>
      </c>
      <c r="G10" s="197">
        <v>1500</v>
      </c>
      <c r="H10" s="197">
        <v>1500</v>
      </c>
      <c r="I10" s="197">
        <v>1500</v>
      </c>
      <c r="J10" s="197">
        <v>1500</v>
      </c>
      <c r="K10" s="197">
        <v>1500</v>
      </c>
      <c r="L10" s="197">
        <v>1500</v>
      </c>
      <c r="M10" s="197">
        <v>1500</v>
      </c>
      <c r="N10" s="197">
        <v>1500</v>
      </c>
      <c r="O10" s="197">
        <v>1500</v>
      </c>
      <c r="P10" s="189">
        <f>SUM(D10:O10)</f>
        <v>18000</v>
      </c>
    </row>
    <row r="11" spans="1:16" ht="13.5" thickBot="1">
      <c r="A11" s="134">
        <v>6</v>
      </c>
      <c r="B11" s="207" t="s">
        <v>66</v>
      </c>
      <c r="C11" s="222">
        <v>1</v>
      </c>
      <c r="D11" s="197">
        <v>0</v>
      </c>
      <c r="E11" s="197">
        <v>2300</v>
      </c>
      <c r="F11" s="197">
        <v>0</v>
      </c>
      <c r="G11" s="197">
        <v>0</v>
      </c>
      <c r="H11" s="197">
        <v>0</v>
      </c>
      <c r="I11" s="197">
        <v>0</v>
      </c>
      <c r="J11" s="197">
        <v>0</v>
      </c>
      <c r="K11" s="197">
        <v>0</v>
      </c>
      <c r="L11" s="197">
        <v>0</v>
      </c>
      <c r="M11" s="197">
        <v>0</v>
      </c>
      <c r="N11" s="197">
        <v>0</v>
      </c>
      <c r="O11" s="197">
        <v>0</v>
      </c>
      <c r="P11" s="189">
        <f t="shared" ref="P11:P15" si="0">SUM(D11:O11)</f>
        <v>2300</v>
      </c>
    </row>
    <row r="12" spans="1:16" ht="13.5" thickBot="1">
      <c r="A12" s="134"/>
      <c r="B12" s="207"/>
      <c r="C12" s="208"/>
      <c r="D12" s="197"/>
      <c r="E12" s="197"/>
      <c r="F12" s="197"/>
      <c r="G12" s="197"/>
      <c r="H12" s="197"/>
      <c r="I12" s="197"/>
      <c r="J12" s="197"/>
      <c r="K12" s="197"/>
      <c r="L12" s="197"/>
      <c r="M12" s="197"/>
      <c r="N12" s="197"/>
      <c r="O12" s="197"/>
      <c r="P12" s="189">
        <f t="shared" si="0"/>
        <v>0</v>
      </c>
    </row>
    <row r="13" spans="1:16" ht="13.5" thickBot="1">
      <c r="A13" s="134"/>
      <c r="B13" s="207" t="s">
        <v>63</v>
      </c>
      <c r="C13" s="208"/>
      <c r="D13" s="197" t="s">
        <v>62</v>
      </c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89">
        <f t="shared" si="0"/>
        <v>0</v>
      </c>
    </row>
    <row r="14" spans="1:16" ht="13.5" thickBot="1">
      <c r="A14" s="134"/>
      <c r="B14" s="207" t="s">
        <v>58</v>
      </c>
      <c r="C14" s="208"/>
      <c r="D14" s="197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89">
        <f t="shared" si="0"/>
        <v>0</v>
      </c>
    </row>
    <row r="15" spans="1:16" ht="13.5" thickBot="1">
      <c r="A15" s="134">
        <v>5</v>
      </c>
      <c r="B15" s="207" t="s">
        <v>57</v>
      </c>
      <c r="C15" s="222">
        <v>1</v>
      </c>
      <c r="D15" s="197">
        <v>41666</v>
      </c>
      <c r="E15" s="197">
        <v>41666</v>
      </c>
      <c r="F15" s="197">
        <v>41666</v>
      </c>
      <c r="G15" s="197">
        <v>41666</v>
      </c>
      <c r="H15" s="197">
        <v>41666</v>
      </c>
      <c r="I15" s="197">
        <v>41666</v>
      </c>
      <c r="J15" s="197">
        <v>41666</v>
      </c>
      <c r="K15" s="197">
        <v>41666</v>
      </c>
      <c r="L15" s="197">
        <v>41666</v>
      </c>
      <c r="M15" s="197">
        <v>41666</v>
      </c>
      <c r="N15" s="197">
        <v>41666</v>
      </c>
      <c r="O15" s="197">
        <v>41666</v>
      </c>
      <c r="P15" s="189">
        <f t="shared" si="0"/>
        <v>499992</v>
      </c>
    </row>
    <row r="16" spans="1:16" ht="13.5" thickBot="1">
      <c r="A16" s="135"/>
      <c r="B16" s="193"/>
      <c r="C16" s="193"/>
      <c r="D16" s="198">
        <f>SUM(D3:D15)</f>
        <v>209432</v>
      </c>
      <c r="E16" s="198">
        <f>SUM(E3:E15)</f>
        <v>211732</v>
      </c>
      <c r="F16" s="198">
        <f t="shared" ref="F16:H16" si="1">SUM(F3:F15)</f>
        <v>191332</v>
      </c>
      <c r="G16" s="198">
        <f t="shared" si="1"/>
        <v>931332</v>
      </c>
      <c r="H16" s="198">
        <f t="shared" si="1"/>
        <v>111332</v>
      </c>
      <c r="I16" s="198">
        <f t="shared" ref="I16" si="2">SUM(I3:I15)</f>
        <v>111332</v>
      </c>
      <c r="J16" s="198">
        <f t="shared" ref="J16" si="3">SUM(J3:J15)</f>
        <v>111332</v>
      </c>
      <c r="K16" s="198">
        <f t="shared" ref="K16" si="4">SUM(K3:K15)</f>
        <v>111332</v>
      </c>
      <c r="L16" s="198">
        <f t="shared" ref="L16" si="5">SUM(L3:L15)</f>
        <v>111332</v>
      </c>
      <c r="M16" s="198">
        <f t="shared" ref="M16" si="6">SUM(M3:M15)</f>
        <v>111332</v>
      </c>
      <c r="N16" s="198">
        <f t="shared" ref="N16" si="7">SUM(N3:N15)</f>
        <v>111332</v>
      </c>
      <c r="O16" s="198">
        <f t="shared" ref="O16" si="8">SUM(O3:O15)</f>
        <v>111332</v>
      </c>
      <c r="P16" s="191">
        <f t="shared" ref="D16:P16" si="9">SUM(P3:P9)</f>
        <v>1168000</v>
      </c>
    </row>
    <row r="17" spans="1:16" ht="13.5" thickBot="1">
      <c r="A17" s="13"/>
      <c r="B17" s="12"/>
      <c r="C17" s="12"/>
      <c r="D17" s="199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20" spans="1:16">
      <c r="B20" s="114"/>
      <c r="C20" s="114"/>
    </row>
    <row r="21" spans="1:16">
      <c r="B21" s="114"/>
      <c r="C21" s="114"/>
    </row>
    <row r="23" spans="1:16">
      <c r="F23">
        <f>76200/2</f>
        <v>38100</v>
      </c>
    </row>
    <row r="29" spans="1:16">
      <c r="G29" s="220"/>
    </row>
  </sheetData>
  <mergeCells count="1">
    <mergeCell ref="A1:P1"/>
  </mergeCells>
  <phoneticPr fontId="0" type="noConversion"/>
  <pageMargins left="2" right="1.25" top="1" bottom="1.25" header="0.75" footer="1"/>
  <pageSetup paperSize="9" scale="5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18"/>
  <sheetViews>
    <sheetView workbookViewId="0">
      <selection activeCell="L16" sqref="A9:L16"/>
    </sheetView>
  </sheetViews>
  <sheetFormatPr defaultRowHeight="12.75"/>
  <cols>
    <col min="1" max="1" width="23" style="14" customWidth="1"/>
    <col min="2" max="2" width="32" style="14" customWidth="1"/>
    <col min="3" max="3" width="13" style="28" customWidth="1"/>
    <col min="4" max="6" width="14.5703125" style="38" customWidth="1"/>
    <col min="7" max="7" width="14" style="38" customWidth="1"/>
    <col min="8" max="16384" width="9.140625" style="14"/>
  </cols>
  <sheetData>
    <row r="1" spans="1:11" ht="19.5" thickBot="1">
      <c r="A1" s="216" t="s">
        <v>56</v>
      </c>
      <c r="B1" s="217"/>
      <c r="C1" s="217"/>
      <c r="D1" s="217"/>
      <c r="E1" s="218"/>
      <c r="F1" s="218"/>
      <c r="G1" s="219"/>
      <c r="I1" s="14" t="s">
        <v>25</v>
      </c>
    </row>
    <row r="2" spans="1:11" s="15" customFormat="1" ht="32.25" thickBot="1">
      <c r="A2" s="18" t="s">
        <v>14</v>
      </c>
      <c r="B2" s="19" t="s">
        <v>12</v>
      </c>
      <c r="C2" s="25" t="s">
        <v>18</v>
      </c>
      <c r="D2" s="31" t="s">
        <v>55</v>
      </c>
      <c r="E2" s="181" t="s">
        <v>53</v>
      </c>
      <c r="F2" s="181" t="s">
        <v>54</v>
      </c>
      <c r="G2" s="32" t="s">
        <v>17</v>
      </c>
    </row>
    <row r="3" spans="1:11" s="15" customFormat="1" ht="15.75">
      <c r="A3" s="20"/>
      <c r="B3" s="17"/>
      <c r="C3" s="26"/>
      <c r="D3" s="33"/>
      <c r="E3" s="182"/>
      <c r="F3" s="182"/>
      <c r="G3" s="34"/>
    </row>
    <row r="4" spans="1:11" ht="15.75">
      <c r="A4" s="22"/>
      <c r="B4" s="16"/>
      <c r="C4" s="27"/>
      <c r="D4" s="35"/>
      <c r="E4" s="183"/>
      <c r="F4" s="183"/>
      <c r="G4" s="36"/>
    </row>
    <row r="5" spans="1:11" ht="15.75">
      <c r="A5" s="22" t="s">
        <v>27</v>
      </c>
      <c r="B5" s="23" t="s">
        <v>23</v>
      </c>
      <c r="C5" s="24">
        <v>0.5</v>
      </c>
      <c r="D5" s="35">
        <v>68000</v>
      </c>
      <c r="E5" s="183">
        <f>D5*10%</f>
        <v>6800</v>
      </c>
      <c r="F5" s="183">
        <f>(D5+E5)</f>
        <v>74800</v>
      </c>
      <c r="G5" s="36">
        <f>F5*12</f>
        <v>897600</v>
      </c>
    </row>
    <row r="6" spans="1:11" ht="15.75">
      <c r="A6" s="22" t="s">
        <v>28</v>
      </c>
      <c r="B6" s="23" t="s">
        <v>35</v>
      </c>
      <c r="C6" s="24">
        <v>1</v>
      </c>
      <c r="D6" s="35">
        <v>57000</v>
      </c>
      <c r="E6" s="183">
        <f t="shared" ref="E6:E10" si="0">D6*10%</f>
        <v>5700</v>
      </c>
      <c r="F6" s="183">
        <f t="shared" ref="F6:F10" si="1">(D6+E6)</f>
        <v>62700</v>
      </c>
      <c r="G6" s="36">
        <f t="shared" ref="G6:G10" si="2">F6*12</f>
        <v>752400</v>
      </c>
      <c r="K6" s="152"/>
    </row>
    <row r="7" spans="1:11" ht="15.75">
      <c r="A7" s="22" t="s">
        <v>29</v>
      </c>
      <c r="B7" s="23" t="s">
        <v>34</v>
      </c>
      <c r="C7" s="24">
        <v>0.95</v>
      </c>
      <c r="D7" s="35">
        <v>16698</v>
      </c>
      <c r="E7" s="183">
        <f t="shared" si="0"/>
        <v>1669.8000000000002</v>
      </c>
      <c r="F7" s="183">
        <f t="shared" si="1"/>
        <v>18367.8</v>
      </c>
      <c r="G7" s="36">
        <f t="shared" si="2"/>
        <v>220413.59999999998</v>
      </c>
      <c r="K7" s="152"/>
    </row>
    <row r="8" spans="1:11" ht="15.75">
      <c r="A8" s="22" t="s">
        <v>30</v>
      </c>
      <c r="B8" s="23" t="s">
        <v>33</v>
      </c>
      <c r="C8" s="24">
        <v>1</v>
      </c>
      <c r="D8" s="35">
        <v>12150</v>
      </c>
      <c r="E8" s="183">
        <f t="shared" si="0"/>
        <v>1215</v>
      </c>
      <c r="F8" s="183">
        <f t="shared" si="1"/>
        <v>13365</v>
      </c>
      <c r="G8" s="36">
        <f t="shared" si="2"/>
        <v>160380</v>
      </c>
      <c r="K8" s="152"/>
    </row>
    <row r="9" spans="1:11" ht="15.75">
      <c r="A9" s="22" t="s">
        <v>32</v>
      </c>
      <c r="B9" s="23" t="s">
        <v>33</v>
      </c>
      <c r="C9" s="24">
        <v>1</v>
      </c>
      <c r="D9" s="35">
        <v>11600</v>
      </c>
      <c r="E9" s="183">
        <f t="shared" si="0"/>
        <v>1160</v>
      </c>
      <c r="F9" s="183">
        <f t="shared" si="1"/>
        <v>12760</v>
      </c>
      <c r="G9" s="36">
        <f t="shared" si="2"/>
        <v>153120</v>
      </c>
      <c r="K9" s="152"/>
    </row>
    <row r="10" spans="1:11" ht="15.75">
      <c r="A10" s="22" t="s">
        <v>31</v>
      </c>
      <c r="B10" s="23" t="s">
        <v>33</v>
      </c>
      <c r="C10" s="24">
        <v>1</v>
      </c>
      <c r="D10" s="35">
        <v>12600</v>
      </c>
      <c r="E10" s="183">
        <f t="shared" si="0"/>
        <v>1260</v>
      </c>
      <c r="F10" s="183">
        <f t="shared" si="1"/>
        <v>13860</v>
      </c>
      <c r="G10" s="36">
        <f t="shared" si="2"/>
        <v>166320</v>
      </c>
      <c r="K10" s="152"/>
    </row>
    <row r="11" spans="1:11" ht="13.5" thickBot="1">
      <c r="A11" s="21"/>
      <c r="B11" s="16"/>
      <c r="C11" s="27"/>
      <c r="D11" s="137"/>
      <c r="E11" s="184"/>
      <c r="F11" s="184"/>
      <c r="G11" s="138"/>
      <c r="K11" s="153"/>
    </row>
    <row r="12" spans="1:11" ht="19.5" thickBot="1">
      <c r="A12" s="136"/>
      <c r="B12" s="30" t="s">
        <v>0</v>
      </c>
      <c r="C12" s="29"/>
      <c r="D12" s="37">
        <f>SUM(D4:D11)</f>
        <v>178048</v>
      </c>
      <c r="E12" s="37">
        <f>SUM(E4:E11)</f>
        <v>17804.8</v>
      </c>
      <c r="F12" s="37">
        <f>SUM(F5:F10)</f>
        <v>195852.79999999999</v>
      </c>
      <c r="G12" s="37">
        <f>SUM(G4:G10)</f>
        <v>2350233.6000000001</v>
      </c>
      <c r="K12" s="152"/>
    </row>
    <row r="13" spans="1:11">
      <c r="K13" s="141"/>
    </row>
    <row r="14" spans="1:11">
      <c r="A14" s="144"/>
      <c r="B14" s="143"/>
      <c r="K14" s="153"/>
    </row>
    <row r="15" spans="1:11">
      <c r="K15" s="153"/>
    </row>
    <row r="16" spans="1:11">
      <c r="K16" s="153"/>
    </row>
    <row r="17" spans="11:11">
      <c r="K17" s="153"/>
    </row>
    <row r="18" spans="11:11">
      <c r="K18" s="153"/>
    </row>
  </sheetData>
  <mergeCells count="1">
    <mergeCell ref="A1:G1"/>
  </mergeCells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55"/>
  <sheetViews>
    <sheetView workbookViewId="0">
      <pane xSplit="1" topLeftCell="B1" activePane="topRight" state="frozen"/>
      <selection pane="topRight" activeCell="G11" sqref="C10:G11"/>
    </sheetView>
  </sheetViews>
  <sheetFormatPr defaultRowHeight="12.75"/>
  <cols>
    <col min="1" max="1" width="32.42578125" style="44" customWidth="1"/>
    <col min="2" max="13" width="11.85546875" customWidth="1"/>
    <col min="14" max="14" width="14.85546875" style="67" customWidth="1"/>
    <col min="15" max="15" width="10.42578125" bestFit="1" customWidth="1"/>
  </cols>
  <sheetData>
    <row r="1" spans="1:15" ht="30.75" customHeight="1" thickBot="1">
      <c r="A1" s="122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4"/>
    </row>
    <row r="2" spans="1:15" ht="16.5" customHeight="1" thickBot="1">
      <c r="A2" s="45"/>
      <c r="B2" s="166">
        <v>43111</v>
      </c>
      <c r="C2" s="166">
        <v>43142</v>
      </c>
      <c r="D2" s="166">
        <v>43170</v>
      </c>
      <c r="E2" s="166">
        <v>43201</v>
      </c>
      <c r="F2" s="166">
        <v>43231</v>
      </c>
      <c r="G2" s="166">
        <v>43262</v>
      </c>
      <c r="H2" s="166">
        <v>43292</v>
      </c>
      <c r="I2" s="166">
        <v>43323</v>
      </c>
      <c r="J2" s="166">
        <v>43354</v>
      </c>
      <c r="K2" s="166">
        <v>43384</v>
      </c>
      <c r="L2" s="166">
        <v>43415</v>
      </c>
      <c r="M2" s="166">
        <v>43445</v>
      </c>
      <c r="N2" s="121" t="s">
        <v>0</v>
      </c>
    </row>
    <row r="3" spans="1:15" s="10" customFormat="1" ht="13.5" thickBot="1">
      <c r="A3" s="117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0"/>
      <c r="O3" s="3"/>
    </row>
    <row r="4" spans="1:15">
      <c r="A4" s="115" t="s">
        <v>4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139"/>
    </row>
    <row r="5" spans="1:15">
      <c r="A5" s="162" t="s">
        <v>10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62"/>
    </row>
    <row r="6" spans="1:15" s="10" customFormat="1">
      <c r="A6" s="151" t="s">
        <v>2</v>
      </c>
      <c r="B6" s="146">
        <f>Salary!D12</f>
        <v>178048</v>
      </c>
      <c r="C6" s="146">
        <f>Salary!D12</f>
        <v>178048</v>
      </c>
      <c r="D6" s="146">
        <f>Salary!D12</f>
        <v>178048</v>
      </c>
      <c r="E6" s="146">
        <f>Salary!F12</f>
        <v>195852.79999999999</v>
      </c>
      <c r="F6" s="146">
        <f>Salary!F12</f>
        <v>195852.79999999999</v>
      </c>
      <c r="G6" s="146">
        <f>Salary!F12</f>
        <v>195852.79999999999</v>
      </c>
      <c r="H6" s="146">
        <f>Salary!F12</f>
        <v>195852.79999999999</v>
      </c>
      <c r="I6" s="146">
        <f>Salary!F12</f>
        <v>195852.79999999999</v>
      </c>
      <c r="J6" s="146">
        <f>Salary!F12</f>
        <v>195852.79999999999</v>
      </c>
      <c r="K6" s="146">
        <f>Salary!F12</f>
        <v>195852.79999999999</v>
      </c>
      <c r="L6" s="146">
        <f>Salary!F12</f>
        <v>195852.79999999999</v>
      </c>
      <c r="M6" s="146">
        <f>Salary!F12</f>
        <v>195852.79999999999</v>
      </c>
      <c r="N6" s="147">
        <f t="shared" ref="N6:N18" si="0">SUM(B6:M6)</f>
        <v>2296819.2000000002</v>
      </c>
    </row>
    <row r="7" spans="1:15" s="10" customFormat="1">
      <c r="A7" s="151" t="s">
        <v>39</v>
      </c>
      <c r="B7" s="146">
        <v>34417.06</v>
      </c>
      <c r="C7" s="146">
        <v>34417.06</v>
      </c>
      <c r="D7" s="146">
        <v>34417.06</v>
      </c>
      <c r="E7" s="146">
        <v>34417.06</v>
      </c>
      <c r="F7" s="146">
        <v>34417.06</v>
      </c>
      <c r="G7" s="146">
        <v>34417.06</v>
      </c>
      <c r="H7" s="146">
        <v>34417.06</v>
      </c>
      <c r="I7" s="146">
        <v>34417.06</v>
      </c>
      <c r="J7" s="146">
        <v>34417.06</v>
      </c>
      <c r="K7" s="146">
        <v>34417.06</v>
      </c>
      <c r="L7" s="146">
        <v>34417.06</v>
      </c>
      <c r="M7" s="146">
        <v>34417.06</v>
      </c>
      <c r="N7" s="147">
        <f t="shared" si="0"/>
        <v>413004.72</v>
      </c>
    </row>
    <row r="8" spans="1:15" s="10" customFormat="1">
      <c r="A8" s="151" t="s">
        <v>40</v>
      </c>
      <c r="B8" s="146">
        <v>28500</v>
      </c>
      <c r="C8" s="146">
        <v>28500</v>
      </c>
      <c r="D8" s="146">
        <v>28500</v>
      </c>
      <c r="E8" s="146">
        <v>28500</v>
      </c>
      <c r="F8" s="146">
        <v>28500</v>
      </c>
      <c r="G8" s="146">
        <v>28500</v>
      </c>
      <c r="H8" s="146">
        <v>28500</v>
      </c>
      <c r="I8" s="146">
        <v>28500</v>
      </c>
      <c r="J8" s="146">
        <v>28500</v>
      </c>
      <c r="K8" s="146">
        <v>28500</v>
      </c>
      <c r="L8" s="146">
        <v>28500</v>
      </c>
      <c r="M8" s="146">
        <v>28500</v>
      </c>
      <c r="N8" s="147">
        <f>SUM(B8:M8)</f>
        <v>342000</v>
      </c>
    </row>
    <row r="9" spans="1:15" s="10" customFormat="1">
      <c r="A9" s="161" t="s">
        <v>42</v>
      </c>
      <c r="B9" s="146">
        <v>0</v>
      </c>
      <c r="C9" s="146">
        <v>0</v>
      </c>
      <c r="D9" s="146">
        <v>41419</v>
      </c>
      <c r="E9" s="146">
        <v>41419</v>
      </c>
      <c r="F9" s="146">
        <v>41419</v>
      </c>
      <c r="G9" s="146">
        <v>0</v>
      </c>
      <c r="H9" s="146">
        <v>0</v>
      </c>
      <c r="I9" s="146">
        <v>0</v>
      </c>
      <c r="J9" s="146">
        <v>0</v>
      </c>
      <c r="K9" s="146">
        <v>0</v>
      </c>
      <c r="L9" s="146">
        <v>0</v>
      </c>
      <c r="M9" s="146">
        <v>0</v>
      </c>
      <c r="N9" s="147">
        <f t="shared" si="0"/>
        <v>124257</v>
      </c>
    </row>
    <row r="10" spans="1:15" s="10" customFormat="1">
      <c r="A10" s="151" t="s">
        <v>43</v>
      </c>
      <c r="B10" s="146">
        <v>0</v>
      </c>
      <c r="C10" s="146">
        <v>0</v>
      </c>
      <c r="D10" s="146">
        <v>60000</v>
      </c>
      <c r="E10" s="146">
        <v>0</v>
      </c>
      <c r="F10" s="146">
        <v>0</v>
      </c>
      <c r="G10" s="146">
        <v>0</v>
      </c>
      <c r="H10" s="146">
        <v>0</v>
      </c>
      <c r="I10" s="146">
        <v>0</v>
      </c>
      <c r="J10" s="146">
        <v>0</v>
      </c>
      <c r="K10" s="146">
        <v>0</v>
      </c>
      <c r="L10" s="146">
        <v>0</v>
      </c>
      <c r="M10" s="146">
        <v>0</v>
      </c>
      <c r="N10" s="147">
        <f t="shared" si="0"/>
        <v>60000</v>
      </c>
    </row>
    <row r="11" spans="1:15" s="10" customFormat="1">
      <c r="A11" s="151" t="s">
        <v>45</v>
      </c>
      <c r="B11" s="149">
        <v>268000</v>
      </c>
      <c r="C11" s="149">
        <v>268000</v>
      </c>
      <c r="D11" s="149">
        <v>268000</v>
      </c>
      <c r="E11" s="149">
        <v>268000</v>
      </c>
      <c r="F11" s="149">
        <v>268000</v>
      </c>
      <c r="G11" s="149">
        <v>268000</v>
      </c>
      <c r="H11" s="149">
        <v>268000</v>
      </c>
      <c r="I11" s="149">
        <v>268000</v>
      </c>
      <c r="J11" s="149">
        <v>268000</v>
      </c>
      <c r="K11" s="149">
        <v>268000</v>
      </c>
      <c r="L11" s="149">
        <v>268000</v>
      </c>
      <c r="M11" s="149">
        <v>268000</v>
      </c>
      <c r="N11" s="147">
        <f t="shared" si="0"/>
        <v>3216000</v>
      </c>
    </row>
    <row r="12" spans="1:15" s="10" customFormat="1">
      <c r="A12" s="151" t="s">
        <v>65</v>
      </c>
      <c r="B12" s="154">
        <v>0</v>
      </c>
      <c r="C12" s="154">
        <v>0</v>
      </c>
      <c r="D12" s="154">
        <v>0</v>
      </c>
      <c r="E12" s="154">
        <v>0</v>
      </c>
      <c r="F12" s="154">
        <v>0</v>
      </c>
      <c r="G12" s="154">
        <v>0</v>
      </c>
      <c r="H12" s="154">
        <v>0</v>
      </c>
      <c r="I12" s="154">
        <v>0</v>
      </c>
      <c r="J12" s="223"/>
      <c r="K12" s="154">
        <v>0</v>
      </c>
      <c r="L12" s="154">
        <v>0</v>
      </c>
      <c r="M12" s="154">
        <v>0</v>
      </c>
      <c r="N12" s="147"/>
    </row>
    <row r="13" spans="1:15" s="10" customFormat="1">
      <c r="A13" s="151" t="s">
        <v>47</v>
      </c>
      <c r="B13" s="154">
        <v>0</v>
      </c>
      <c r="C13" s="154">
        <v>0</v>
      </c>
      <c r="D13" s="154">
        <v>0</v>
      </c>
      <c r="E13" s="154">
        <v>0</v>
      </c>
      <c r="F13" s="154">
        <v>0</v>
      </c>
      <c r="G13" s="154">
        <v>0</v>
      </c>
      <c r="H13" s="150">
        <v>583117</v>
      </c>
      <c r="I13" s="150">
        <v>583117</v>
      </c>
      <c r="J13" s="150">
        <v>583117</v>
      </c>
      <c r="K13" s="150">
        <v>466493</v>
      </c>
      <c r="L13" s="150">
        <v>466493</v>
      </c>
      <c r="M13" s="150">
        <v>466493</v>
      </c>
      <c r="N13" s="147">
        <f t="shared" si="0"/>
        <v>3148830</v>
      </c>
    </row>
    <row r="14" spans="1:15" s="10" customFormat="1">
      <c r="A14" s="151" t="s">
        <v>48</v>
      </c>
      <c r="B14" s="154">
        <v>0</v>
      </c>
      <c r="C14" s="154">
        <v>0</v>
      </c>
      <c r="D14" s="154">
        <v>0</v>
      </c>
      <c r="E14" s="154">
        <v>0</v>
      </c>
      <c r="F14" s="154">
        <v>0</v>
      </c>
      <c r="G14" s="154">
        <v>0</v>
      </c>
      <c r="H14" s="154">
        <v>0</v>
      </c>
      <c r="I14" s="154">
        <v>0</v>
      </c>
      <c r="J14" s="154">
        <v>0</v>
      </c>
      <c r="K14" s="154">
        <v>475068</v>
      </c>
      <c r="L14" s="154">
        <v>475068</v>
      </c>
      <c r="M14" s="154">
        <v>475068</v>
      </c>
      <c r="N14" s="147">
        <f t="shared" si="0"/>
        <v>1425204</v>
      </c>
    </row>
    <row r="15" spans="1:15" s="10" customFormat="1">
      <c r="A15" s="151" t="s">
        <v>50</v>
      </c>
      <c r="B15" s="154">
        <v>0</v>
      </c>
      <c r="C15" s="154">
        <v>90000</v>
      </c>
      <c r="D15" s="154">
        <v>0</v>
      </c>
      <c r="E15" s="154">
        <v>0</v>
      </c>
      <c r="F15" s="154">
        <v>0</v>
      </c>
      <c r="G15" s="154">
        <v>0</v>
      </c>
      <c r="H15" s="154">
        <v>0</v>
      </c>
      <c r="I15" s="154">
        <v>0</v>
      </c>
      <c r="J15" s="154">
        <v>0</v>
      </c>
      <c r="K15" s="154">
        <v>0</v>
      </c>
      <c r="L15" s="154">
        <v>0</v>
      </c>
      <c r="M15" s="154">
        <v>0</v>
      </c>
      <c r="N15" s="147">
        <f t="shared" si="0"/>
        <v>90000</v>
      </c>
    </row>
    <row r="16" spans="1:15" s="10" customFormat="1">
      <c r="A16" s="151" t="s">
        <v>49</v>
      </c>
      <c r="B16" s="154">
        <v>28000</v>
      </c>
      <c r="C16" s="154">
        <v>0</v>
      </c>
      <c r="D16" s="154">
        <v>0</v>
      </c>
      <c r="E16" s="154">
        <v>0</v>
      </c>
      <c r="F16" s="154">
        <v>0</v>
      </c>
      <c r="G16" s="154">
        <v>0</v>
      </c>
      <c r="H16" s="154">
        <v>0</v>
      </c>
      <c r="I16" s="154">
        <v>0</v>
      </c>
      <c r="J16" s="154">
        <v>0</v>
      </c>
      <c r="K16" s="154">
        <v>0</v>
      </c>
      <c r="L16" s="154">
        <v>0</v>
      </c>
      <c r="M16" s="154">
        <v>0</v>
      </c>
      <c r="N16" s="147">
        <f t="shared" si="0"/>
        <v>28000</v>
      </c>
    </row>
    <row r="17" spans="1:15" s="10" customFormat="1">
      <c r="A17" s="151" t="s">
        <v>52</v>
      </c>
      <c r="B17" s="154">
        <v>0</v>
      </c>
      <c r="C17" s="154">
        <v>0</v>
      </c>
      <c r="D17" s="154">
        <v>0</v>
      </c>
      <c r="E17" s="154">
        <v>0</v>
      </c>
      <c r="F17" s="154">
        <v>0</v>
      </c>
      <c r="G17" s="154">
        <v>0</v>
      </c>
      <c r="H17" s="154">
        <v>0</v>
      </c>
      <c r="I17" s="154">
        <v>0</v>
      </c>
      <c r="J17" s="154">
        <v>35000</v>
      </c>
      <c r="K17" s="154">
        <v>0</v>
      </c>
      <c r="L17" s="154">
        <v>0</v>
      </c>
      <c r="M17" s="154"/>
      <c r="N17" s="147"/>
    </row>
    <row r="18" spans="1:15" s="10" customFormat="1" ht="13.5" thickBot="1">
      <c r="A18" s="151" t="s">
        <v>41</v>
      </c>
      <c r="B18" s="154">
        <v>47500</v>
      </c>
      <c r="C18" s="154">
        <v>47500</v>
      </c>
      <c r="D18" s="154">
        <v>47500</v>
      </c>
      <c r="E18" s="154">
        <v>47500</v>
      </c>
      <c r="F18" s="154">
        <v>47500</v>
      </c>
      <c r="G18" s="154">
        <v>47500</v>
      </c>
      <c r="H18" s="154">
        <v>47500</v>
      </c>
      <c r="I18" s="154">
        <v>47500</v>
      </c>
      <c r="J18" s="154">
        <v>47500</v>
      </c>
      <c r="K18" s="154">
        <v>47500</v>
      </c>
      <c r="L18" s="154">
        <v>47500</v>
      </c>
      <c r="M18" s="154">
        <v>47500</v>
      </c>
      <c r="N18" s="147">
        <f t="shared" si="0"/>
        <v>570000</v>
      </c>
    </row>
    <row r="19" spans="1:15" ht="13.5" thickBot="1">
      <c r="A19" s="145" t="s">
        <v>1</v>
      </c>
      <c r="B19" s="164">
        <f t="shared" ref="B19:N19" si="1">SUM(B6:B18)</f>
        <v>584465.06000000006</v>
      </c>
      <c r="C19" s="164">
        <f t="shared" si="1"/>
        <v>646465.06000000006</v>
      </c>
      <c r="D19" s="164">
        <f t="shared" si="1"/>
        <v>657884.06000000006</v>
      </c>
      <c r="E19" s="164">
        <f t="shared" si="1"/>
        <v>615688.86</v>
      </c>
      <c r="F19" s="164">
        <f t="shared" si="1"/>
        <v>615688.86</v>
      </c>
      <c r="G19" s="164">
        <f t="shared" si="1"/>
        <v>574269.86</v>
      </c>
      <c r="H19" s="164">
        <f t="shared" si="1"/>
        <v>1157386.8599999999</v>
      </c>
      <c r="I19" s="164">
        <f t="shared" si="1"/>
        <v>1157386.8599999999</v>
      </c>
      <c r="J19" s="164">
        <f t="shared" si="1"/>
        <v>1192386.8599999999</v>
      </c>
      <c r="K19" s="164">
        <f t="shared" si="1"/>
        <v>1515830.8599999999</v>
      </c>
      <c r="L19" s="164">
        <f t="shared" si="1"/>
        <v>1515830.8599999999</v>
      </c>
      <c r="M19" s="164">
        <f t="shared" si="1"/>
        <v>1515830.8599999999</v>
      </c>
      <c r="N19" s="140">
        <f t="shared" si="1"/>
        <v>11714114.92</v>
      </c>
      <c r="O19" s="69"/>
    </row>
    <row r="20" spans="1:15" ht="13.5" thickBot="1">
      <c r="A20" s="116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59"/>
    </row>
    <row r="21" spans="1:15" ht="13.5" thickBot="1">
      <c r="A21" s="131" t="s">
        <v>8</v>
      </c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63"/>
    </row>
    <row r="22" spans="1:15" s="10" customFormat="1">
      <c r="A22" s="148" t="s">
        <v>24</v>
      </c>
      <c r="B22" s="155">
        <v>2500</v>
      </c>
      <c r="C22" s="155">
        <v>2500</v>
      </c>
      <c r="D22" s="155">
        <v>2500</v>
      </c>
      <c r="E22" s="155">
        <v>2500</v>
      </c>
      <c r="F22" s="155">
        <v>2500</v>
      </c>
      <c r="G22" s="155">
        <v>2500</v>
      </c>
      <c r="H22" s="155">
        <v>2500</v>
      </c>
      <c r="I22" s="155">
        <v>2500</v>
      </c>
      <c r="J22" s="155">
        <v>2500</v>
      </c>
      <c r="K22" s="155">
        <v>2500</v>
      </c>
      <c r="L22" s="155">
        <v>2500</v>
      </c>
      <c r="M22" s="155">
        <v>2500</v>
      </c>
      <c r="N22" s="147">
        <f t="shared" ref="N22:N23" si="2">SUM(B22:M22)</f>
        <v>30000</v>
      </c>
    </row>
    <row r="23" spans="1:15" s="10" customFormat="1">
      <c r="A23" s="148" t="s">
        <v>19</v>
      </c>
      <c r="B23" s="157">
        <v>1500</v>
      </c>
      <c r="C23" s="157">
        <v>1500</v>
      </c>
      <c r="D23" s="157">
        <v>1500</v>
      </c>
      <c r="E23" s="157">
        <v>1500</v>
      </c>
      <c r="F23" s="157">
        <v>1500</v>
      </c>
      <c r="G23" s="157">
        <v>1500</v>
      </c>
      <c r="H23" s="157">
        <v>1500</v>
      </c>
      <c r="I23" s="157">
        <v>1500</v>
      </c>
      <c r="J23" s="157">
        <v>1500</v>
      </c>
      <c r="K23" s="157">
        <v>1500</v>
      </c>
      <c r="L23" s="157">
        <v>1500</v>
      </c>
      <c r="M23" s="157">
        <v>1500</v>
      </c>
      <c r="N23" s="147">
        <f t="shared" si="2"/>
        <v>18000</v>
      </c>
    </row>
    <row r="24" spans="1:15" s="10" customFormat="1">
      <c r="A24" s="161" t="s">
        <v>44</v>
      </c>
      <c r="B24" s="156">
        <v>1500</v>
      </c>
      <c r="C24" s="156">
        <v>1500</v>
      </c>
      <c r="D24" s="156">
        <v>1500</v>
      </c>
      <c r="E24" s="156">
        <v>1500</v>
      </c>
      <c r="F24" s="156">
        <v>1500</v>
      </c>
      <c r="G24" s="156">
        <v>1500</v>
      </c>
      <c r="H24" s="156">
        <v>1500</v>
      </c>
      <c r="I24" s="156">
        <v>1500</v>
      </c>
      <c r="J24" s="156">
        <v>1500</v>
      </c>
      <c r="K24" s="156">
        <v>1500</v>
      </c>
      <c r="L24" s="156">
        <v>1500</v>
      </c>
      <c r="M24" s="156">
        <v>1500</v>
      </c>
      <c r="N24" s="163">
        <f>SUM(B24:M24)</f>
        <v>18000</v>
      </c>
    </row>
    <row r="25" spans="1:15" s="10" customFormat="1" ht="13.5" thickBot="1">
      <c r="A25" s="205" t="s">
        <v>46</v>
      </c>
      <c r="B25" s="206">
        <v>12000</v>
      </c>
      <c r="C25" s="206">
        <v>12000</v>
      </c>
      <c r="D25" s="206">
        <v>12000</v>
      </c>
      <c r="E25" s="206">
        <v>12000</v>
      </c>
      <c r="F25" s="206">
        <v>12000</v>
      </c>
      <c r="G25" s="206">
        <v>12000</v>
      </c>
      <c r="H25" s="206">
        <v>12000</v>
      </c>
      <c r="I25" s="206">
        <v>12000</v>
      </c>
      <c r="J25" s="206">
        <v>12000</v>
      </c>
      <c r="K25" s="206">
        <v>12000</v>
      </c>
      <c r="L25" s="206">
        <v>12000</v>
      </c>
      <c r="M25" s="206">
        <v>12000</v>
      </c>
      <c r="N25" s="163">
        <f>SUM(B25:M25)</f>
        <v>144000</v>
      </c>
    </row>
    <row r="26" spans="1:15" ht="13.5" thickBot="1">
      <c r="A26" s="145" t="s">
        <v>0</v>
      </c>
      <c r="B26" s="165">
        <f>SUM(B22:B25)</f>
        <v>17500</v>
      </c>
      <c r="C26" s="165">
        <f>SUM(C22:C25)</f>
        <v>17500</v>
      </c>
      <c r="D26" s="165">
        <f>SUM(D22:D25)</f>
        <v>17500</v>
      </c>
      <c r="E26" s="165">
        <f t="shared" ref="E26:M26" si="3">SUM(E22:E25)</f>
        <v>17500</v>
      </c>
      <c r="F26" s="165">
        <f t="shared" si="3"/>
        <v>17500</v>
      </c>
      <c r="G26" s="165">
        <f t="shared" si="3"/>
        <v>17500</v>
      </c>
      <c r="H26" s="165">
        <f t="shared" si="3"/>
        <v>17500</v>
      </c>
      <c r="I26" s="165">
        <f t="shared" si="3"/>
        <v>17500</v>
      </c>
      <c r="J26" s="165">
        <f t="shared" si="3"/>
        <v>17500</v>
      </c>
      <c r="K26" s="165">
        <f t="shared" si="3"/>
        <v>17500</v>
      </c>
      <c r="L26" s="165">
        <f t="shared" si="3"/>
        <v>17500</v>
      </c>
      <c r="M26" s="165">
        <f>SUM(M22:M25)</f>
        <v>17500</v>
      </c>
      <c r="N26" s="58">
        <f>SUM(N22:N25)</f>
        <v>210000</v>
      </c>
    </row>
    <row r="27" spans="1:15" ht="13.5" thickBot="1">
      <c r="A27" s="11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59"/>
    </row>
    <row r="28" spans="1:15" ht="13.5" thickBot="1">
      <c r="A28" s="68" t="s">
        <v>11</v>
      </c>
      <c r="B28" s="9">
        <f t="shared" ref="B28:N28" si="4">(B19+B26)</f>
        <v>601965.06000000006</v>
      </c>
      <c r="C28" s="9">
        <f t="shared" si="4"/>
        <v>663965.06000000006</v>
      </c>
      <c r="D28" s="9">
        <f t="shared" si="4"/>
        <v>675384.06</v>
      </c>
      <c r="E28" s="9">
        <f t="shared" si="4"/>
        <v>633188.86</v>
      </c>
      <c r="F28" s="9">
        <f t="shared" si="4"/>
        <v>633188.86</v>
      </c>
      <c r="G28" s="9">
        <f t="shared" si="4"/>
        <v>591769.86</v>
      </c>
      <c r="H28" s="9">
        <f t="shared" si="4"/>
        <v>1174886.8599999999</v>
      </c>
      <c r="I28" s="9">
        <f t="shared" si="4"/>
        <v>1174886.8599999999</v>
      </c>
      <c r="J28" s="9">
        <f t="shared" si="4"/>
        <v>1209886.8599999999</v>
      </c>
      <c r="K28" s="9">
        <f t="shared" si="4"/>
        <v>1533330.8599999999</v>
      </c>
      <c r="L28" s="9">
        <f t="shared" si="4"/>
        <v>1533330.8599999999</v>
      </c>
      <c r="M28" s="9">
        <f t="shared" si="4"/>
        <v>1533330.8599999999</v>
      </c>
      <c r="N28" s="58">
        <f>(N19+N26)</f>
        <v>11924114.92</v>
      </c>
    </row>
    <row r="29" spans="1:15" ht="13.5" thickBot="1">
      <c r="A29" s="46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63"/>
    </row>
    <row r="30" spans="1:15" ht="13.5" customHeight="1">
      <c r="A30" s="126"/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8"/>
    </row>
    <row r="31" spans="1:15" ht="13.5" customHeight="1">
      <c r="A31" s="119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61"/>
    </row>
    <row r="32" spans="1:15" s="1" customFormat="1" ht="13.5" thickBot="1">
      <c r="A32" s="45"/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30"/>
    </row>
    <row r="33" spans="1:14" ht="21.75" customHeight="1" thickBot="1">
      <c r="A33" s="129" t="s">
        <v>60</v>
      </c>
      <c r="B33" s="57">
        <f>'Proposed expense'!D16</f>
        <v>209432</v>
      </c>
      <c r="C33" s="57">
        <f>'Proposed expense'!E16</f>
        <v>211732</v>
      </c>
      <c r="D33" s="57">
        <f>'Proposed expense'!F16</f>
        <v>191332</v>
      </c>
      <c r="E33" s="57">
        <f>'Proposed expense'!G16</f>
        <v>931332</v>
      </c>
      <c r="F33" s="57">
        <f>'Proposed expense'!H16</f>
        <v>111332</v>
      </c>
      <c r="G33" s="57">
        <f>'Proposed expense'!I16</f>
        <v>111332</v>
      </c>
      <c r="H33" s="57">
        <f>'Proposed expense'!J16</f>
        <v>111332</v>
      </c>
      <c r="I33" s="57">
        <f>'Proposed expense'!K16</f>
        <v>111332</v>
      </c>
      <c r="J33" s="57">
        <f>'Proposed expense'!L16</f>
        <v>111332</v>
      </c>
      <c r="K33" s="57">
        <f>'Proposed expense'!M16</f>
        <v>111332</v>
      </c>
      <c r="L33" s="57">
        <f>'Proposed expense'!N16</f>
        <v>111332</v>
      </c>
      <c r="M33" s="57">
        <f>'Proposed expense'!O16</f>
        <v>111332</v>
      </c>
      <c r="N33" s="58">
        <f>SUM(B33:M33)</f>
        <v>2434484</v>
      </c>
    </row>
    <row r="34" spans="1:14" s="10" customFormat="1" ht="21.75" customHeight="1">
      <c r="A34" s="120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9"/>
    </row>
    <row r="35" spans="1:14">
      <c r="A35" s="6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64"/>
    </row>
    <row r="36" spans="1:14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64"/>
    </row>
    <row r="37" spans="1:14">
      <c r="A37" s="39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65"/>
    </row>
    <row r="38" spans="1:14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66"/>
    </row>
    <row r="39" spans="1:14">
      <c r="A39" s="39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66"/>
    </row>
    <row r="40" spans="1:14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66"/>
    </row>
    <row r="41" spans="1:14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66"/>
    </row>
    <row r="42" spans="1:14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66"/>
    </row>
    <row r="43" spans="1:14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66"/>
    </row>
    <row r="44" spans="1:14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66"/>
    </row>
    <row r="45" spans="1:14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66"/>
    </row>
    <row r="46" spans="1:14">
      <c r="A46" s="6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66"/>
    </row>
    <row r="47" spans="1:14">
      <c r="A47" s="6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66"/>
    </row>
    <row r="48" spans="1:14">
      <c r="A48" s="6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66"/>
    </row>
    <row r="49" spans="1:14">
      <c r="A49" s="6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66"/>
    </row>
    <row r="50" spans="1:14">
      <c r="A50" s="6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66"/>
    </row>
    <row r="51" spans="1:14">
      <c r="A51" s="6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66"/>
    </row>
    <row r="52" spans="1:14">
      <c r="A52" s="6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66"/>
    </row>
    <row r="53" spans="1:14">
      <c r="A53" s="6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66"/>
    </row>
    <row r="54" spans="1:14">
      <c r="A54" s="6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66"/>
    </row>
    <row r="55" spans="1:14">
      <c r="A55" s="6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66"/>
    </row>
  </sheetData>
  <phoneticPr fontId="0" type="noConversion"/>
  <pageMargins left="0" right="0" top="0" bottom="1" header="0" footer="0.5"/>
  <pageSetup paperSize="9" scale="56" fitToWidth="0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Summary-1</vt:lpstr>
      <vt:lpstr>Proposed expense</vt:lpstr>
      <vt:lpstr>Salary</vt:lpstr>
      <vt:lpstr>Budget</vt:lpstr>
      <vt:lpstr>Budget!Print_Area</vt:lpstr>
      <vt:lpstr>'Summary-1'!Print_Area</vt:lpstr>
    </vt:vector>
  </TitlesOfParts>
  <Company>PBC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Budget</dc:title>
  <dc:subject>Budget for 2012-2013</dc:subject>
  <dc:creator>Rajeev Singh</dc:creator>
  <cp:lastModifiedBy>Windows User</cp:lastModifiedBy>
  <cp:lastPrinted>2012-07-19T07:19:10Z</cp:lastPrinted>
  <dcterms:created xsi:type="dcterms:W3CDTF">2002-04-09T12:00:16Z</dcterms:created>
  <dcterms:modified xsi:type="dcterms:W3CDTF">2017-12-29T08:43:42Z</dcterms:modified>
</cp:coreProperties>
</file>