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Excel\main\"/>
    </mc:Choice>
  </mc:AlternateContent>
  <bookViews>
    <workbookView xWindow="0" yWindow="0" windowWidth="23040" windowHeight="9072"/>
  </bookViews>
  <sheets>
    <sheet name="Assignment 5" sheetId="8" r:id="rId1"/>
    <sheet name="Assignment 4" sheetId="6" r:id="rId2"/>
    <sheet name="Assignment 1 &amp; 2" sheetId="1" r:id="rId3"/>
    <sheet name="Tax_rate" sheetId="3" r:id="rId4"/>
    <sheet name="Product_details" sheetId="4" r:id="rId5"/>
    <sheet name="Assignment 3" sheetId="2" r:id="rId6"/>
  </sheets>
  <externalReferences>
    <externalReference r:id="rId7"/>
    <externalReference r:id="rId8"/>
  </externalReferences>
  <definedNames>
    <definedName name="_xlnm._FilterDatabase" localSheetId="2" hidden="1">'Assignment 1 &amp; 2'!$A$1:$P$11</definedName>
    <definedName name="Slicer_Category">#N/A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8" l="1"/>
  <c r="C3" i="8"/>
  <c r="D3" i="8"/>
  <c r="E3" i="8"/>
  <c r="F3" i="8"/>
  <c r="G3" i="8"/>
  <c r="H3" i="8"/>
  <c r="I3" i="8"/>
  <c r="B7" i="8"/>
  <c r="C7" i="8"/>
  <c r="D7" i="8"/>
  <c r="E7" i="8"/>
  <c r="B11" i="8"/>
  <c r="B15" i="8"/>
  <c r="B16" i="8"/>
  <c r="B17" i="8"/>
  <c r="B18" i="8"/>
  <c r="B19" i="8"/>
  <c r="B20" i="8"/>
  <c r="B21" i="8"/>
  <c r="B22" i="8"/>
  <c r="B26" i="8"/>
  <c r="B29" i="8"/>
  <c r="B32" i="8"/>
  <c r="C36" i="8"/>
  <c r="B40" i="8"/>
  <c r="B44" i="8"/>
  <c r="E52" i="8"/>
  <c r="E57" i="8"/>
  <c r="E61" i="8"/>
  <c r="E66" i="8"/>
  <c r="E67" i="8"/>
  <c r="E71" i="8"/>
  <c r="F71" i="8"/>
  <c r="G71" i="8"/>
  <c r="X3" i="1" l="1"/>
  <c r="X2" i="1"/>
  <c r="V2" i="1"/>
  <c r="T3" i="1"/>
  <c r="T4" i="1"/>
  <c r="T5" i="1"/>
  <c r="T6" i="1"/>
  <c r="T7" i="1"/>
  <c r="T8" i="1"/>
  <c r="T9" i="1"/>
  <c r="T10" i="1"/>
  <c r="T11" i="1"/>
  <c r="T2" i="1"/>
  <c r="S3" i="1"/>
  <c r="S4" i="1"/>
  <c r="S5" i="1"/>
  <c r="S6" i="1"/>
  <c r="S7" i="1"/>
  <c r="S8" i="1"/>
  <c r="S9" i="1"/>
  <c r="S10" i="1"/>
  <c r="S11" i="1"/>
  <c r="S2" i="1"/>
  <c r="R3" i="1"/>
  <c r="R4" i="1"/>
  <c r="R5" i="1"/>
  <c r="R6" i="1"/>
  <c r="R7" i="1"/>
  <c r="R8" i="1"/>
  <c r="R9" i="1"/>
  <c r="R10" i="1"/>
  <c r="R11" i="1"/>
  <c r="R2" i="1"/>
  <c r="P3" i="1"/>
  <c r="P4" i="1"/>
  <c r="P5" i="1"/>
  <c r="P6" i="1"/>
  <c r="P7" i="1"/>
  <c r="P8" i="1"/>
  <c r="P9" i="1"/>
  <c r="P10" i="1"/>
  <c r="P11" i="1"/>
  <c r="P2" i="1"/>
  <c r="O6" i="1"/>
  <c r="O4" i="1"/>
  <c r="O5" i="1"/>
  <c r="O7" i="1"/>
  <c r="O9" i="1"/>
  <c r="O10" i="1"/>
  <c r="O8" i="1"/>
  <c r="O11" i="1"/>
  <c r="O2" i="1"/>
  <c r="O3" i="1"/>
  <c r="M6" i="1" l="1"/>
  <c r="Q6" i="1" s="1"/>
  <c r="M4" i="1"/>
  <c r="Q4" i="1" s="1"/>
  <c r="M5" i="1"/>
  <c r="Q5" i="1" s="1"/>
  <c r="M7" i="1"/>
  <c r="Q7" i="1" s="1"/>
  <c r="M9" i="1"/>
  <c r="Q9" i="1" s="1"/>
  <c r="M10" i="1"/>
  <c r="Q10" i="1" s="1"/>
  <c r="M8" i="1"/>
  <c r="Q8" i="1" s="1"/>
  <c r="M11" i="1"/>
  <c r="Q11" i="1" s="1"/>
  <c r="M2" i="1"/>
  <c r="Q2" i="1" s="1"/>
  <c r="M3" i="1"/>
  <c r="Q3" i="1" s="1"/>
  <c r="L3" i="1"/>
  <c r="K3" i="1"/>
  <c r="I6" i="1"/>
  <c r="U6" i="1" s="1"/>
  <c r="I4" i="1"/>
  <c r="U4" i="1" s="1"/>
  <c r="I5" i="1"/>
  <c r="U5" i="1" s="1"/>
  <c r="I7" i="1"/>
  <c r="U7" i="1" s="1"/>
  <c r="I9" i="1"/>
  <c r="U9" i="1" s="1"/>
  <c r="I10" i="1"/>
  <c r="U10" i="1" s="1"/>
  <c r="I8" i="1"/>
  <c r="U8" i="1" s="1"/>
  <c r="I11" i="1"/>
  <c r="U11" i="1" s="1"/>
  <c r="I2" i="1"/>
  <c r="U2" i="1" s="1"/>
  <c r="I3" i="1"/>
  <c r="U3" i="1" s="1"/>
  <c r="H6" i="1"/>
  <c r="N6" i="1" s="1"/>
  <c r="H4" i="1"/>
  <c r="N4" i="1" s="1"/>
  <c r="H5" i="1"/>
  <c r="N5" i="1" s="1"/>
  <c r="H7" i="1"/>
  <c r="N7" i="1" s="1"/>
  <c r="H9" i="1"/>
  <c r="N9" i="1" s="1"/>
  <c r="H10" i="1"/>
  <c r="H8" i="1"/>
  <c r="N8" i="1" s="1"/>
  <c r="H11" i="1"/>
  <c r="N11" i="1" s="1"/>
  <c r="H2" i="1"/>
  <c r="N2" i="1" s="1"/>
  <c r="H3" i="1"/>
  <c r="N3" i="1" s="1"/>
  <c r="N10" i="1" l="1"/>
</calcChain>
</file>

<file path=xl/sharedStrings.xml><?xml version="1.0" encoding="utf-8"?>
<sst xmlns="http://schemas.openxmlformats.org/spreadsheetml/2006/main" count="238" uniqueCount="112">
  <si>
    <t>Transaction ID</t>
  </si>
  <si>
    <t>Product</t>
  </si>
  <si>
    <t>Category</t>
  </si>
  <si>
    <t>Region</t>
  </si>
  <si>
    <t>Sales ($)</t>
  </si>
  <si>
    <t>Date</t>
  </si>
  <si>
    <t>Units Sold</t>
  </si>
  <si>
    <t>T001</t>
  </si>
  <si>
    <t>T002</t>
  </si>
  <si>
    <t>T003</t>
  </si>
  <si>
    <t>T004</t>
  </si>
  <si>
    <t>T005</t>
  </si>
  <si>
    <t>T006</t>
  </si>
  <si>
    <t>T007</t>
  </si>
  <si>
    <t>T008</t>
  </si>
  <si>
    <t>T009</t>
  </si>
  <si>
    <t>T010</t>
  </si>
  <si>
    <t>Laptop</t>
  </si>
  <si>
    <t>Smartphone</t>
  </si>
  <si>
    <t>Refrigerator</t>
  </si>
  <si>
    <t>TV</t>
  </si>
  <si>
    <t>Washing Machine</t>
  </si>
  <si>
    <t>Microwave</t>
  </si>
  <si>
    <t>Camera</t>
  </si>
  <si>
    <t>Tablet</t>
  </si>
  <si>
    <t>Blender</t>
  </si>
  <si>
    <t>Air Conditioner</t>
  </si>
  <si>
    <t>Electronics</t>
  </si>
  <si>
    <t>Appliances</t>
  </si>
  <si>
    <t>North</t>
  </si>
  <si>
    <t>East</t>
  </si>
  <si>
    <t>West</t>
  </si>
  <si>
    <t>South</t>
  </si>
  <si>
    <t xml:space="preserve"> Average Sale</t>
  </si>
  <si>
    <t>Max</t>
  </si>
  <si>
    <t>MIN</t>
  </si>
  <si>
    <t>Count</t>
  </si>
  <si>
    <t>Sales Tax</t>
  </si>
  <si>
    <t>Total Revenue</t>
  </si>
  <si>
    <t>Sale&gt;2000</t>
  </si>
  <si>
    <t>Total Sales For Each Product</t>
  </si>
  <si>
    <t>Level</t>
  </si>
  <si>
    <t>Sales&lt;2000 and Sales&gt;20000</t>
  </si>
  <si>
    <t>Sales&gt;5000 and Tax &gt;500</t>
  </si>
  <si>
    <t>Bonus</t>
  </si>
  <si>
    <t>Q1 Status</t>
  </si>
  <si>
    <t>Sales &gt; Above Avg</t>
  </si>
  <si>
    <t>Count High Sale</t>
  </si>
  <si>
    <t>Expenses</t>
  </si>
  <si>
    <t>Total Sale for Each Category</t>
  </si>
  <si>
    <t>Tax Rate (%)</t>
  </si>
  <si>
    <t>Supplier</t>
  </si>
  <si>
    <t>Warranty (Years)</t>
  </si>
  <si>
    <t>TechCo</t>
  </si>
  <si>
    <t>MobilePlus</t>
  </si>
  <si>
    <t>HomeEssence</t>
  </si>
  <si>
    <t>VisionMax</t>
  </si>
  <si>
    <t xml:space="preserve">Microwave </t>
  </si>
  <si>
    <t>KitchenKing</t>
  </si>
  <si>
    <t>Grand Total</t>
  </si>
  <si>
    <t>(All)</t>
  </si>
  <si>
    <t>f</t>
  </si>
  <si>
    <t>Sum of Total Revenue</t>
  </si>
  <si>
    <t>Sum of Sales Tax</t>
  </si>
  <si>
    <t>Jan</t>
  </si>
  <si>
    <t>Average of Sales ($)</t>
  </si>
  <si>
    <t>Sum of Profit</t>
  </si>
  <si>
    <t>1. Use VLOOKUP to retrieve product details from another sheet</t>
  </si>
  <si>
    <t>Product Name</t>
  </si>
  <si>
    <t>Total Sales</t>
  </si>
  <si>
    <t>Per Unit Price</t>
  </si>
  <si>
    <t>Average Sales</t>
  </si>
  <si>
    <t>2. Use HLOOKUP to find tax rates based on a range</t>
  </si>
  <si>
    <t>Regions</t>
  </si>
  <si>
    <t xml:space="preserve">       3. Combine INDEX and MATCH to find specific data points.</t>
  </si>
  <si>
    <t>Sale</t>
  </si>
  <si>
    <t xml:space="preserve">       4. Use TEXT to format dates and numbers.</t>
  </si>
  <si>
    <t>Text</t>
  </si>
  <si>
    <t>Formated Text</t>
  </si>
  <si>
    <t xml:space="preserve">       5. Use LEFT, RIGHT, and MID to extract parts of text data.</t>
  </si>
  <si>
    <t>Left</t>
  </si>
  <si>
    <t>Combine text with formatted numbers:</t>
  </si>
  <si>
    <t>Right</t>
  </si>
  <si>
    <t>Mid</t>
  </si>
  <si>
    <t xml:space="preserve">       6. Apply CONCATENATE (or TEXTJOIN) to merge text fields.</t>
  </si>
  <si>
    <t>Text 1</t>
  </si>
  <si>
    <t>Text 2</t>
  </si>
  <si>
    <t>Concatenate</t>
  </si>
  <si>
    <t>Hello</t>
  </si>
  <si>
    <t>World</t>
  </si>
  <si>
    <t xml:space="preserve">       7. Use LEN to find the length of product descriptions.</t>
  </si>
  <si>
    <t>Product Description</t>
  </si>
  <si>
    <t>length</t>
  </si>
  <si>
    <t xml:space="preserve">Refrigerator :      Keep your food fresh and beverages chilled with this energy-efficient refrigerator. </t>
  </si>
  <si>
    <t>8. Use TRIM to clean up extra spaces in text fields.</t>
  </si>
  <si>
    <t>Trim</t>
  </si>
  <si>
    <t xml:space="preserve">      Hello World</t>
  </si>
  <si>
    <t>9. Use SUBTOTAL to calculate totals for filtered data.</t>
  </si>
  <si>
    <t>TransactionID</t>
  </si>
  <si>
    <t>T014</t>
  </si>
  <si>
    <t>East Total</t>
  </si>
  <si>
    <t>T013</t>
  </si>
  <si>
    <t>North Total</t>
  </si>
  <si>
    <t>T012</t>
  </si>
  <si>
    <t>South Total</t>
  </si>
  <si>
    <t>T011</t>
  </si>
  <si>
    <t>T015</t>
  </si>
  <si>
    <t>West Total</t>
  </si>
  <si>
    <t xml:space="preserve">        10. Use OFFSET to create dynamic ranges.</t>
  </si>
  <si>
    <t>2 to 10</t>
  </si>
  <si>
    <t>Sum of Range</t>
  </si>
  <si>
    <t>Average of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</si>
</sst>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ABAB"/>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applyAlignment="1">
      <alignment horizontal="center"/>
    </xf>
    <xf numFmtId="0" fontId="1" fillId="0" borderId="0" xfId="0" applyFont="1" applyAlignment="1">
      <alignment horizontal="left"/>
    </xf>
    <xf numFmtId="0" fontId="0" fillId="0" borderId="0" xfId="0"/>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14" fontId="0" fillId="0" borderId="0" xfId="0" applyNumberFormat="1" applyAlignment="1">
      <alignment horizontal="center"/>
    </xf>
    <xf numFmtId="0" fontId="0" fillId="0" borderId="0" xfId="0" applyNumberFormat="1" applyAlignment="1">
      <alignment horizontal="center"/>
    </xf>
    <xf numFmtId="0" fontId="0" fillId="0" borderId="0" xfId="0" applyFont="1" applyAlignment="1">
      <alignment horizontal="center"/>
    </xf>
    <xf numFmtId="0" fontId="0" fillId="0" borderId="0" xfId="0" applyAlignment="1">
      <alignment wrapText="1"/>
    </xf>
    <xf numFmtId="0" fontId="0" fillId="0" borderId="0" xfId="0" applyAlignment="1">
      <alignment horizontal="center" vertical="center"/>
    </xf>
    <xf numFmtId="2" fontId="1" fillId="0" borderId="0" xfId="0" applyNumberFormat="1" applyFont="1"/>
    <xf numFmtId="2" fontId="1" fillId="0" borderId="0" xfId="0" applyNumberFormat="1" applyFont="1" applyAlignment="1">
      <alignment horizontal="center"/>
    </xf>
    <xf numFmtId="0" fontId="0" fillId="0" borderId="1" xfId="0" applyBorder="1"/>
    <xf numFmtId="0" fontId="0" fillId="2" borderId="1" xfId="0" applyFill="1" applyBorder="1"/>
    <xf numFmtId="0" fontId="0" fillId="3" borderId="1"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dataset.xlsx]Assignment 4!PivotTable15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'Assignment 4'!$B$3</c:f>
              <c:strCache>
                <c:ptCount val="1"/>
                <c:pt idx="0">
                  <c:v>Average of Sales ($)</c:v>
                </c:pt>
              </c:strCache>
            </c:strRef>
          </c:tx>
          <c:spPr>
            <a:solidFill>
              <a:schemeClr val="accent1"/>
            </a:solidFill>
            <a:ln>
              <a:noFill/>
            </a:ln>
            <a:effectLst/>
          </c:spPr>
          <c:invertIfNegative val="0"/>
          <c:cat>
            <c:multiLvlStrRef>
              <c:f>'Assignment 4'!$A$4:$A$14</c:f>
              <c:multiLvlStrCache>
                <c:ptCount val="5"/>
                <c:lvl>
                  <c:pt idx="0">
                    <c:v>Jan</c:v>
                  </c:pt>
                  <c:pt idx="1">
                    <c:v>Jan</c:v>
                  </c:pt>
                  <c:pt idx="2">
                    <c:v>Jan</c:v>
                  </c:pt>
                  <c:pt idx="3">
                    <c:v>Jan</c:v>
                  </c:pt>
                  <c:pt idx="4">
                    <c:v>Jan</c:v>
                  </c:pt>
                </c:lvl>
                <c:lvl>
                  <c:pt idx="0">
                    <c:v>Camera</c:v>
                  </c:pt>
                  <c:pt idx="1">
                    <c:v>Laptop</c:v>
                  </c:pt>
                  <c:pt idx="2">
                    <c:v>Smartphone</c:v>
                  </c:pt>
                  <c:pt idx="3">
                    <c:v>Tablet</c:v>
                  </c:pt>
                  <c:pt idx="4">
                    <c:v>TV</c:v>
                  </c:pt>
                </c:lvl>
              </c:multiLvlStrCache>
            </c:multiLvlStrRef>
          </c:cat>
          <c:val>
            <c:numRef>
              <c:f>'Assignment 4'!$B$4:$B$14</c:f>
              <c:numCache>
                <c:formatCode>General</c:formatCode>
                <c:ptCount val="5"/>
                <c:pt idx="0">
                  <c:v>400</c:v>
                </c:pt>
                <c:pt idx="1">
                  <c:v>1500</c:v>
                </c:pt>
                <c:pt idx="2">
                  <c:v>800</c:v>
                </c:pt>
                <c:pt idx="3">
                  <c:v>600</c:v>
                </c:pt>
                <c:pt idx="4">
                  <c:v>900</c:v>
                </c:pt>
              </c:numCache>
            </c:numRef>
          </c:val>
          <c:extLst>
            <c:ext xmlns:c16="http://schemas.microsoft.com/office/drawing/2014/chart" uri="{C3380CC4-5D6E-409C-BE32-E72D297353CC}">
              <c16:uniqueId val="{00000000-D90C-4281-91B0-192FD63BB00F}"/>
            </c:ext>
          </c:extLst>
        </c:ser>
        <c:ser>
          <c:idx val="1"/>
          <c:order val="1"/>
          <c:tx>
            <c:strRef>
              <c:f>'Assignment 4'!$C$3</c:f>
              <c:strCache>
                <c:ptCount val="1"/>
                <c:pt idx="0">
                  <c:v>Sum of Sales Tax</c:v>
                </c:pt>
              </c:strCache>
            </c:strRef>
          </c:tx>
          <c:spPr>
            <a:solidFill>
              <a:schemeClr val="accent2"/>
            </a:solidFill>
            <a:ln>
              <a:noFill/>
            </a:ln>
            <a:effectLst/>
          </c:spPr>
          <c:invertIfNegative val="0"/>
          <c:cat>
            <c:multiLvlStrRef>
              <c:f>'Assignment 4'!$A$4:$A$14</c:f>
              <c:multiLvlStrCache>
                <c:ptCount val="5"/>
                <c:lvl>
                  <c:pt idx="0">
                    <c:v>Jan</c:v>
                  </c:pt>
                  <c:pt idx="1">
                    <c:v>Jan</c:v>
                  </c:pt>
                  <c:pt idx="2">
                    <c:v>Jan</c:v>
                  </c:pt>
                  <c:pt idx="3">
                    <c:v>Jan</c:v>
                  </c:pt>
                  <c:pt idx="4">
                    <c:v>Jan</c:v>
                  </c:pt>
                </c:lvl>
                <c:lvl>
                  <c:pt idx="0">
                    <c:v>Camera</c:v>
                  </c:pt>
                  <c:pt idx="1">
                    <c:v>Laptop</c:v>
                  </c:pt>
                  <c:pt idx="2">
                    <c:v>Smartphone</c:v>
                  </c:pt>
                  <c:pt idx="3">
                    <c:v>Tablet</c:v>
                  </c:pt>
                  <c:pt idx="4">
                    <c:v>TV</c:v>
                  </c:pt>
                </c:lvl>
              </c:multiLvlStrCache>
            </c:multiLvlStrRef>
          </c:cat>
          <c:val>
            <c:numRef>
              <c:f>'Assignment 4'!$C$4:$C$14</c:f>
              <c:numCache>
                <c:formatCode>General</c:formatCode>
                <c:ptCount val="5"/>
                <c:pt idx="0">
                  <c:v>40</c:v>
                </c:pt>
                <c:pt idx="1">
                  <c:v>150</c:v>
                </c:pt>
                <c:pt idx="2">
                  <c:v>80</c:v>
                </c:pt>
                <c:pt idx="3">
                  <c:v>60</c:v>
                </c:pt>
                <c:pt idx="4">
                  <c:v>90</c:v>
                </c:pt>
              </c:numCache>
            </c:numRef>
          </c:val>
          <c:extLst>
            <c:ext xmlns:c16="http://schemas.microsoft.com/office/drawing/2014/chart" uri="{C3380CC4-5D6E-409C-BE32-E72D297353CC}">
              <c16:uniqueId val="{00000001-D90C-4281-91B0-192FD63BB00F}"/>
            </c:ext>
          </c:extLst>
        </c:ser>
        <c:ser>
          <c:idx val="2"/>
          <c:order val="2"/>
          <c:tx>
            <c:strRef>
              <c:f>'Assignment 4'!$D$3</c:f>
              <c:strCache>
                <c:ptCount val="1"/>
                <c:pt idx="0">
                  <c:v>Sum of Total Revenue</c:v>
                </c:pt>
              </c:strCache>
            </c:strRef>
          </c:tx>
          <c:spPr>
            <a:solidFill>
              <a:schemeClr val="accent3"/>
            </a:solidFill>
            <a:ln>
              <a:noFill/>
            </a:ln>
            <a:effectLst/>
          </c:spPr>
          <c:invertIfNegative val="0"/>
          <c:cat>
            <c:multiLvlStrRef>
              <c:f>'Assignment 4'!$A$4:$A$14</c:f>
              <c:multiLvlStrCache>
                <c:ptCount val="5"/>
                <c:lvl>
                  <c:pt idx="0">
                    <c:v>Jan</c:v>
                  </c:pt>
                  <c:pt idx="1">
                    <c:v>Jan</c:v>
                  </c:pt>
                  <c:pt idx="2">
                    <c:v>Jan</c:v>
                  </c:pt>
                  <c:pt idx="3">
                    <c:v>Jan</c:v>
                  </c:pt>
                  <c:pt idx="4">
                    <c:v>Jan</c:v>
                  </c:pt>
                </c:lvl>
                <c:lvl>
                  <c:pt idx="0">
                    <c:v>Camera</c:v>
                  </c:pt>
                  <c:pt idx="1">
                    <c:v>Laptop</c:v>
                  </c:pt>
                  <c:pt idx="2">
                    <c:v>Smartphone</c:v>
                  </c:pt>
                  <c:pt idx="3">
                    <c:v>Tablet</c:v>
                  </c:pt>
                  <c:pt idx="4">
                    <c:v>TV</c:v>
                  </c:pt>
                </c:lvl>
              </c:multiLvlStrCache>
            </c:multiLvlStrRef>
          </c:cat>
          <c:val>
            <c:numRef>
              <c:f>'Assignment 4'!$D$4:$D$14</c:f>
              <c:numCache>
                <c:formatCode>General</c:formatCode>
                <c:ptCount val="5"/>
                <c:pt idx="0">
                  <c:v>440</c:v>
                </c:pt>
                <c:pt idx="1">
                  <c:v>1650</c:v>
                </c:pt>
                <c:pt idx="2">
                  <c:v>880</c:v>
                </c:pt>
                <c:pt idx="3">
                  <c:v>660</c:v>
                </c:pt>
                <c:pt idx="4">
                  <c:v>990</c:v>
                </c:pt>
              </c:numCache>
            </c:numRef>
          </c:val>
          <c:extLst>
            <c:ext xmlns:c16="http://schemas.microsoft.com/office/drawing/2014/chart" uri="{C3380CC4-5D6E-409C-BE32-E72D297353CC}">
              <c16:uniqueId val="{00000002-D90C-4281-91B0-192FD63BB00F}"/>
            </c:ext>
          </c:extLst>
        </c:ser>
        <c:ser>
          <c:idx val="3"/>
          <c:order val="3"/>
          <c:tx>
            <c:strRef>
              <c:f>'Assignment 4'!$E$3</c:f>
              <c:strCache>
                <c:ptCount val="1"/>
                <c:pt idx="0">
                  <c:v>Sum of Profit</c:v>
                </c:pt>
              </c:strCache>
            </c:strRef>
          </c:tx>
          <c:spPr>
            <a:solidFill>
              <a:schemeClr val="accent4"/>
            </a:solidFill>
            <a:ln>
              <a:noFill/>
            </a:ln>
            <a:effectLst/>
          </c:spPr>
          <c:invertIfNegative val="0"/>
          <c:cat>
            <c:multiLvlStrRef>
              <c:f>'Assignment 4'!$A$4:$A$14</c:f>
              <c:multiLvlStrCache>
                <c:ptCount val="5"/>
                <c:lvl>
                  <c:pt idx="0">
                    <c:v>Jan</c:v>
                  </c:pt>
                  <c:pt idx="1">
                    <c:v>Jan</c:v>
                  </c:pt>
                  <c:pt idx="2">
                    <c:v>Jan</c:v>
                  </c:pt>
                  <c:pt idx="3">
                    <c:v>Jan</c:v>
                  </c:pt>
                  <c:pt idx="4">
                    <c:v>Jan</c:v>
                  </c:pt>
                </c:lvl>
                <c:lvl>
                  <c:pt idx="0">
                    <c:v>Camera</c:v>
                  </c:pt>
                  <c:pt idx="1">
                    <c:v>Laptop</c:v>
                  </c:pt>
                  <c:pt idx="2">
                    <c:v>Smartphone</c:v>
                  </c:pt>
                  <c:pt idx="3">
                    <c:v>Tablet</c:v>
                  </c:pt>
                  <c:pt idx="4">
                    <c:v>TV</c:v>
                  </c:pt>
                </c:lvl>
              </c:multiLvlStrCache>
            </c:multiLvlStrRef>
          </c:cat>
          <c:val>
            <c:numRef>
              <c:f>'Assignment 4'!$E$4:$E$14</c:f>
              <c:numCache>
                <c:formatCode>General</c:formatCode>
                <c:ptCount val="5"/>
                <c:pt idx="0">
                  <c:v>214</c:v>
                </c:pt>
                <c:pt idx="1">
                  <c:v>1353</c:v>
                </c:pt>
                <c:pt idx="2">
                  <c:v>88</c:v>
                </c:pt>
                <c:pt idx="3">
                  <c:v>169</c:v>
                </c:pt>
                <c:pt idx="4">
                  <c:v>546</c:v>
                </c:pt>
              </c:numCache>
            </c:numRef>
          </c:val>
          <c:extLst>
            <c:ext xmlns:c16="http://schemas.microsoft.com/office/drawing/2014/chart" uri="{C3380CC4-5D6E-409C-BE32-E72D297353CC}">
              <c16:uniqueId val="{00000003-D90C-4281-91B0-192FD63BB00F}"/>
            </c:ext>
          </c:extLst>
        </c:ser>
        <c:dLbls>
          <c:showLegendKey val="0"/>
          <c:showVal val="0"/>
          <c:showCatName val="0"/>
          <c:showSerName val="0"/>
          <c:showPercent val="0"/>
          <c:showBubbleSize val="0"/>
        </c:dLbls>
        <c:gapWidth val="219"/>
        <c:overlap val="-27"/>
        <c:axId val="647860240"/>
        <c:axId val="647861224"/>
      </c:barChart>
      <c:catAx>
        <c:axId val="6478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61224"/>
        <c:crosses val="autoZero"/>
        <c:auto val="1"/>
        <c:lblAlgn val="ctr"/>
        <c:lblOffset val="100"/>
        <c:noMultiLvlLbl val="0"/>
      </c:catAx>
      <c:valAx>
        <c:axId val="64786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86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692891513560804"/>
          <c:y val="0.19486111111111112"/>
          <c:w val="0.72107108486439198"/>
          <c:h val="0.72088764946048411"/>
        </c:manualLayout>
      </c:layout>
      <c:barChart>
        <c:barDir val="bar"/>
        <c:grouping val="clustered"/>
        <c:varyColors val="0"/>
        <c:ser>
          <c:idx val="0"/>
          <c:order val="0"/>
          <c:tx>
            <c:strRef>
              <c:f>'Assignment 1 &amp; 2'!$E$1</c:f>
              <c:strCache>
                <c:ptCount val="1"/>
                <c:pt idx="0">
                  <c:v>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'Assignment 1 &amp; 2'!$B$2:$B$12</c:f>
              <c:strCache>
                <c:ptCount val="10"/>
                <c:pt idx="0">
                  <c:v>Air Conditioner</c:v>
                </c:pt>
                <c:pt idx="1">
                  <c:v>Laptop</c:v>
                </c:pt>
                <c:pt idx="2">
                  <c:v>Refrigerator</c:v>
                </c:pt>
                <c:pt idx="3">
                  <c:v>TV</c:v>
                </c:pt>
                <c:pt idx="4">
                  <c:v>Smartphone</c:v>
                </c:pt>
                <c:pt idx="5">
                  <c:v>Washing Machine</c:v>
                </c:pt>
                <c:pt idx="6">
                  <c:v>Tablet</c:v>
                </c:pt>
                <c:pt idx="7">
                  <c:v>Microwave</c:v>
                </c:pt>
                <c:pt idx="8">
                  <c:v>Camera</c:v>
                </c:pt>
                <c:pt idx="9">
                  <c:v>Blender</c:v>
                </c:pt>
              </c:strCache>
            </c:strRef>
          </c:cat>
          <c:val>
            <c:numRef>
              <c:f>'Assignment 1 &amp; 2'!$E$2:$E$12</c:f>
              <c:numCache>
                <c:formatCode>General</c:formatCode>
                <c:ptCount val="11"/>
                <c:pt idx="0">
                  <c:v>2000</c:v>
                </c:pt>
                <c:pt idx="1">
                  <c:v>1500</c:v>
                </c:pt>
                <c:pt idx="2">
                  <c:v>1200</c:v>
                </c:pt>
                <c:pt idx="3">
                  <c:v>900</c:v>
                </c:pt>
                <c:pt idx="4">
                  <c:v>800</c:v>
                </c:pt>
                <c:pt idx="5">
                  <c:v>700</c:v>
                </c:pt>
                <c:pt idx="6">
                  <c:v>600</c:v>
                </c:pt>
                <c:pt idx="7">
                  <c:v>500</c:v>
                </c:pt>
                <c:pt idx="8">
                  <c:v>400</c:v>
                </c:pt>
                <c:pt idx="9">
                  <c:v>300</c:v>
                </c:pt>
              </c:numCache>
            </c:numRef>
          </c:val>
          <c:extLst>
            <c:ext xmlns:c16="http://schemas.microsoft.com/office/drawing/2014/chart" uri="{C3380CC4-5D6E-409C-BE32-E72D297353CC}">
              <c16:uniqueId val="{00000000-B5E3-43F7-A39A-654DB2BD05EF}"/>
            </c:ext>
          </c:extLst>
        </c:ser>
        <c:dLbls>
          <c:dLblPos val="outEnd"/>
          <c:showLegendKey val="0"/>
          <c:showVal val="1"/>
          <c:showCatName val="0"/>
          <c:showSerName val="0"/>
          <c:showPercent val="0"/>
          <c:showBubbleSize val="0"/>
        </c:dLbls>
        <c:gapWidth val="182"/>
        <c:axId val="542516632"/>
        <c:axId val="542516304"/>
      </c:barChart>
      <c:catAx>
        <c:axId val="542516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16304"/>
        <c:crosses val="autoZero"/>
        <c:auto val="1"/>
        <c:lblAlgn val="ctr"/>
        <c:lblOffset val="100"/>
        <c:noMultiLvlLbl val="0"/>
      </c:catAx>
      <c:valAx>
        <c:axId val="542516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16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'Assignment 1 &amp; 2'!$X$1</c:f>
              <c:strCache>
                <c:ptCount val="1"/>
                <c:pt idx="0">
                  <c:v>Total Sale for Each Category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CB-4BB8-BB56-25C92EAAFA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CB-4BB8-BB56-25C92EAAFA2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val>
            <c:numRef>
              <c:f>'Assignment 1 &amp; 2'!$X$2:$X$3</c:f>
              <c:numCache>
                <c:formatCode>General</c:formatCode>
                <c:ptCount val="2"/>
                <c:pt idx="0">
                  <c:v>4700</c:v>
                </c:pt>
                <c:pt idx="1">
                  <c:v>4200</c:v>
                </c:pt>
              </c:numCache>
            </c:numRef>
          </c:val>
          <c:extLst>
            <c:ext xmlns:c16="http://schemas.microsoft.com/office/drawing/2014/chart" uri="{C3380CC4-5D6E-409C-BE32-E72D297353CC}">
              <c16:uniqueId val="{00000004-48CB-4BB8-BB56-25C92EAAFA2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Data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Date</c:v>
          </c:tx>
          <c:spPr>
            <a:ln w="28575" cap="rnd">
              <a:solidFill>
                <a:schemeClr val="accent1"/>
              </a:solidFill>
              <a:round/>
            </a:ln>
            <a:effectLst/>
          </c:spPr>
          <c:marker>
            <c:symbol val="none"/>
          </c:marker>
          <c:cat>
            <c:numRef>
              <c:f>'Assignment 1 &amp; 2'!$E$2:$E$11</c:f>
              <c:numCache>
                <c:formatCode>General</c:formatCode>
                <c:ptCount val="10"/>
                <c:pt idx="0">
                  <c:v>2000</c:v>
                </c:pt>
                <c:pt idx="1">
                  <c:v>1500</c:v>
                </c:pt>
                <c:pt idx="2">
                  <c:v>1200</c:v>
                </c:pt>
                <c:pt idx="3">
                  <c:v>900</c:v>
                </c:pt>
                <c:pt idx="4">
                  <c:v>800</c:v>
                </c:pt>
                <c:pt idx="5">
                  <c:v>700</c:v>
                </c:pt>
                <c:pt idx="6">
                  <c:v>600</c:v>
                </c:pt>
                <c:pt idx="7">
                  <c:v>500</c:v>
                </c:pt>
                <c:pt idx="8">
                  <c:v>400</c:v>
                </c:pt>
                <c:pt idx="9">
                  <c:v>300</c:v>
                </c:pt>
              </c:numCache>
            </c:numRef>
          </c:cat>
          <c:val>
            <c:numRef>
              <c:f>'Assignment 1 &amp; 2'!$F$2:$F$11</c:f>
              <c:numCache>
                <c:formatCode>m/d/yyyy</c:formatCode>
                <c:ptCount val="10"/>
                <c:pt idx="0">
                  <c:v>45682</c:v>
                </c:pt>
                <c:pt idx="1">
                  <c:v>45658</c:v>
                </c:pt>
                <c:pt idx="2">
                  <c:v>45662</c:v>
                </c:pt>
                <c:pt idx="3">
                  <c:v>45665</c:v>
                </c:pt>
                <c:pt idx="4">
                  <c:v>45660</c:v>
                </c:pt>
                <c:pt idx="5">
                  <c:v>45669</c:v>
                </c:pt>
                <c:pt idx="6">
                  <c:v>45677</c:v>
                </c:pt>
                <c:pt idx="7">
                  <c:v>45672</c:v>
                </c:pt>
                <c:pt idx="8">
                  <c:v>45675</c:v>
                </c:pt>
                <c:pt idx="9">
                  <c:v>45679</c:v>
                </c:pt>
              </c:numCache>
            </c:numRef>
          </c:val>
          <c:smooth val="0"/>
          <c:extLst>
            <c:ext xmlns:c16="http://schemas.microsoft.com/office/drawing/2014/chart" uri="{C3380CC4-5D6E-409C-BE32-E72D297353CC}">
              <c16:uniqueId val="{00000000-4915-4421-B64F-5B61BB036D6C}"/>
            </c:ext>
          </c:extLst>
        </c:ser>
        <c:dLbls>
          <c:showLegendKey val="0"/>
          <c:showVal val="0"/>
          <c:showCatName val="0"/>
          <c:showSerName val="0"/>
          <c:showPercent val="0"/>
          <c:showBubbleSize val="0"/>
        </c:dLbls>
        <c:smooth val="0"/>
        <c:axId val="621589352"/>
        <c:axId val="621595584"/>
      </c:lineChart>
      <c:catAx>
        <c:axId val="62158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95584"/>
        <c:crosses val="autoZero"/>
        <c:auto val="1"/>
        <c:lblAlgn val="ctr"/>
        <c:lblOffset val="100"/>
        <c:noMultiLvlLbl val="0"/>
      </c:catAx>
      <c:valAx>
        <c:axId val="62159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5893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Sale Tax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Sales</c:v>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'Assignment 1 &amp; 2'!$E$2:$E$11</c:f>
              <c:numCache>
                <c:formatCode>General</c:formatCode>
                <c:ptCount val="10"/>
                <c:pt idx="0">
                  <c:v>2000</c:v>
                </c:pt>
                <c:pt idx="1">
                  <c:v>1500</c:v>
                </c:pt>
                <c:pt idx="2">
                  <c:v>1200</c:v>
                </c:pt>
                <c:pt idx="3">
                  <c:v>900</c:v>
                </c:pt>
                <c:pt idx="4">
                  <c:v>800</c:v>
                </c:pt>
                <c:pt idx="5">
                  <c:v>700</c:v>
                </c:pt>
                <c:pt idx="6">
                  <c:v>600</c:v>
                </c:pt>
                <c:pt idx="7">
                  <c:v>500</c:v>
                </c:pt>
                <c:pt idx="8">
                  <c:v>400</c:v>
                </c:pt>
                <c:pt idx="9">
                  <c:v>300</c:v>
                </c:pt>
              </c:numCache>
            </c:numRef>
          </c:xVal>
          <c:yVal>
            <c:numRef>
              <c:f>'Assignment 1 &amp; 2'!$M$2:$M$11</c:f>
              <c:numCache>
                <c:formatCode>General</c:formatCode>
                <c:ptCount val="10"/>
                <c:pt idx="0">
                  <c:v>200</c:v>
                </c:pt>
                <c:pt idx="1">
                  <c:v>150</c:v>
                </c:pt>
                <c:pt idx="2">
                  <c:v>120</c:v>
                </c:pt>
                <c:pt idx="3">
                  <c:v>90</c:v>
                </c:pt>
                <c:pt idx="4">
                  <c:v>80</c:v>
                </c:pt>
                <c:pt idx="5">
                  <c:v>70</c:v>
                </c:pt>
                <c:pt idx="6">
                  <c:v>60</c:v>
                </c:pt>
                <c:pt idx="7">
                  <c:v>50</c:v>
                </c:pt>
                <c:pt idx="8">
                  <c:v>40</c:v>
                </c:pt>
                <c:pt idx="9">
                  <c:v>30</c:v>
                </c:pt>
              </c:numCache>
            </c:numRef>
          </c:yVal>
          <c:smooth val="0"/>
          <c:extLst>
            <c:ext xmlns:c16="http://schemas.microsoft.com/office/drawing/2014/chart" uri="{C3380CC4-5D6E-409C-BE32-E72D297353CC}">
              <c16:uniqueId val="{00000000-12F3-4821-81FC-E9E902C90A2C}"/>
            </c:ext>
          </c:extLst>
        </c:ser>
        <c:dLbls>
          <c:dLblPos val="t"/>
          <c:showLegendKey val="0"/>
          <c:showVal val="1"/>
          <c:showCatName val="0"/>
          <c:showSerName val="0"/>
          <c:showPercent val="0"/>
          <c:showBubbleSize val="0"/>
        </c:dLbls>
        <c:axId val="620500512"/>
        <c:axId val="620504120"/>
      </c:scatterChart>
      <c:valAx>
        <c:axId val="620500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solidFill>
                      <a:schemeClr val="lt1"/>
                    </a:solidFill>
                    <a:latin typeface="+mn-lt"/>
                    <a:ea typeface="+mn-ea"/>
                    <a:cs typeface="+mn-cs"/>
                  </a:rPr>
                  <a:t>Sale</a:t>
                </a:r>
                <a:endParaRPr lang="en-IN"/>
              </a:p>
            </c:rich>
          </c:tx>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04120"/>
        <c:crosses val="autoZero"/>
        <c:crossBetween val="midCat"/>
      </c:valAx>
      <c:valAx>
        <c:axId val="62050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IN">
                    <a:solidFill>
                      <a:schemeClr val="lt1"/>
                    </a:solidFill>
                    <a:latin typeface="+mn-lt"/>
                    <a:ea typeface="+mn-ea"/>
                    <a:cs typeface="+mn-cs"/>
                  </a:rPr>
                  <a:t>Sale</a:t>
                </a:r>
                <a:r>
                  <a:rPr lang="en-IN" baseline="0">
                    <a:solidFill>
                      <a:schemeClr val="lt1"/>
                    </a:solidFill>
                    <a:latin typeface="+mn-lt"/>
                    <a:ea typeface="+mn-ea"/>
                    <a:cs typeface="+mn-cs"/>
                  </a:rPr>
                  <a:t> tax</a:t>
                </a:r>
                <a:endParaRPr lang="en-IN"/>
              </a:p>
            </c:rich>
          </c:tx>
          <c:layout/>
          <c:overlay val="0"/>
          <c:spPr>
            <a:solidFill>
              <a:schemeClr val="accent1"/>
            </a:solidFill>
            <a:ln w="12700" cap="flat" cmpd="sng" algn="ctr">
              <a:solidFill>
                <a:schemeClr val="accent1">
                  <a:shade val="50000"/>
                </a:schemeClr>
              </a:solidFill>
              <a:prstDash val="solid"/>
              <a:miter lim="800000"/>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00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a:t>
            </a:r>
            <a:r>
              <a:rPr lang="en-IN" b="1" baseline="0"/>
              <a:t> &amp; Revenue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'[1]Assignment 1 &amp; 2'!$E$1</c:f>
              <c:strCache>
                <c:ptCount val="1"/>
                <c:pt idx="0">
                  <c:v>Sales ($)</c:v>
                </c:pt>
              </c:strCache>
            </c:strRef>
          </c:tx>
          <c:spPr>
            <a:solidFill>
              <a:schemeClr val="accent1"/>
            </a:solidFill>
            <a:ln>
              <a:noFill/>
            </a:ln>
            <a:effectLst/>
          </c:spPr>
          <c:invertIfNegative val="0"/>
          <c:val>
            <c:numRef>
              <c:f>'[1]Assignment 1 &amp; 2'!$E$2:$E$11</c:f>
              <c:numCache>
                <c:formatCode>General</c:formatCode>
                <c:ptCount val="10"/>
                <c:pt idx="0">
                  <c:v>2000</c:v>
                </c:pt>
                <c:pt idx="1">
                  <c:v>1500</c:v>
                </c:pt>
                <c:pt idx="2">
                  <c:v>1200</c:v>
                </c:pt>
                <c:pt idx="3">
                  <c:v>900</c:v>
                </c:pt>
                <c:pt idx="4">
                  <c:v>800</c:v>
                </c:pt>
                <c:pt idx="5">
                  <c:v>700</c:v>
                </c:pt>
                <c:pt idx="6">
                  <c:v>600</c:v>
                </c:pt>
                <c:pt idx="7">
                  <c:v>500</c:v>
                </c:pt>
                <c:pt idx="8">
                  <c:v>400</c:v>
                </c:pt>
                <c:pt idx="9">
                  <c:v>300</c:v>
                </c:pt>
              </c:numCache>
            </c:numRef>
          </c:val>
          <c:extLst>
            <c:ext xmlns:c16="http://schemas.microsoft.com/office/drawing/2014/chart" uri="{C3380CC4-5D6E-409C-BE32-E72D297353CC}">
              <c16:uniqueId val="{00000000-45EE-4A46-877B-5D80521D5AE5}"/>
            </c:ext>
          </c:extLst>
        </c:ser>
        <c:dLbls>
          <c:showLegendKey val="0"/>
          <c:showVal val="0"/>
          <c:showCatName val="0"/>
          <c:showSerName val="0"/>
          <c:showPercent val="0"/>
          <c:showBubbleSize val="0"/>
        </c:dLbls>
        <c:gapWidth val="150"/>
        <c:axId val="342374280"/>
        <c:axId val="342370752"/>
      </c:barChart>
      <c:lineChart>
        <c:grouping val="standard"/>
        <c:varyColors val="0"/>
        <c:ser>
          <c:idx val="1"/>
          <c:order val="1"/>
          <c:tx>
            <c:strRef>
              <c:f>'[1]Assignment 1 &amp; 2'!$O$1</c:f>
              <c:strCache>
                <c:ptCount val="1"/>
                <c:pt idx="0">
                  <c:v>Total Revenue (s+st)</c:v>
                </c:pt>
              </c:strCache>
            </c:strRef>
          </c:tx>
          <c:spPr>
            <a:ln w="28575" cap="rnd">
              <a:solidFill>
                <a:schemeClr val="accent2"/>
              </a:solidFill>
              <a:round/>
            </a:ln>
            <a:effectLst/>
          </c:spPr>
          <c:marker>
            <c:symbol val="none"/>
          </c:marker>
          <c:val>
            <c:numRef>
              <c:f>'[1]Assignment 1 &amp; 2'!$O$2:$O$11</c:f>
              <c:numCache>
                <c:formatCode>General</c:formatCode>
                <c:ptCount val="10"/>
                <c:pt idx="0">
                  <c:v>11000</c:v>
                </c:pt>
                <c:pt idx="1">
                  <c:v>8250</c:v>
                </c:pt>
                <c:pt idx="2">
                  <c:v>6600</c:v>
                </c:pt>
                <c:pt idx="3">
                  <c:v>4950</c:v>
                </c:pt>
                <c:pt idx="4">
                  <c:v>4400</c:v>
                </c:pt>
                <c:pt idx="5">
                  <c:v>3850</c:v>
                </c:pt>
                <c:pt idx="6">
                  <c:v>3300</c:v>
                </c:pt>
                <c:pt idx="7">
                  <c:v>2750</c:v>
                </c:pt>
                <c:pt idx="8">
                  <c:v>2200</c:v>
                </c:pt>
                <c:pt idx="9">
                  <c:v>1650</c:v>
                </c:pt>
              </c:numCache>
            </c:numRef>
          </c:val>
          <c:smooth val="0"/>
          <c:extLst>
            <c:ext xmlns:c16="http://schemas.microsoft.com/office/drawing/2014/chart" uri="{C3380CC4-5D6E-409C-BE32-E72D297353CC}">
              <c16:uniqueId val="{00000001-45EE-4A46-877B-5D80521D5AE5}"/>
            </c:ext>
          </c:extLst>
        </c:ser>
        <c:dLbls>
          <c:showLegendKey val="0"/>
          <c:showVal val="0"/>
          <c:showCatName val="0"/>
          <c:showSerName val="0"/>
          <c:showPercent val="0"/>
          <c:showBubbleSize val="0"/>
        </c:dLbls>
        <c:marker val="1"/>
        <c:smooth val="0"/>
        <c:axId val="342374280"/>
        <c:axId val="342370752"/>
      </c:lineChart>
      <c:catAx>
        <c:axId val="3423742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Records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70752"/>
        <c:crosses val="autoZero"/>
        <c:auto val="1"/>
        <c:lblAlgn val="ctr"/>
        <c:lblOffset val="100"/>
        <c:noMultiLvlLbl val="0"/>
      </c:catAx>
      <c:valAx>
        <c:axId val="34237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7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160020</xdr:rowOff>
    </xdr:from>
    <xdr:to>
      <xdr:col>1</xdr:col>
      <xdr:colOff>906780</xdr:colOff>
      <xdr:row>28</xdr:row>
      <xdr:rowOff>66675</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720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17</xdr:row>
      <xdr:rowOff>80010</xdr:rowOff>
    </xdr:from>
    <xdr:to>
      <xdr:col>11</xdr:col>
      <xdr:colOff>83820</xdr:colOff>
      <xdr:row>32</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312420</xdr:colOff>
      <xdr:row>0</xdr:row>
      <xdr:rowOff>114300</xdr:rowOff>
    </xdr:from>
    <xdr:to>
      <xdr:col>16</xdr:col>
      <xdr:colOff>7620</xdr:colOff>
      <xdr:row>15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18</xdr:row>
      <xdr:rowOff>53340</xdr:rowOff>
    </xdr:from>
    <xdr:to>
      <xdr:col>7</xdr:col>
      <xdr:colOff>525780</xdr:colOff>
      <xdr:row>33</xdr:row>
      <xdr:rowOff>53340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297180</xdr:colOff>
      <xdr:row>18</xdr:row>
      <xdr:rowOff>30480</xdr:rowOff>
    </xdr:from>
    <xdr:to>
      <xdr:col>15</xdr:col>
      <xdr:colOff>601980</xdr:colOff>
      <xdr:row>33</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34</xdr:row>
      <xdr:rowOff>0</xdr:rowOff>
    </xdr:from>
    <xdr:to>
      <xdr:col>8</xdr:col>
      <xdr:colOff>44450</xdr:colOff>
      <xdr:row>49</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Book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ssignment 4"/>
      <sheetName val="Assignment 1 &amp; 2"/>
      <sheetName val="Tax_Rates"/>
      <sheetName val="Product_details"/>
      <sheetName val="Assignment 3"/>
    </sheetNames>
    <sheetDataSet>
      <sheetData sheetId="0"/>
      <sheetData sheetId="1"/>
      <sheetData sheetId="2">
        <row r="1">
          <cell r="E1" t="str">
            <v>Sales ($)</v>
          </cell>
          <cell r="O1" t="str">
            <v>Total Revenue (s+st)</v>
          </cell>
        </row>
        <row r="2">
          <cell r="E2">
            <v>2000</v>
          </cell>
          <cell r="O2">
            <v>11000</v>
          </cell>
        </row>
        <row r="3">
          <cell r="E3">
            <v>1500</v>
          </cell>
          <cell r="O3">
            <v>8250</v>
          </cell>
        </row>
        <row r="4">
          <cell r="E4">
            <v>1200</v>
          </cell>
          <cell r="O4">
            <v>6600</v>
          </cell>
        </row>
        <row r="5">
          <cell r="E5">
            <v>900</v>
          </cell>
          <cell r="O5">
            <v>4950</v>
          </cell>
        </row>
        <row r="6">
          <cell r="E6">
            <v>800</v>
          </cell>
          <cell r="O6">
            <v>4400</v>
          </cell>
        </row>
        <row r="7">
          <cell r="E7">
            <v>700</v>
          </cell>
          <cell r="O7">
            <v>3850</v>
          </cell>
        </row>
        <row r="8">
          <cell r="E8">
            <v>600</v>
          </cell>
          <cell r="O8">
            <v>3300</v>
          </cell>
        </row>
        <row r="9">
          <cell r="E9">
            <v>500</v>
          </cell>
          <cell r="O9">
            <v>2750</v>
          </cell>
        </row>
        <row r="10">
          <cell r="E10">
            <v>400</v>
          </cell>
          <cell r="O10">
            <v>2200</v>
          </cell>
        </row>
        <row r="11">
          <cell r="E11">
            <v>300</v>
          </cell>
          <cell r="O11">
            <v>1650</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ment 4"/>
      <sheetName val="Assignment 1 &amp; 2"/>
      <sheetName val="Tax_Rates"/>
      <sheetName val="Product_details"/>
      <sheetName val="Assignment 3"/>
    </sheetNames>
    <sheetDataSet>
      <sheetData sheetId="0"/>
      <sheetData sheetId="1">
        <row r="1">
          <cell r="B1" t="str">
            <v>Product</v>
          </cell>
          <cell r="C1" t="str">
            <v>Category</v>
          </cell>
          <cell r="D1" t="str">
            <v>Region</v>
          </cell>
          <cell r="E1" t="str">
            <v>Sales ($)</v>
          </cell>
          <cell r="F1" t="str">
            <v>Date</v>
          </cell>
          <cell r="G1" t="str">
            <v>Units Sold</v>
          </cell>
          <cell r="H1" t="str">
            <v>Total Sales</v>
          </cell>
          <cell r="I1" t="str">
            <v>Per Unit Price</v>
          </cell>
          <cell r="J1" t="str">
            <v>Average Sales</v>
          </cell>
        </row>
        <row r="2">
          <cell r="B2" t="str">
            <v>Air Conditioner</v>
          </cell>
          <cell r="C2" t="str">
            <v>Appliances</v>
          </cell>
          <cell r="D2" t="str">
            <v>East</v>
          </cell>
          <cell r="E2">
            <v>2000</v>
          </cell>
          <cell r="F2">
            <v>45682</v>
          </cell>
          <cell r="G2">
            <v>1</v>
          </cell>
          <cell r="H2">
            <v>10000</v>
          </cell>
          <cell r="I2">
            <v>2000</v>
          </cell>
          <cell r="J2">
            <v>2000</v>
          </cell>
        </row>
        <row r="3">
          <cell r="B3" t="str">
            <v>Laptop</v>
          </cell>
          <cell r="C3" t="str">
            <v>Electronics</v>
          </cell>
          <cell r="D3" t="str">
            <v>North</v>
          </cell>
          <cell r="E3">
            <v>1500</v>
          </cell>
          <cell r="F3">
            <v>45658</v>
          </cell>
          <cell r="G3">
            <v>3</v>
          </cell>
          <cell r="H3">
            <v>7500</v>
          </cell>
          <cell r="I3">
            <v>500</v>
          </cell>
          <cell r="J3">
            <v>1500</v>
          </cell>
        </row>
        <row r="4">
          <cell r="B4" t="str">
            <v>Refrigerator</v>
          </cell>
          <cell r="C4" t="str">
            <v>Appliances</v>
          </cell>
          <cell r="D4" t="str">
            <v>West</v>
          </cell>
          <cell r="E4">
            <v>1200</v>
          </cell>
          <cell r="F4">
            <v>45662</v>
          </cell>
          <cell r="G4">
            <v>2</v>
          </cell>
          <cell r="H4">
            <v>6000</v>
          </cell>
          <cell r="I4">
            <v>600</v>
          </cell>
          <cell r="J4">
            <v>1200</v>
          </cell>
        </row>
        <row r="5">
          <cell r="B5" t="str">
            <v>TV</v>
          </cell>
          <cell r="C5" t="str">
            <v>Electronics</v>
          </cell>
          <cell r="D5" t="str">
            <v>South</v>
          </cell>
          <cell r="E5">
            <v>900</v>
          </cell>
          <cell r="F5">
            <v>45665</v>
          </cell>
          <cell r="G5">
            <v>1</v>
          </cell>
          <cell r="H5">
            <v>4500</v>
          </cell>
          <cell r="I5">
            <v>900</v>
          </cell>
          <cell r="J5">
            <v>900</v>
          </cell>
        </row>
        <row r="6">
          <cell r="B6" t="str">
            <v>Smartphone</v>
          </cell>
          <cell r="C6" t="str">
            <v>Electronics</v>
          </cell>
          <cell r="D6" t="str">
            <v>East</v>
          </cell>
          <cell r="E6">
            <v>800</v>
          </cell>
          <cell r="F6">
            <v>45660</v>
          </cell>
          <cell r="G6">
            <v>5</v>
          </cell>
          <cell r="H6">
            <v>4000</v>
          </cell>
          <cell r="I6">
            <v>160</v>
          </cell>
          <cell r="J6">
            <v>800</v>
          </cell>
        </row>
        <row r="7">
          <cell r="B7" t="str">
            <v>Washing Machine</v>
          </cell>
          <cell r="C7" t="str">
            <v>Appliances</v>
          </cell>
          <cell r="D7" t="str">
            <v>North</v>
          </cell>
          <cell r="E7">
            <v>700</v>
          </cell>
          <cell r="F7">
            <v>45669</v>
          </cell>
          <cell r="G7">
            <v>1</v>
          </cell>
          <cell r="H7">
            <v>3500</v>
          </cell>
          <cell r="I7">
            <v>700</v>
          </cell>
          <cell r="J7">
            <v>700</v>
          </cell>
        </row>
        <row r="8">
          <cell r="B8" t="str">
            <v>Tablet</v>
          </cell>
          <cell r="C8" t="str">
            <v>Electronics</v>
          </cell>
          <cell r="D8" t="str">
            <v>South</v>
          </cell>
          <cell r="E8">
            <v>600</v>
          </cell>
          <cell r="F8">
            <v>45677</v>
          </cell>
          <cell r="G8">
            <v>4</v>
          </cell>
          <cell r="H8">
            <v>3000</v>
          </cell>
          <cell r="I8">
            <v>150</v>
          </cell>
          <cell r="J8">
            <v>600</v>
          </cell>
        </row>
        <row r="9">
          <cell r="B9" t="str">
            <v>Microwave</v>
          </cell>
          <cell r="C9" t="str">
            <v>Appliances</v>
          </cell>
          <cell r="D9" t="str">
            <v>East</v>
          </cell>
          <cell r="E9">
            <v>500</v>
          </cell>
          <cell r="F9">
            <v>45672</v>
          </cell>
          <cell r="G9">
            <v>3</v>
          </cell>
          <cell r="H9">
            <v>2500</v>
          </cell>
          <cell r="I9">
            <v>166.66666666666666</v>
          </cell>
          <cell r="J9">
            <v>500</v>
          </cell>
        </row>
        <row r="10">
          <cell r="B10" t="str">
            <v>Camera</v>
          </cell>
          <cell r="C10" t="str">
            <v>Electronics</v>
          </cell>
          <cell r="D10" t="str">
            <v>West</v>
          </cell>
          <cell r="E10">
            <v>400</v>
          </cell>
          <cell r="F10">
            <v>45675</v>
          </cell>
          <cell r="G10">
            <v>2</v>
          </cell>
          <cell r="H10">
            <v>2000</v>
          </cell>
          <cell r="I10">
            <v>200</v>
          </cell>
          <cell r="J10">
            <v>400</v>
          </cell>
        </row>
        <row r="11">
          <cell r="B11" t="str">
            <v>Blender</v>
          </cell>
          <cell r="C11" t="str">
            <v>Appliances</v>
          </cell>
          <cell r="D11" t="str">
            <v>North</v>
          </cell>
          <cell r="E11">
            <v>300</v>
          </cell>
          <cell r="F11">
            <v>45679</v>
          </cell>
          <cell r="G11">
            <v>2</v>
          </cell>
          <cell r="H11">
            <v>1500</v>
          </cell>
          <cell r="I11">
            <v>150</v>
          </cell>
          <cell r="J11">
            <v>300</v>
          </cell>
        </row>
        <row r="12">
          <cell r="B12" t="str">
            <v>Laptop</v>
          </cell>
          <cell r="C12" t="str">
            <v>Electronics</v>
          </cell>
          <cell r="D12" t="str">
            <v>West</v>
          </cell>
          <cell r="E12">
            <v>1500</v>
          </cell>
          <cell r="F12">
            <v>45680</v>
          </cell>
          <cell r="G12">
            <v>3</v>
          </cell>
          <cell r="H12">
            <v>7500</v>
          </cell>
          <cell r="I12">
            <v>500</v>
          </cell>
          <cell r="J12">
            <v>1500</v>
          </cell>
        </row>
        <row r="13">
          <cell r="B13" t="str">
            <v>Smartphone</v>
          </cell>
          <cell r="C13" t="str">
            <v>Electronics</v>
          </cell>
          <cell r="D13" t="str">
            <v>South</v>
          </cell>
          <cell r="E13">
            <v>800</v>
          </cell>
          <cell r="F13">
            <v>45681</v>
          </cell>
          <cell r="G13">
            <v>5</v>
          </cell>
          <cell r="H13">
            <v>4000</v>
          </cell>
          <cell r="I13">
            <v>160</v>
          </cell>
          <cell r="J13">
            <v>800</v>
          </cell>
        </row>
        <row r="14">
          <cell r="B14" t="str">
            <v>Refrigerator</v>
          </cell>
          <cell r="C14" t="str">
            <v>Appliances</v>
          </cell>
          <cell r="D14" t="str">
            <v>North</v>
          </cell>
          <cell r="E14">
            <v>1200</v>
          </cell>
          <cell r="F14">
            <v>45682</v>
          </cell>
          <cell r="G14">
            <v>2</v>
          </cell>
          <cell r="H14">
            <v>6000</v>
          </cell>
          <cell r="I14">
            <v>600</v>
          </cell>
          <cell r="J14">
            <v>1200</v>
          </cell>
        </row>
        <row r="15">
          <cell r="B15" t="str">
            <v>TV</v>
          </cell>
          <cell r="C15" t="str">
            <v>Electronics</v>
          </cell>
          <cell r="D15" t="str">
            <v>East</v>
          </cell>
          <cell r="E15">
            <v>900</v>
          </cell>
          <cell r="F15">
            <v>45683</v>
          </cell>
          <cell r="G15">
            <v>1</v>
          </cell>
          <cell r="H15">
            <v>4500</v>
          </cell>
          <cell r="I15">
            <v>900</v>
          </cell>
          <cell r="J15">
            <v>900</v>
          </cell>
        </row>
        <row r="16">
          <cell r="B16" t="str">
            <v>Washing Machine</v>
          </cell>
          <cell r="C16" t="str">
            <v>Appliances</v>
          </cell>
          <cell r="D16" t="str">
            <v>West</v>
          </cell>
          <cell r="E16">
            <v>700</v>
          </cell>
          <cell r="F16">
            <v>45684</v>
          </cell>
          <cell r="G16">
            <v>1</v>
          </cell>
          <cell r="H16">
            <v>3500</v>
          </cell>
          <cell r="I16">
            <v>700</v>
          </cell>
          <cell r="J16">
            <v>700</v>
          </cell>
        </row>
        <row r="17">
          <cell r="B17" t="str">
            <v>Microwave</v>
          </cell>
          <cell r="C17" t="str">
            <v>Appliances</v>
          </cell>
          <cell r="D17" t="str">
            <v>South</v>
          </cell>
          <cell r="E17">
            <v>500</v>
          </cell>
          <cell r="F17">
            <v>45685</v>
          </cell>
          <cell r="G17">
            <v>3</v>
          </cell>
          <cell r="H17">
            <v>2500</v>
          </cell>
          <cell r="I17">
            <v>166.66666666666666</v>
          </cell>
          <cell r="J17">
            <v>500</v>
          </cell>
        </row>
        <row r="18">
          <cell r="B18" t="str">
            <v>Camera</v>
          </cell>
          <cell r="C18" t="str">
            <v>Electronics</v>
          </cell>
          <cell r="D18" t="str">
            <v>North</v>
          </cell>
          <cell r="E18">
            <v>400</v>
          </cell>
          <cell r="F18">
            <v>45686</v>
          </cell>
          <cell r="G18">
            <v>2</v>
          </cell>
          <cell r="H18">
            <v>2000</v>
          </cell>
          <cell r="I18">
            <v>200</v>
          </cell>
          <cell r="J18">
            <v>400</v>
          </cell>
        </row>
        <row r="19">
          <cell r="B19" t="str">
            <v>Tablet</v>
          </cell>
          <cell r="C19" t="str">
            <v>Electronics</v>
          </cell>
          <cell r="D19" t="str">
            <v>East</v>
          </cell>
          <cell r="E19">
            <v>600</v>
          </cell>
          <cell r="F19">
            <v>45687</v>
          </cell>
          <cell r="G19">
            <v>4</v>
          </cell>
          <cell r="H19">
            <v>3000</v>
          </cell>
          <cell r="I19">
            <v>150</v>
          </cell>
          <cell r="J19">
            <v>600</v>
          </cell>
        </row>
        <row r="20">
          <cell r="B20" t="str">
            <v>Blender</v>
          </cell>
          <cell r="C20" t="str">
            <v>Appliances</v>
          </cell>
          <cell r="D20" t="str">
            <v>West</v>
          </cell>
          <cell r="E20">
            <v>300</v>
          </cell>
          <cell r="F20">
            <v>45688</v>
          </cell>
          <cell r="G20">
            <v>2</v>
          </cell>
          <cell r="H20">
            <v>1500</v>
          </cell>
          <cell r="I20">
            <v>150</v>
          </cell>
          <cell r="J20">
            <v>300</v>
          </cell>
        </row>
        <row r="21">
          <cell r="B21" t="str">
            <v>Air Conditioner</v>
          </cell>
          <cell r="C21" t="str">
            <v>Appliances</v>
          </cell>
          <cell r="D21" t="str">
            <v>South</v>
          </cell>
          <cell r="E21">
            <v>2000</v>
          </cell>
          <cell r="F21">
            <v>45689</v>
          </cell>
          <cell r="G21">
            <v>1</v>
          </cell>
          <cell r="H21">
            <v>10000</v>
          </cell>
          <cell r="I21">
            <v>2000</v>
          </cell>
          <cell r="J21">
            <v>2000</v>
          </cell>
        </row>
        <row r="22">
          <cell r="B22" t="str">
            <v>Laptop</v>
          </cell>
          <cell r="C22" t="str">
            <v>Electronics</v>
          </cell>
          <cell r="D22" t="str">
            <v>North</v>
          </cell>
          <cell r="E22">
            <v>1500</v>
          </cell>
          <cell r="F22">
            <v>45690</v>
          </cell>
          <cell r="G22">
            <v>3</v>
          </cell>
          <cell r="H22">
            <v>7500</v>
          </cell>
          <cell r="I22">
            <v>500</v>
          </cell>
          <cell r="J22">
            <v>1500</v>
          </cell>
        </row>
        <row r="23">
          <cell r="B23" t="str">
            <v>Smartphone</v>
          </cell>
          <cell r="C23" t="str">
            <v>Electronics</v>
          </cell>
          <cell r="D23" t="str">
            <v>East</v>
          </cell>
          <cell r="E23">
            <v>800</v>
          </cell>
          <cell r="F23">
            <v>45691</v>
          </cell>
          <cell r="G23">
            <v>5</v>
          </cell>
          <cell r="H23">
            <v>4000</v>
          </cell>
          <cell r="I23">
            <v>160</v>
          </cell>
          <cell r="J23">
            <v>800</v>
          </cell>
        </row>
        <row r="24">
          <cell r="B24" t="str">
            <v>Refrigerator</v>
          </cell>
          <cell r="C24" t="str">
            <v>Appliances</v>
          </cell>
          <cell r="D24" t="str">
            <v>West</v>
          </cell>
          <cell r="E24">
            <v>1200</v>
          </cell>
          <cell r="F24">
            <v>45692</v>
          </cell>
          <cell r="G24">
            <v>2</v>
          </cell>
          <cell r="H24">
            <v>6000</v>
          </cell>
          <cell r="I24">
            <v>600</v>
          </cell>
          <cell r="J24">
            <v>1200</v>
          </cell>
        </row>
        <row r="25">
          <cell r="B25" t="str">
            <v>TV</v>
          </cell>
          <cell r="C25" t="str">
            <v>Electronics</v>
          </cell>
          <cell r="D25" t="str">
            <v>South</v>
          </cell>
          <cell r="E25">
            <v>900</v>
          </cell>
          <cell r="F25">
            <v>45693</v>
          </cell>
          <cell r="G25">
            <v>1</v>
          </cell>
          <cell r="H25">
            <v>4500</v>
          </cell>
          <cell r="I25">
            <v>900</v>
          </cell>
          <cell r="J25">
            <v>900</v>
          </cell>
        </row>
        <row r="26">
          <cell r="B26" t="str">
            <v>Washing Machine</v>
          </cell>
          <cell r="C26" t="str">
            <v>Appliances</v>
          </cell>
          <cell r="D26" t="str">
            <v>North</v>
          </cell>
          <cell r="E26">
            <v>700</v>
          </cell>
          <cell r="F26">
            <v>45694</v>
          </cell>
          <cell r="G26">
            <v>1</v>
          </cell>
          <cell r="H26">
            <v>3500</v>
          </cell>
          <cell r="I26">
            <v>700</v>
          </cell>
          <cell r="J26">
            <v>700</v>
          </cell>
        </row>
        <row r="27">
          <cell r="B27" t="str">
            <v>Microwave</v>
          </cell>
          <cell r="C27" t="str">
            <v>Appliances</v>
          </cell>
          <cell r="D27" t="str">
            <v>East</v>
          </cell>
          <cell r="E27">
            <v>500</v>
          </cell>
          <cell r="F27">
            <v>45695</v>
          </cell>
          <cell r="G27">
            <v>3</v>
          </cell>
          <cell r="H27">
            <v>2500</v>
          </cell>
          <cell r="I27">
            <v>166.66666666666666</v>
          </cell>
          <cell r="J27">
            <v>500</v>
          </cell>
        </row>
        <row r="28">
          <cell r="B28" t="str">
            <v>Camera</v>
          </cell>
          <cell r="C28" t="str">
            <v>Electronics</v>
          </cell>
          <cell r="D28" t="str">
            <v>West</v>
          </cell>
          <cell r="E28">
            <v>400</v>
          </cell>
          <cell r="F28">
            <v>45696</v>
          </cell>
          <cell r="G28">
            <v>2</v>
          </cell>
          <cell r="H28">
            <v>2000</v>
          </cell>
          <cell r="I28">
            <v>200</v>
          </cell>
          <cell r="J28">
            <v>400</v>
          </cell>
        </row>
        <row r="29">
          <cell r="B29" t="str">
            <v>Tablet</v>
          </cell>
          <cell r="C29" t="str">
            <v>Electronics</v>
          </cell>
          <cell r="D29" t="str">
            <v>South</v>
          </cell>
          <cell r="E29">
            <v>600</v>
          </cell>
          <cell r="F29">
            <v>45697</v>
          </cell>
          <cell r="G29">
            <v>4</v>
          </cell>
          <cell r="H29">
            <v>3000</v>
          </cell>
          <cell r="I29">
            <v>150</v>
          </cell>
          <cell r="J29">
            <v>600</v>
          </cell>
        </row>
        <row r="30">
          <cell r="B30" t="str">
            <v>Blender</v>
          </cell>
          <cell r="C30" t="str">
            <v>Appliances</v>
          </cell>
          <cell r="D30" t="str">
            <v>North</v>
          </cell>
          <cell r="E30">
            <v>300</v>
          </cell>
          <cell r="F30">
            <v>45698</v>
          </cell>
          <cell r="G30">
            <v>2</v>
          </cell>
          <cell r="H30">
            <v>1500</v>
          </cell>
          <cell r="I30">
            <v>150</v>
          </cell>
          <cell r="J30">
            <v>300</v>
          </cell>
        </row>
        <row r="31">
          <cell r="B31" t="str">
            <v>Air Conditioner</v>
          </cell>
          <cell r="C31" t="str">
            <v>Appliances</v>
          </cell>
          <cell r="D31" t="str">
            <v>East</v>
          </cell>
          <cell r="E31">
            <v>2000</v>
          </cell>
          <cell r="F31">
            <v>45699</v>
          </cell>
          <cell r="G31">
            <v>1</v>
          </cell>
          <cell r="H31">
            <v>10000</v>
          </cell>
          <cell r="I31">
            <v>2000</v>
          </cell>
          <cell r="J31">
            <v>2000</v>
          </cell>
        </row>
        <row r="32">
          <cell r="B32" t="str">
            <v>Laptop</v>
          </cell>
          <cell r="C32" t="str">
            <v>Electronics</v>
          </cell>
          <cell r="D32" t="str">
            <v>West</v>
          </cell>
          <cell r="E32">
            <v>1500</v>
          </cell>
          <cell r="F32">
            <v>45700</v>
          </cell>
          <cell r="G32">
            <v>3</v>
          </cell>
          <cell r="H32">
            <v>7500</v>
          </cell>
          <cell r="I32">
            <v>500</v>
          </cell>
          <cell r="J32">
            <v>1500</v>
          </cell>
        </row>
        <row r="33">
          <cell r="B33" t="str">
            <v>Smartphone</v>
          </cell>
          <cell r="C33" t="str">
            <v>Electronics</v>
          </cell>
          <cell r="D33" t="str">
            <v>South</v>
          </cell>
          <cell r="E33">
            <v>800</v>
          </cell>
          <cell r="F33">
            <v>45701</v>
          </cell>
          <cell r="G33">
            <v>5</v>
          </cell>
          <cell r="H33">
            <v>4000</v>
          </cell>
          <cell r="I33">
            <v>160</v>
          </cell>
          <cell r="J33">
            <v>800</v>
          </cell>
        </row>
        <row r="34">
          <cell r="B34" t="str">
            <v>Refrigerator</v>
          </cell>
          <cell r="C34" t="str">
            <v>Appliances</v>
          </cell>
          <cell r="D34" t="str">
            <v>North</v>
          </cell>
          <cell r="E34">
            <v>1200</v>
          </cell>
          <cell r="F34">
            <v>45702</v>
          </cell>
          <cell r="G34">
            <v>2</v>
          </cell>
          <cell r="H34">
            <v>6000</v>
          </cell>
          <cell r="I34">
            <v>600</v>
          </cell>
          <cell r="J34">
            <v>1200</v>
          </cell>
        </row>
        <row r="35">
          <cell r="B35" t="str">
            <v>TV</v>
          </cell>
          <cell r="C35" t="str">
            <v>Electronics</v>
          </cell>
          <cell r="D35" t="str">
            <v>East</v>
          </cell>
          <cell r="E35">
            <v>900</v>
          </cell>
          <cell r="F35">
            <v>45703</v>
          </cell>
          <cell r="G35">
            <v>1</v>
          </cell>
          <cell r="H35">
            <v>4500</v>
          </cell>
          <cell r="I35">
            <v>900</v>
          </cell>
          <cell r="J35">
            <v>900</v>
          </cell>
        </row>
        <row r="36">
          <cell r="B36" t="str">
            <v>Washing Machine</v>
          </cell>
          <cell r="C36" t="str">
            <v>Appliances</v>
          </cell>
          <cell r="D36" t="str">
            <v>West</v>
          </cell>
          <cell r="E36">
            <v>700</v>
          </cell>
          <cell r="F36">
            <v>45704</v>
          </cell>
          <cell r="G36">
            <v>1</v>
          </cell>
          <cell r="H36">
            <v>3500</v>
          </cell>
          <cell r="I36">
            <v>700</v>
          </cell>
          <cell r="J36">
            <v>700</v>
          </cell>
        </row>
        <row r="37">
          <cell r="B37" t="str">
            <v>Microwave</v>
          </cell>
          <cell r="C37" t="str">
            <v>Appliances</v>
          </cell>
          <cell r="D37" t="str">
            <v>South</v>
          </cell>
          <cell r="E37">
            <v>500</v>
          </cell>
          <cell r="F37">
            <v>45705</v>
          </cell>
          <cell r="G37">
            <v>3</v>
          </cell>
          <cell r="H37">
            <v>2500</v>
          </cell>
          <cell r="I37">
            <v>166.66666666666666</v>
          </cell>
          <cell r="J37">
            <v>500</v>
          </cell>
        </row>
        <row r="38">
          <cell r="B38" t="str">
            <v>Camera</v>
          </cell>
          <cell r="C38" t="str">
            <v>Electronics</v>
          </cell>
          <cell r="D38" t="str">
            <v>North</v>
          </cell>
          <cell r="E38">
            <v>400</v>
          </cell>
          <cell r="F38">
            <v>45706</v>
          </cell>
          <cell r="G38">
            <v>2</v>
          </cell>
          <cell r="H38">
            <v>2000</v>
          </cell>
          <cell r="I38">
            <v>200</v>
          </cell>
          <cell r="J38">
            <v>400</v>
          </cell>
        </row>
        <row r="39">
          <cell r="B39" t="str">
            <v>Tablet</v>
          </cell>
          <cell r="C39" t="str">
            <v>Electronics</v>
          </cell>
          <cell r="D39" t="str">
            <v>East</v>
          </cell>
          <cell r="E39">
            <v>600</v>
          </cell>
          <cell r="F39">
            <v>45707</v>
          </cell>
          <cell r="G39">
            <v>4</v>
          </cell>
          <cell r="H39">
            <v>3000</v>
          </cell>
          <cell r="I39">
            <v>150</v>
          </cell>
          <cell r="J39">
            <v>600</v>
          </cell>
        </row>
        <row r="40">
          <cell r="B40" t="str">
            <v>Blender</v>
          </cell>
          <cell r="C40" t="str">
            <v>Appliances</v>
          </cell>
          <cell r="D40" t="str">
            <v>West</v>
          </cell>
          <cell r="E40">
            <v>300</v>
          </cell>
          <cell r="F40">
            <v>45708</v>
          </cell>
          <cell r="G40">
            <v>2</v>
          </cell>
          <cell r="H40">
            <v>1500</v>
          </cell>
          <cell r="I40">
            <v>150</v>
          </cell>
          <cell r="J40">
            <v>300</v>
          </cell>
        </row>
        <row r="41">
          <cell r="B41" t="str">
            <v>Air Conditioner</v>
          </cell>
          <cell r="C41" t="str">
            <v>Appliances</v>
          </cell>
          <cell r="D41" t="str">
            <v>South</v>
          </cell>
          <cell r="E41">
            <v>2000</v>
          </cell>
          <cell r="F41">
            <v>45709</v>
          </cell>
          <cell r="G41">
            <v>1</v>
          </cell>
          <cell r="H41">
            <v>10000</v>
          </cell>
          <cell r="I41">
            <v>2000</v>
          </cell>
          <cell r="J41">
            <v>2000</v>
          </cell>
        </row>
        <row r="42">
          <cell r="B42" t="str">
            <v>Laptop</v>
          </cell>
          <cell r="C42" t="str">
            <v>Electronics</v>
          </cell>
          <cell r="D42" t="str">
            <v>North</v>
          </cell>
          <cell r="E42">
            <v>1500</v>
          </cell>
          <cell r="F42">
            <v>45710</v>
          </cell>
          <cell r="G42">
            <v>3</v>
          </cell>
          <cell r="H42">
            <v>7500</v>
          </cell>
          <cell r="I42">
            <v>500</v>
          </cell>
          <cell r="J42">
            <v>1500</v>
          </cell>
        </row>
        <row r="43">
          <cell r="B43" t="str">
            <v>Smartphone</v>
          </cell>
          <cell r="C43" t="str">
            <v>Electronics</v>
          </cell>
          <cell r="D43" t="str">
            <v>East</v>
          </cell>
          <cell r="E43">
            <v>800</v>
          </cell>
          <cell r="F43">
            <v>45711</v>
          </cell>
          <cell r="G43">
            <v>5</v>
          </cell>
          <cell r="H43">
            <v>4000</v>
          </cell>
          <cell r="I43">
            <v>160</v>
          </cell>
          <cell r="J43">
            <v>800</v>
          </cell>
        </row>
        <row r="44">
          <cell r="B44" t="str">
            <v>Refrigerator</v>
          </cell>
          <cell r="C44" t="str">
            <v>Appliances</v>
          </cell>
          <cell r="D44" t="str">
            <v>West</v>
          </cell>
          <cell r="E44">
            <v>1200</v>
          </cell>
          <cell r="F44">
            <v>45712</v>
          </cell>
          <cell r="G44">
            <v>2</v>
          </cell>
          <cell r="H44">
            <v>6000</v>
          </cell>
          <cell r="I44">
            <v>600</v>
          </cell>
          <cell r="J44">
            <v>1200</v>
          </cell>
        </row>
        <row r="45">
          <cell r="B45" t="str">
            <v>TV</v>
          </cell>
          <cell r="C45" t="str">
            <v>Electronics</v>
          </cell>
          <cell r="D45" t="str">
            <v>South</v>
          </cell>
          <cell r="E45">
            <v>900</v>
          </cell>
          <cell r="F45">
            <v>45713</v>
          </cell>
          <cell r="G45">
            <v>1</v>
          </cell>
          <cell r="H45">
            <v>4500</v>
          </cell>
          <cell r="I45">
            <v>900</v>
          </cell>
          <cell r="J45">
            <v>900</v>
          </cell>
        </row>
        <row r="46">
          <cell r="B46" t="str">
            <v>Washing Machine</v>
          </cell>
          <cell r="C46" t="str">
            <v>Appliances</v>
          </cell>
          <cell r="D46" t="str">
            <v>North</v>
          </cell>
          <cell r="E46">
            <v>700</v>
          </cell>
          <cell r="F46">
            <v>45714</v>
          </cell>
          <cell r="G46">
            <v>1</v>
          </cell>
          <cell r="H46">
            <v>3500</v>
          </cell>
          <cell r="I46">
            <v>700</v>
          </cell>
          <cell r="J46">
            <v>700</v>
          </cell>
        </row>
        <row r="47">
          <cell r="B47" t="str">
            <v>Microwave</v>
          </cell>
          <cell r="C47" t="str">
            <v>Appliances</v>
          </cell>
          <cell r="D47" t="str">
            <v>East</v>
          </cell>
          <cell r="E47">
            <v>500</v>
          </cell>
          <cell r="F47">
            <v>45715</v>
          </cell>
          <cell r="G47">
            <v>3</v>
          </cell>
          <cell r="H47">
            <v>2500</v>
          </cell>
          <cell r="I47">
            <v>166.66666666666666</v>
          </cell>
          <cell r="J47">
            <v>500</v>
          </cell>
        </row>
        <row r="48">
          <cell r="B48" t="str">
            <v>Camera</v>
          </cell>
          <cell r="C48" t="str">
            <v>Electronics</v>
          </cell>
          <cell r="D48" t="str">
            <v>West</v>
          </cell>
          <cell r="E48">
            <v>400</v>
          </cell>
          <cell r="F48">
            <v>45716</v>
          </cell>
          <cell r="G48">
            <v>2</v>
          </cell>
          <cell r="H48">
            <v>2000</v>
          </cell>
          <cell r="I48">
            <v>200</v>
          </cell>
          <cell r="J48">
            <v>400</v>
          </cell>
        </row>
        <row r="49">
          <cell r="B49" t="str">
            <v>Tablet</v>
          </cell>
          <cell r="C49" t="str">
            <v>Electronics</v>
          </cell>
          <cell r="D49" t="str">
            <v>South</v>
          </cell>
          <cell r="E49">
            <v>600</v>
          </cell>
          <cell r="F49">
            <v>45717</v>
          </cell>
          <cell r="G49">
            <v>4</v>
          </cell>
          <cell r="H49">
            <v>3000</v>
          </cell>
          <cell r="I49">
            <v>150</v>
          </cell>
          <cell r="J49">
            <v>600</v>
          </cell>
        </row>
        <row r="50">
          <cell r="B50" t="str">
            <v>Blender</v>
          </cell>
          <cell r="C50" t="str">
            <v>Appliances</v>
          </cell>
          <cell r="D50" t="str">
            <v>North</v>
          </cell>
          <cell r="E50">
            <v>300</v>
          </cell>
          <cell r="F50">
            <v>45718</v>
          </cell>
          <cell r="G50">
            <v>2</v>
          </cell>
          <cell r="H50">
            <v>1500</v>
          </cell>
          <cell r="I50">
            <v>150</v>
          </cell>
          <cell r="J50">
            <v>300</v>
          </cell>
        </row>
        <row r="51">
          <cell r="B51" t="str">
            <v>Air Conditioner</v>
          </cell>
          <cell r="C51" t="str">
            <v>Appliances</v>
          </cell>
          <cell r="D51" t="str">
            <v>East</v>
          </cell>
          <cell r="E51">
            <v>2000</v>
          </cell>
          <cell r="F51">
            <v>45719</v>
          </cell>
          <cell r="G51">
            <v>1</v>
          </cell>
          <cell r="H51">
            <v>10000</v>
          </cell>
          <cell r="I51">
            <v>2000</v>
          </cell>
          <cell r="J51">
            <v>2000</v>
          </cell>
        </row>
      </sheetData>
      <sheetData sheetId="2">
        <row r="1">
          <cell r="A1" t="str">
            <v>Region</v>
          </cell>
          <cell r="B1" t="str">
            <v>Tax Rate (%)</v>
          </cell>
        </row>
        <row r="2">
          <cell r="A2" t="str">
            <v>North</v>
          </cell>
          <cell r="B2">
            <v>10</v>
          </cell>
        </row>
        <row r="3">
          <cell r="A3" t="str">
            <v>East</v>
          </cell>
          <cell r="B3">
            <v>8</v>
          </cell>
        </row>
        <row r="4">
          <cell r="A4" t="str">
            <v>West</v>
          </cell>
          <cell r="B4">
            <v>9</v>
          </cell>
        </row>
        <row r="5">
          <cell r="A5" t="str">
            <v>South</v>
          </cell>
          <cell r="B5">
            <v>7</v>
          </cell>
        </row>
      </sheetData>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89.915780439813" createdVersion="6" refreshedVersion="6" minRefreshableVersion="3" recordCount="11">
  <cacheSource type="worksheet">
    <worksheetSource ref="A1:Y12" sheet="Assignment 1 &amp; 2"/>
  </cacheSource>
  <cacheFields count="26">
    <cacheField name="Transaction ID" numFmtId="0">
      <sharedItems containsBlank="1"/>
    </cacheField>
    <cacheField name="Product" numFmtId="0">
      <sharedItems containsBlank="1" count="11">
        <s v="Air Conditioner"/>
        <s v="Laptop"/>
        <s v="Refrigerator"/>
        <s v="TV"/>
        <s v="Smartphone"/>
        <s v="Washing Machine"/>
        <s v="Tablet"/>
        <s v="Microwave"/>
        <s v="Camera"/>
        <s v="Blender"/>
        <m/>
      </sharedItems>
    </cacheField>
    <cacheField name="Category" numFmtId="0">
      <sharedItems containsBlank="1" count="3">
        <s v="Appliances"/>
        <s v="Electronics"/>
        <m/>
      </sharedItems>
    </cacheField>
    <cacheField name="Region" numFmtId="0">
      <sharedItems containsBlank="1" count="5">
        <s v="East"/>
        <s v="North"/>
        <s v="West"/>
        <s v="South"/>
        <m/>
      </sharedItems>
    </cacheField>
    <cacheField name="Sales ($)" numFmtId="0">
      <sharedItems containsString="0" containsBlank="1" containsNumber="1" containsInteger="1" minValue="300" maxValue="2000" count="11">
        <n v="2000"/>
        <n v="1500"/>
        <n v="1200"/>
        <n v="900"/>
        <n v="800"/>
        <n v="700"/>
        <n v="600"/>
        <n v="500"/>
        <n v="400"/>
        <n v="300"/>
        <m/>
      </sharedItems>
    </cacheField>
    <cacheField name="Date" numFmtId="0">
      <sharedItems containsNonDate="0" containsDate="1" containsString="0" containsBlank="1" minDate="2025-01-01T00:00:00" maxDate="2025-01-26T00:00:00" count="11">
        <d v="2025-01-25T00:00:00"/>
        <d v="2025-01-01T00:00:00"/>
        <d v="2025-01-05T00:00:00"/>
        <d v="2025-01-08T00:00:00"/>
        <d v="2025-01-03T00:00:00"/>
        <d v="2025-01-12T00:00:00"/>
        <d v="2025-01-20T00:00:00"/>
        <d v="2025-01-15T00:00:00"/>
        <d v="2025-01-18T00:00:00"/>
        <d v="2025-01-22T00:00:00"/>
        <m/>
      </sharedItems>
      <fieldGroup base="5">
        <rangePr groupBy="months" startDate="2025-01-01T00:00:00" endDate="2025-01-26T00:00:00"/>
        <groupItems count="14">
          <s v="(blank)"/>
          <s v="Jan"/>
          <s v="Feb"/>
          <s v="Mar"/>
          <s v="Apr"/>
          <s v="May"/>
          <s v="Jun"/>
          <s v="Jul"/>
          <s v="Aug"/>
          <s v="Sep"/>
          <s v="Oct"/>
          <s v="Nov"/>
          <s v="Dec"/>
          <s v="&gt;26-01-2025"/>
        </groupItems>
      </fieldGroup>
    </cacheField>
    <cacheField name="Units Sold" numFmtId="0">
      <sharedItems containsString="0" containsBlank="1" containsNumber="1" containsInteger="1" minValue="1" maxValue="5"/>
    </cacheField>
    <cacheField name="Total Sales For Each Product" numFmtId="0">
      <sharedItems containsString="0" containsBlank="1" containsNumber="1" containsInteger="1" minValue="300" maxValue="2000"/>
    </cacheField>
    <cacheField name=" Average Sale" numFmtId="0">
      <sharedItems containsString="0" containsBlank="1" containsNumber="1" containsInteger="1" minValue="300" maxValue="2000"/>
    </cacheField>
    <cacheField name="Max" numFmtId="0">
      <sharedItems containsString="0" containsBlank="1" containsNumber="1" containsInteger="1" minValue="2000" maxValue="2000"/>
    </cacheField>
    <cacheField name="MIN" numFmtId="0">
      <sharedItems containsString="0" containsBlank="1" containsNumber="1" containsInteger="1" minValue="300" maxValue="300"/>
    </cacheField>
    <cacheField name="Count" numFmtId="0">
      <sharedItems containsString="0" containsBlank="1" containsNumber="1" containsInteger="1" minValue="9" maxValue="9"/>
    </cacheField>
    <cacheField name="Sales Tax" numFmtId="0">
      <sharedItems containsString="0" containsBlank="1" containsNumber="1" containsInteger="1" minValue="30" maxValue="200" count="11">
        <n v="200"/>
        <n v="150"/>
        <n v="120"/>
        <n v="90"/>
        <n v="80"/>
        <n v="70"/>
        <n v="60"/>
        <n v="50"/>
        <n v="40"/>
        <n v="30"/>
        <m/>
      </sharedItems>
    </cacheField>
    <cacheField name="Total Revenue" numFmtId="0">
      <sharedItems containsString="0" containsBlank="1" containsNumber="1" containsInteger="1" minValue="330" maxValue="2200" count="11">
        <n v="2200"/>
        <n v="1650"/>
        <n v="1320"/>
        <n v="990"/>
        <n v="880"/>
        <n v="770"/>
        <n v="660"/>
        <n v="550"/>
        <n v="440"/>
        <n v="330"/>
        <m/>
      </sharedItems>
    </cacheField>
    <cacheField name="Sale&gt;2000" numFmtId="0">
      <sharedItems containsString="0" containsBlank="1" containsNumber="1" containsInteger="1" minValue="0" maxValue="0"/>
    </cacheField>
    <cacheField name="Level" numFmtId="0">
      <sharedItems containsBlank="1"/>
    </cacheField>
    <cacheField name="Sales&gt;5000 and Tax &gt;500" numFmtId="0">
      <sharedItems containsBlank="1"/>
    </cacheField>
    <cacheField name="Sales&lt;2000 and Sales&gt;20000" numFmtId="0">
      <sharedItems containsBlank="1"/>
    </cacheField>
    <cacheField name="Bonus" numFmtId="0">
      <sharedItems containsBlank="1"/>
    </cacheField>
    <cacheField name="Q1 Status" numFmtId="0">
      <sharedItems containsBlank="1"/>
    </cacheField>
    <cacheField name="Sales &gt; Above Avg" numFmtId="0">
      <sharedItems containsBlank="1"/>
    </cacheField>
    <cacheField name="Count High Sale" numFmtId="0">
      <sharedItems containsString="0" containsBlank="1" containsNumber="1" containsInteger="1" minValue="3" maxValue="3"/>
    </cacheField>
    <cacheField name="Expenses" numFmtId="0">
      <sharedItems containsSemiMixedTypes="0" containsString="0" containsNumber="1" containsInteger="1" minValue="147" maxValue="743"/>
    </cacheField>
    <cacheField name="Total Sale for Each Category" numFmtId="0">
      <sharedItems containsString="0" containsBlank="1" containsNumber="1" containsInteger="1" minValue="4200" maxValue="4700"/>
    </cacheField>
    <cacheField name="Category2" numFmtId="0">
      <sharedItems containsBlank="1"/>
    </cacheField>
    <cacheField name="Profit" numFmtId="0" formula="'Sales ($)'-Expens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
  <r>
    <s v="T010"/>
    <x v="0"/>
    <x v="0"/>
    <x v="0"/>
    <x v="0"/>
    <x v="0"/>
    <n v="1"/>
    <n v="2000"/>
    <n v="2000"/>
    <m/>
    <m/>
    <m/>
    <x v="0"/>
    <x v="0"/>
    <n v="0"/>
    <s v="High"/>
    <b v="0"/>
    <b v="0"/>
    <b v="0"/>
    <s v="Q1 Transaction"/>
    <s v="False"/>
    <n v="3"/>
    <n v="523"/>
    <n v="4700"/>
    <s v="Appliances"/>
  </r>
  <r>
    <s v="T001"/>
    <x v="1"/>
    <x v="1"/>
    <x v="1"/>
    <x v="1"/>
    <x v="1"/>
    <n v="3"/>
    <n v="1500"/>
    <n v="1500"/>
    <n v="2000"/>
    <n v="300"/>
    <n v="9"/>
    <x v="1"/>
    <x v="1"/>
    <n v="0"/>
    <s v="High"/>
    <b v="0"/>
    <b v="1"/>
    <b v="0"/>
    <s v="Q1 Transaction"/>
    <s v="False"/>
    <m/>
    <n v="147"/>
    <n v="4200"/>
    <s v="Electronics"/>
  </r>
  <r>
    <s v="T003"/>
    <x v="2"/>
    <x v="0"/>
    <x v="2"/>
    <x v="2"/>
    <x v="2"/>
    <n v="2"/>
    <n v="1200"/>
    <n v="1200"/>
    <m/>
    <m/>
    <m/>
    <x v="2"/>
    <x v="2"/>
    <n v="0"/>
    <s v="High"/>
    <b v="0"/>
    <b v="1"/>
    <b v="0"/>
    <s v="Q1 Transaction"/>
    <s v="False"/>
    <m/>
    <n v="689"/>
    <m/>
    <m/>
  </r>
  <r>
    <s v="T004"/>
    <x v="3"/>
    <x v="1"/>
    <x v="3"/>
    <x v="3"/>
    <x v="3"/>
    <n v="1"/>
    <n v="900"/>
    <n v="900"/>
    <m/>
    <m/>
    <m/>
    <x v="3"/>
    <x v="3"/>
    <n v="0"/>
    <s v="Medium"/>
    <b v="0"/>
    <b v="1"/>
    <b v="0"/>
    <s v="Q1 Transaction"/>
    <s v="False"/>
    <m/>
    <n v="354"/>
    <m/>
    <m/>
  </r>
  <r>
    <s v="T002"/>
    <x v="4"/>
    <x v="1"/>
    <x v="0"/>
    <x v="4"/>
    <x v="4"/>
    <n v="5"/>
    <n v="800"/>
    <n v="800"/>
    <m/>
    <m/>
    <m/>
    <x v="4"/>
    <x v="4"/>
    <n v="0"/>
    <s v="Medium"/>
    <b v="0"/>
    <b v="1"/>
    <b v="0"/>
    <s v="Q1 Transaction"/>
    <s v="False"/>
    <m/>
    <n v="712"/>
    <m/>
    <m/>
  </r>
  <r>
    <s v="T005"/>
    <x v="5"/>
    <x v="0"/>
    <x v="1"/>
    <x v="5"/>
    <x v="5"/>
    <n v="1"/>
    <n v="700"/>
    <n v="700"/>
    <m/>
    <m/>
    <m/>
    <x v="5"/>
    <x v="5"/>
    <n v="0"/>
    <s v="Medium"/>
    <b v="0"/>
    <b v="1"/>
    <b v="0"/>
    <s v="Q1 Transaction"/>
    <s v="False"/>
    <m/>
    <n v="278"/>
    <m/>
    <m/>
  </r>
  <r>
    <s v="T008"/>
    <x v="6"/>
    <x v="1"/>
    <x v="3"/>
    <x v="6"/>
    <x v="6"/>
    <n v="4"/>
    <n v="600"/>
    <n v="600"/>
    <m/>
    <m/>
    <m/>
    <x v="6"/>
    <x v="6"/>
    <n v="0"/>
    <s v="Medium"/>
    <b v="0"/>
    <b v="1"/>
    <b v="0"/>
    <s v="Q1 Transaction"/>
    <s v="False"/>
    <m/>
    <n v="431"/>
    <m/>
    <m/>
  </r>
  <r>
    <s v="T006"/>
    <x v="7"/>
    <x v="0"/>
    <x v="0"/>
    <x v="7"/>
    <x v="7"/>
    <n v="3"/>
    <n v="500"/>
    <n v="500"/>
    <m/>
    <m/>
    <m/>
    <x v="7"/>
    <x v="7"/>
    <n v="0"/>
    <s v="Low"/>
    <b v="0"/>
    <b v="1"/>
    <b v="0"/>
    <s v="Q1 Transaction"/>
    <s v="False"/>
    <m/>
    <n v="599"/>
    <m/>
    <m/>
  </r>
  <r>
    <s v="T007"/>
    <x v="8"/>
    <x v="1"/>
    <x v="2"/>
    <x v="8"/>
    <x v="8"/>
    <n v="2"/>
    <n v="400"/>
    <n v="400"/>
    <m/>
    <m/>
    <m/>
    <x v="8"/>
    <x v="8"/>
    <n v="0"/>
    <s v="Low"/>
    <b v="0"/>
    <b v="1"/>
    <b v="0"/>
    <s v="Q1 Transaction"/>
    <s v="False"/>
    <m/>
    <n v="186"/>
    <m/>
    <m/>
  </r>
  <r>
    <s v="T009"/>
    <x v="9"/>
    <x v="0"/>
    <x v="1"/>
    <x v="9"/>
    <x v="9"/>
    <n v="2"/>
    <n v="300"/>
    <n v="300"/>
    <m/>
    <m/>
    <m/>
    <x v="9"/>
    <x v="9"/>
    <n v="0"/>
    <s v="Low"/>
    <b v="0"/>
    <b v="1"/>
    <b v="0"/>
    <s v="Q1 Transaction"/>
    <s v="False"/>
    <m/>
    <n v="743"/>
    <m/>
    <m/>
  </r>
  <r>
    <m/>
    <x v="10"/>
    <x v="2"/>
    <x v="4"/>
    <x v="10"/>
    <x v="10"/>
    <m/>
    <m/>
    <m/>
    <m/>
    <m/>
    <m/>
    <x v="10"/>
    <x v="10"/>
    <m/>
    <m/>
    <m/>
    <m/>
    <m/>
    <m/>
    <m/>
    <m/>
    <n v="39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f">
  <location ref="A3:E14" firstHeaderRow="0" firstDataRow="1" firstDataCol="1" rowPageCount="1" colPageCount="1"/>
  <pivotFields count="26">
    <pivotField showAll="0"/>
    <pivotField axis="axisRow" showAll="0">
      <items count="12">
        <item x="0"/>
        <item x="9"/>
        <item x="8"/>
        <item x="1"/>
        <item x="7"/>
        <item x="2"/>
        <item x="4"/>
        <item x="6"/>
        <item x="3"/>
        <item x="5"/>
        <item x="10"/>
        <item t="default"/>
      </items>
    </pivotField>
    <pivotField showAll="0">
      <items count="4">
        <item h="1" x="0"/>
        <item x="1"/>
        <item h="1" x="2"/>
        <item t="default"/>
      </items>
    </pivotField>
    <pivotField axis="axisPage" multipleItemSelectionAllowed="1" showAll="0">
      <items count="6">
        <item x="0"/>
        <item x="1"/>
        <item x="3"/>
        <item x="2"/>
        <item x="4"/>
        <item t="default"/>
      </items>
    </pivotField>
    <pivotField dataField="1" showAll="0">
      <items count="12">
        <item x="9"/>
        <item x="8"/>
        <item x="7"/>
        <item x="6"/>
        <item x="5"/>
        <item x="4"/>
        <item x="3"/>
        <item x="2"/>
        <item x="1"/>
        <item x="0"/>
        <item x="10"/>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items count="12">
        <item x="9"/>
        <item x="8"/>
        <item x="7"/>
        <item x="6"/>
        <item x="5"/>
        <item x="4"/>
        <item x="3"/>
        <item x="2"/>
        <item x="1"/>
        <item x="0"/>
        <item x="10"/>
        <item t="default"/>
      </items>
    </pivotField>
    <pivotField dataField="1" showAll="0">
      <items count="12">
        <item x="9"/>
        <item x="8"/>
        <item x="7"/>
        <item x="6"/>
        <item x="5"/>
        <item x="4"/>
        <item x="3"/>
        <item x="2"/>
        <item x="1"/>
        <item x="0"/>
        <item x="10"/>
        <item t="default"/>
      </items>
    </pivotField>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2">
    <field x="1"/>
    <field x="5"/>
  </rowFields>
  <rowItems count="11">
    <i>
      <x v="2"/>
    </i>
    <i r="1">
      <x v="1"/>
    </i>
    <i>
      <x v="3"/>
    </i>
    <i r="1">
      <x v="1"/>
    </i>
    <i>
      <x v="6"/>
    </i>
    <i r="1">
      <x v="1"/>
    </i>
    <i>
      <x v="7"/>
    </i>
    <i r="1">
      <x v="1"/>
    </i>
    <i>
      <x v="8"/>
    </i>
    <i r="1">
      <x v="1"/>
    </i>
    <i t="grand">
      <x/>
    </i>
  </rowItems>
  <colFields count="1">
    <field x="-2"/>
  </colFields>
  <colItems count="4">
    <i>
      <x/>
    </i>
    <i i="1">
      <x v="1"/>
    </i>
    <i i="2">
      <x v="2"/>
    </i>
    <i i="3">
      <x v="3"/>
    </i>
  </colItems>
  <pageFields count="1">
    <pageField fld="3" hier="-1"/>
  </pageFields>
  <dataFields count="4">
    <dataField name="Average of Sales ($)" fld="4" subtotal="average" baseField="1" baseItem="2"/>
    <dataField name="Sum of Sales Tax" fld="12" baseField="1" baseItem="2"/>
    <dataField name="Sum of Total Revenue" fld="13" baseField="1" baseItem="1"/>
    <dataField name="Sum of Profit" fld="25" baseField="0"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5"/>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abSelected="1" zoomScaleNormal="100" workbookViewId="0">
      <selection activeCell="G6" sqref="G6"/>
    </sheetView>
  </sheetViews>
  <sheetFormatPr defaultRowHeight="14.4" outlineLevelRow="2" x14ac:dyDescent="0.3"/>
  <cols>
    <col min="1" max="1" width="17.109375" style="8" customWidth="1"/>
    <col min="2" max="2" width="20.88671875" style="8" bestFit="1" customWidth="1"/>
    <col min="3" max="3" width="11.21875" style="8" bestFit="1" customWidth="1"/>
    <col min="4" max="4" width="10.77734375" style="8" bestFit="1" customWidth="1"/>
    <col min="5" max="5" width="10.109375" style="8" bestFit="1" customWidth="1"/>
    <col min="6" max="6" width="12.21875" style="8" bestFit="1" customWidth="1"/>
    <col min="7" max="7" width="15.33203125" style="8" bestFit="1" customWidth="1"/>
    <col min="8" max="9" width="12.21875" style="8" bestFit="1" customWidth="1"/>
    <col min="10" max="16384" width="8.88671875" style="8"/>
  </cols>
  <sheetData>
    <row r="1" spans="1:9" x14ac:dyDescent="0.3">
      <c r="A1" s="6" t="s">
        <v>67</v>
      </c>
      <c r="B1" s="6"/>
      <c r="C1" s="6"/>
      <c r="D1" s="6"/>
    </row>
    <row r="2" spans="1:9" x14ac:dyDescent="0.3">
      <c r="A2" s="13" t="s">
        <v>68</v>
      </c>
      <c r="B2" s="13" t="s">
        <v>2</v>
      </c>
      <c r="C2" s="13" t="s">
        <v>3</v>
      </c>
      <c r="D2" s="13" t="s">
        <v>4</v>
      </c>
      <c r="E2" s="14" t="s">
        <v>5</v>
      </c>
      <c r="F2" s="13" t="s">
        <v>6</v>
      </c>
      <c r="G2" s="13" t="s">
        <v>69</v>
      </c>
      <c r="H2" s="13" t="s">
        <v>70</v>
      </c>
      <c r="I2" s="13" t="s">
        <v>71</v>
      </c>
    </row>
    <row r="3" spans="1:9" x14ac:dyDescent="0.3">
      <c r="A3" s="10" t="s">
        <v>18</v>
      </c>
      <c r="B3" s="10" t="str">
        <f>VLOOKUP(A3,'[2]Assignment 1 &amp; 2'!B1:J11,2,TRUE)</f>
        <v>Electronics</v>
      </c>
      <c r="C3" s="10" t="str">
        <f>VLOOKUP(A3,'[2]Assignment 1 &amp; 2'!B1:J51,3,TRUE)</f>
        <v>South</v>
      </c>
      <c r="D3" s="10">
        <f>VLOOKUP(A3,'[2]Assignment 1 &amp; 2'!B2:J11,4,TRUE)</f>
        <v>800</v>
      </c>
      <c r="E3" s="15">
        <f>VLOOKUP(A3,'[2]Assignment 1 &amp; 2'!B2:J11,5,FALSE)</f>
        <v>45660</v>
      </c>
      <c r="F3" s="10">
        <f>VLOOKUP(A3,'[2]Assignment 1 &amp; 2'!B2:J11,6,TRUE)</f>
        <v>5</v>
      </c>
      <c r="G3" s="10">
        <f>VLOOKUP(A3,'[2]Assignment 1 &amp; 2'!B1:J11,7,FALSE)</f>
        <v>4000</v>
      </c>
      <c r="H3" s="10">
        <f>VLOOKUP(A3,'[2]Assignment 1 &amp; 2'!B2:J11,8,TRUE)</f>
        <v>160</v>
      </c>
      <c r="I3" s="10">
        <f>VLOOKUP(A3,'[2]Assignment 1 &amp; 2'!B2:J11,9,TRUE)</f>
        <v>800</v>
      </c>
    </row>
    <row r="4" spans="1:9" x14ac:dyDescent="0.3">
      <c r="A4" s="10"/>
      <c r="B4" s="10"/>
      <c r="C4" s="10"/>
      <c r="D4" s="10"/>
      <c r="E4" s="15"/>
      <c r="F4" s="10"/>
      <c r="G4" s="10"/>
      <c r="H4" s="10"/>
      <c r="I4" s="10"/>
    </row>
    <row r="5" spans="1:9" x14ac:dyDescent="0.3">
      <c r="A5" s="6" t="s">
        <v>72</v>
      </c>
      <c r="B5" s="6"/>
      <c r="C5" s="6"/>
    </row>
    <row r="6" spans="1:9" x14ac:dyDescent="0.3">
      <c r="A6" s="13" t="s">
        <v>73</v>
      </c>
      <c r="B6" s="13" t="s">
        <v>29</v>
      </c>
      <c r="C6" s="13" t="s">
        <v>30</v>
      </c>
      <c r="D6" s="13" t="s">
        <v>31</v>
      </c>
      <c r="E6" s="13" t="s">
        <v>32</v>
      </c>
    </row>
    <row r="7" spans="1:9" x14ac:dyDescent="0.3">
      <c r="A7" s="12" t="s">
        <v>50</v>
      </c>
      <c r="B7" s="8">
        <f>HLOOKUP(A7,[2]Tax_Rates!A1:B5,2,TRUE)</f>
        <v>10</v>
      </c>
      <c r="C7" s="8">
        <f>HLOOKUP(A7,[2]Tax_Rates!A1:B5,3,TRUE)</f>
        <v>8</v>
      </c>
      <c r="D7" s="8">
        <f>HLOOKUP(A7,[2]Tax_Rates!A1:B5,4,TRUE)</f>
        <v>9</v>
      </c>
      <c r="E7" s="8">
        <f>HLOOKUP(A7,[2]Tax_Rates!A1:B5,5,TRUE)</f>
        <v>7</v>
      </c>
    </row>
    <row r="8" spans="1:9" x14ac:dyDescent="0.3">
      <c r="A8" s="12"/>
    </row>
    <row r="9" spans="1:9" x14ac:dyDescent="0.3">
      <c r="A9" s="7" t="s">
        <v>74</v>
      </c>
      <c r="B9" s="7"/>
      <c r="C9" s="7"/>
      <c r="D9" s="7"/>
    </row>
    <row r="10" spans="1:9" x14ac:dyDescent="0.3">
      <c r="A10" s="13" t="s">
        <v>1</v>
      </c>
      <c r="B10" s="13" t="s">
        <v>75</v>
      </c>
    </row>
    <row r="11" spans="1:9" x14ac:dyDescent="0.3">
      <c r="A11" s="10" t="s">
        <v>19</v>
      </c>
      <c r="B11" s="10">
        <f>INDEX('[2]Assignment 1 &amp; 2'!E1:E51,MATCH(A11,'[2]Assignment 1 &amp; 2'!B1:B51,0))</f>
        <v>1200</v>
      </c>
    </row>
    <row r="13" spans="1:9" x14ac:dyDescent="0.3">
      <c r="A13" s="7" t="s">
        <v>76</v>
      </c>
      <c r="B13" s="7"/>
      <c r="C13" s="7"/>
    </row>
    <row r="14" spans="1:9" x14ac:dyDescent="0.3">
      <c r="A14" s="13" t="s">
        <v>77</v>
      </c>
      <c r="B14" s="13" t="s">
        <v>78</v>
      </c>
    </row>
    <row r="15" spans="1:9" x14ac:dyDescent="0.3">
      <c r="A15" s="15">
        <v>45682</v>
      </c>
      <c r="B15" s="10" t="str">
        <f>TEXT(A15,"DDDD,DD MM,YYYY")</f>
        <v>Saturday,25 01,2025</v>
      </c>
    </row>
    <row r="16" spans="1:9" x14ac:dyDescent="0.3">
      <c r="A16" s="15">
        <v>45658</v>
      </c>
      <c r="B16" s="10" t="str">
        <f>TEXT(A16,"DDDD,DD MMM,YYYY")</f>
        <v>Wednesday,01 Jan,2025</v>
      </c>
    </row>
    <row r="17" spans="1:4" x14ac:dyDescent="0.3">
      <c r="A17" s="15">
        <v>45662</v>
      </c>
      <c r="B17" s="10" t="str">
        <f>TEXT(A17,"DDDD,DD MMMM,YYYY")</f>
        <v>Sunday,05 January,2025</v>
      </c>
    </row>
    <row r="18" spans="1:4" x14ac:dyDescent="0.3">
      <c r="A18" s="15">
        <v>45663</v>
      </c>
      <c r="B18" s="10" t="str">
        <f>TEXT(A18,"MMMM,YYYY")</f>
        <v>January,2025</v>
      </c>
    </row>
    <row r="19" spans="1:4" x14ac:dyDescent="0.3">
      <c r="A19" s="16">
        <v>12500</v>
      </c>
      <c r="B19" s="10" t="str">
        <f>TEXT(A19,"$##,0.00")</f>
        <v>$12,500.00</v>
      </c>
    </row>
    <row r="20" spans="1:4" x14ac:dyDescent="0.3">
      <c r="A20" s="16">
        <v>7.4999999999999997E-2</v>
      </c>
      <c r="B20" s="10" t="str">
        <f>TEXT(A20,"0.00%")</f>
        <v>7.50%</v>
      </c>
    </row>
    <row r="21" spans="1:4" x14ac:dyDescent="0.3">
      <c r="A21" s="16">
        <v>9165896885</v>
      </c>
      <c r="B21" s="10" t="str">
        <f>TEXT(A21,"+91 000-000-0000")</f>
        <v>+91 916-589-6885</v>
      </c>
    </row>
    <row r="22" spans="1:4" x14ac:dyDescent="0.3">
      <c r="A22" s="16">
        <v>0.08</v>
      </c>
      <c r="B22" s="10" t="str">
        <f>"Tax Rate : " &amp; TEXT(A22,"0.00%")</f>
        <v>Tax Rate : 8.00%</v>
      </c>
    </row>
    <row r="23" spans="1:4" x14ac:dyDescent="0.3">
      <c r="A23" s="16"/>
      <c r="B23" s="10"/>
    </row>
    <row r="24" spans="1:4" x14ac:dyDescent="0.3">
      <c r="A24" s="7" t="s">
        <v>79</v>
      </c>
      <c r="B24" s="7"/>
      <c r="C24" s="7"/>
      <c r="D24" s="7"/>
    </row>
    <row r="25" spans="1:4" x14ac:dyDescent="0.3">
      <c r="A25" s="13" t="s">
        <v>77</v>
      </c>
      <c r="B25" s="13" t="s">
        <v>80</v>
      </c>
    </row>
    <row r="26" spans="1:4" x14ac:dyDescent="0.3">
      <c r="A26" s="11" t="s">
        <v>81</v>
      </c>
      <c r="B26" s="10" t="str">
        <f>LEFT(A26,12)</f>
        <v>Combine text</v>
      </c>
    </row>
    <row r="27" spans="1:4" x14ac:dyDescent="0.3">
      <c r="A27" s="10"/>
      <c r="B27" s="10"/>
    </row>
    <row r="28" spans="1:4" x14ac:dyDescent="0.3">
      <c r="A28" s="13" t="s">
        <v>77</v>
      </c>
      <c r="B28" s="13" t="s">
        <v>82</v>
      </c>
    </row>
    <row r="29" spans="1:4" x14ac:dyDescent="0.3">
      <c r="A29" s="11" t="s">
        <v>81</v>
      </c>
      <c r="B29" s="10" t="str">
        <f>RIGHT(A29,12)</f>
        <v>ted numbers:</v>
      </c>
    </row>
    <row r="30" spans="1:4" x14ac:dyDescent="0.3">
      <c r="A30" s="10"/>
      <c r="B30" s="10"/>
    </row>
    <row r="31" spans="1:4" x14ac:dyDescent="0.3">
      <c r="A31" s="13" t="s">
        <v>77</v>
      </c>
      <c r="B31" s="13" t="s">
        <v>83</v>
      </c>
    </row>
    <row r="32" spans="1:4" x14ac:dyDescent="0.3">
      <c r="A32" s="11" t="s">
        <v>81</v>
      </c>
      <c r="B32" s="10" t="str">
        <f>MID(A32,2,10)</f>
        <v>ombine tex</v>
      </c>
    </row>
    <row r="33" spans="1:5" x14ac:dyDescent="0.3">
      <c r="A33" s="11"/>
      <c r="B33" s="10"/>
    </row>
    <row r="34" spans="1:5" x14ac:dyDescent="0.3">
      <c r="A34" s="7" t="s">
        <v>84</v>
      </c>
      <c r="B34" s="7"/>
      <c r="C34" s="7"/>
      <c r="D34" s="7"/>
    </row>
    <row r="35" spans="1:5" x14ac:dyDescent="0.3">
      <c r="A35" s="13" t="s">
        <v>85</v>
      </c>
      <c r="B35" s="13" t="s">
        <v>86</v>
      </c>
      <c r="C35" s="13" t="s">
        <v>87</v>
      </c>
    </row>
    <row r="36" spans="1:5" x14ac:dyDescent="0.3">
      <c r="A36" s="17" t="s">
        <v>88</v>
      </c>
      <c r="B36" s="17" t="s">
        <v>89</v>
      </c>
      <c r="C36" s="17" t="str">
        <f>CONCATENATE(A36,B36)</f>
        <v>HelloWorld</v>
      </c>
    </row>
    <row r="37" spans="1:5" x14ac:dyDescent="0.3">
      <c r="A37" s="17"/>
      <c r="B37" s="17"/>
      <c r="C37" s="17"/>
    </row>
    <row r="38" spans="1:5" x14ac:dyDescent="0.3">
      <c r="A38" s="7" t="s">
        <v>90</v>
      </c>
      <c r="B38" s="7"/>
      <c r="C38" s="7"/>
      <c r="D38" s="7"/>
    </row>
    <row r="39" spans="1:5" x14ac:dyDescent="0.3">
      <c r="A39" s="12" t="s">
        <v>91</v>
      </c>
      <c r="B39" s="13" t="s">
        <v>92</v>
      </c>
    </row>
    <row r="40" spans="1:5" ht="100.8" x14ac:dyDescent="0.3">
      <c r="A40" s="18" t="s">
        <v>93</v>
      </c>
      <c r="B40" s="19">
        <f>LEN(A40)</f>
        <v>104</v>
      </c>
    </row>
    <row r="41" spans="1:5" x14ac:dyDescent="0.3">
      <c r="A41" s="18"/>
      <c r="B41" s="19"/>
    </row>
    <row r="42" spans="1:5" x14ac:dyDescent="0.3">
      <c r="A42" s="6" t="s">
        <v>94</v>
      </c>
      <c r="B42" s="6"/>
      <c r="C42" s="6"/>
    </row>
    <row r="43" spans="1:5" x14ac:dyDescent="0.3">
      <c r="A43" s="13" t="s">
        <v>77</v>
      </c>
      <c r="B43" s="13" t="s">
        <v>95</v>
      </c>
    </row>
    <row r="44" spans="1:5" x14ac:dyDescent="0.3">
      <c r="A44" s="11" t="s">
        <v>96</v>
      </c>
      <c r="B44" s="8" t="str">
        <f>TRIM(A44)</f>
        <v>Hello World</v>
      </c>
    </row>
    <row r="45" spans="1:5" x14ac:dyDescent="0.3">
      <c r="A45" s="11"/>
    </row>
    <row r="46" spans="1:5" x14ac:dyDescent="0.3">
      <c r="A46" s="6" t="s">
        <v>97</v>
      </c>
      <c r="B46" s="6"/>
      <c r="C46" s="6"/>
    </row>
    <row r="47" spans="1:5" x14ac:dyDescent="0.3">
      <c r="A47" s="21" t="s">
        <v>98</v>
      </c>
      <c r="B47" s="13" t="s">
        <v>1</v>
      </c>
      <c r="C47" s="13" t="s">
        <v>2</v>
      </c>
      <c r="D47" s="13" t="s">
        <v>3</v>
      </c>
      <c r="E47" s="13" t="s">
        <v>4</v>
      </c>
    </row>
    <row r="48" spans="1:5" outlineLevel="2" x14ac:dyDescent="0.3">
      <c r="A48" s="9" t="s">
        <v>16</v>
      </c>
      <c r="B48" s="8" t="s">
        <v>26</v>
      </c>
      <c r="C48" s="8" t="s">
        <v>28</v>
      </c>
      <c r="D48" s="8" t="s">
        <v>30</v>
      </c>
      <c r="E48" s="8">
        <v>2000</v>
      </c>
    </row>
    <row r="49" spans="1:5" outlineLevel="2" x14ac:dyDescent="0.3">
      <c r="A49" s="9" t="s">
        <v>8</v>
      </c>
      <c r="B49" s="8" t="s">
        <v>18</v>
      </c>
      <c r="C49" s="8" t="s">
        <v>27</v>
      </c>
      <c r="D49" s="8" t="s">
        <v>30</v>
      </c>
      <c r="E49" s="8">
        <v>800</v>
      </c>
    </row>
    <row r="50" spans="1:5" outlineLevel="2" x14ac:dyDescent="0.3">
      <c r="A50" s="9" t="s">
        <v>12</v>
      </c>
      <c r="B50" s="8" t="s">
        <v>22</v>
      </c>
      <c r="C50" s="8" t="s">
        <v>28</v>
      </c>
      <c r="D50" s="8" t="s">
        <v>30</v>
      </c>
      <c r="E50" s="8">
        <v>500</v>
      </c>
    </row>
    <row r="51" spans="1:5" outlineLevel="2" x14ac:dyDescent="0.3">
      <c r="A51" s="8" t="s">
        <v>99</v>
      </c>
      <c r="B51" s="8" t="s">
        <v>20</v>
      </c>
      <c r="C51" s="8" t="s">
        <v>27</v>
      </c>
      <c r="D51" s="8" t="s">
        <v>30</v>
      </c>
      <c r="E51" s="8">
        <v>900</v>
      </c>
    </row>
    <row r="52" spans="1:5" outlineLevel="1" x14ac:dyDescent="0.3">
      <c r="D52" s="20" t="s">
        <v>100</v>
      </c>
      <c r="E52" s="8">
        <f>SUBTOTAL(9,E48:E51)</f>
        <v>4200</v>
      </c>
    </row>
    <row r="53" spans="1:5" outlineLevel="2" x14ac:dyDescent="0.3">
      <c r="A53" s="9" t="s">
        <v>7</v>
      </c>
      <c r="B53" s="8" t="s">
        <v>17</v>
      </c>
      <c r="C53" s="8" t="s">
        <v>27</v>
      </c>
      <c r="D53" s="8" t="s">
        <v>29</v>
      </c>
      <c r="E53" s="8">
        <v>1500</v>
      </c>
    </row>
    <row r="54" spans="1:5" outlineLevel="2" x14ac:dyDescent="0.3">
      <c r="A54" s="9" t="s">
        <v>11</v>
      </c>
      <c r="B54" s="8" t="s">
        <v>21</v>
      </c>
      <c r="C54" s="8" t="s">
        <v>28</v>
      </c>
      <c r="D54" s="8" t="s">
        <v>29</v>
      </c>
      <c r="E54" s="8">
        <v>700</v>
      </c>
    </row>
    <row r="55" spans="1:5" outlineLevel="2" x14ac:dyDescent="0.3">
      <c r="A55" s="9" t="s">
        <v>15</v>
      </c>
      <c r="B55" s="8" t="s">
        <v>25</v>
      </c>
      <c r="C55" s="8" t="s">
        <v>28</v>
      </c>
      <c r="D55" s="8" t="s">
        <v>29</v>
      </c>
      <c r="E55" s="8">
        <v>300</v>
      </c>
    </row>
    <row r="56" spans="1:5" outlineLevel="2" x14ac:dyDescent="0.3">
      <c r="A56" s="8" t="s">
        <v>101</v>
      </c>
      <c r="B56" s="8" t="s">
        <v>19</v>
      </c>
      <c r="C56" s="8" t="s">
        <v>28</v>
      </c>
      <c r="D56" s="8" t="s">
        <v>29</v>
      </c>
      <c r="E56" s="8">
        <v>1200</v>
      </c>
    </row>
    <row r="57" spans="1:5" outlineLevel="1" x14ac:dyDescent="0.3">
      <c r="D57" s="12" t="s">
        <v>102</v>
      </c>
      <c r="E57" s="8">
        <f>SUBTOTAL(9,E53:E56)</f>
        <v>3700</v>
      </c>
    </row>
    <row r="58" spans="1:5" outlineLevel="2" x14ac:dyDescent="0.3">
      <c r="A58" s="9" t="s">
        <v>10</v>
      </c>
      <c r="B58" s="8" t="s">
        <v>20</v>
      </c>
      <c r="C58" s="8" t="s">
        <v>27</v>
      </c>
      <c r="D58" s="8" t="s">
        <v>32</v>
      </c>
      <c r="E58" s="8">
        <v>900</v>
      </c>
    </row>
    <row r="59" spans="1:5" outlineLevel="2" x14ac:dyDescent="0.3">
      <c r="A59" s="9" t="s">
        <v>14</v>
      </c>
      <c r="B59" s="8" t="s">
        <v>24</v>
      </c>
      <c r="C59" s="8" t="s">
        <v>27</v>
      </c>
      <c r="D59" s="8" t="s">
        <v>32</v>
      </c>
      <c r="E59" s="8">
        <v>600</v>
      </c>
    </row>
    <row r="60" spans="1:5" outlineLevel="2" x14ac:dyDescent="0.3">
      <c r="A60" s="8" t="s">
        <v>103</v>
      </c>
      <c r="B60" s="8" t="s">
        <v>18</v>
      </c>
      <c r="C60" s="8" t="s">
        <v>27</v>
      </c>
      <c r="D60" s="8" t="s">
        <v>32</v>
      </c>
      <c r="E60" s="8">
        <v>800</v>
      </c>
    </row>
    <row r="61" spans="1:5" outlineLevel="1" x14ac:dyDescent="0.3">
      <c r="D61" s="12" t="s">
        <v>104</v>
      </c>
      <c r="E61" s="8">
        <f>SUBTOTAL(9,E58:E60)</f>
        <v>2300</v>
      </c>
    </row>
    <row r="62" spans="1:5" outlineLevel="2" x14ac:dyDescent="0.3">
      <c r="A62" s="9" t="s">
        <v>9</v>
      </c>
      <c r="B62" s="8" t="s">
        <v>19</v>
      </c>
      <c r="C62" s="8" t="s">
        <v>28</v>
      </c>
      <c r="D62" s="8" t="s">
        <v>31</v>
      </c>
      <c r="E62" s="8">
        <v>1200</v>
      </c>
    </row>
    <row r="63" spans="1:5" outlineLevel="2" x14ac:dyDescent="0.3">
      <c r="A63" s="9" t="s">
        <v>13</v>
      </c>
      <c r="B63" s="8" t="s">
        <v>23</v>
      </c>
      <c r="C63" s="8" t="s">
        <v>27</v>
      </c>
      <c r="D63" s="8" t="s">
        <v>31</v>
      </c>
      <c r="E63" s="8">
        <v>400</v>
      </c>
    </row>
    <row r="64" spans="1:5" outlineLevel="2" x14ac:dyDescent="0.3">
      <c r="A64" s="8" t="s">
        <v>105</v>
      </c>
      <c r="B64" s="8" t="s">
        <v>17</v>
      </c>
      <c r="C64" s="8" t="s">
        <v>27</v>
      </c>
      <c r="D64" s="8" t="s">
        <v>31</v>
      </c>
      <c r="E64" s="8">
        <v>1500</v>
      </c>
    </row>
    <row r="65" spans="1:7" outlineLevel="2" x14ac:dyDescent="0.3">
      <c r="A65" s="8" t="s">
        <v>106</v>
      </c>
      <c r="B65" s="8" t="s">
        <v>21</v>
      </c>
      <c r="C65" s="8" t="s">
        <v>28</v>
      </c>
      <c r="D65" s="8" t="s">
        <v>31</v>
      </c>
      <c r="E65" s="8">
        <v>700</v>
      </c>
    </row>
    <row r="66" spans="1:7" outlineLevel="1" x14ac:dyDescent="0.3">
      <c r="D66" s="12" t="s">
        <v>107</v>
      </c>
      <c r="E66" s="8">
        <f>SUBTOTAL(9,E62:E65)</f>
        <v>3800</v>
      </c>
    </row>
    <row r="67" spans="1:7" x14ac:dyDescent="0.3">
      <c r="D67" s="12" t="s">
        <v>59</v>
      </c>
      <c r="E67" s="8">
        <f>SUBTOTAL(9,E48:E65)</f>
        <v>14000</v>
      </c>
    </row>
    <row r="69" spans="1:7" x14ac:dyDescent="0.3">
      <c r="A69" s="7" t="s">
        <v>108</v>
      </c>
      <c r="B69" s="7"/>
      <c r="C69" s="7"/>
    </row>
    <row r="70" spans="1:7" x14ac:dyDescent="0.3">
      <c r="A70" s="22">
        <v>1</v>
      </c>
      <c r="B70" s="23">
        <v>2</v>
      </c>
      <c r="C70" s="22">
        <v>3</v>
      </c>
      <c r="E70" s="13" t="s">
        <v>109</v>
      </c>
      <c r="F70" s="12" t="s">
        <v>110</v>
      </c>
      <c r="G70" s="12" t="s">
        <v>111</v>
      </c>
    </row>
    <row r="71" spans="1:7" x14ac:dyDescent="0.3">
      <c r="A71" s="22">
        <v>4</v>
      </c>
      <c r="B71" s="24">
        <v>5</v>
      </c>
      <c r="C71" s="24">
        <v>6</v>
      </c>
      <c r="E71" s="10">
        <f ca="1">OFFSET(B70,3,-1)</f>
        <v>10</v>
      </c>
      <c r="F71" s="10">
        <f ca="1">SUM(OFFSET(B71,0,0,3,2))</f>
        <v>51</v>
      </c>
      <c r="G71" s="10">
        <f ca="1">AVERAGE(OFFSET(B71,0,0,3,2))</f>
        <v>8.5</v>
      </c>
    </row>
    <row r="72" spans="1:7" x14ac:dyDescent="0.3">
      <c r="A72" s="22">
        <v>7</v>
      </c>
      <c r="B72" s="24">
        <v>8</v>
      </c>
      <c r="C72" s="24">
        <v>9</v>
      </c>
    </row>
    <row r="73" spans="1:7" x14ac:dyDescent="0.3">
      <c r="A73" s="23">
        <v>10</v>
      </c>
      <c r="B73" s="24">
        <v>11</v>
      </c>
      <c r="C73" s="24">
        <v>12</v>
      </c>
    </row>
  </sheetData>
  <mergeCells count="10">
    <mergeCell ref="A38:D38"/>
    <mergeCell ref="A42:C42"/>
    <mergeCell ref="A46:C46"/>
    <mergeCell ref="A69:C69"/>
    <mergeCell ref="A1:D1"/>
    <mergeCell ref="A5:C5"/>
    <mergeCell ref="A9:D9"/>
    <mergeCell ref="A13:C13"/>
    <mergeCell ref="A24:D24"/>
    <mergeCell ref="A34:D3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'[Book1 (1).xlsx]Assignment 1 &amp; 2'!#REF!</xm:f>
          </x14:formula1>
          <xm:sqref>A11 A3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5" workbookViewId="0">
      <selection activeCell="L12" sqref="L12"/>
    </sheetView>
  </sheetViews>
  <sheetFormatPr defaultRowHeight="14.4" x14ac:dyDescent="0.3"/>
  <cols>
    <col min="1" max="1" width="13.44140625" customWidth="1"/>
    <col min="2" max="2" width="17.77734375" bestFit="1" customWidth="1"/>
    <col min="3" max="3" width="15.109375" bestFit="1" customWidth="1"/>
    <col min="4" max="4" width="19.6640625" customWidth="1"/>
    <col min="5" max="5" width="12.109375" bestFit="1" customWidth="1"/>
    <col min="6" max="8" width="4" bestFit="1" customWidth="1"/>
    <col min="9" max="11" width="5" bestFit="1" customWidth="1"/>
    <col min="12" max="12" width="7" bestFit="1" customWidth="1"/>
    <col min="13" max="13" width="15.109375" bestFit="1" customWidth="1"/>
    <col min="14" max="19" width="4" customWidth="1"/>
    <col min="20" max="22" width="5" customWidth="1"/>
    <col min="23" max="23" width="7" customWidth="1"/>
    <col min="24" max="24" width="19.33203125" bestFit="1" customWidth="1"/>
    <col min="25" max="25" width="19.88671875" bestFit="1" customWidth="1"/>
  </cols>
  <sheetData>
    <row r="1" spans="1:5" x14ac:dyDescent="0.3">
      <c r="A1" s="2" t="s">
        <v>3</v>
      </c>
      <c r="B1" t="s">
        <v>60</v>
      </c>
    </row>
    <row r="3" spans="1:5" x14ac:dyDescent="0.3">
      <c r="A3" s="2" t="s">
        <v>61</v>
      </c>
      <c r="B3" t="s">
        <v>65</v>
      </c>
      <c r="C3" t="s">
        <v>63</v>
      </c>
      <c r="D3" t="s">
        <v>62</v>
      </c>
      <c r="E3" t="s">
        <v>66</v>
      </c>
    </row>
    <row r="4" spans="1:5" x14ac:dyDescent="0.3">
      <c r="A4" s="3" t="s">
        <v>23</v>
      </c>
      <c r="B4" s="4">
        <v>400</v>
      </c>
      <c r="C4" s="4">
        <v>40</v>
      </c>
      <c r="D4" s="4">
        <v>440</v>
      </c>
      <c r="E4" s="4">
        <v>214</v>
      </c>
    </row>
    <row r="5" spans="1:5" x14ac:dyDescent="0.3">
      <c r="A5" s="5" t="s">
        <v>64</v>
      </c>
      <c r="B5" s="4">
        <v>400</v>
      </c>
      <c r="C5" s="4">
        <v>40</v>
      </c>
      <c r="D5" s="4">
        <v>440</v>
      </c>
      <c r="E5" s="4">
        <v>214</v>
      </c>
    </row>
    <row r="6" spans="1:5" x14ac:dyDescent="0.3">
      <c r="A6" s="3" t="s">
        <v>17</v>
      </c>
      <c r="B6" s="4">
        <v>1500</v>
      </c>
      <c r="C6" s="4">
        <v>150</v>
      </c>
      <c r="D6" s="4">
        <v>1650</v>
      </c>
      <c r="E6" s="4">
        <v>1353</v>
      </c>
    </row>
    <row r="7" spans="1:5" x14ac:dyDescent="0.3">
      <c r="A7" s="5" t="s">
        <v>64</v>
      </c>
      <c r="B7" s="4">
        <v>1500</v>
      </c>
      <c r="C7" s="4">
        <v>150</v>
      </c>
      <c r="D7" s="4">
        <v>1650</v>
      </c>
      <c r="E7" s="4">
        <v>1353</v>
      </c>
    </row>
    <row r="8" spans="1:5" x14ac:dyDescent="0.3">
      <c r="A8" s="3" t="s">
        <v>18</v>
      </c>
      <c r="B8" s="4">
        <v>800</v>
      </c>
      <c r="C8" s="4">
        <v>80</v>
      </c>
      <c r="D8" s="4">
        <v>880</v>
      </c>
      <c r="E8" s="4">
        <v>88</v>
      </c>
    </row>
    <row r="9" spans="1:5" x14ac:dyDescent="0.3">
      <c r="A9" s="5" t="s">
        <v>64</v>
      </c>
      <c r="B9" s="4">
        <v>800</v>
      </c>
      <c r="C9" s="4">
        <v>80</v>
      </c>
      <c r="D9" s="4">
        <v>880</v>
      </c>
      <c r="E9" s="4">
        <v>88</v>
      </c>
    </row>
    <row r="10" spans="1:5" x14ac:dyDescent="0.3">
      <c r="A10" s="3" t="s">
        <v>24</v>
      </c>
      <c r="B10" s="4">
        <v>600</v>
      </c>
      <c r="C10" s="4">
        <v>60</v>
      </c>
      <c r="D10" s="4">
        <v>660</v>
      </c>
      <c r="E10" s="4">
        <v>169</v>
      </c>
    </row>
    <row r="11" spans="1:5" x14ac:dyDescent="0.3">
      <c r="A11" s="5" t="s">
        <v>64</v>
      </c>
      <c r="B11" s="4">
        <v>600</v>
      </c>
      <c r="C11" s="4">
        <v>60</v>
      </c>
      <c r="D11" s="4">
        <v>660</v>
      </c>
      <c r="E11" s="4">
        <v>169</v>
      </c>
    </row>
    <row r="12" spans="1:5" x14ac:dyDescent="0.3">
      <c r="A12" s="3" t="s">
        <v>20</v>
      </c>
      <c r="B12" s="4">
        <v>900</v>
      </c>
      <c r="C12" s="4">
        <v>90</v>
      </c>
      <c r="D12" s="4">
        <v>990</v>
      </c>
      <c r="E12" s="4">
        <v>546</v>
      </c>
    </row>
    <row r="13" spans="1:5" x14ac:dyDescent="0.3">
      <c r="A13" s="5" t="s">
        <v>64</v>
      </c>
      <c r="B13" s="4">
        <v>900</v>
      </c>
      <c r="C13" s="4">
        <v>90</v>
      </c>
      <c r="D13" s="4">
        <v>990</v>
      </c>
      <c r="E13" s="4">
        <v>546</v>
      </c>
    </row>
    <row r="14" spans="1:5" x14ac:dyDescent="0.3">
      <c r="A14" s="3" t="s">
        <v>59</v>
      </c>
      <c r="B14" s="4">
        <v>840</v>
      </c>
      <c r="C14" s="4">
        <v>420</v>
      </c>
      <c r="D14" s="4">
        <v>4620</v>
      </c>
      <c r="E14" s="4">
        <v>2370</v>
      </c>
    </row>
  </sheetData>
  <conditionalFormatting pivot="1" sqref="C4:C14">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opLeftCell="I1" workbookViewId="0">
      <selection activeCell="B4" sqref="B4"/>
    </sheetView>
  </sheetViews>
  <sheetFormatPr defaultRowHeight="14.4" x14ac:dyDescent="0.3"/>
  <cols>
    <col min="1" max="1" width="18.33203125" customWidth="1"/>
    <col min="2" max="2" width="24.21875" customWidth="1"/>
    <col min="3" max="3" width="13.5546875" customWidth="1"/>
    <col min="4" max="4" width="13.21875" customWidth="1"/>
    <col min="5" max="5" width="12.6640625" customWidth="1"/>
    <col min="6" max="6" width="11.44140625" customWidth="1"/>
    <col min="7" max="7" width="14.21875" customWidth="1"/>
    <col min="8" max="8" width="25.33203125" customWidth="1"/>
    <col min="9" max="9" width="24.21875" customWidth="1"/>
    <col min="10" max="10" width="13.44140625" customWidth="1"/>
    <col min="13" max="13" width="11.33203125" customWidth="1"/>
    <col min="14" max="14" width="16" customWidth="1"/>
    <col min="15" max="15" width="13" customWidth="1"/>
    <col min="16" max="16" width="8.88671875" customWidth="1"/>
    <col min="17" max="17" width="28.33203125" customWidth="1"/>
    <col min="18" max="18" width="25" customWidth="1"/>
    <col min="20" max="20" width="20" customWidth="1"/>
    <col min="21" max="21" width="17.21875" customWidth="1"/>
    <col min="22" max="22" width="15.88671875" customWidth="1"/>
    <col min="24" max="24" width="34" customWidth="1"/>
    <col min="25" max="25" width="13.5546875" customWidth="1"/>
  </cols>
  <sheetData>
    <row r="1" spans="1:25" x14ac:dyDescent="0.3">
      <c r="A1" t="s">
        <v>0</v>
      </c>
      <c r="B1" t="s">
        <v>1</v>
      </c>
      <c r="C1" t="s">
        <v>2</v>
      </c>
      <c r="D1" t="s">
        <v>3</v>
      </c>
      <c r="E1" t="s">
        <v>4</v>
      </c>
      <c r="F1" t="s">
        <v>5</v>
      </c>
      <c r="G1" t="s">
        <v>6</v>
      </c>
      <c r="H1" t="s">
        <v>40</v>
      </c>
      <c r="I1" t="s">
        <v>33</v>
      </c>
      <c r="J1" t="s">
        <v>34</v>
      </c>
      <c r="K1" t="s">
        <v>35</v>
      </c>
      <c r="L1" t="s">
        <v>36</v>
      </c>
      <c r="M1" t="s">
        <v>37</v>
      </c>
      <c r="N1" t="s">
        <v>38</v>
      </c>
      <c r="O1" t="s">
        <v>39</v>
      </c>
      <c r="P1" t="s">
        <v>41</v>
      </c>
      <c r="Q1" t="s">
        <v>43</v>
      </c>
      <c r="R1" t="s">
        <v>42</v>
      </c>
      <c r="S1" t="s">
        <v>44</v>
      </c>
      <c r="T1" t="s">
        <v>45</v>
      </c>
      <c r="U1" t="s">
        <v>46</v>
      </c>
      <c r="V1" t="s">
        <v>47</v>
      </c>
      <c r="W1" t="s">
        <v>48</v>
      </c>
      <c r="X1" t="s">
        <v>49</v>
      </c>
      <c r="Y1" t="s">
        <v>2</v>
      </c>
    </row>
    <row r="2" spans="1:25" x14ac:dyDescent="0.3">
      <c r="A2" t="s">
        <v>16</v>
      </c>
      <c r="B2" t="s">
        <v>26</v>
      </c>
      <c r="C2" t="s">
        <v>28</v>
      </c>
      <c r="D2" t="s">
        <v>30</v>
      </c>
      <c r="E2">
        <v>2000</v>
      </c>
      <c r="F2" s="1">
        <v>45682</v>
      </c>
      <c r="G2">
        <v>1</v>
      </c>
      <c r="H2">
        <f t="shared" ref="H2:H11" si="0">SUMIF(B2:B11,B2,E2:E11)</f>
        <v>2000</v>
      </c>
      <c r="I2">
        <f t="shared" ref="I2:I11" si="1">AVERAGEIF(B2:B11,B2,E2:E11)</f>
        <v>2000</v>
      </c>
      <c r="M2">
        <f t="shared" ref="M2:M11" si="2">E2*0.1</f>
        <v>200</v>
      </c>
      <c r="N2">
        <f t="shared" ref="N2:N11" si="3">H2+M2</f>
        <v>2200</v>
      </c>
      <c r="O2">
        <f t="shared" ref="O2:O11" si="4">IF(E2&gt;2000,E2,0)</f>
        <v>0</v>
      </c>
      <c r="P2" t="str">
        <f t="shared" ref="P2:P11" si="5">IF(E2&gt;1000,"High",IF(E2&gt;500,"Medium",IF(E2&gt;200,"Low")))</f>
        <v>High</v>
      </c>
      <c r="Q2" t="b">
        <f>AND(E2&gt;5000,M2&gt;500)</f>
        <v>0</v>
      </c>
      <c r="R2" t="b">
        <f>OR(E2&lt;2000,E2&gt;2000)</f>
        <v>0</v>
      </c>
      <c r="S2" t="b">
        <f>IF(E2&gt;8000,E2*(5/100))</f>
        <v>0</v>
      </c>
      <c r="T2" t="str">
        <f>IFERROR(IF(AND(MONTH(F3)&gt;=1,MONTH(F3)&lt;=3),"Q1 Transaction","Not Q1"),"Error")</f>
        <v>Q1 Transaction</v>
      </c>
      <c r="U2" t="str">
        <f>IF(E2&gt;I2,"True","False")</f>
        <v>False</v>
      </c>
      <c r="V2">
        <f>COUNTIF(P:P,"High")</f>
        <v>3</v>
      </c>
      <c r="W2">
        <v>523</v>
      </c>
      <c r="X2">
        <f>SUMIF(C2:C11,Y2,E2:E11)</f>
        <v>4700</v>
      </c>
      <c r="Y2" t="s">
        <v>28</v>
      </c>
    </row>
    <row r="3" spans="1:25" x14ac:dyDescent="0.3">
      <c r="A3" t="s">
        <v>7</v>
      </c>
      <c r="B3" t="s">
        <v>17</v>
      </c>
      <c r="C3" t="s">
        <v>27</v>
      </c>
      <c r="D3" t="s">
        <v>29</v>
      </c>
      <c r="E3">
        <v>1500</v>
      </c>
      <c r="F3" s="1">
        <v>45658</v>
      </c>
      <c r="G3">
        <v>3</v>
      </c>
      <c r="H3">
        <f t="shared" si="0"/>
        <v>1500</v>
      </c>
      <c r="I3">
        <f t="shared" si="1"/>
        <v>1500</v>
      </c>
      <c r="J3">
        <v>2000</v>
      </c>
      <c r="K3">
        <f>MIN(E3:E12)</f>
        <v>300</v>
      </c>
      <c r="L3">
        <f>COUNTA(A3:A12)</f>
        <v>9</v>
      </c>
      <c r="M3">
        <f t="shared" si="2"/>
        <v>150</v>
      </c>
      <c r="N3">
        <f t="shared" si="3"/>
        <v>1650</v>
      </c>
      <c r="O3">
        <f t="shared" si="4"/>
        <v>0</v>
      </c>
      <c r="P3" t="str">
        <f t="shared" si="5"/>
        <v>High</v>
      </c>
      <c r="Q3" t="b">
        <f t="shared" ref="Q3:Q11" si="6">AND(E3&gt;5000,M3&gt;500)</f>
        <v>0</v>
      </c>
      <c r="R3" t="b">
        <f t="shared" ref="R3:R11" si="7">OR(E3&lt;2000,E3&gt;2000)</f>
        <v>1</v>
      </c>
      <c r="S3" t="b">
        <f t="shared" ref="S3:S11" si="8">IF(E3&gt;8000,E3*(5/100))</f>
        <v>0</v>
      </c>
      <c r="T3" t="str">
        <f t="shared" ref="T3:T11" si="9">IFERROR(IF(AND(MONTH(F4)&gt;=1,MONTH(F4)&lt;=3),"Q1 Transaction","Not Q1"),"Error")</f>
        <v>Q1 Transaction</v>
      </c>
      <c r="U3" t="str">
        <f t="shared" ref="U3:U11" si="10">IF(E3&gt;I3,"True","False")</f>
        <v>False</v>
      </c>
      <c r="W3">
        <v>147</v>
      </c>
      <c r="X3">
        <f t="shared" ref="X3" si="11">SUMIF(C3:C12,Y3,E3:E12)</f>
        <v>4200</v>
      </c>
      <c r="Y3" t="s">
        <v>27</v>
      </c>
    </row>
    <row r="4" spans="1:25" x14ac:dyDescent="0.3">
      <c r="A4" t="s">
        <v>9</v>
      </c>
      <c r="B4" t="s">
        <v>19</v>
      </c>
      <c r="C4" t="s">
        <v>28</v>
      </c>
      <c r="D4" t="s">
        <v>31</v>
      </c>
      <c r="E4">
        <v>1200</v>
      </c>
      <c r="F4" s="1">
        <v>45662</v>
      </c>
      <c r="G4">
        <v>2</v>
      </c>
      <c r="H4">
        <f t="shared" si="0"/>
        <v>1200</v>
      </c>
      <c r="I4">
        <f t="shared" si="1"/>
        <v>1200</v>
      </c>
      <c r="M4">
        <f t="shared" si="2"/>
        <v>120</v>
      </c>
      <c r="N4">
        <f t="shared" si="3"/>
        <v>1320</v>
      </c>
      <c r="O4">
        <f t="shared" si="4"/>
        <v>0</v>
      </c>
      <c r="P4" t="str">
        <f t="shared" si="5"/>
        <v>High</v>
      </c>
      <c r="Q4" t="b">
        <f t="shared" si="6"/>
        <v>0</v>
      </c>
      <c r="R4" t="b">
        <f t="shared" si="7"/>
        <v>1</v>
      </c>
      <c r="S4" t="b">
        <f t="shared" si="8"/>
        <v>0</v>
      </c>
      <c r="T4" t="str">
        <f t="shared" si="9"/>
        <v>Q1 Transaction</v>
      </c>
      <c r="U4" t="str">
        <f t="shared" si="10"/>
        <v>False</v>
      </c>
      <c r="W4">
        <v>689</v>
      </c>
    </row>
    <row r="5" spans="1:25" x14ac:dyDescent="0.3">
      <c r="A5" t="s">
        <v>10</v>
      </c>
      <c r="B5" t="s">
        <v>20</v>
      </c>
      <c r="C5" t="s">
        <v>27</v>
      </c>
      <c r="D5" t="s">
        <v>32</v>
      </c>
      <c r="E5">
        <v>900</v>
      </c>
      <c r="F5" s="1">
        <v>45665</v>
      </c>
      <c r="G5">
        <v>1</v>
      </c>
      <c r="H5">
        <f t="shared" si="0"/>
        <v>900</v>
      </c>
      <c r="I5">
        <f t="shared" si="1"/>
        <v>900</v>
      </c>
      <c r="M5">
        <f t="shared" si="2"/>
        <v>90</v>
      </c>
      <c r="N5">
        <f t="shared" si="3"/>
        <v>990</v>
      </c>
      <c r="O5">
        <f t="shared" si="4"/>
        <v>0</v>
      </c>
      <c r="P5" t="str">
        <f t="shared" si="5"/>
        <v>Medium</v>
      </c>
      <c r="Q5" t="b">
        <f t="shared" si="6"/>
        <v>0</v>
      </c>
      <c r="R5" t="b">
        <f t="shared" si="7"/>
        <v>1</v>
      </c>
      <c r="S5" t="b">
        <f t="shared" si="8"/>
        <v>0</v>
      </c>
      <c r="T5" t="str">
        <f t="shared" si="9"/>
        <v>Q1 Transaction</v>
      </c>
      <c r="U5" t="str">
        <f t="shared" si="10"/>
        <v>False</v>
      </c>
      <c r="W5">
        <v>354</v>
      </c>
    </row>
    <row r="6" spans="1:25" x14ac:dyDescent="0.3">
      <c r="A6" t="s">
        <v>8</v>
      </c>
      <c r="B6" t="s">
        <v>18</v>
      </c>
      <c r="C6" t="s">
        <v>27</v>
      </c>
      <c r="D6" t="s">
        <v>30</v>
      </c>
      <c r="E6">
        <v>800</v>
      </c>
      <c r="F6" s="1">
        <v>45660</v>
      </c>
      <c r="G6">
        <v>5</v>
      </c>
      <c r="H6">
        <f t="shared" si="0"/>
        <v>800</v>
      </c>
      <c r="I6">
        <f t="shared" si="1"/>
        <v>800</v>
      </c>
      <c r="M6">
        <f t="shared" si="2"/>
        <v>80</v>
      </c>
      <c r="N6">
        <f t="shared" si="3"/>
        <v>880</v>
      </c>
      <c r="O6">
        <f t="shared" si="4"/>
        <v>0</v>
      </c>
      <c r="P6" t="str">
        <f t="shared" si="5"/>
        <v>Medium</v>
      </c>
      <c r="Q6" t="b">
        <f t="shared" si="6"/>
        <v>0</v>
      </c>
      <c r="R6" t="b">
        <f t="shared" si="7"/>
        <v>1</v>
      </c>
      <c r="S6" t="b">
        <f t="shared" si="8"/>
        <v>0</v>
      </c>
      <c r="T6" t="str">
        <f t="shared" si="9"/>
        <v>Q1 Transaction</v>
      </c>
      <c r="U6" t="str">
        <f t="shared" si="10"/>
        <v>False</v>
      </c>
      <c r="W6">
        <v>712</v>
      </c>
    </row>
    <row r="7" spans="1:25" x14ac:dyDescent="0.3">
      <c r="A7" t="s">
        <v>11</v>
      </c>
      <c r="B7" t="s">
        <v>21</v>
      </c>
      <c r="C7" t="s">
        <v>28</v>
      </c>
      <c r="D7" t="s">
        <v>29</v>
      </c>
      <c r="E7">
        <v>700</v>
      </c>
      <c r="F7" s="1">
        <v>45669</v>
      </c>
      <c r="G7">
        <v>1</v>
      </c>
      <c r="H7">
        <f t="shared" si="0"/>
        <v>700</v>
      </c>
      <c r="I7">
        <f t="shared" si="1"/>
        <v>700</v>
      </c>
      <c r="M7">
        <f t="shared" si="2"/>
        <v>70</v>
      </c>
      <c r="N7">
        <f t="shared" si="3"/>
        <v>770</v>
      </c>
      <c r="O7">
        <f t="shared" si="4"/>
        <v>0</v>
      </c>
      <c r="P7" t="str">
        <f t="shared" si="5"/>
        <v>Medium</v>
      </c>
      <c r="Q7" t="b">
        <f t="shared" si="6"/>
        <v>0</v>
      </c>
      <c r="R7" t="b">
        <f t="shared" si="7"/>
        <v>1</v>
      </c>
      <c r="S7" t="b">
        <f t="shared" si="8"/>
        <v>0</v>
      </c>
      <c r="T7" t="str">
        <f t="shared" si="9"/>
        <v>Q1 Transaction</v>
      </c>
      <c r="U7" t="str">
        <f t="shared" si="10"/>
        <v>False</v>
      </c>
      <c r="W7">
        <v>278</v>
      </c>
    </row>
    <row r="8" spans="1:25" x14ac:dyDescent="0.3">
      <c r="A8" t="s">
        <v>14</v>
      </c>
      <c r="B8" t="s">
        <v>24</v>
      </c>
      <c r="C8" t="s">
        <v>27</v>
      </c>
      <c r="D8" t="s">
        <v>32</v>
      </c>
      <c r="E8">
        <v>600</v>
      </c>
      <c r="F8" s="1">
        <v>45677</v>
      </c>
      <c r="G8">
        <v>4</v>
      </c>
      <c r="H8">
        <f t="shared" si="0"/>
        <v>600</v>
      </c>
      <c r="I8">
        <f t="shared" si="1"/>
        <v>600</v>
      </c>
      <c r="M8">
        <f t="shared" si="2"/>
        <v>60</v>
      </c>
      <c r="N8">
        <f t="shared" si="3"/>
        <v>660</v>
      </c>
      <c r="O8">
        <f t="shared" si="4"/>
        <v>0</v>
      </c>
      <c r="P8" t="str">
        <f t="shared" si="5"/>
        <v>Medium</v>
      </c>
      <c r="Q8" t="b">
        <f t="shared" si="6"/>
        <v>0</v>
      </c>
      <c r="R8" t="b">
        <f t="shared" si="7"/>
        <v>1</v>
      </c>
      <c r="S8" t="b">
        <f t="shared" si="8"/>
        <v>0</v>
      </c>
      <c r="T8" t="str">
        <f t="shared" si="9"/>
        <v>Q1 Transaction</v>
      </c>
      <c r="U8" t="str">
        <f t="shared" si="10"/>
        <v>False</v>
      </c>
      <c r="W8">
        <v>431</v>
      </c>
    </row>
    <row r="9" spans="1:25" x14ac:dyDescent="0.3">
      <c r="A9" t="s">
        <v>12</v>
      </c>
      <c r="B9" t="s">
        <v>22</v>
      </c>
      <c r="C9" t="s">
        <v>28</v>
      </c>
      <c r="D9" t="s">
        <v>30</v>
      </c>
      <c r="E9">
        <v>500</v>
      </c>
      <c r="F9" s="1">
        <v>45672</v>
      </c>
      <c r="G9">
        <v>3</v>
      </c>
      <c r="H9">
        <f t="shared" si="0"/>
        <v>500</v>
      </c>
      <c r="I9">
        <f t="shared" si="1"/>
        <v>500</v>
      </c>
      <c r="M9">
        <f t="shared" si="2"/>
        <v>50</v>
      </c>
      <c r="N9">
        <f t="shared" si="3"/>
        <v>550</v>
      </c>
      <c r="O9">
        <f t="shared" si="4"/>
        <v>0</v>
      </c>
      <c r="P9" t="str">
        <f t="shared" si="5"/>
        <v>Low</v>
      </c>
      <c r="Q9" t="b">
        <f t="shared" si="6"/>
        <v>0</v>
      </c>
      <c r="R9" t="b">
        <f t="shared" si="7"/>
        <v>1</v>
      </c>
      <c r="S9" t="b">
        <f t="shared" si="8"/>
        <v>0</v>
      </c>
      <c r="T9" t="str">
        <f t="shared" si="9"/>
        <v>Q1 Transaction</v>
      </c>
      <c r="U9" t="str">
        <f t="shared" si="10"/>
        <v>False</v>
      </c>
      <c r="W9">
        <v>599</v>
      </c>
    </row>
    <row r="10" spans="1:25" x14ac:dyDescent="0.3">
      <c r="A10" t="s">
        <v>13</v>
      </c>
      <c r="B10" t="s">
        <v>23</v>
      </c>
      <c r="C10" t="s">
        <v>27</v>
      </c>
      <c r="D10" t="s">
        <v>31</v>
      </c>
      <c r="E10">
        <v>400</v>
      </c>
      <c r="F10" s="1">
        <v>45675</v>
      </c>
      <c r="G10">
        <v>2</v>
      </c>
      <c r="H10">
        <f t="shared" si="0"/>
        <v>400</v>
      </c>
      <c r="I10">
        <f t="shared" si="1"/>
        <v>400</v>
      </c>
      <c r="M10">
        <f t="shared" si="2"/>
        <v>40</v>
      </c>
      <c r="N10">
        <f t="shared" si="3"/>
        <v>440</v>
      </c>
      <c r="O10">
        <f t="shared" si="4"/>
        <v>0</v>
      </c>
      <c r="P10" t="str">
        <f t="shared" si="5"/>
        <v>Low</v>
      </c>
      <c r="Q10" t="b">
        <f t="shared" si="6"/>
        <v>0</v>
      </c>
      <c r="R10" t="b">
        <f t="shared" si="7"/>
        <v>1</v>
      </c>
      <c r="S10" t="b">
        <f t="shared" si="8"/>
        <v>0</v>
      </c>
      <c r="T10" t="str">
        <f t="shared" si="9"/>
        <v>Q1 Transaction</v>
      </c>
      <c r="U10" t="str">
        <f t="shared" si="10"/>
        <v>False</v>
      </c>
      <c r="W10">
        <v>186</v>
      </c>
    </row>
    <row r="11" spans="1:25" x14ac:dyDescent="0.3">
      <c r="A11" t="s">
        <v>15</v>
      </c>
      <c r="B11" t="s">
        <v>25</v>
      </c>
      <c r="C11" t="s">
        <v>28</v>
      </c>
      <c r="D11" t="s">
        <v>29</v>
      </c>
      <c r="E11">
        <v>300</v>
      </c>
      <c r="F11" s="1">
        <v>45679</v>
      </c>
      <c r="G11">
        <v>2</v>
      </c>
      <c r="H11">
        <f t="shared" si="0"/>
        <v>300</v>
      </c>
      <c r="I11">
        <f t="shared" si="1"/>
        <v>300</v>
      </c>
      <c r="M11">
        <f t="shared" si="2"/>
        <v>30</v>
      </c>
      <c r="N11">
        <f t="shared" si="3"/>
        <v>330</v>
      </c>
      <c r="O11">
        <f t="shared" si="4"/>
        <v>0</v>
      </c>
      <c r="P11" t="str">
        <f t="shared" si="5"/>
        <v>Low</v>
      </c>
      <c r="Q11" t="b">
        <f t="shared" si="6"/>
        <v>0</v>
      </c>
      <c r="R11" t="b">
        <f t="shared" si="7"/>
        <v>1</v>
      </c>
      <c r="S11" t="b">
        <f t="shared" si="8"/>
        <v>0</v>
      </c>
      <c r="T11" t="str">
        <f t="shared" si="9"/>
        <v>Q1 Transaction</v>
      </c>
      <c r="U11" t="str">
        <f t="shared" si="10"/>
        <v>False</v>
      </c>
      <c r="W11">
        <v>743</v>
      </c>
    </row>
    <row r="12" spans="1:25" x14ac:dyDescent="0.3">
      <c r="W12">
        <v>392</v>
      </c>
    </row>
  </sheetData>
  <autoFilter ref="A1:P12">
    <sortState ref="A2:P12">
      <sortCondition descending="1" ref="H1:H11"/>
    </sortState>
  </autoFilter>
  <conditionalFormatting sqref="E2:E11">
    <cfRule type="cellIs" dxfId="0" priority="1" operator="lessThan">
      <formula>500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defaultRowHeight="14.4" x14ac:dyDescent="0.3"/>
  <cols>
    <col min="2" max="2" width="11.109375" bestFit="1" customWidth="1"/>
  </cols>
  <sheetData>
    <row r="1" spans="1:2" x14ac:dyDescent="0.3">
      <c r="A1" t="s">
        <v>3</v>
      </c>
      <c r="B1" t="s">
        <v>50</v>
      </c>
    </row>
    <row r="2" spans="1:2" x14ac:dyDescent="0.3">
      <c r="A2" t="s">
        <v>29</v>
      </c>
      <c r="B2">
        <v>10</v>
      </c>
    </row>
    <row r="3" spans="1:2" x14ac:dyDescent="0.3">
      <c r="A3" t="s">
        <v>30</v>
      </c>
      <c r="B3">
        <v>8</v>
      </c>
    </row>
    <row r="4" spans="1:2" x14ac:dyDescent="0.3">
      <c r="A4" t="s">
        <v>31</v>
      </c>
      <c r="B4">
        <v>9</v>
      </c>
    </row>
    <row r="5" spans="1:2" x14ac:dyDescent="0.3">
      <c r="A5" t="s">
        <v>32</v>
      </c>
      <c r="B5">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C1048576"/>
    </sheetView>
  </sheetViews>
  <sheetFormatPr defaultRowHeight="14.4" x14ac:dyDescent="0.3"/>
  <cols>
    <col min="1" max="1" width="20.21875" bestFit="1" customWidth="1"/>
    <col min="2" max="2" width="12.33203125" bestFit="1" customWidth="1"/>
    <col min="3" max="3" width="15.109375" bestFit="1" customWidth="1"/>
  </cols>
  <sheetData>
    <row r="1" spans="1:3" x14ac:dyDescent="0.3">
      <c r="A1" t="s">
        <v>1</v>
      </c>
      <c r="B1" t="s">
        <v>51</v>
      </c>
      <c r="C1" t="s">
        <v>52</v>
      </c>
    </row>
    <row r="2" spans="1:3" x14ac:dyDescent="0.3">
      <c r="A2" t="s">
        <v>17</v>
      </c>
      <c r="B2" t="s">
        <v>53</v>
      </c>
      <c r="C2">
        <v>3</v>
      </c>
    </row>
    <row r="3" spans="1:3" x14ac:dyDescent="0.3">
      <c r="A3" t="s">
        <v>18</v>
      </c>
      <c r="B3" t="s">
        <v>54</v>
      </c>
      <c r="C3">
        <v>2</v>
      </c>
    </row>
    <row r="4" spans="1:3" x14ac:dyDescent="0.3">
      <c r="A4" t="s">
        <v>19</v>
      </c>
      <c r="B4" t="s">
        <v>55</v>
      </c>
      <c r="C4">
        <v>5</v>
      </c>
    </row>
    <row r="5" spans="1:3" x14ac:dyDescent="0.3">
      <c r="A5" t="s">
        <v>20</v>
      </c>
      <c r="B5" t="s">
        <v>56</v>
      </c>
      <c r="C5">
        <v>2</v>
      </c>
    </row>
    <row r="6" spans="1:3" x14ac:dyDescent="0.3">
      <c r="A6" t="s">
        <v>21</v>
      </c>
      <c r="B6" t="s">
        <v>55</v>
      </c>
      <c r="C6">
        <v>5</v>
      </c>
    </row>
    <row r="7" spans="1:3" x14ac:dyDescent="0.3">
      <c r="A7" t="s">
        <v>57</v>
      </c>
      <c r="B7" t="s">
        <v>58</v>
      </c>
      <c r="C7">
        <v>2</v>
      </c>
    </row>
    <row r="8" spans="1:3" x14ac:dyDescent="0.3">
      <c r="A8" t="s">
        <v>23</v>
      </c>
      <c r="B8" t="s">
        <v>53</v>
      </c>
      <c r="C8">
        <v>3</v>
      </c>
    </row>
    <row r="9" spans="1:3" x14ac:dyDescent="0.3">
      <c r="A9" t="s">
        <v>24</v>
      </c>
      <c r="B9" t="s">
        <v>54</v>
      </c>
      <c r="C9">
        <v>1</v>
      </c>
    </row>
    <row r="10" spans="1:3" x14ac:dyDescent="0.3">
      <c r="A10" t="s">
        <v>25</v>
      </c>
      <c r="B10" t="s">
        <v>58</v>
      </c>
      <c r="C10">
        <v>2</v>
      </c>
    </row>
    <row r="11" spans="1:3" x14ac:dyDescent="0.3">
      <c r="A11" t="s">
        <v>26</v>
      </c>
      <c r="B11" t="s">
        <v>55</v>
      </c>
      <c r="C11">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0" sqref="Q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5</vt:lpstr>
      <vt:lpstr>Assignment 4</vt:lpstr>
      <vt:lpstr>Assignment 1 &amp; 2</vt:lpstr>
      <vt:lpstr>Tax_rate</vt:lpstr>
      <vt:lpstr>Product_details</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2025-02-01T12:25:46Z</dcterms:created>
  <dcterms:modified xsi:type="dcterms:W3CDTF">2025-02-03T07:28:57Z</dcterms:modified>
</cp:coreProperties>
</file>