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edictive-NESD\nlc-predictor\input\"/>
    </mc:Choice>
  </mc:AlternateContent>
  <xr:revisionPtr revIDLastSave="0" documentId="13_ncr:1_{8E0FDA69-ADEF-41F0-B582-BDAA94D9ED81}" xr6:coauthVersionLast="47" xr6:coauthVersionMax="47" xr10:uidLastSave="{00000000-0000-0000-0000-000000000000}"/>
  <bookViews>
    <workbookView xWindow="8620" yWindow="21490" windowWidth="19420" windowHeight="10420" tabRatio="729" activeTab="8" xr2:uid="{5C9AEF57-548B-49FF-9FD6-370DB1F8BDC4}"/>
  </bookViews>
  <sheets>
    <sheet name="1.คู่มือ" sheetId="7" r:id="rId1"/>
    <sheet name="2.Exchange" sheetId="3" r:id="rId2"/>
    <sheet name="3.Assumption" sheetId="2" r:id="rId3"/>
    <sheet name="4.Fuel" sheetId="4" r:id="rId4"/>
    <sheet name="5.LPI-QUA" sheetId="9" r:id="rId5"/>
    <sheet name="6.Rail-Road" sheetId="11" r:id="rId6"/>
    <sheet name="7.Others" sheetId="10" r:id="rId7"/>
    <sheet name="HID-Bau Ann" sheetId="1" state="hidden" r:id="rId8"/>
    <sheet name="8.BAU Ann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8" l="1"/>
  <c r="AP3" i="8"/>
  <c r="AQ3" i="8"/>
  <c r="AN4" i="8"/>
  <c r="AP5" i="8"/>
  <c r="AQ5" i="8"/>
  <c r="AN8" i="8"/>
  <c r="AN10" i="8"/>
  <c r="AP11" i="8"/>
  <c r="AQ11" i="8"/>
  <c r="AN12" i="8"/>
  <c r="AP13" i="8"/>
  <c r="AN14" i="8"/>
  <c r="AE2" i="8"/>
  <c r="AF4" i="8"/>
  <c r="AE6" i="8"/>
  <c r="AF8" i="8"/>
  <c r="AE10" i="8"/>
  <c r="Z2" i="8"/>
  <c r="Z4" i="8"/>
  <c r="Z6" i="8"/>
  <c r="Z8" i="8"/>
  <c r="Z12" i="8"/>
  <c r="W13" i="8"/>
  <c r="W14" i="8"/>
  <c r="X15" i="8"/>
  <c r="AM18" i="1"/>
  <c r="AM19" i="1"/>
  <c r="AM20" i="1"/>
  <c r="AM21" i="1"/>
  <c r="AM22" i="1"/>
  <c r="AM23" i="1"/>
  <c r="AM24" i="1"/>
  <c r="AM25" i="1"/>
  <c r="AM26" i="1"/>
  <c r="AM27" i="1"/>
  <c r="AM28" i="1"/>
  <c r="AJ18" i="1"/>
  <c r="AJ19" i="1"/>
  <c r="AJ20" i="1"/>
  <c r="AJ21" i="1"/>
  <c r="AJ22" i="1"/>
  <c r="AJ23" i="1"/>
  <c r="AJ24" i="1"/>
  <c r="AJ25" i="1"/>
  <c r="AJ26" i="1"/>
  <c r="AJ27" i="1"/>
  <c r="AJ28" i="1"/>
  <c r="AM17" i="1"/>
  <c r="AM17" i="8"/>
  <c r="AJ17" i="1"/>
  <c r="W27" i="1"/>
  <c r="X27" i="1"/>
  <c r="W28" i="1"/>
  <c r="X28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X17" i="1"/>
  <c r="W17" i="1"/>
  <c r="V24" i="1"/>
  <c r="V25" i="1"/>
  <c r="V26" i="1"/>
  <c r="V27" i="1"/>
  <c r="V28" i="1"/>
  <c r="V20" i="1"/>
  <c r="V21" i="1"/>
  <c r="V22" i="1"/>
  <c r="V23" i="1"/>
  <c r="V19" i="1"/>
  <c r="V19" i="8"/>
  <c r="AK20" i="1"/>
  <c r="AL20" i="1"/>
  <c r="AL20" i="8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K27" i="8"/>
  <c r="AL27" i="1"/>
  <c r="AL27" i="8"/>
  <c r="AK28" i="1"/>
  <c r="AL28" i="1"/>
  <c r="AL28" i="8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L3" i="1"/>
  <c r="AL3" i="8"/>
  <c r="AL4" i="1"/>
  <c r="AL5" i="1"/>
  <c r="AL6" i="1"/>
  <c r="AL7" i="1"/>
  <c r="AL8" i="1"/>
  <c r="AL9" i="1"/>
  <c r="AL10" i="1"/>
  <c r="AL11" i="1"/>
  <c r="AL11" i="8"/>
  <c r="AL12" i="1"/>
  <c r="AL12" i="8"/>
  <c r="AL2" i="1"/>
  <c r="AL2" i="8"/>
  <c r="AK3" i="1"/>
  <c r="AK4" i="1"/>
  <c r="AK4" i="8"/>
  <c r="AK5" i="1"/>
  <c r="AK5" i="8"/>
  <c r="AK6" i="1"/>
  <c r="AK7" i="1"/>
  <c r="AK8" i="1"/>
  <c r="AK8" i="8"/>
  <c r="AK9" i="1"/>
  <c r="AK10" i="1"/>
  <c r="AK11" i="1"/>
  <c r="AK11" i="8"/>
  <c r="AK12" i="1"/>
  <c r="AK12" i="8"/>
  <c r="AK2" i="1"/>
  <c r="AJ2" i="8"/>
  <c r="AO2" i="8"/>
  <c r="AO3" i="8"/>
  <c r="AO4" i="8"/>
  <c r="AP4" i="8"/>
  <c r="AO6" i="8"/>
  <c r="AP6" i="8"/>
  <c r="AQ6" i="8"/>
  <c r="AO7" i="8"/>
  <c r="AP8" i="8"/>
  <c r="AO9" i="8"/>
  <c r="AP9" i="8"/>
  <c r="AQ9" i="8"/>
  <c r="AO10" i="8"/>
  <c r="AO11" i="8"/>
  <c r="AO12" i="8"/>
  <c r="AP12" i="8"/>
  <c r="AQ13" i="8"/>
  <c r="AP14" i="8"/>
  <c r="AQ14" i="8"/>
  <c r="AO15" i="1"/>
  <c r="AO15" i="8"/>
  <c r="AP15" i="1"/>
  <c r="AQ15" i="1"/>
  <c r="AO16" i="1"/>
  <c r="AP16" i="1"/>
  <c r="AQ16" i="1"/>
  <c r="AQ16" i="8"/>
  <c r="AO17" i="1"/>
  <c r="AO17" i="8"/>
  <c r="AP17" i="1"/>
  <c r="AP17" i="8"/>
  <c r="AQ17" i="1"/>
  <c r="AQ17" i="8"/>
  <c r="AO18" i="1"/>
  <c r="AP18" i="1"/>
  <c r="AQ18" i="1"/>
  <c r="AO19" i="1"/>
  <c r="AP19" i="1"/>
  <c r="AP19" i="8"/>
  <c r="AQ19" i="1"/>
  <c r="AQ19" i="8"/>
  <c r="AO20" i="1"/>
  <c r="AO20" i="8"/>
  <c r="AP20" i="1"/>
  <c r="AP20" i="8"/>
  <c r="AQ20" i="1"/>
  <c r="AO21" i="1"/>
  <c r="AP21" i="1"/>
  <c r="AQ21" i="1"/>
  <c r="AQ21" i="8"/>
  <c r="AO22" i="1"/>
  <c r="AP22" i="1"/>
  <c r="AP22" i="8"/>
  <c r="AQ22" i="1"/>
  <c r="AQ22" i="8"/>
  <c r="AO23" i="1"/>
  <c r="AO23" i="8"/>
  <c r="AP23" i="1"/>
  <c r="AQ23" i="1"/>
  <c r="AO24" i="1"/>
  <c r="AP24" i="1"/>
  <c r="AP24" i="8"/>
  <c r="AQ24" i="1"/>
  <c r="AQ24" i="8"/>
  <c r="AO25" i="1"/>
  <c r="AO25" i="8"/>
  <c r="AP25" i="1"/>
  <c r="AP25" i="8"/>
  <c r="AQ25" i="1"/>
  <c r="AQ25" i="8"/>
  <c r="AO26" i="1"/>
  <c r="AP26" i="1"/>
  <c r="AQ26" i="1"/>
  <c r="AO27" i="1"/>
  <c r="AO27" i="8"/>
  <c r="AP27" i="1"/>
  <c r="AQ27" i="1"/>
  <c r="AQ27" i="8"/>
  <c r="AO28" i="1"/>
  <c r="AO28" i="8"/>
  <c r="AP28" i="1"/>
  <c r="AP28" i="8"/>
  <c r="AQ28" i="1"/>
  <c r="AN16" i="1"/>
  <c r="AN17" i="1"/>
  <c r="AN17" i="8"/>
  <c r="AN18" i="1"/>
  <c r="AN18" i="8"/>
  <c r="AN19" i="1"/>
  <c r="AN20" i="1"/>
  <c r="AN20" i="8"/>
  <c r="AN21" i="1"/>
  <c r="AN21" i="8"/>
  <c r="AN22" i="1"/>
  <c r="AN22" i="8"/>
  <c r="AN23" i="1"/>
  <c r="AN23" i="8"/>
  <c r="AN24" i="1"/>
  <c r="AN25" i="1"/>
  <c r="AN26" i="1"/>
  <c r="AN26" i="8"/>
  <c r="AN27" i="1"/>
  <c r="AN28" i="1"/>
  <c r="AN28" i="8"/>
  <c r="AN3" i="8"/>
  <c r="AN7" i="8"/>
  <c r="AN11" i="8"/>
  <c r="AN15" i="1"/>
  <c r="AN15" i="8"/>
  <c r="AE14" i="1"/>
  <c r="AE14" i="8"/>
  <c r="AF14" i="1"/>
  <c r="AF14" i="8"/>
  <c r="AE15" i="1"/>
  <c r="AE15" i="8"/>
  <c r="AF15" i="1"/>
  <c r="AF15" i="8"/>
  <c r="AE16" i="1"/>
  <c r="AE16" i="8"/>
  <c r="AF16" i="1"/>
  <c r="AF16" i="8"/>
  <c r="AE17" i="1"/>
  <c r="AF17" i="1"/>
  <c r="AF17" i="8"/>
  <c r="AE18" i="1"/>
  <c r="AE18" i="8"/>
  <c r="AF18" i="1"/>
  <c r="AF18" i="8"/>
  <c r="AE19" i="1"/>
  <c r="AE19" i="8"/>
  <c r="AF19" i="1"/>
  <c r="AF19" i="8"/>
  <c r="AE20" i="1"/>
  <c r="AF20" i="1"/>
  <c r="AE21" i="1"/>
  <c r="AE21" i="8"/>
  <c r="AF21" i="1"/>
  <c r="AF21" i="8"/>
  <c r="AE22" i="1"/>
  <c r="AE22" i="8"/>
  <c r="AF22" i="1"/>
  <c r="AE23" i="1"/>
  <c r="AE23" i="8"/>
  <c r="AF23" i="1"/>
  <c r="AF23" i="8"/>
  <c r="AE24" i="1"/>
  <c r="AE24" i="8"/>
  <c r="AF24" i="1"/>
  <c r="AF24" i="8"/>
  <c r="AE25" i="1"/>
  <c r="AE25" i="8"/>
  <c r="AF25" i="1"/>
  <c r="AE26" i="1"/>
  <c r="AF26" i="1"/>
  <c r="AE27" i="1"/>
  <c r="AE27" i="8"/>
  <c r="AF27" i="1"/>
  <c r="AF27" i="8"/>
  <c r="AE28" i="1"/>
  <c r="AF28" i="1"/>
  <c r="AF5" i="8"/>
  <c r="AF6" i="8"/>
  <c r="AF7" i="8"/>
  <c r="AF9" i="8"/>
  <c r="AF12" i="8"/>
  <c r="AF13" i="8"/>
  <c r="AF3" i="8"/>
  <c r="AE3" i="8"/>
  <c r="AE4" i="8"/>
  <c r="AE7" i="8"/>
  <c r="AE8" i="8"/>
  <c r="AE9" i="8"/>
  <c r="AE11" i="8"/>
  <c r="Z14" i="1"/>
  <c r="Z14" i="8"/>
  <c r="AA14" i="1"/>
  <c r="AA14" i="8"/>
  <c r="AB14" i="1"/>
  <c r="AB14" i="8"/>
  <c r="AC14" i="1"/>
  <c r="AC14" i="8"/>
  <c r="Z15" i="1"/>
  <c r="Z15" i="8"/>
  <c r="AA15" i="1"/>
  <c r="AA15" i="8"/>
  <c r="AB15" i="1"/>
  <c r="AC15" i="1"/>
  <c r="AC15" i="8"/>
  <c r="Z16" i="1"/>
  <c r="Z16" i="8"/>
  <c r="AA16" i="1"/>
  <c r="AA16" i="8"/>
  <c r="AB16" i="1"/>
  <c r="AB16" i="8"/>
  <c r="AC16" i="1"/>
  <c r="AC16" i="8"/>
  <c r="Z17" i="1"/>
  <c r="Z17" i="8"/>
  <c r="AA17" i="1"/>
  <c r="AA17" i="8"/>
  <c r="AB17" i="1"/>
  <c r="AC17" i="1"/>
  <c r="AC17" i="8"/>
  <c r="Z18" i="1"/>
  <c r="Z18" i="8"/>
  <c r="AA18" i="1"/>
  <c r="AA18" i="8"/>
  <c r="AB18" i="1"/>
  <c r="AB18" i="8"/>
  <c r="AC18" i="1"/>
  <c r="AC18" i="8"/>
  <c r="Z19" i="1"/>
  <c r="Z19" i="8"/>
  <c r="AA19" i="1"/>
  <c r="AB19" i="1"/>
  <c r="AC19" i="1"/>
  <c r="AC19" i="8"/>
  <c r="Z20" i="1"/>
  <c r="Z20" i="8"/>
  <c r="AA20" i="1"/>
  <c r="AA20" i="8"/>
  <c r="AB20" i="1"/>
  <c r="AB20" i="8"/>
  <c r="AC20" i="1"/>
  <c r="AC20" i="8"/>
  <c r="Z21" i="1"/>
  <c r="Z21" i="8"/>
  <c r="AA21" i="1"/>
  <c r="AB21" i="1"/>
  <c r="AC21" i="1"/>
  <c r="AC21" i="8"/>
  <c r="Z22" i="1"/>
  <c r="Z22" i="8"/>
  <c r="AA22" i="1"/>
  <c r="AA22" i="8"/>
  <c r="AB22" i="1"/>
  <c r="AB22" i="8"/>
  <c r="AC22" i="1"/>
  <c r="AC22" i="8"/>
  <c r="Z23" i="1"/>
  <c r="Z23" i="8"/>
  <c r="AA23" i="1"/>
  <c r="AB23" i="1"/>
  <c r="AC23" i="1"/>
  <c r="AC23" i="8"/>
  <c r="Z24" i="1"/>
  <c r="Z24" i="8"/>
  <c r="AA24" i="1"/>
  <c r="AA24" i="8"/>
  <c r="AB24" i="1"/>
  <c r="AB24" i="8"/>
  <c r="AC24" i="1"/>
  <c r="AC24" i="8"/>
  <c r="Z25" i="1"/>
  <c r="Z25" i="8"/>
  <c r="AA25" i="1"/>
  <c r="AA25" i="8"/>
  <c r="AB25" i="1"/>
  <c r="AC25" i="1"/>
  <c r="AC25" i="8"/>
  <c r="Z26" i="1"/>
  <c r="Z26" i="8"/>
  <c r="AA26" i="1"/>
  <c r="AA26" i="8"/>
  <c r="AB26" i="1"/>
  <c r="AB26" i="8"/>
  <c r="AC26" i="1"/>
  <c r="AC26" i="8"/>
  <c r="Z27" i="1"/>
  <c r="Z27" i="8"/>
  <c r="AA27" i="1"/>
  <c r="AB27" i="1"/>
  <c r="AC27" i="1"/>
  <c r="AC27" i="8"/>
  <c r="Z28" i="1"/>
  <c r="Z28" i="8"/>
  <c r="AA28" i="1"/>
  <c r="AA28" i="8"/>
  <c r="AB28" i="1"/>
  <c r="AB28" i="8"/>
  <c r="AC28" i="1"/>
  <c r="AC28" i="8"/>
  <c r="Z3" i="8"/>
  <c r="AA3" i="8"/>
  <c r="AA4" i="8"/>
  <c r="AB4" i="8"/>
  <c r="AC4" i="8"/>
  <c r="Z5" i="8"/>
  <c r="AA6" i="8"/>
  <c r="AB6" i="8"/>
  <c r="AC6" i="8"/>
  <c r="Z7" i="8"/>
  <c r="AA7" i="8"/>
  <c r="AA8" i="8"/>
  <c r="AB8" i="8"/>
  <c r="AC8" i="8"/>
  <c r="Z9" i="8"/>
  <c r="AA9" i="8"/>
  <c r="AC9" i="8"/>
  <c r="Z10" i="8"/>
  <c r="AA10" i="8"/>
  <c r="AB10" i="8"/>
  <c r="AC10" i="8"/>
  <c r="Z11" i="8"/>
  <c r="AA11" i="8"/>
  <c r="AA12" i="8"/>
  <c r="AB12" i="8"/>
  <c r="AC12" i="8"/>
  <c r="Z13" i="8"/>
  <c r="AA13" i="8"/>
  <c r="AA2" i="8"/>
  <c r="AB2" i="8"/>
  <c r="AC2" i="8"/>
  <c r="D32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AI2" i="8"/>
  <c r="AK2" i="8"/>
  <c r="AM2" i="8"/>
  <c r="AP2" i="8"/>
  <c r="AQ2" i="8"/>
  <c r="AI3" i="8"/>
  <c r="AJ3" i="8"/>
  <c r="AK3" i="8"/>
  <c r="AM3" i="8"/>
  <c r="AI4" i="8"/>
  <c r="AJ4" i="8"/>
  <c r="AL4" i="8"/>
  <c r="AM4" i="8"/>
  <c r="AQ4" i="8"/>
  <c r="AI5" i="8"/>
  <c r="AJ5" i="8"/>
  <c r="AL5" i="8"/>
  <c r="AM5" i="8"/>
  <c r="AN5" i="8"/>
  <c r="AO5" i="8"/>
  <c r="AI6" i="8"/>
  <c r="AJ6" i="8"/>
  <c r="AK6" i="8"/>
  <c r="AL6" i="8"/>
  <c r="AM6" i="8"/>
  <c r="AN6" i="8"/>
  <c r="AI7" i="8"/>
  <c r="AJ7" i="8"/>
  <c r="AK7" i="8"/>
  <c r="AL7" i="8"/>
  <c r="AM7" i="8"/>
  <c r="AP7" i="8"/>
  <c r="AQ7" i="8"/>
  <c r="AI8" i="8"/>
  <c r="AJ8" i="8"/>
  <c r="AL8" i="8"/>
  <c r="AM8" i="8"/>
  <c r="AO8" i="8"/>
  <c r="AQ8" i="8"/>
  <c r="AI9" i="8"/>
  <c r="AJ9" i="8"/>
  <c r="AK9" i="8"/>
  <c r="AL9" i="8"/>
  <c r="AM9" i="8"/>
  <c r="AN9" i="8"/>
  <c r="AI10" i="8"/>
  <c r="AJ10" i="8"/>
  <c r="AK10" i="8"/>
  <c r="AL10" i="8"/>
  <c r="AM10" i="8"/>
  <c r="AP10" i="8"/>
  <c r="AQ10" i="8"/>
  <c r="AI11" i="8"/>
  <c r="AJ11" i="8"/>
  <c r="AM11" i="8"/>
  <c r="AI12" i="8"/>
  <c r="AJ12" i="8"/>
  <c r="AM12" i="8"/>
  <c r="AQ12" i="8"/>
  <c r="AI13" i="8"/>
  <c r="AJ13" i="8"/>
  <c r="AK13" i="8"/>
  <c r="AL13" i="8"/>
  <c r="AM13" i="8"/>
  <c r="AN13" i="8"/>
  <c r="AO13" i="8"/>
  <c r="AI14" i="8"/>
  <c r="AJ14" i="8"/>
  <c r="AK14" i="8"/>
  <c r="AL14" i="8"/>
  <c r="AM14" i="8"/>
  <c r="AO14" i="8"/>
  <c r="AI15" i="8"/>
  <c r="AJ15" i="8"/>
  <c r="AK15" i="8"/>
  <c r="AL15" i="8"/>
  <c r="AM15" i="8"/>
  <c r="AP15" i="8"/>
  <c r="AQ15" i="8"/>
  <c r="AI16" i="8"/>
  <c r="AJ16" i="8"/>
  <c r="AK16" i="8"/>
  <c r="AL16" i="8"/>
  <c r="AM16" i="8"/>
  <c r="AN16" i="8"/>
  <c r="AO16" i="8"/>
  <c r="AP16" i="8"/>
  <c r="AK17" i="8"/>
  <c r="AL17" i="8"/>
  <c r="AI18" i="8"/>
  <c r="AK18" i="8"/>
  <c r="AL18" i="8"/>
  <c r="AO18" i="8"/>
  <c r="AP18" i="8"/>
  <c r="AQ18" i="8"/>
  <c r="AI19" i="8"/>
  <c r="AK19" i="8"/>
  <c r="AL19" i="8"/>
  <c r="AN19" i="8"/>
  <c r="AO19" i="8"/>
  <c r="AK20" i="8"/>
  <c r="AQ20" i="8"/>
  <c r="AK21" i="8"/>
  <c r="AL21" i="8"/>
  <c r="AO21" i="8"/>
  <c r="AP21" i="8"/>
  <c r="AI22" i="8"/>
  <c r="AK22" i="8"/>
  <c r="AL22" i="8"/>
  <c r="AO22" i="8"/>
  <c r="AK23" i="8"/>
  <c r="AL23" i="8"/>
  <c r="AP23" i="8"/>
  <c r="AQ23" i="8"/>
  <c r="AK24" i="8"/>
  <c r="AL24" i="8"/>
  <c r="AN24" i="8"/>
  <c r="AO24" i="8"/>
  <c r="AK25" i="8"/>
  <c r="AL25" i="8"/>
  <c r="AN25" i="8"/>
  <c r="AI26" i="8"/>
  <c r="AK26" i="8"/>
  <c r="AL26" i="8"/>
  <c r="AO26" i="8"/>
  <c r="AP26" i="8"/>
  <c r="AQ26" i="8"/>
  <c r="AI27" i="8"/>
  <c r="AN27" i="8"/>
  <c r="AP27" i="8"/>
  <c r="AK28" i="8"/>
  <c r="AQ28" i="8"/>
  <c r="D15" i="4"/>
  <c r="D16" i="4"/>
  <c r="D17" i="4"/>
  <c r="D18" i="4"/>
  <c r="D19" i="4"/>
  <c r="D20" i="4"/>
  <c r="D21" i="4"/>
  <c r="D22" i="4"/>
  <c r="D23" i="4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G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D2" i="8"/>
  <c r="AF2" i="8"/>
  <c r="AB3" i="8"/>
  <c r="AC3" i="8"/>
  <c r="AD3" i="8"/>
  <c r="AD4" i="8"/>
  <c r="AB5" i="8"/>
  <c r="AC5" i="8"/>
  <c r="AD5" i="8"/>
  <c r="AE5" i="8"/>
  <c r="AD6" i="8"/>
  <c r="AB7" i="8"/>
  <c r="AC7" i="8"/>
  <c r="AD7" i="8"/>
  <c r="AD8" i="8"/>
  <c r="AB9" i="8"/>
  <c r="AD9" i="8"/>
  <c r="AD10" i="8"/>
  <c r="AF10" i="8"/>
  <c r="AB11" i="8"/>
  <c r="AC11" i="8"/>
  <c r="AD11" i="8"/>
  <c r="AF11" i="8"/>
  <c r="AD12" i="8"/>
  <c r="AE12" i="8"/>
  <c r="AB13" i="8"/>
  <c r="AC13" i="8"/>
  <c r="AD13" i="8"/>
  <c r="AE13" i="8"/>
  <c r="AD14" i="8"/>
  <c r="AB15" i="8"/>
  <c r="AD15" i="8"/>
  <c r="AD16" i="8"/>
  <c r="AB17" i="8"/>
  <c r="AD17" i="8"/>
  <c r="AE17" i="8"/>
  <c r="AD18" i="8"/>
  <c r="AB19" i="8"/>
  <c r="AD19" i="8"/>
  <c r="AD20" i="8"/>
  <c r="AE20" i="8"/>
  <c r="AF20" i="8"/>
  <c r="AB21" i="8"/>
  <c r="AD21" i="8"/>
  <c r="AD22" i="8"/>
  <c r="AF22" i="8"/>
  <c r="AB23" i="8"/>
  <c r="AD23" i="8"/>
  <c r="AD24" i="8"/>
  <c r="AB25" i="8"/>
  <c r="AD25" i="8"/>
  <c r="AF25" i="8"/>
  <c r="AD26" i="8"/>
  <c r="AE26" i="8"/>
  <c r="AF26" i="8"/>
  <c r="AB27" i="8"/>
  <c r="AD27" i="8"/>
  <c r="AD28" i="8"/>
  <c r="AE28" i="8"/>
  <c r="AF28" i="8"/>
  <c r="AA5" i="8"/>
  <c r="AA19" i="8"/>
  <c r="AA21" i="8"/>
  <c r="AA23" i="8"/>
  <c r="AA27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6" i="8"/>
  <c r="W2" i="8"/>
  <c r="W3" i="8"/>
  <c r="W4" i="8"/>
  <c r="W5" i="8"/>
  <c r="W6" i="8"/>
  <c r="W7" i="8"/>
  <c r="W8" i="8"/>
  <c r="W9" i="8"/>
  <c r="W10" i="8"/>
  <c r="W11" i="8"/>
  <c r="W12" i="8"/>
  <c r="W15" i="8"/>
  <c r="W16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S2" i="8"/>
  <c r="U2" i="8"/>
  <c r="S3" i="8"/>
  <c r="U3" i="8"/>
  <c r="S4" i="8"/>
  <c r="U4" i="8"/>
  <c r="S5" i="8"/>
  <c r="U5" i="8"/>
  <c r="S6" i="8"/>
  <c r="U6" i="8"/>
  <c r="S7" i="8"/>
  <c r="U7" i="8"/>
  <c r="S8" i="8"/>
  <c r="U8" i="8"/>
  <c r="S9" i="8"/>
  <c r="U9" i="8"/>
  <c r="S10" i="8"/>
  <c r="U10" i="8"/>
  <c r="S11" i="8"/>
  <c r="U11" i="8"/>
  <c r="S12" i="8"/>
  <c r="U12" i="8"/>
  <c r="S13" i="8"/>
  <c r="U13" i="8"/>
  <c r="S14" i="8"/>
  <c r="U14" i="8"/>
  <c r="S15" i="8"/>
  <c r="U15" i="8"/>
  <c r="S16" i="8"/>
  <c r="U16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2" i="8"/>
  <c r="U8" i="2"/>
  <c r="U9" i="2"/>
  <c r="U10" i="2"/>
  <c r="U11" i="2"/>
  <c r="U12" i="2"/>
  <c r="U13" i="2"/>
  <c r="U14" i="2"/>
  <c r="U15" i="2"/>
  <c r="U16" i="2"/>
  <c r="U17" i="2"/>
  <c r="U18" i="2"/>
  <c r="U7" i="2"/>
  <c r="V8" i="2"/>
  <c r="V9" i="2"/>
  <c r="V10" i="2"/>
  <c r="V11" i="2"/>
  <c r="V12" i="2"/>
  <c r="V13" i="2"/>
  <c r="V14" i="2"/>
  <c r="V15" i="2"/>
  <c r="V16" i="2"/>
  <c r="V17" i="2"/>
  <c r="V18" i="2"/>
  <c r="V7" i="2"/>
  <c r="AI17" i="1"/>
  <c r="AI18" i="1"/>
  <c r="AI19" i="1"/>
  <c r="AI20" i="1"/>
  <c r="AI21" i="1"/>
  <c r="AI22" i="1"/>
  <c r="AI23" i="1"/>
  <c r="AI24" i="1"/>
  <c r="AI25" i="1"/>
  <c r="AI26" i="1"/>
  <c r="AI27" i="1"/>
  <c r="AI28" i="1"/>
  <c r="AI28" i="8"/>
  <c r="AH16" i="1"/>
  <c r="AH16" i="8"/>
  <c r="G13" i="4"/>
  <c r="I13" i="4"/>
  <c r="J13" i="4"/>
  <c r="G8" i="4"/>
  <c r="G9" i="4"/>
  <c r="F22" i="4"/>
  <c r="F8" i="4"/>
  <c r="F9" i="4"/>
  <c r="E8" i="4"/>
  <c r="E9" i="4"/>
  <c r="F14" i="4"/>
  <c r="AJ17" i="8"/>
  <c r="V20" i="8"/>
  <c r="D33" i="10"/>
  <c r="D34" i="10"/>
  <c r="AI25" i="8"/>
  <c r="AI17" i="8"/>
  <c r="AI24" i="8"/>
  <c r="AI23" i="8"/>
  <c r="AI21" i="8"/>
  <c r="AI20" i="8"/>
  <c r="AH17" i="1"/>
  <c r="AH17" i="8"/>
  <c r="F17" i="4"/>
  <c r="G17" i="4"/>
  <c r="G22" i="4"/>
  <c r="F23" i="4"/>
  <c r="G14" i="4"/>
  <c r="I14" i="4"/>
  <c r="F15" i="4"/>
  <c r="D35" i="10"/>
  <c r="D36" i="10"/>
  <c r="AM18" i="8"/>
  <c r="AJ18" i="8"/>
  <c r="F18" i="4"/>
  <c r="F19" i="4"/>
  <c r="J14" i="4"/>
  <c r="AH18" i="1"/>
  <c r="AH18" i="8"/>
  <c r="G16" i="4"/>
  <c r="G15" i="4"/>
  <c r="I15" i="4"/>
  <c r="F24" i="4"/>
  <c r="G23" i="4"/>
  <c r="D37" i="10"/>
  <c r="D38" i="10"/>
  <c r="AJ19" i="8"/>
  <c r="AM19" i="8"/>
  <c r="G18" i="4"/>
  <c r="J15" i="4"/>
  <c r="AH19" i="1"/>
  <c r="AH19" i="8"/>
  <c r="I16" i="4"/>
  <c r="G24" i="4"/>
  <c r="F25" i="4"/>
  <c r="G19" i="4"/>
  <c r="F20" i="4"/>
  <c r="D39" i="10"/>
  <c r="D40" i="10"/>
  <c r="AM20" i="8"/>
  <c r="AJ20" i="8"/>
  <c r="AH20" i="1"/>
  <c r="AH20" i="8"/>
  <c r="J16" i="4"/>
  <c r="G20" i="4"/>
  <c r="G21" i="4"/>
  <c r="G25" i="4"/>
  <c r="G26" i="4"/>
  <c r="I17" i="4"/>
  <c r="D41" i="10"/>
  <c r="AJ21" i="8"/>
  <c r="AM21" i="8"/>
  <c r="AH21" i="1"/>
  <c r="AH21" i="8"/>
  <c r="J17" i="4"/>
  <c r="I18" i="4"/>
  <c r="AM22" i="8"/>
  <c r="AJ22" i="8"/>
  <c r="AH22" i="1"/>
  <c r="AH22" i="8"/>
  <c r="J18" i="4"/>
  <c r="I19" i="4"/>
  <c r="AJ23" i="8"/>
  <c r="AM23" i="8"/>
  <c r="AH23" i="1"/>
  <c r="AH23" i="8"/>
  <c r="J19" i="4"/>
  <c r="I20" i="4"/>
  <c r="AM24" i="8"/>
  <c r="AJ24" i="8"/>
  <c r="AH24" i="1"/>
  <c r="AH24" i="8"/>
  <c r="J20" i="4"/>
  <c r="I21" i="4"/>
  <c r="AJ25" i="8"/>
  <c r="AM25" i="8"/>
  <c r="J21" i="4"/>
  <c r="AH25" i="1"/>
  <c r="AH25" i="8"/>
  <c r="I22" i="4"/>
  <c r="AM26" i="8"/>
  <c r="AJ26" i="8"/>
  <c r="J22" i="4"/>
  <c r="AH26" i="1"/>
  <c r="AH26" i="8"/>
  <c r="I23" i="4"/>
  <c r="AJ28" i="8"/>
  <c r="AJ27" i="8"/>
  <c r="AM28" i="8"/>
  <c r="AM27" i="8"/>
  <c r="J23" i="4"/>
  <c r="AH27" i="1"/>
  <c r="AH27" i="8"/>
  <c r="I24" i="4"/>
  <c r="J24" i="4"/>
  <c r="AH28" i="1"/>
  <c r="AH28" i="8"/>
  <c r="I25" i="4"/>
  <c r="J25" i="4"/>
  <c r="I26" i="4"/>
  <c r="J26" i="4"/>
  <c r="R8" i="2"/>
  <c r="R9" i="2"/>
  <c r="R10" i="2"/>
  <c r="R11" i="2"/>
  <c r="R12" i="2"/>
  <c r="R13" i="2"/>
  <c r="R14" i="2"/>
  <c r="R15" i="2"/>
  <c r="R16" i="2"/>
  <c r="R17" i="2"/>
  <c r="R18" i="2"/>
  <c r="R7" i="2"/>
  <c r="X17" i="8"/>
  <c r="Q8" i="2"/>
  <c r="Q9" i="2"/>
  <c r="Q10" i="2"/>
  <c r="Q11" i="2"/>
  <c r="Q12" i="2"/>
  <c r="Q13" i="2"/>
  <c r="Q14" i="2"/>
  <c r="Q15" i="2"/>
  <c r="Q16" i="2"/>
  <c r="Q17" i="2"/>
  <c r="Q18" i="2"/>
  <c r="Q7" i="2"/>
  <c r="W17" i="8"/>
  <c r="U17" i="1"/>
  <c r="Q28" i="3"/>
  <c r="T23" i="1"/>
  <c r="Q27" i="3"/>
  <c r="T22" i="1"/>
  <c r="T22" i="8"/>
  <c r="Q26" i="3"/>
  <c r="T21" i="1"/>
  <c r="T21" i="8"/>
  <c r="Q25" i="3"/>
  <c r="T20" i="1"/>
  <c r="T20" i="8"/>
  <c r="Q24" i="3"/>
  <c r="T19" i="1"/>
  <c r="T19" i="8"/>
  <c r="Q23" i="3"/>
  <c r="T18" i="1"/>
  <c r="T18" i="8"/>
  <c r="Q22" i="3"/>
  <c r="T17" i="1"/>
  <c r="T17" i="8"/>
  <c r="Q21" i="3"/>
  <c r="T16" i="1"/>
  <c r="T16" i="8"/>
  <c r="Q20" i="3"/>
  <c r="T15" i="1"/>
  <c r="T15" i="8"/>
  <c r="Q19" i="3"/>
  <c r="T14" i="1"/>
  <c r="T14" i="8"/>
  <c r="Q18" i="3"/>
  <c r="T13" i="1"/>
  <c r="T13" i="8"/>
  <c r="Q17" i="3"/>
  <c r="T12" i="1"/>
  <c r="T12" i="8"/>
  <c r="Q16" i="3"/>
  <c r="T11" i="1"/>
  <c r="T11" i="8"/>
  <c r="Q15" i="3"/>
  <c r="T10" i="1"/>
  <c r="T10" i="8"/>
  <c r="Q14" i="3"/>
  <c r="T9" i="1"/>
  <c r="T9" i="8"/>
  <c r="Q13" i="3"/>
  <c r="T8" i="1"/>
  <c r="T8" i="8"/>
  <c r="Q12" i="3"/>
  <c r="T7" i="1"/>
  <c r="T7" i="8"/>
  <c r="Q11" i="3"/>
  <c r="T6" i="1"/>
  <c r="T6" i="8"/>
  <c r="Q10" i="3"/>
  <c r="T5" i="1"/>
  <c r="T5" i="8"/>
  <c r="Q9" i="3"/>
  <c r="T4" i="1"/>
  <c r="T4" i="8"/>
  <c r="Q8" i="3"/>
  <c r="T3" i="1"/>
  <c r="T3" i="8"/>
  <c r="Q7" i="3"/>
  <c r="T2" i="1"/>
  <c r="T2" i="8"/>
  <c r="S17" i="1"/>
  <c r="R17" i="1"/>
  <c r="AG17" i="1"/>
  <c r="S18" i="1"/>
  <c r="S17" i="8"/>
  <c r="AG18" i="1"/>
  <c r="AG17" i="8"/>
  <c r="T24" i="1"/>
  <c r="T23" i="8"/>
  <c r="R18" i="1"/>
  <c r="R17" i="8"/>
  <c r="U18" i="1"/>
  <c r="U18" i="8"/>
  <c r="U17" i="8"/>
  <c r="W18" i="8"/>
  <c r="U19" i="1"/>
  <c r="X18" i="8"/>
  <c r="U20" i="1"/>
  <c r="U20" i="8"/>
  <c r="U19" i="8"/>
  <c r="T25" i="1"/>
  <c r="T24" i="8"/>
  <c r="AG19" i="1"/>
  <c r="AG18" i="8"/>
  <c r="R19" i="1"/>
  <c r="R18" i="8"/>
  <c r="V21" i="8"/>
  <c r="V22" i="8"/>
  <c r="S19" i="1"/>
  <c r="S18" i="8"/>
  <c r="V23" i="8"/>
  <c r="S20" i="1"/>
  <c r="S19" i="8"/>
  <c r="W19" i="8"/>
  <c r="AG20" i="1"/>
  <c r="AG19" i="8"/>
  <c r="T26" i="1"/>
  <c r="T25" i="8"/>
  <c r="U21" i="1"/>
  <c r="R20" i="1"/>
  <c r="R19" i="8"/>
  <c r="X19" i="8"/>
  <c r="V24" i="8"/>
  <c r="T27" i="1"/>
  <c r="T26" i="8"/>
  <c r="W20" i="8"/>
  <c r="X20" i="8"/>
  <c r="AG21" i="1"/>
  <c r="AG20" i="8"/>
  <c r="R21" i="1"/>
  <c r="R20" i="8"/>
  <c r="U22" i="1"/>
  <c r="U21" i="8"/>
  <c r="S21" i="1"/>
  <c r="S20" i="8"/>
  <c r="V26" i="8"/>
  <c r="AG22" i="1"/>
  <c r="AG21" i="8"/>
  <c r="S22" i="1"/>
  <c r="S21" i="8"/>
  <c r="W21" i="8"/>
  <c r="X21" i="8"/>
  <c r="U22" i="8"/>
  <c r="U23" i="1"/>
  <c r="R22" i="1"/>
  <c r="R21" i="8"/>
  <c r="T28" i="1"/>
  <c r="T28" i="8"/>
  <c r="T27" i="8"/>
  <c r="V25" i="8"/>
  <c r="V28" i="8"/>
  <c r="S23" i="1"/>
  <c r="S22" i="8"/>
  <c r="W22" i="8"/>
  <c r="R23" i="1"/>
  <c r="R22" i="8"/>
  <c r="U24" i="1"/>
  <c r="U23" i="8"/>
  <c r="X22" i="8"/>
  <c r="AG23" i="1"/>
  <c r="AG22" i="8"/>
  <c r="V27" i="8"/>
  <c r="U25" i="1"/>
  <c r="U25" i="8"/>
  <c r="U24" i="8"/>
  <c r="AG24" i="1"/>
  <c r="AG23" i="8"/>
  <c r="R24" i="1"/>
  <c r="R23" i="8"/>
  <c r="X23" i="8"/>
  <c r="W23" i="8"/>
  <c r="U26" i="1"/>
  <c r="S24" i="1"/>
  <c r="S23" i="8"/>
  <c r="W24" i="8"/>
  <c r="S25" i="1"/>
  <c r="S24" i="8"/>
  <c r="R25" i="1"/>
  <c r="R24" i="8"/>
  <c r="AG25" i="1"/>
  <c r="AG24" i="8"/>
  <c r="X24" i="8"/>
  <c r="U27" i="1"/>
  <c r="U26" i="8"/>
  <c r="R26" i="1"/>
  <c r="R25" i="8"/>
  <c r="AG26" i="1"/>
  <c r="AG25" i="8"/>
  <c r="S26" i="1"/>
  <c r="S25" i="8"/>
  <c r="U28" i="1"/>
  <c r="U28" i="8"/>
  <c r="U27" i="8"/>
  <c r="X25" i="8"/>
  <c r="W25" i="8"/>
  <c r="W26" i="8"/>
  <c r="S27" i="1"/>
  <c r="S26" i="8"/>
  <c r="AG27" i="1"/>
  <c r="AG26" i="8"/>
  <c r="X26" i="8"/>
  <c r="R26" i="8"/>
  <c r="R27" i="1"/>
  <c r="S28" i="1"/>
  <c r="S28" i="8"/>
  <c r="S27" i="8"/>
  <c r="X28" i="8"/>
  <c r="X27" i="8"/>
  <c r="R28" i="1"/>
  <c r="R28" i="8"/>
  <c r="R27" i="8"/>
  <c r="AG28" i="1"/>
  <c r="AG28" i="8"/>
  <c r="AG27" i="8"/>
  <c r="W28" i="8"/>
  <c r="W2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tc={85565F5C-AF54-4C20-AEC4-CCE262D51AF4}</author>
  </authors>
  <commentList>
    <comment ref="V19" authorId="0" shapeId="0" xr:uid="{85565F5C-AF54-4C20-AEC4-CCE262D51AF4}">
      <text>
        <t>[Threaded comment]
Your version of Excel allows you to read this threaded comment; however, any edits to it will get removed if the file is opened in a newer version of Excel. Learn more: https://go.microsoft.com/fwlink/?linkid=870924
Comment:
    ceic</t>
      </text>
    </comment>
  </commentList>
</comments>
</file>

<file path=xl/sharedStrings.xml><?xml version="1.0" encoding="utf-8"?>
<sst xmlns="http://schemas.openxmlformats.org/spreadsheetml/2006/main" count="210" uniqueCount="89">
  <si>
    <t>Country Name</t>
  </si>
  <si>
    <t>Year</t>
  </si>
  <si>
    <t>Pred 
TC Index</t>
  </si>
  <si>
    <t>Pred 
TC Index
(New CIV)</t>
  </si>
  <si>
    <t>Pred
WIC Index</t>
  </si>
  <si>
    <t>Pred
WIC Index
(New CIV)</t>
  </si>
  <si>
    <t>Pred
AC Index</t>
  </si>
  <si>
    <t>Pred
AC Index
(New CIV)</t>
  </si>
  <si>
    <t>Transportation cost</t>
  </si>
  <si>
    <t>WH &amp; Inv cost</t>
  </si>
  <si>
    <t>Admin cost</t>
  </si>
  <si>
    <t>NLC</t>
  </si>
  <si>
    <t>Total Final Demand (GDP)</t>
  </si>
  <si>
    <t>TC Index</t>
  </si>
  <si>
    <t>WIC Index</t>
  </si>
  <si>
    <t>AC Index</t>
  </si>
  <si>
    <t>Urban Population</t>
  </si>
  <si>
    <t>Import volume index (2000 = 100)</t>
  </si>
  <si>
    <t>Export volume index (2000 = 100)</t>
  </si>
  <si>
    <t>Official exchange rate (LCU per US$, period average)</t>
  </si>
  <si>
    <t>Changes in inventory index</t>
  </si>
  <si>
    <t>Lending interest rate (%)</t>
  </si>
  <si>
    <t>Railways, goods transported (million ton-km)</t>
  </si>
  <si>
    <t>Container port traffic (TEU: 20 foot equivalent units)</t>
  </si>
  <si>
    <t>Corruption Perceptions Index, 100 = no corruption</t>
  </si>
  <si>
    <t>LPI Customs</t>
  </si>
  <si>
    <t>LPI Tracking and Tracing</t>
  </si>
  <si>
    <t>LPI Infra</t>
  </si>
  <si>
    <t>LPI International Shipments</t>
  </si>
  <si>
    <t>Foreign direct investment, net inflows (BoP, current US$)</t>
  </si>
  <si>
    <t>LPI Logistics Competence</t>
  </si>
  <si>
    <t>LPI Timeliness</t>
  </si>
  <si>
    <t>GDP (constant 2015 US$)</t>
  </si>
  <si>
    <t>Pump price for diesel fuel (US$ per liter)</t>
  </si>
  <si>
    <t>Consumer Price Index</t>
  </si>
  <si>
    <t>Road freight transport</t>
  </si>
  <si>
    <t>Roads total network (km)</t>
  </si>
  <si>
    <t>Rail lines (total route-km)</t>
  </si>
  <si>
    <t>Air transport, freight (million ton-km)</t>
  </si>
  <si>
    <t>Quality of roads, 1(low) - 7(high)</t>
  </si>
  <si>
    <t>Quality of railroad infrastructure, 1(low) - 7(high)</t>
  </si>
  <si>
    <t>Quality of port infrastructure, 1(low) - 7(high)</t>
  </si>
  <si>
    <t>Quality of air transport infrastructure, 1(low) - 7(high)</t>
  </si>
  <si>
    <t>Thailand</t>
  </si>
  <si>
    <t>Units</t>
  </si>
  <si>
    <t>Scale</t>
  </si>
  <si>
    <t>Country/Series-specific Notes</t>
  </si>
  <si>
    <t>%RGDP growth</t>
  </si>
  <si>
    <t>Assumption</t>
  </si>
  <si>
    <t>NESDC f, IMFf</t>
  </si>
  <si>
    <t>% growth</t>
  </si>
  <si>
    <t>IMF f</t>
  </si>
  <si>
    <t>World Economic Outlook</t>
  </si>
  <si>
    <t>Gross domestic product, current prices</t>
  </si>
  <si>
    <t>National currency</t>
  </si>
  <si>
    <t>U.S. dollars</t>
  </si>
  <si>
    <t>Billions</t>
  </si>
  <si>
    <t>Source: National Economic and Social Development Board Latest actual data: 2022 National accounts manual used: System of National Accounts (SNA) 1993 GDP valuation: Market prices Reporting in calendar year: Yes. Annual CY data are constructed from quarterly data. Start/end months of reporting year: January/December Base year: 2002 Chain-weighted: Yes, from 1993. Ratio splicing for years before 1993 Primary domestic currency: Thai baht Data last updated: 08/2023</t>
  </si>
  <si>
    <t>See notes for:  Gross domestic product, current prices (National currency).</t>
  </si>
  <si>
    <t>Crude oil price</t>
  </si>
  <si>
    <t>Brent crude oil price</t>
  </si>
  <si>
    <t>$102.1</t>
  </si>
  <si>
    <t>$88.4</t>
  </si>
  <si>
    <t>$91.0</t>
  </si>
  <si>
    <t>$93.7</t>
  </si>
  <si>
    <t>อัตราการเปลี่ยนแปลงต่อปี</t>
  </si>
  <si>
    <t>อัตราการเปลี่ยนแปลง</t>
  </si>
  <si>
    <t>Brent P</t>
  </si>
  <si>
    <t>Pump P</t>
  </si>
  <si>
    <t>CPI</t>
  </si>
  <si>
    <t>1. เข้ายัง World Economic Outlook Database และเลือก Download WEO Data ในปีและเดือนล่าสุด</t>
  </si>
  <si>
    <t>เช่น ข้อมูลเดือนเมษยน 2567 https://www.imf.org/en/Publications/WEO/weo-database/2024/April</t>
  </si>
  <si>
    <t>จากนั้น เลือก By Countries และเลือก Thailand</t>
  </si>
  <si>
    <t>2. จากนั้น เลือก "Gross domestic product, current prices NATIONAL CURRENCY" และ 
"Gross domestic product, current prices U.S. DOLLARS" และกด "Continue"</t>
  </si>
  <si>
    <t>Exchange rate</t>
  </si>
  <si>
    <t>4. นำข้อมูลจาก WEO มาใช้ปรับปรุงช่องด้านขวามือของ Excel sheet นี้ (ตามแถบสีเหลือง)</t>
  </si>
  <si>
    <t>หมายเหตุ: หาก สศช มีข้อมูลที่ทันสมัยและถูกต้องกว่า สามารถนำมาใช้แทนได้ โดยปรับปรุงในช่องด้านขวามือของ Excel sheet นี้เช่นเกียวกัน (ตามแถบสีเหลือง)</t>
  </si>
  <si>
    <t>3. เลือก ปี ค.ศ.2022 ถึงปีที่มากที่สุด (เช่น 2028) แล้วกด "PREPARE REPORT"</t>
  </si>
  <si>
    <t>3. เลือก ปี ค.ศ.2007 ถึง 2028 แล้วกด "PREPARE REPORT"</t>
  </si>
  <si>
    <t>2. จากนั้น เลือก "Inflation, average consumer prices PERCENT CHANGE" "Volume of Imports of goods PERCENT CHANGE" และ "Volume of exports of goods PERCENT CHANGE" และกด "Continue"</t>
  </si>
  <si>
    <t>เท่ากับ %RGDP growth</t>
  </si>
  <si>
    <t>1. นำข้อมูลราคาน้ำมันจาก Brent crude oil price มาปรับปรุงปี ค.ศ. 2025 2030 และ 2035 (ตามแถบสีเหลือง)</t>
  </si>
  <si>
    <t>1. นำข้อมูลดัชนีคะแนน LPI และดัชนีคุณภาพ WEF มาปรับปรุง (ตามแถบสีเหลือง)</t>
  </si>
  <si>
    <t>2. สำหรับปีที่ไม่มีดัชนีคะแนนประกาศ ให้ใช้ตัวเลลขจากปีที่ประกาศล่าสุด</t>
  </si>
  <si>
    <t>1. นำข้อมูลระยะทางรถไฟและถนนล่าสุด มาปรับปรุง (ตามแถบสีเหลือง)</t>
  </si>
  <si>
    <t>1. สศช. อาจจะมีข้อมูลของหน่วยงานที่เกี่ยวข้อง ที่จะนำมาใช้ปรับปรุง 5 ตัวแปรนี้</t>
  </si>
  <si>
    <r>
      <t>2. วิธีการปรับปรุง ให้ผู้ใช้งานใส่ตัวเลขเฉพาะปี ค.ศ. ที่ต้องการจะเปลี่ยนเท่านั้น เนื่องจากแต่ละตัวแปรจะมีวิธีการคำนวณต่างกันไป 
2.1 เส้นค่าเฉลี่ยเคลื่อนที่ 3 ปี (3Year Moving Average)</t>
    </r>
    <r>
      <rPr>
        <sz val="16"/>
        <color theme="1"/>
        <rFont val="TH SarabunPSK"/>
        <family val="2"/>
      </rPr>
      <t xml:space="preserve"> ทำให้การเปลี่ยนแปลงของปีหนึ่ง ๆ จะส่งผลกับ 3 ปีถัดไปด้วย โดยใช้กับตัวแปร "อัตราดอกเบี้ยเงินกู้ (Lending interest rate)" </t>
    </r>
    <r>
      <rPr>
        <b/>
        <sz val="16"/>
        <color theme="1"/>
        <rFont val="TH SarabunPSK"/>
        <family val="2"/>
      </rPr>
      <t>(แถบสีม่วง)</t>
    </r>
    <r>
      <rPr>
        <sz val="16"/>
        <color theme="1"/>
        <rFont val="TH SarabunPSK"/>
        <family val="2"/>
      </rPr>
      <t xml:space="preserve"> ซึ่งสามารถค้นหาข้อมูลล่าสุดได้จากฐานข้อมูล CEIC (www.ceicdata.com)
</t>
    </r>
    <r>
      <rPr>
        <b/>
        <sz val="16"/>
        <color theme="1"/>
        <rFont val="TH SarabunPSK"/>
        <family val="2"/>
      </rPr>
      <t>2.2 ตัวเลขปีก่อนหน้าที่มีอัตราการเติบโต Real GDP</t>
    </r>
    <r>
      <rPr>
        <sz val="16"/>
        <color theme="1"/>
        <rFont val="TH SarabunPSK"/>
        <family val="2"/>
      </rPr>
      <t xml:space="preserve"> ทำให้เมื่อเปลี่ยนปีหนึ่ง ๆ จะส่งผลกับปีที่ตามมา โดยใช้กับตัวแปร "การขนส่งสินค้าทางรถไฟ (ล้านตัน-กม.) (Railways goods transported)" "ปริมาณการขนส่งสินค้าของท่าเรือคอนเทนเนอร์ (TEU: หน่วยเทียบเท่า 20 ฟุต) (Container port traffic)" "ปริมาณสินค้าการขนส่งทางถนน (Volume of road transportation)" และ "การขนส่งสินค้าทางอากาศ (ล้านตัน-กม.) (Air freight transport)" </t>
    </r>
    <r>
      <rPr>
        <b/>
        <sz val="16"/>
        <color theme="1"/>
        <rFont val="TH SarabunPSK"/>
        <family val="2"/>
      </rPr>
      <t>(แถบสีส้ม)</t>
    </r>
  </si>
  <si>
    <r>
      <t xml:space="preserve">คู่มือการนำเข้าข้อมูลสำหรับตัวแปรนำเข้า (Input Variables) ใช้สำหรับ Excel นี้
</t>
    </r>
    <r>
      <rPr>
        <sz val="16"/>
        <color theme="1"/>
        <rFont val="TH SarabunPSK"/>
        <family val="2"/>
      </rPr>
      <t>จุดประสงค์ของ Excel นี้ทำขึ้นมาเพื่อใช้ในการ update ข้อมูลสำหรับการสร้างกรณีฐาน (Baseline)
Excel นี้ ประกอบด้วย 6 sheets โดย (1) คู่มือ (2) Exchange (3) Assumption (4) Fuel (5) LPI-QUA (6) Rail-Road (7) Others และ (8) BAU Ann</t>
    </r>
  </si>
  <si>
    <r>
      <t xml:space="preserve">การดำเนินการปรับปรุงข้อมูลสำหรับกรณีฐาน ทำได้ดังต่อไปนี้
</t>
    </r>
    <r>
      <rPr>
        <sz val="16"/>
        <color theme="1"/>
        <rFont val="TH SarabunPSK"/>
        <family val="2"/>
      </rPr>
      <t xml:space="preserve">1. ผู้ใช้งานต้องเริ่มต้นจาก </t>
    </r>
    <r>
      <rPr>
        <b/>
        <sz val="16"/>
        <color theme="1"/>
        <rFont val="TH SarabunPSK"/>
        <family val="2"/>
      </rPr>
      <t>Sheet ที่ 2 ชื่อ "Exchange"</t>
    </r>
    <r>
      <rPr>
        <sz val="16"/>
        <color theme="1"/>
        <rFont val="TH SarabunPSK"/>
        <family val="2"/>
      </rPr>
      <t xml:space="preserve"> ซึ่งสำหรับปรับปรุงตัวแปร "อัตราแลกเปลี่ยน (Exchange rate)"
2. ผู้ใช้งานเข้าไปยัง </t>
    </r>
    <r>
      <rPr>
        <b/>
        <sz val="16"/>
        <color theme="1"/>
        <rFont val="TH SarabunPSK"/>
        <family val="2"/>
      </rPr>
      <t>Sheet ที่ 3 ชื่อ "Assumption"</t>
    </r>
    <r>
      <rPr>
        <sz val="16"/>
        <color theme="1"/>
        <rFont val="TH SarabunPSK"/>
        <family val="2"/>
      </rPr>
      <t xml:space="preserve"> ซึ่งสำหรับปรับปรุงตัวแปร 3 ตัวแปร ได้แก่ (1) "ดัชนีปริมาณการนำเข้า (Import volume index)" (2) "ดัชนีปริมาณการส่งออก (Export volume index)" และ (3) "ดัชนีราคาผู้บริโภค (Consumer price index)"
3. ผู้ใช้งานเข้าไปยัง </t>
    </r>
    <r>
      <rPr>
        <b/>
        <sz val="16"/>
        <color theme="1"/>
        <rFont val="TH SarabunPSK"/>
        <family val="2"/>
      </rPr>
      <t>Sheet ที่ 4 ชื่อ "Fuel"</t>
    </r>
    <r>
      <rPr>
        <sz val="16"/>
        <color theme="1"/>
        <rFont val="TH SarabunPSK"/>
        <family val="2"/>
      </rPr>
      <t xml:space="preserve"> ซึ่งเป็นสูตรคำนวณอัตราแลกเปลี่ยนสำหรับตัวแปร "ราคาน้ำมันดีเซลหน้าปั๊ม (Pump price for diesel fuel)"
4. ผู้ใช้งานเข้าไปยัง </t>
    </r>
    <r>
      <rPr>
        <b/>
        <sz val="16"/>
        <color theme="1"/>
        <rFont val="TH SarabunPSK"/>
        <family val="2"/>
      </rPr>
      <t>Sheet ที่ 5 ชื่อ "LPI-QUA"</t>
    </r>
    <r>
      <rPr>
        <sz val="16"/>
        <color theme="1"/>
        <rFont val="TH SarabunPSK"/>
        <family val="2"/>
      </rPr>
      <t xml:space="preserve"> เพื่อปรับปรุงดัชนีคะแนน LPI และดัชนีคุณภาพ WEF
5. ผู้ใช้งานเข้าไปยัง </t>
    </r>
    <r>
      <rPr>
        <b/>
        <sz val="16"/>
        <color theme="1"/>
        <rFont val="TH SarabunPSK"/>
        <family val="2"/>
      </rPr>
      <t>Sheet ที่ 6 ชื่อ "Rail-Road</t>
    </r>
    <r>
      <rPr>
        <sz val="16"/>
        <color theme="1"/>
        <rFont val="TH SarabunPSK"/>
        <family val="2"/>
      </rPr>
      <t xml:space="preserve">" เพื่อปรับปรุงตัวแปร 2 ตัวแปร ได้แก่ (1) "ระยะทางถนน (Road network length)" และ (2) "เส้นทางรถไฟทั้งหมด (กม.) (Rail lines)" ด้วยข้อมูลล่าสุด
6. ผู้ใช้งานเข้าไปยัง </t>
    </r>
    <r>
      <rPr>
        <b/>
        <sz val="16"/>
        <color theme="1"/>
        <rFont val="TH SarabunPSK"/>
        <family val="2"/>
      </rPr>
      <t>Sheet ที่ 7 ชื่อ "Others"</t>
    </r>
    <r>
      <rPr>
        <sz val="16"/>
        <color theme="1"/>
        <rFont val="TH SarabunPSK"/>
        <family val="2"/>
      </rPr>
      <t xml:space="preserve"> เพื่อปรับปรุงตัวเลขรายปีของ 5 ตัวแปร ได้แก่ (1) "อัตราดอกเบี้ยเงินกู้ (Lending interest rate)" (2) "การขนส่งสินค้าทางรถไฟ (ล้านตัน-กม.) (Railways goods transported)" (3) "ปริมาณการขนส่งสินค้าของท่าเรือคอนเทนเนอร์ (TEU: หน่วยเทียบเท่า 20 ฟุต) (Container port traffic)" (4) "ปริมาณสินค้าการขนส่งทางถนน (Volume of road transportation)" และ (5) "การขนส่งสินค้าทางอากาศ (ล้านตัน-กม.) (Air freight transport)" โดยใช้ข้อมูลที่ สศช. อาจจะหามาได้จากหน่วยงานที่เกี่ยวข้อง</t>
    </r>
    <r>
      <rPr>
        <b/>
        <sz val="16"/>
        <color theme="1"/>
        <rFont val="TH SarabunPSK"/>
        <family val="2"/>
      </rPr>
      <t xml:space="preserve">
</t>
    </r>
    <r>
      <rPr>
        <sz val="16"/>
        <color theme="1"/>
        <rFont val="TH SarabunPSK"/>
        <family val="2"/>
      </rPr>
      <t xml:space="preserve">7. ผู้ใช้งานเข้าไปยัง </t>
    </r>
    <r>
      <rPr>
        <b/>
        <sz val="16"/>
        <color theme="1"/>
        <rFont val="TH SarabunPSK"/>
        <family val="2"/>
      </rPr>
      <t>Sheet ที่ 6 ชื่อ "BAU Ann"</t>
    </r>
    <r>
      <rPr>
        <sz val="16"/>
        <color theme="1"/>
        <rFont val="TH SarabunPSK"/>
        <family val="2"/>
      </rPr>
      <t xml:space="preserve"> เพื่อสั่ง Export file ไปใช้ต่อกับระบบ ANN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</si>
</sst>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00"/>
    <numFmt numFmtId="166" formatCode="0.0000000"/>
    <numFmt numFmtId="167" formatCode="0.000000000"/>
    <numFmt numFmtId="168" formatCode="0.0000000000"/>
    <numFmt numFmtId="169" formatCode="0.00000000000"/>
    <numFmt numFmtId="170" formatCode="0.000000000000"/>
    <numFmt numFmtId="171" formatCode="0.0000000000000"/>
    <numFmt numFmtId="172" formatCode="0.00000000000000"/>
  </numFmts>
  <fonts count="10" x14ac:knownFonts="1">
    <font>
      <sz val="11"/>
      <color theme="1"/>
      <name val="Aptos Narrow"/>
      <family val="2"/>
      <charset val="222"/>
      <scheme val="minor"/>
    </font>
    <font>
      <sz val="11"/>
      <color theme="1"/>
      <name val="TH SarabunPSK"/>
      <family val="2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b/>
      <sz val="11"/>
      <color theme="1"/>
      <name val="TH SarabunPSK"/>
      <family val="2"/>
    </font>
    <font>
      <sz val="14"/>
      <color theme="1"/>
      <name val="TH SarabunPSK"/>
      <family val="2"/>
    </font>
    <font>
      <sz val="16"/>
      <color theme="1"/>
      <name val="TH SarabunPSK"/>
      <family val="2"/>
    </font>
    <font>
      <b/>
      <sz val="14"/>
      <color rgb="FF000000"/>
      <name val="TH SarabunPSK"/>
      <family val="2"/>
    </font>
    <font>
      <sz val="14"/>
      <color rgb="FF000000"/>
      <name val="TH SarabunPSK"/>
      <family val="2"/>
    </font>
    <font>
      <b/>
      <sz val="16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D3D3D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1" fontId="0" fillId="0" borderId="0" xfId="0" applyNumberFormat="1"/>
    <xf numFmtId="0" fontId="0" fillId="3" borderId="0" xfId="0" applyFill="1"/>
    <xf numFmtId="0" fontId="1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3" borderId="0" xfId="0" applyFill="1" applyAlignment="1">
      <alignment vertical="top" wrapText="1"/>
    </xf>
    <xf numFmtId="0" fontId="1" fillId="5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4" fontId="5" fillId="2" borderId="0" xfId="0" applyNumberFormat="1" applyFont="1" applyFill="1"/>
    <xf numFmtId="0" fontId="5" fillId="2" borderId="0" xfId="0" applyFont="1" applyFill="1"/>
    <xf numFmtId="0" fontId="6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0" xfId="0" quotePrefix="1" applyFont="1"/>
    <xf numFmtId="0" fontId="5" fillId="0" borderId="1" xfId="0" applyFont="1" applyBorder="1"/>
    <xf numFmtId="0" fontId="7" fillId="0" borderId="2" xfId="0" applyFont="1" applyBorder="1" applyAlignment="1">
      <alignment wrapText="1"/>
    </xf>
    <xf numFmtId="0" fontId="8" fillId="0" borderId="3" xfId="0" applyFont="1" applyBorder="1"/>
    <xf numFmtId="0" fontId="5" fillId="3" borderId="0" xfId="0" applyFont="1" applyFill="1"/>
    <xf numFmtId="11" fontId="5" fillId="0" borderId="0" xfId="0" applyNumberFormat="1" applyFont="1"/>
    <xf numFmtId="3" fontId="5" fillId="0" borderId="0" xfId="0" applyNumberFormat="1" applyFont="1"/>
    <xf numFmtId="0" fontId="5" fillId="4" borderId="0" xfId="0" applyFont="1" applyFill="1"/>
    <xf numFmtId="0" fontId="5" fillId="6" borderId="0" xfId="0" applyFont="1" applyFill="1"/>
    <xf numFmtId="0" fontId="5" fillId="6" borderId="0" xfId="0" applyFont="1" applyFill="1" applyAlignment="1">
      <alignment horizontal="center" vertical="top" wrapText="1"/>
    </xf>
    <xf numFmtId="2" fontId="5" fillId="0" borderId="0" xfId="0" applyNumberFormat="1" applyFont="1"/>
    <xf numFmtId="165" fontId="5" fillId="0" borderId="0" xfId="0" applyNumberFormat="1" applyFont="1"/>
    <xf numFmtId="165" fontId="5" fillId="2" borderId="0" xfId="0" applyNumberFormat="1" applyFont="1" applyFill="1"/>
    <xf numFmtId="2" fontId="5" fillId="2" borderId="0" xfId="0" applyNumberFormat="1" applyFont="1" applyFill="1"/>
    <xf numFmtId="0" fontId="9" fillId="0" borderId="0" xfId="0" applyFont="1" applyAlignment="1">
      <alignment vertical="top"/>
    </xf>
    <xf numFmtId="0" fontId="5" fillId="0" borderId="0" xfId="0" applyFont="1" applyAlignment="1">
      <alignment horizontal="center" vertical="center" wrapText="1"/>
    </xf>
    <xf numFmtId="2" fontId="5" fillId="3" borderId="0" xfId="0" applyNumberFormat="1" applyFont="1" applyFill="1"/>
    <xf numFmtId="0" fontId="5" fillId="7" borderId="0" xfId="0" applyFont="1" applyFill="1"/>
    <xf numFmtId="3" fontId="5" fillId="7" borderId="0" xfId="0" applyNumberFormat="1" applyFont="1" applyFill="1"/>
    <xf numFmtId="0" fontId="9" fillId="0" borderId="0" xfId="0" applyFont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</xdr:row>
      <xdr:rowOff>91440</xdr:rowOff>
    </xdr:from>
    <xdr:to>
      <xdr:col>9</xdr:col>
      <xdr:colOff>557161</xdr:colOff>
      <xdr:row>22</xdr:row>
      <xdr:rowOff>20185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71FD81-AF18-4047-92F4-A09EF80D0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203960"/>
          <a:ext cx="6325501" cy="3974965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297180</xdr:colOff>
      <xdr:row>23</xdr:row>
      <xdr:rowOff>103602</xdr:rowOff>
    </xdr:from>
    <xdr:to>
      <xdr:col>9</xdr:col>
      <xdr:colOff>579656</xdr:colOff>
      <xdr:row>42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7ECFB7-9F25-9CAD-D778-9D6710F65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0" y="5475702"/>
          <a:ext cx="6317516" cy="4079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396240</xdr:colOff>
      <xdr:row>3</xdr:row>
      <xdr:rowOff>129540</xdr:rowOff>
    </xdr:from>
    <xdr:to>
      <xdr:col>10</xdr:col>
      <xdr:colOff>16141</xdr:colOff>
      <xdr:row>22</xdr:row>
      <xdr:rowOff>50665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AC9235-3CD8-4663-9E1C-A37B84805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" y="1158240"/>
          <a:ext cx="6325501" cy="3974965"/>
        </a:xfrm>
        <a:prstGeom prst="rect">
          <a:avLst/>
        </a:prstGeom>
      </xdr:spPr>
    </xdr:pic>
    <xdr:clientData/>
  </xdr:twoCellAnchor>
  <xdr:twoCellAnchor editAs="oneCell">
    <xdr:from>
      <xdr:col>0</xdr:col>
      <xdr:colOff>403064</xdr:colOff>
      <xdr:row>23</xdr:row>
      <xdr:rowOff>53340</xdr:rowOff>
    </xdr:from>
    <xdr:to>
      <xdr:col>10</xdr:col>
      <xdr:colOff>176121</xdr:colOff>
      <xdr:row>43</xdr:row>
      <xdr:rowOff>48796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C6F18A-DC46-B5FC-7CC7-F0D325030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064" y="5349240"/>
          <a:ext cx="6478657" cy="42626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thipong Julagasigorn" id="{113C1092-05F6-4E69-AD00-DC2D93D2A5BD}" userId="S::puthipong@m.swu.ac.th::204d86f9-a651-4172-ba7c-6ccd26491e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9" dT="2024-06-06T08:28:56.78" personId="{113C1092-05F6-4E69-AD00-DC2D93D2A5BD}" id="{85565F5C-AF54-4C20-AEC4-CCE262D51AF4}">
    <text>ceic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2150-1384-4F97-8513-AE07FB39AC9C}">
  <dimension ref="A1:T22"/>
  <sheetViews>
    <sheetView zoomScaleNormal="100" workbookViewId="0">
      <selection activeCell="O5" sqref="O5"/>
    </sheetView>
  </sheetViews>
  <sheetFormatPr defaultColWidth="8.75" defaultRowHeight="24" x14ac:dyDescent="0.8"/>
  <cols>
    <col min="1" max="1" width="8.75" style="27" customWidth="1"/>
    <col min="2" max="16384" width="8.75" style="27"/>
  </cols>
  <sheetData>
    <row r="1" spans="1:20" ht="27" customHeight="1" x14ac:dyDescent="0.8">
      <c r="A1" s="51" t="s">
        <v>87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  <c r="M1" s="48"/>
      <c r="N1" s="48"/>
      <c r="O1" s="48"/>
      <c r="P1" s="48"/>
      <c r="Q1" s="48"/>
      <c r="R1" s="48"/>
      <c r="S1" s="48"/>
      <c r="T1" s="48"/>
    </row>
    <row r="2" spans="1:20" ht="27" customHeight="1" x14ac:dyDescent="0.8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6"/>
      <c r="M2" s="48"/>
      <c r="N2" s="48"/>
      <c r="O2" s="48"/>
      <c r="P2" s="48"/>
      <c r="Q2" s="48"/>
      <c r="R2" s="48"/>
      <c r="S2" s="48"/>
      <c r="T2" s="48"/>
    </row>
    <row r="3" spans="1:20" x14ac:dyDescent="0.8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  <c r="M3" s="48"/>
      <c r="N3" s="48"/>
      <c r="O3" s="48"/>
      <c r="P3" s="48"/>
      <c r="Q3" s="48"/>
      <c r="R3" s="48"/>
      <c r="S3" s="48"/>
      <c r="T3" s="48"/>
    </row>
    <row r="4" spans="1:20" x14ac:dyDescent="0.8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9"/>
      <c r="M4" s="48"/>
      <c r="N4" s="48"/>
      <c r="O4" s="48"/>
      <c r="P4" s="48"/>
      <c r="Q4" s="48"/>
      <c r="R4" s="48"/>
      <c r="S4" s="48"/>
      <c r="T4" s="48"/>
    </row>
    <row r="5" spans="1:20" x14ac:dyDescent="0.8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48"/>
      <c r="N5" s="48"/>
      <c r="O5" s="48"/>
      <c r="P5" s="48"/>
      <c r="Q5" s="48"/>
      <c r="R5" s="48"/>
      <c r="S5" s="48"/>
      <c r="T5" s="48"/>
    </row>
    <row r="6" spans="1:20" ht="27" customHeight="1" x14ac:dyDescent="0.8">
      <c r="A6" s="51" t="s">
        <v>88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3"/>
      <c r="M6" s="48"/>
      <c r="N6" s="48"/>
      <c r="O6" s="48"/>
      <c r="P6" s="48"/>
      <c r="Q6" s="48"/>
      <c r="R6" s="48"/>
      <c r="S6" s="48"/>
      <c r="T6" s="48"/>
    </row>
    <row r="7" spans="1:20" x14ac:dyDescent="0.8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  <c r="M7" s="48"/>
      <c r="N7" s="48"/>
      <c r="O7" s="48"/>
      <c r="P7" s="48"/>
      <c r="Q7" s="48"/>
      <c r="R7" s="48"/>
      <c r="S7" s="48"/>
      <c r="T7" s="48"/>
    </row>
    <row r="8" spans="1:20" x14ac:dyDescent="0.8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6"/>
      <c r="M8" s="48"/>
      <c r="N8" s="48"/>
      <c r="O8" s="48"/>
      <c r="P8" s="48"/>
      <c r="Q8" s="48"/>
      <c r="R8" s="48"/>
      <c r="S8" s="48"/>
      <c r="T8" s="48"/>
    </row>
    <row r="9" spans="1:20" x14ac:dyDescent="0.8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6"/>
      <c r="M9" s="48"/>
      <c r="N9" s="48"/>
      <c r="O9" s="48"/>
      <c r="P9" s="48"/>
      <c r="Q9" s="48"/>
      <c r="R9" s="48"/>
      <c r="S9" s="48"/>
      <c r="T9" s="48"/>
    </row>
    <row r="10" spans="1:20" x14ac:dyDescent="0.8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6"/>
      <c r="M10" s="48"/>
      <c r="N10" s="48"/>
      <c r="O10" s="48"/>
      <c r="P10" s="48"/>
      <c r="Q10" s="48"/>
      <c r="R10" s="48"/>
      <c r="S10" s="48"/>
      <c r="T10" s="48"/>
    </row>
    <row r="11" spans="1:20" x14ac:dyDescent="0.8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6"/>
      <c r="M11" s="48"/>
      <c r="N11" s="48"/>
      <c r="O11" s="48"/>
      <c r="P11" s="48"/>
      <c r="Q11" s="48"/>
      <c r="R11" s="48"/>
      <c r="S11" s="48"/>
      <c r="T11" s="48"/>
    </row>
    <row r="12" spans="1:20" x14ac:dyDescent="0.8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  <c r="M12" s="48"/>
      <c r="N12" s="48"/>
      <c r="O12" s="48"/>
      <c r="P12" s="48"/>
      <c r="Q12" s="48"/>
      <c r="R12" s="48"/>
      <c r="S12" s="48"/>
      <c r="T12" s="48"/>
    </row>
    <row r="13" spans="1:20" x14ac:dyDescent="0.8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6"/>
      <c r="M13" s="48"/>
      <c r="N13" s="48"/>
      <c r="O13" s="48"/>
      <c r="P13" s="48"/>
      <c r="Q13" s="48"/>
      <c r="R13" s="48"/>
      <c r="S13" s="48"/>
      <c r="T13" s="48"/>
    </row>
    <row r="14" spans="1:20" x14ac:dyDescent="0.8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  <c r="M14" s="48"/>
      <c r="N14" s="48"/>
      <c r="O14" s="48"/>
      <c r="P14" s="48"/>
      <c r="Q14" s="48"/>
      <c r="R14" s="48"/>
      <c r="S14" s="48"/>
      <c r="T14" s="48"/>
    </row>
    <row r="15" spans="1:20" x14ac:dyDescent="0.8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6"/>
      <c r="M15" s="48"/>
      <c r="N15" s="48"/>
      <c r="O15" s="48"/>
      <c r="P15" s="48"/>
      <c r="Q15" s="48"/>
      <c r="R15" s="48"/>
      <c r="S15" s="48"/>
      <c r="T15" s="48"/>
    </row>
    <row r="16" spans="1:20" x14ac:dyDescent="0.8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6"/>
      <c r="M16" s="48"/>
      <c r="N16" s="48"/>
      <c r="O16" s="48"/>
      <c r="P16" s="48"/>
      <c r="Q16" s="48"/>
      <c r="R16" s="48"/>
      <c r="S16" s="48"/>
      <c r="T16" s="48"/>
    </row>
    <row r="17" spans="1:20" x14ac:dyDescent="0.8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6"/>
      <c r="M17" s="48"/>
      <c r="N17" s="48"/>
      <c r="O17" s="48"/>
      <c r="P17" s="48"/>
      <c r="Q17" s="48"/>
      <c r="R17" s="48"/>
      <c r="S17" s="48"/>
      <c r="T17" s="48"/>
    </row>
    <row r="18" spans="1:20" x14ac:dyDescent="0.8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6"/>
      <c r="M18" s="48"/>
      <c r="N18" s="48"/>
      <c r="O18" s="48"/>
      <c r="P18" s="48"/>
      <c r="Q18" s="48"/>
      <c r="R18" s="48"/>
      <c r="S18" s="48"/>
      <c r="T18" s="48"/>
    </row>
    <row r="19" spans="1:20" x14ac:dyDescent="0.8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6"/>
      <c r="M19" s="48"/>
      <c r="N19" s="48"/>
      <c r="O19" s="48"/>
      <c r="P19" s="48"/>
      <c r="Q19" s="48"/>
      <c r="R19" s="48"/>
      <c r="S19" s="48"/>
      <c r="T19" s="48"/>
    </row>
    <row r="20" spans="1:20" x14ac:dyDescent="0.8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9"/>
      <c r="M20" s="48"/>
      <c r="N20" s="48"/>
      <c r="O20" s="48"/>
      <c r="P20" s="48"/>
      <c r="Q20" s="48"/>
      <c r="R20" s="48"/>
      <c r="S20" s="48"/>
      <c r="T20" s="48"/>
    </row>
    <row r="21" spans="1:20" x14ac:dyDescent="0.8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</row>
    <row r="22" spans="1:20" x14ac:dyDescent="0.8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</row>
  </sheetData>
  <mergeCells count="2">
    <mergeCell ref="A1:L4"/>
    <mergeCell ref="A6:L2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21E8-DDDA-4BBA-B41D-0ACB793CC2D7}">
  <dimension ref="A1:S52"/>
  <sheetViews>
    <sheetView zoomScaleNormal="100" workbookViewId="0">
      <selection activeCell="A3" sqref="A3:K3"/>
    </sheetView>
  </sheetViews>
  <sheetFormatPr defaultColWidth="8.75" defaultRowHeight="16.5" x14ac:dyDescent="0.55000000000000004"/>
  <cols>
    <col min="1" max="1" width="8.75" style="3" customWidth="1"/>
    <col min="2" max="10" width="8.75" style="3"/>
    <col min="11" max="12" width="3.5" style="3" customWidth="1"/>
    <col min="13" max="13" width="3.33203125" style="3" customWidth="1"/>
    <col min="14" max="14" width="8.75" style="3"/>
    <col min="15" max="16" width="19.9140625" style="3" customWidth="1"/>
    <col min="17" max="17" width="14.5" style="3" customWidth="1"/>
    <col min="18" max="18" width="3.08203125" style="3" customWidth="1"/>
    <col min="19" max="19" width="8.75" style="3"/>
    <col min="20" max="20" width="8.75" style="3" customWidth="1"/>
    <col min="21" max="16384" width="8.75" style="3"/>
  </cols>
  <sheetData>
    <row r="1" spans="1:19" ht="27" customHeight="1" x14ac:dyDescent="0.55000000000000004">
      <c r="A1" s="55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6"/>
    </row>
    <row r="2" spans="1:19" ht="27" x14ac:dyDescent="0.55000000000000004">
      <c r="A2" s="61" t="s">
        <v>71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4"/>
      <c r="M2" s="19"/>
      <c r="N2" s="19"/>
      <c r="O2" s="19"/>
      <c r="P2" s="19"/>
      <c r="Q2" s="19"/>
      <c r="R2" s="19"/>
    </row>
    <row r="3" spans="1:19" ht="42" x14ac:dyDescent="0.7">
      <c r="A3" s="61" t="s">
        <v>72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4"/>
      <c r="M3" s="19"/>
      <c r="N3" s="21"/>
      <c r="O3" s="22" t="s">
        <v>53</v>
      </c>
      <c r="P3" s="22" t="s">
        <v>53</v>
      </c>
      <c r="Q3" s="21"/>
      <c r="R3" s="19"/>
    </row>
    <row r="4" spans="1:19" ht="16.899999999999999" customHeight="1" x14ac:dyDescent="0.7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M4" s="19"/>
      <c r="N4" s="23" t="s">
        <v>44</v>
      </c>
      <c r="O4" s="23" t="s">
        <v>54</v>
      </c>
      <c r="P4" s="23" t="s">
        <v>55</v>
      </c>
      <c r="Q4" s="21"/>
      <c r="R4" s="19"/>
    </row>
    <row r="5" spans="1:19" ht="16.899999999999999" customHeight="1" x14ac:dyDescent="0.7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M5" s="19"/>
      <c r="N5" s="23" t="s">
        <v>45</v>
      </c>
      <c r="O5" s="23" t="s">
        <v>56</v>
      </c>
      <c r="P5" s="23" t="s">
        <v>56</v>
      </c>
      <c r="Q5" s="23" t="s">
        <v>74</v>
      </c>
      <c r="R5" s="19"/>
    </row>
    <row r="6" spans="1:19" ht="16.149999999999999" customHeight="1" x14ac:dyDescent="0.7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M6" s="19"/>
      <c r="N6" s="21" t="s">
        <v>46</v>
      </c>
      <c r="O6" s="24" t="s">
        <v>57</v>
      </c>
      <c r="P6" s="24" t="s">
        <v>58</v>
      </c>
      <c r="Q6" s="21"/>
      <c r="R6" s="19"/>
    </row>
    <row r="7" spans="1:19" ht="16.899999999999999" customHeight="1" x14ac:dyDescent="0.7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M7" s="19"/>
      <c r="N7" s="21">
        <v>2007</v>
      </c>
      <c r="O7" s="25">
        <v>9076.3009999999995</v>
      </c>
      <c r="P7" s="26">
        <v>262.94299999999998</v>
      </c>
      <c r="Q7" s="21">
        <f>O7/P7</f>
        <v>34.5181313060245</v>
      </c>
      <c r="R7" s="19"/>
    </row>
    <row r="8" spans="1:19" ht="16.899999999999999" customHeight="1" x14ac:dyDescent="0.7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M8" s="19"/>
      <c r="N8" s="21">
        <v>2008</v>
      </c>
      <c r="O8" s="25">
        <v>9706.9290000000001</v>
      </c>
      <c r="P8" s="26">
        <v>291.38299999999998</v>
      </c>
      <c r="Q8" s="21">
        <f t="shared" ref="Q8:Q28" si="0">O8/P8</f>
        <v>33.31329899136189</v>
      </c>
      <c r="R8" s="19"/>
    </row>
    <row r="9" spans="1:19" ht="16.899999999999999" customHeight="1" x14ac:dyDescent="0.7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M9" s="19"/>
      <c r="N9" s="21">
        <v>2009</v>
      </c>
      <c r="O9" s="25">
        <v>9658.6669999999995</v>
      </c>
      <c r="P9" s="26">
        <v>281.71100000000001</v>
      </c>
      <c r="Q9" s="21">
        <f t="shared" si="0"/>
        <v>34.285728991768153</v>
      </c>
      <c r="R9" s="19"/>
      <c r="S9" s="20"/>
    </row>
    <row r="10" spans="1:19" ht="16.899999999999999" customHeight="1" x14ac:dyDescent="0.7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M10" s="19"/>
      <c r="N10" s="21">
        <v>2010</v>
      </c>
      <c r="O10" s="25">
        <v>10808.145</v>
      </c>
      <c r="P10" s="26">
        <v>341.10500000000002</v>
      </c>
      <c r="Q10" s="21">
        <f t="shared" si="0"/>
        <v>31.685683294000381</v>
      </c>
      <c r="R10" s="19"/>
    </row>
    <row r="11" spans="1:19" ht="16.899999999999999" customHeight="1" x14ac:dyDescent="0.7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M11" s="19"/>
      <c r="N11" s="21">
        <v>2011</v>
      </c>
      <c r="O11" s="25">
        <v>11306.906000000001</v>
      </c>
      <c r="P11" s="26">
        <v>370.81900000000002</v>
      </c>
      <c r="Q11" s="21">
        <f t="shared" si="0"/>
        <v>30.491711589751336</v>
      </c>
      <c r="R11" s="19"/>
    </row>
    <row r="12" spans="1:19" ht="16.899999999999999" customHeight="1" x14ac:dyDescent="0.7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M12" s="19"/>
      <c r="N12" s="21">
        <v>2012</v>
      </c>
      <c r="O12" s="25">
        <v>12357.342000000001</v>
      </c>
      <c r="P12" s="26">
        <v>397.55799999999999</v>
      </c>
      <c r="Q12" s="21">
        <f t="shared" si="0"/>
        <v>31.083117431921885</v>
      </c>
      <c r="R12" s="19"/>
    </row>
    <row r="13" spans="1:19" ht="16.899999999999999" customHeight="1" x14ac:dyDescent="0.7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M13" s="19"/>
      <c r="N13" s="21">
        <v>2013</v>
      </c>
      <c r="O13" s="25">
        <v>12915.157999999999</v>
      </c>
      <c r="P13" s="26">
        <v>420.334</v>
      </c>
      <c r="Q13" s="21">
        <f t="shared" si="0"/>
        <v>30.72594175108366</v>
      </c>
      <c r="R13" s="19"/>
    </row>
    <row r="14" spans="1:19" ht="16.899999999999999" customHeight="1" x14ac:dyDescent="0.7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M14" s="19"/>
      <c r="N14" s="21">
        <v>2014</v>
      </c>
      <c r="O14" s="25">
        <v>13230.304</v>
      </c>
      <c r="P14" s="26">
        <v>407.339</v>
      </c>
      <c r="Q14" s="21">
        <f t="shared" si="0"/>
        <v>32.479836205224643</v>
      </c>
      <c r="R14" s="19"/>
    </row>
    <row r="15" spans="1:19" ht="16.899999999999999" customHeight="1" x14ac:dyDescent="0.7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M15" s="19"/>
      <c r="N15" s="21">
        <v>2015</v>
      </c>
      <c r="O15" s="25">
        <v>13743.48</v>
      </c>
      <c r="P15" s="26">
        <v>401.29599999999999</v>
      </c>
      <c r="Q15" s="21">
        <f t="shared" si="0"/>
        <v>34.247737331047404</v>
      </c>
      <c r="R15" s="19"/>
    </row>
    <row r="16" spans="1:19" ht="16.899999999999999" customHeight="1" x14ac:dyDescent="0.7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M16" s="19"/>
      <c r="N16" s="21">
        <v>2016</v>
      </c>
      <c r="O16" s="25">
        <v>14590.337</v>
      </c>
      <c r="P16" s="26">
        <v>413.36599999999999</v>
      </c>
      <c r="Q16" s="21">
        <f t="shared" si="0"/>
        <v>35.296412864144607</v>
      </c>
      <c r="R16" s="19"/>
    </row>
    <row r="17" spans="1:18" ht="16.899999999999999" customHeight="1" x14ac:dyDescent="0.7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M17" s="19"/>
      <c r="N17" s="21">
        <v>2017</v>
      </c>
      <c r="O17" s="25">
        <v>15488.664000000001</v>
      </c>
      <c r="P17" s="26">
        <v>456.35700000000003</v>
      </c>
      <c r="Q17" s="21">
        <f t="shared" si="0"/>
        <v>33.939797132508104</v>
      </c>
      <c r="R17" s="19"/>
    </row>
    <row r="18" spans="1:18" ht="16.899999999999999" customHeight="1" x14ac:dyDescent="0.7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M18" s="19"/>
      <c r="N18" s="21">
        <v>2018</v>
      </c>
      <c r="O18" s="25">
        <v>16373.343000000001</v>
      </c>
      <c r="P18" s="26">
        <v>506.75400000000002</v>
      </c>
      <c r="Q18" s="21">
        <f t="shared" si="0"/>
        <v>32.310239287701727</v>
      </c>
      <c r="R18" s="19"/>
    </row>
    <row r="19" spans="1:18" ht="16.899999999999999" customHeight="1" x14ac:dyDescent="0.7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M19" s="19"/>
      <c r="N19" s="21">
        <v>2019</v>
      </c>
      <c r="O19" s="25">
        <v>16889.173999999999</v>
      </c>
      <c r="P19" s="26">
        <v>543.97699999999998</v>
      </c>
      <c r="Q19" s="21">
        <f t="shared" si="0"/>
        <v>31.047588409068766</v>
      </c>
      <c r="R19" s="19"/>
    </row>
    <row r="20" spans="1:18" ht="16.899999999999999" customHeight="1" x14ac:dyDescent="0.7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M20" s="19"/>
      <c r="N20" s="21">
        <v>2020</v>
      </c>
      <c r="O20" s="25">
        <v>15661.146000000001</v>
      </c>
      <c r="P20" s="26">
        <v>500.45699999999999</v>
      </c>
      <c r="Q20" s="21">
        <f t="shared" si="0"/>
        <v>31.293689567735093</v>
      </c>
      <c r="R20" s="19"/>
    </row>
    <row r="21" spans="1:18" ht="16.899999999999999" customHeight="1" x14ac:dyDescent="0.7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M21" s="19"/>
      <c r="N21" s="21">
        <v>2021</v>
      </c>
      <c r="O21" s="25">
        <v>16166.597</v>
      </c>
      <c r="P21" s="26">
        <v>505.56799999999998</v>
      </c>
      <c r="Q21" s="21">
        <f t="shared" si="0"/>
        <v>31.977097047281475</v>
      </c>
      <c r="R21" s="19"/>
    </row>
    <row r="22" spans="1:18" ht="16.899999999999999" customHeight="1" x14ac:dyDescent="0.7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M22" s="19"/>
      <c r="N22" s="21">
        <v>2022</v>
      </c>
      <c r="O22" s="25">
        <v>17370.236000000001</v>
      </c>
      <c r="P22" s="26">
        <v>495.42399999999998</v>
      </c>
      <c r="Q22" s="21">
        <f t="shared" si="0"/>
        <v>35.061353507298804</v>
      </c>
      <c r="R22" s="19"/>
    </row>
    <row r="23" spans="1:18" ht="21" x14ac:dyDescent="0.7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M23" s="19"/>
      <c r="N23" s="21">
        <v>2023</v>
      </c>
      <c r="O23" s="25">
        <v>17604.199000000001</v>
      </c>
      <c r="P23" s="26">
        <v>512.19299999999998</v>
      </c>
      <c r="Q23" s="21">
        <f t="shared" si="0"/>
        <v>34.370245200539642</v>
      </c>
      <c r="R23" s="19"/>
    </row>
    <row r="24" spans="1:18" ht="21" x14ac:dyDescent="0.7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M24" s="19"/>
      <c r="N24" s="21">
        <v>2024</v>
      </c>
      <c r="O24" s="25">
        <v>18457.316999999999</v>
      </c>
      <c r="P24" s="26">
        <v>543.24800000000005</v>
      </c>
      <c r="Q24" s="21">
        <f t="shared" si="0"/>
        <v>33.975858171590133</v>
      </c>
      <c r="R24" s="19"/>
    </row>
    <row r="25" spans="1:18" ht="16.899999999999999" customHeight="1" x14ac:dyDescent="0.7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M25" s="19"/>
      <c r="N25" s="21">
        <v>2025</v>
      </c>
      <c r="O25" s="25">
        <v>19525.011999999999</v>
      </c>
      <c r="P25" s="26">
        <v>579.69000000000005</v>
      </c>
      <c r="Q25" s="21">
        <f t="shared" si="0"/>
        <v>33.681816143110964</v>
      </c>
      <c r="R25" s="19"/>
    </row>
    <row r="26" spans="1:18" ht="16.899999999999999" customHeight="1" x14ac:dyDescent="0.7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M26" s="19"/>
      <c r="N26" s="21">
        <v>2026</v>
      </c>
      <c r="O26" s="25">
        <v>20586.428</v>
      </c>
      <c r="P26" s="26">
        <v>613.5</v>
      </c>
      <c r="Q26" s="21">
        <f t="shared" si="0"/>
        <v>33.555709861450694</v>
      </c>
      <c r="R26" s="19"/>
    </row>
    <row r="27" spans="1:18" ht="16.899999999999999" customHeight="1" x14ac:dyDescent="0.7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M27" s="19"/>
      <c r="N27" s="21">
        <v>2027</v>
      </c>
      <c r="O27" s="25">
        <v>21669.978999999999</v>
      </c>
      <c r="P27" s="26">
        <v>646.63499999999999</v>
      </c>
      <c r="Q27" s="21">
        <f t="shared" si="0"/>
        <v>33.511917851647375</v>
      </c>
      <c r="R27" s="19"/>
    </row>
    <row r="28" spans="1:18" ht="16.899999999999999" customHeight="1" x14ac:dyDescent="0.7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M28" s="19"/>
      <c r="N28" s="21">
        <v>2028</v>
      </c>
      <c r="O28" s="25">
        <v>22856.377</v>
      </c>
      <c r="P28" s="26">
        <v>682.68100000000004</v>
      </c>
      <c r="Q28" s="21">
        <f t="shared" si="0"/>
        <v>33.480318040197396</v>
      </c>
      <c r="R28" s="19"/>
    </row>
    <row r="29" spans="1:18" ht="16.899999999999999" customHeight="1" x14ac:dyDescent="0.7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M29" s="19"/>
      <c r="N29" s="21"/>
      <c r="O29" s="21"/>
      <c r="P29" s="21"/>
      <c r="Q29" s="21"/>
      <c r="R29" s="19"/>
    </row>
    <row r="30" spans="1:18" ht="16.899999999999999" customHeight="1" x14ac:dyDescent="0.55000000000000004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M30" s="19"/>
      <c r="N30" s="19"/>
      <c r="O30" s="19"/>
      <c r="P30" s="19"/>
      <c r="Q30" s="19"/>
      <c r="R30" s="19"/>
    </row>
    <row r="31" spans="1:18" ht="16.899999999999999" customHeight="1" x14ac:dyDescent="0.55000000000000004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</row>
    <row r="32" spans="1:18" ht="16.899999999999999" customHeight="1" x14ac:dyDescent="0.55000000000000004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</row>
    <row r="33" spans="1:11" ht="16.899999999999999" customHeight="1" x14ac:dyDescent="0.55000000000000004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</row>
    <row r="34" spans="1:11" ht="16.899999999999999" customHeight="1" x14ac:dyDescent="0.55000000000000004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</row>
    <row r="35" spans="1:11" ht="16.899999999999999" customHeight="1" x14ac:dyDescent="0.55000000000000004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</row>
    <row r="36" spans="1:11" ht="16.899999999999999" customHeight="1" x14ac:dyDescent="0.55000000000000004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</row>
    <row r="37" spans="1:11" ht="16.899999999999999" customHeight="1" x14ac:dyDescent="0.55000000000000004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</row>
    <row r="38" spans="1:11" ht="16.899999999999999" customHeight="1" x14ac:dyDescent="0.55000000000000004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</row>
    <row r="39" spans="1:11" ht="16.899999999999999" customHeight="1" x14ac:dyDescent="0.55000000000000004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</row>
    <row r="40" spans="1:11" ht="16.899999999999999" customHeight="1" x14ac:dyDescent="0.55000000000000004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</row>
    <row r="41" spans="1:11" ht="16.899999999999999" customHeight="1" x14ac:dyDescent="0.55000000000000004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</row>
    <row r="42" spans="1:11" ht="16.899999999999999" customHeight="1" x14ac:dyDescent="0.55000000000000004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</row>
    <row r="43" spans="1:11" ht="16.899999999999999" customHeight="1" x14ac:dyDescent="0.55000000000000004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</row>
    <row r="44" spans="1:11" ht="16.899999999999999" customHeight="1" x14ac:dyDescent="0.55000000000000004">
      <c r="A44" s="55" t="s">
        <v>73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</row>
    <row r="45" spans="1:11" ht="16.899999999999999" customHeight="1" x14ac:dyDescent="0.55000000000000004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</row>
    <row r="46" spans="1:11" ht="16.899999999999999" customHeight="1" x14ac:dyDescent="0.55000000000000004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</row>
    <row r="47" spans="1:11" ht="24" x14ac:dyDescent="0.55000000000000004">
      <c r="A47" s="60" t="s">
        <v>78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</row>
    <row r="48" spans="1:11" ht="24" x14ac:dyDescent="0.55000000000000004">
      <c r="A48" s="60" t="s">
        <v>75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</row>
    <row r="49" spans="1:11" ht="24" x14ac:dyDescent="0.8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</row>
    <row r="50" spans="1:11" ht="27" customHeight="1" x14ac:dyDescent="0.55000000000000004">
      <c r="A50" s="55" t="s">
        <v>76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</row>
    <row r="51" spans="1:11" ht="16.899999999999999" customHeight="1" x14ac:dyDescent="0.55000000000000004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spans="1:11" ht="16.899999999999999" customHeight="1" x14ac:dyDescent="0.55000000000000004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</row>
  </sheetData>
  <mergeCells count="9">
    <mergeCell ref="A48:K48"/>
    <mergeCell ref="A50:K52"/>
    <mergeCell ref="A44:K46"/>
    <mergeCell ref="A47:K47"/>
    <mergeCell ref="A1:K1"/>
    <mergeCell ref="A2:K2"/>
    <mergeCell ref="A3:K3"/>
    <mergeCell ref="A4:K23"/>
    <mergeCell ref="A24:K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3C2D-BFDD-4879-9A70-8B41652FB448}">
  <dimension ref="A1:W52"/>
  <sheetViews>
    <sheetView zoomScaleNormal="100" workbookViewId="0">
      <selection sqref="A1:K1"/>
    </sheetView>
  </sheetViews>
  <sheetFormatPr defaultColWidth="8.75" defaultRowHeight="16.5" x14ac:dyDescent="0.55000000000000004"/>
  <cols>
    <col min="1" max="11" width="8.75" style="3"/>
    <col min="12" max="13" width="3.75" style="3" customWidth="1"/>
    <col min="14" max="14" width="10.5" style="3" bestFit="1" customWidth="1"/>
    <col min="15" max="22" width="18.1640625" style="3" customWidth="1"/>
    <col min="23" max="16384" width="8.75" style="3"/>
  </cols>
  <sheetData>
    <row r="1" spans="1:23" ht="27" customHeight="1" x14ac:dyDescent="0.55000000000000004">
      <c r="A1" s="55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23" ht="24" x14ac:dyDescent="0.55000000000000004">
      <c r="A2" s="61" t="s">
        <v>71</v>
      </c>
      <c r="B2" s="61"/>
      <c r="C2" s="61"/>
      <c r="D2" s="61"/>
      <c r="E2" s="61"/>
      <c r="F2" s="61"/>
      <c r="G2" s="61"/>
      <c r="H2" s="61"/>
      <c r="I2" s="61"/>
      <c r="J2" s="61"/>
      <c r="K2" s="61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63" x14ac:dyDescent="0.7">
      <c r="A3" s="61" t="s">
        <v>72</v>
      </c>
      <c r="B3" s="61"/>
      <c r="C3" s="61"/>
      <c r="D3" s="61"/>
      <c r="E3" s="61"/>
      <c r="F3" s="61"/>
      <c r="G3" s="61"/>
      <c r="H3" s="61"/>
      <c r="I3" s="61"/>
      <c r="J3" s="61"/>
      <c r="K3" s="61"/>
      <c r="M3" s="19"/>
      <c r="N3" s="21"/>
      <c r="O3" s="28" t="s">
        <v>17</v>
      </c>
      <c r="P3" s="28" t="s">
        <v>18</v>
      </c>
      <c r="Q3" s="28" t="s">
        <v>22</v>
      </c>
      <c r="R3" s="28" t="s">
        <v>23</v>
      </c>
      <c r="S3" s="28" t="s">
        <v>47</v>
      </c>
      <c r="T3" s="28" t="s">
        <v>69</v>
      </c>
      <c r="U3" s="28" t="s">
        <v>35</v>
      </c>
      <c r="V3" s="28" t="s">
        <v>38</v>
      </c>
      <c r="W3" s="19"/>
    </row>
    <row r="4" spans="1:23" ht="16.899999999999999" customHeight="1" x14ac:dyDescent="0.7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M4" s="19"/>
      <c r="N4" s="21"/>
      <c r="O4" s="23" t="s">
        <v>50</v>
      </c>
      <c r="P4" s="23" t="s">
        <v>50</v>
      </c>
      <c r="Q4" s="23" t="s">
        <v>50</v>
      </c>
      <c r="R4" s="23" t="s">
        <v>50</v>
      </c>
      <c r="S4" s="23" t="s">
        <v>50</v>
      </c>
      <c r="T4" s="23" t="s">
        <v>50</v>
      </c>
      <c r="U4" s="23" t="s">
        <v>50</v>
      </c>
      <c r="V4" s="23" t="s">
        <v>50</v>
      </c>
      <c r="W4" s="19"/>
    </row>
    <row r="5" spans="1:23" ht="16.899999999999999" customHeight="1" x14ac:dyDescent="0.7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M5" s="19"/>
      <c r="N5" s="21" t="s">
        <v>48</v>
      </c>
      <c r="O5" s="23" t="s">
        <v>51</v>
      </c>
      <c r="P5" s="23" t="s">
        <v>51</v>
      </c>
      <c r="Q5" s="23" t="s">
        <v>80</v>
      </c>
      <c r="R5" s="23" t="s">
        <v>80</v>
      </c>
      <c r="S5" s="23"/>
      <c r="T5" s="23" t="s">
        <v>51</v>
      </c>
      <c r="U5" s="23"/>
      <c r="V5" s="23"/>
      <c r="W5" s="19"/>
    </row>
    <row r="6" spans="1:23" ht="16.899999999999999" customHeight="1" x14ac:dyDescent="0.7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M6" s="19"/>
      <c r="N6" s="21"/>
      <c r="O6" s="29" t="s">
        <v>52</v>
      </c>
      <c r="P6" s="29" t="s">
        <v>52</v>
      </c>
      <c r="Q6" s="29"/>
      <c r="R6" s="29"/>
      <c r="S6" s="21" t="s">
        <v>49</v>
      </c>
      <c r="T6" s="29" t="s">
        <v>52</v>
      </c>
      <c r="U6" s="21" t="s">
        <v>49</v>
      </c>
      <c r="V6" s="21" t="s">
        <v>49</v>
      </c>
      <c r="W6" s="19"/>
    </row>
    <row r="7" spans="1:23" ht="16.899999999999999" customHeight="1" x14ac:dyDescent="0.7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M7" s="19"/>
      <c r="N7" s="21">
        <v>2022</v>
      </c>
      <c r="O7" s="26">
        <v>1.992</v>
      </c>
      <c r="P7" s="26">
        <v>1.28</v>
      </c>
      <c r="Q7" s="21">
        <f>S7</f>
        <v>2.5397020501138954</v>
      </c>
      <c r="R7" s="21">
        <f>S7</f>
        <v>2.5397020501138954</v>
      </c>
      <c r="S7" s="21">
        <v>2.5397020501138954</v>
      </c>
      <c r="T7" s="26">
        <v>6.0769999999999946</v>
      </c>
      <c r="U7" s="21">
        <f>S7</f>
        <v>2.5397020501138954</v>
      </c>
      <c r="V7" s="21">
        <f>S7</f>
        <v>2.5397020501138954</v>
      </c>
      <c r="W7" s="19"/>
    </row>
    <row r="8" spans="1:23" ht="16.899999999999999" customHeight="1" x14ac:dyDescent="0.7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M8" s="19"/>
      <c r="N8" s="21">
        <v>2023</v>
      </c>
      <c r="O8" s="26">
        <v>2.129</v>
      </c>
      <c r="P8" s="26">
        <v>-2.718</v>
      </c>
      <c r="Q8" s="21">
        <f t="shared" ref="Q8:Q18" si="0">S8</f>
        <v>2.4999999999999867</v>
      </c>
      <c r="R8" s="21">
        <f t="shared" ref="R8:R18" si="1">S8</f>
        <v>2.4999999999999867</v>
      </c>
      <c r="S8" s="21">
        <v>2.4999999999999867</v>
      </c>
      <c r="T8" s="26">
        <v>1.4000000000000066</v>
      </c>
      <c r="U8" s="21">
        <f t="shared" ref="U8:U18" si="2">S8</f>
        <v>2.4999999999999867</v>
      </c>
      <c r="V8" s="21">
        <f t="shared" ref="V8:V18" si="3">S8</f>
        <v>2.4999999999999867</v>
      </c>
      <c r="W8" s="19"/>
    </row>
    <row r="9" spans="1:23" ht="16.899999999999999" customHeight="1" x14ac:dyDescent="0.7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M9" s="19"/>
      <c r="N9" s="21">
        <v>2024</v>
      </c>
      <c r="O9" s="26">
        <v>4.8</v>
      </c>
      <c r="P9" s="26">
        <v>3.202</v>
      </c>
      <c r="Q9" s="21">
        <f t="shared" si="0"/>
        <v>3.2000000000000082</v>
      </c>
      <c r="R9" s="21">
        <f t="shared" si="1"/>
        <v>3.2000000000000082</v>
      </c>
      <c r="S9" s="21">
        <v>3.2000000000000082</v>
      </c>
      <c r="T9" s="26">
        <v>1.6999999999999942</v>
      </c>
      <c r="U9" s="21">
        <f t="shared" si="2"/>
        <v>3.2000000000000082</v>
      </c>
      <c r="V9" s="21">
        <f t="shared" si="3"/>
        <v>3.2000000000000082</v>
      </c>
      <c r="W9" s="19"/>
    </row>
    <row r="10" spans="1:23" ht="16.899999999999999" customHeight="1" x14ac:dyDescent="0.7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M10" s="19"/>
      <c r="N10" s="21">
        <v>2025</v>
      </c>
      <c r="O10" s="26">
        <v>4.7</v>
      </c>
      <c r="P10" s="26">
        <v>3.6389999999999998</v>
      </c>
      <c r="Q10" s="21">
        <f t="shared" si="0"/>
        <v>3.0950000000000055</v>
      </c>
      <c r="R10" s="21">
        <f t="shared" si="1"/>
        <v>3.0950000000000055</v>
      </c>
      <c r="S10" s="21">
        <v>3.0950000000000055</v>
      </c>
      <c r="T10" s="26">
        <v>1.8859999999999999</v>
      </c>
      <c r="U10" s="21">
        <f t="shared" si="2"/>
        <v>3.0950000000000055</v>
      </c>
      <c r="V10" s="21">
        <f t="shared" si="3"/>
        <v>3.0950000000000055</v>
      </c>
      <c r="W10" s="19"/>
    </row>
    <row r="11" spans="1:23" ht="16.899999999999999" customHeight="1" x14ac:dyDescent="0.7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M11" s="19"/>
      <c r="N11" s="21">
        <v>2026</v>
      </c>
      <c r="O11" s="26">
        <v>4.5</v>
      </c>
      <c r="P11" s="26">
        <v>3.95</v>
      </c>
      <c r="Q11" s="21">
        <f t="shared" si="0"/>
        <v>2.9970000000000043</v>
      </c>
      <c r="R11" s="21">
        <f t="shared" si="1"/>
        <v>2.9970000000000043</v>
      </c>
      <c r="S11" s="21">
        <v>2.9970000000000043</v>
      </c>
      <c r="T11" s="26">
        <v>1.95</v>
      </c>
      <c r="U11" s="21">
        <f t="shared" si="2"/>
        <v>2.9970000000000043</v>
      </c>
      <c r="V11" s="21">
        <f t="shared" si="3"/>
        <v>2.9970000000000043</v>
      </c>
      <c r="W11" s="19"/>
    </row>
    <row r="12" spans="1:23" ht="16.899999999999999" customHeight="1" x14ac:dyDescent="0.7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M12" s="19"/>
      <c r="N12" s="21">
        <v>2027</v>
      </c>
      <c r="O12" s="26">
        <v>4</v>
      </c>
      <c r="P12" s="26">
        <v>3.4460000000000002</v>
      </c>
      <c r="Q12" s="21">
        <f t="shared" si="0"/>
        <v>2.9999999999999973</v>
      </c>
      <c r="R12" s="21">
        <f t="shared" si="1"/>
        <v>2.9999999999999973</v>
      </c>
      <c r="S12" s="21">
        <v>2.9999999999999973</v>
      </c>
      <c r="T12" s="26">
        <v>2</v>
      </c>
      <c r="U12" s="21">
        <f t="shared" si="2"/>
        <v>2.9999999999999973</v>
      </c>
      <c r="V12" s="21">
        <f t="shared" si="3"/>
        <v>2.9999999999999973</v>
      </c>
      <c r="W12" s="19"/>
    </row>
    <row r="13" spans="1:23" ht="16.899999999999999" customHeight="1" x14ac:dyDescent="0.7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M13" s="19"/>
      <c r="N13" s="21">
        <v>2028</v>
      </c>
      <c r="O13" s="26">
        <v>4</v>
      </c>
      <c r="P13" s="26">
        <v>3.7759999999999998</v>
      </c>
      <c r="Q13" s="21">
        <f t="shared" si="0"/>
        <v>3.000000000000004</v>
      </c>
      <c r="R13" s="21">
        <f t="shared" si="1"/>
        <v>3.000000000000004</v>
      </c>
      <c r="S13" s="21">
        <v>3.000000000000004</v>
      </c>
      <c r="T13" s="26">
        <v>2</v>
      </c>
      <c r="U13" s="21">
        <f t="shared" si="2"/>
        <v>3.000000000000004</v>
      </c>
      <c r="V13" s="21">
        <f t="shared" si="3"/>
        <v>3.000000000000004</v>
      </c>
      <c r="W13" s="19"/>
    </row>
    <row r="14" spans="1:23" ht="16.899999999999999" customHeight="1" x14ac:dyDescent="0.7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M14" s="19"/>
      <c r="N14" s="21">
        <v>2029</v>
      </c>
      <c r="O14" s="26">
        <v>4</v>
      </c>
      <c r="P14" s="26">
        <v>3.7759999999999998</v>
      </c>
      <c r="Q14" s="21">
        <f t="shared" si="0"/>
        <v>3.0000000000000062</v>
      </c>
      <c r="R14" s="21">
        <f t="shared" si="1"/>
        <v>3.0000000000000062</v>
      </c>
      <c r="S14" s="21">
        <v>3.0000000000000062</v>
      </c>
      <c r="T14" s="26">
        <v>2</v>
      </c>
      <c r="U14" s="21">
        <f t="shared" si="2"/>
        <v>3.0000000000000062</v>
      </c>
      <c r="V14" s="21">
        <f t="shared" si="3"/>
        <v>3.0000000000000062</v>
      </c>
      <c r="W14" s="19"/>
    </row>
    <row r="15" spans="1:23" ht="16.899999999999999" customHeight="1" x14ac:dyDescent="0.7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M15" s="19"/>
      <c r="N15" s="21">
        <v>2030</v>
      </c>
      <c r="O15" s="26">
        <v>4</v>
      </c>
      <c r="P15" s="26">
        <v>3.7759999999999998</v>
      </c>
      <c r="Q15" s="21">
        <f t="shared" si="0"/>
        <v>3.0000000000000129</v>
      </c>
      <c r="R15" s="21">
        <f t="shared" si="1"/>
        <v>3.0000000000000129</v>
      </c>
      <c r="S15" s="21">
        <v>3.0000000000000129</v>
      </c>
      <c r="T15" s="26">
        <v>2</v>
      </c>
      <c r="U15" s="21">
        <f t="shared" si="2"/>
        <v>3.0000000000000129</v>
      </c>
      <c r="V15" s="21">
        <f t="shared" si="3"/>
        <v>3.0000000000000129</v>
      </c>
      <c r="W15" s="19"/>
    </row>
    <row r="16" spans="1:23" ht="16.899999999999999" customHeight="1" x14ac:dyDescent="0.7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M16" s="19"/>
      <c r="N16" s="21">
        <v>2031</v>
      </c>
      <c r="O16" s="26">
        <v>4</v>
      </c>
      <c r="P16" s="26">
        <v>3.7759999999999998</v>
      </c>
      <c r="Q16" s="21">
        <f t="shared" si="0"/>
        <v>3.0000000000000124</v>
      </c>
      <c r="R16" s="21">
        <f t="shared" si="1"/>
        <v>3.0000000000000124</v>
      </c>
      <c r="S16" s="21">
        <v>3.0000000000000124</v>
      </c>
      <c r="T16" s="26">
        <v>2</v>
      </c>
      <c r="U16" s="21">
        <f t="shared" si="2"/>
        <v>3.0000000000000124</v>
      </c>
      <c r="V16" s="21">
        <f t="shared" si="3"/>
        <v>3.0000000000000124</v>
      </c>
      <c r="W16" s="19"/>
    </row>
    <row r="17" spans="1:23" ht="16.899999999999999" customHeight="1" x14ac:dyDescent="0.7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M17" s="19"/>
      <c r="N17" s="21">
        <v>2032</v>
      </c>
      <c r="O17" s="26">
        <v>4</v>
      </c>
      <c r="P17" s="26">
        <v>3.7759999999999998</v>
      </c>
      <c r="Q17" s="21">
        <f t="shared" si="0"/>
        <v>3.0000000000000071</v>
      </c>
      <c r="R17" s="21">
        <f t="shared" si="1"/>
        <v>3.0000000000000071</v>
      </c>
      <c r="S17" s="21">
        <v>3.0000000000000071</v>
      </c>
      <c r="T17" s="26">
        <v>2</v>
      </c>
      <c r="U17" s="21">
        <f t="shared" si="2"/>
        <v>3.0000000000000071</v>
      </c>
      <c r="V17" s="21">
        <f t="shared" si="3"/>
        <v>3.0000000000000071</v>
      </c>
      <c r="W17" s="19"/>
    </row>
    <row r="18" spans="1:23" ht="16.899999999999999" customHeight="1" x14ac:dyDescent="0.7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M18" s="19"/>
      <c r="N18" s="30">
        <v>2033</v>
      </c>
      <c r="O18" s="26">
        <v>4</v>
      </c>
      <c r="P18" s="26">
        <v>3.7759999999999998</v>
      </c>
      <c r="Q18" s="21">
        <f t="shared" si="0"/>
        <v>3.0000000000000102</v>
      </c>
      <c r="R18" s="21">
        <f t="shared" si="1"/>
        <v>3.0000000000000102</v>
      </c>
      <c r="S18" s="21">
        <v>3.0000000000000102</v>
      </c>
      <c r="T18" s="26">
        <v>2</v>
      </c>
      <c r="U18" s="21">
        <f t="shared" si="2"/>
        <v>3.0000000000000102</v>
      </c>
      <c r="V18" s="21">
        <f t="shared" si="3"/>
        <v>3.0000000000000102</v>
      </c>
      <c r="W18" s="19"/>
    </row>
    <row r="19" spans="1:23" ht="16.899999999999999" customHeight="1" x14ac:dyDescent="0.55000000000000004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6.899999999999999" customHeight="1" x14ac:dyDescent="0.55000000000000004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</row>
    <row r="21" spans="1:23" ht="16.899999999999999" customHeight="1" x14ac:dyDescent="0.55000000000000004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</row>
    <row r="22" spans="1:23" ht="16.899999999999999" customHeight="1" x14ac:dyDescent="0.55000000000000004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</row>
    <row r="23" spans="1:23" ht="16.899999999999999" customHeight="1" x14ac:dyDescent="0.55000000000000004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</row>
    <row r="24" spans="1:23" ht="16.899999999999999" customHeight="1" x14ac:dyDescent="0.5500000000000000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</row>
    <row r="25" spans="1:23" ht="16.899999999999999" customHeight="1" x14ac:dyDescent="0.55000000000000004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</row>
    <row r="26" spans="1:23" ht="16.899999999999999" customHeight="1" x14ac:dyDescent="0.55000000000000004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</row>
    <row r="27" spans="1:23" ht="16.899999999999999" customHeight="1" x14ac:dyDescent="0.55000000000000004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</row>
    <row r="28" spans="1:23" ht="16.899999999999999" customHeight="1" x14ac:dyDescent="0.55000000000000004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</row>
    <row r="29" spans="1:23" ht="16.899999999999999" customHeight="1" x14ac:dyDescent="0.55000000000000004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</row>
    <row r="30" spans="1:23" ht="16.899999999999999" customHeight="1" x14ac:dyDescent="0.55000000000000004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</row>
    <row r="31" spans="1:23" ht="16.899999999999999" customHeight="1" x14ac:dyDescent="0.55000000000000004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</row>
    <row r="32" spans="1:23" ht="16.899999999999999" customHeight="1" x14ac:dyDescent="0.55000000000000004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</row>
    <row r="33" spans="1:11" ht="16.899999999999999" customHeight="1" x14ac:dyDescent="0.55000000000000004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</row>
    <row r="34" spans="1:11" ht="16.899999999999999" customHeight="1" x14ac:dyDescent="0.55000000000000004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</row>
    <row r="35" spans="1:11" ht="16.899999999999999" customHeight="1" x14ac:dyDescent="0.55000000000000004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</row>
    <row r="36" spans="1:11" ht="16.899999999999999" customHeight="1" x14ac:dyDescent="0.55000000000000004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</row>
    <row r="37" spans="1:11" ht="16.899999999999999" customHeight="1" x14ac:dyDescent="0.55000000000000004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</row>
    <row r="38" spans="1:11" ht="16.899999999999999" customHeight="1" x14ac:dyDescent="0.55000000000000004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</row>
    <row r="39" spans="1:11" ht="16.899999999999999" customHeight="1" x14ac:dyDescent="0.55000000000000004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</row>
    <row r="40" spans="1:11" ht="16.899999999999999" customHeight="1" x14ac:dyDescent="0.55000000000000004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</row>
    <row r="41" spans="1:11" ht="16.899999999999999" customHeight="1" x14ac:dyDescent="0.55000000000000004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</row>
    <row r="42" spans="1:11" ht="16.899999999999999" customHeight="1" x14ac:dyDescent="0.55000000000000004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</row>
    <row r="43" spans="1:11" ht="16.899999999999999" customHeight="1" x14ac:dyDescent="0.55000000000000004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</row>
    <row r="44" spans="1:11" ht="16.899999999999999" customHeight="1" x14ac:dyDescent="0.5500000000000000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</row>
    <row r="45" spans="1:11" ht="27" customHeight="1" x14ac:dyDescent="0.55000000000000004">
      <c r="A45" s="55" t="s">
        <v>79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</row>
    <row r="46" spans="1:11" ht="27" customHeight="1" x14ac:dyDescent="0.55000000000000004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</row>
    <row r="47" spans="1:11" ht="24" x14ac:dyDescent="0.55000000000000004">
      <c r="A47" s="60" t="s">
        <v>77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</row>
    <row r="48" spans="1:11" ht="24" x14ac:dyDescent="0.55000000000000004">
      <c r="A48" s="60" t="s">
        <v>75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</row>
    <row r="49" spans="1:11" ht="24" x14ac:dyDescent="0.8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</row>
    <row r="50" spans="1:11" ht="16.899999999999999" customHeight="1" x14ac:dyDescent="0.55000000000000004">
      <c r="A50" s="55" t="s">
        <v>76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</row>
    <row r="51" spans="1:11" ht="16.899999999999999" customHeight="1" x14ac:dyDescent="0.55000000000000004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spans="1:11" ht="16.899999999999999" customHeight="1" x14ac:dyDescent="0.55000000000000004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</row>
  </sheetData>
  <mergeCells count="9">
    <mergeCell ref="A50:K52"/>
    <mergeCell ref="A1:K1"/>
    <mergeCell ref="A2:K2"/>
    <mergeCell ref="A3:K3"/>
    <mergeCell ref="A4:K23"/>
    <mergeCell ref="A24:K44"/>
    <mergeCell ref="A45:K46"/>
    <mergeCell ref="A47:K47"/>
    <mergeCell ref="A48:K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8418-F8FF-4D1D-AD12-B1A0D2E994F4}">
  <dimension ref="A1:L27"/>
  <sheetViews>
    <sheetView zoomScaleNormal="100" workbookViewId="0">
      <selection activeCell="I12" sqref="I12"/>
    </sheetView>
  </sheetViews>
  <sheetFormatPr defaultRowHeight="16.5" x14ac:dyDescent="0.45"/>
  <cols>
    <col min="11" max="11" width="2.9140625" customWidth="1"/>
    <col min="13" max="13" width="3.6640625" customWidth="1"/>
    <col min="14" max="14" width="16.9140625" bestFit="1" customWidth="1"/>
    <col min="22" max="22" width="3.6640625" customWidth="1"/>
  </cols>
  <sheetData>
    <row r="1" spans="1:12" ht="24" x14ac:dyDescent="0.45">
      <c r="A1" s="55" t="s">
        <v>81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ht="17.5" customHeight="1" x14ac:dyDescent="0.4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6.149999999999999" customHeight="1" x14ac:dyDescent="0.55000000000000004">
      <c r="A3" s="5"/>
      <c r="B3" s="19"/>
      <c r="C3" s="19"/>
      <c r="D3" s="19"/>
      <c r="E3" s="19"/>
      <c r="F3" s="19"/>
      <c r="G3" s="19"/>
      <c r="H3" s="19"/>
      <c r="I3" s="19"/>
      <c r="J3" s="19"/>
      <c r="K3" s="19"/>
      <c r="L3" s="5"/>
    </row>
    <row r="4" spans="1:12" ht="17.5" customHeight="1" thickBot="1" x14ac:dyDescent="0.75">
      <c r="A4" s="5"/>
      <c r="B4" s="19"/>
      <c r="C4" s="31" t="s">
        <v>59</v>
      </c>
      <c r="D4" s="31">
        <v>2022</v>
      </c>
      <c r="E4" s="31">
        <v>2025</v>
      </c>
      <c r="F4" s="31">
        <v>2030</v>
      </c>
      <c r="G4" s="31">
        <v>2035</v>
      </c>
      <c r="H4" s="31"/>
      <c r="I4" s="31"/>
      <c r="J4" s="31"/>
      <c r="K4" s="19"/>
      <c r="L4" s="5"/>
    </row>
    <row r="5" spans="1:12" ht="16.899999999999999" customHeight="1" thickTop="1" x14ac:dyDescent="0.7">
      <c r="A5" s="5"/>
      <c r="B5" s="19"/>
      <c r="C5" s="32" t="s">
        <v>60</v>
      </c>
      <c r="D5" s="32" t="s">
        <v>61</v>
      </c>
      <c r="E5" s="32" t="s">
        <v>62</v>
      </c>
      <c r="F5" s="32" t="s">
        <v>63</v>
      </c>
      <c r="G5" s="32" t="s">
        <v>64</v>
      </c>
      <c r="H5" s="32"/>
      <c r="I5" s="32"/>
      <c r="J5" s="32"/>
      <c r="K5" s="19"/>
      <c r="L5" s="5"/>
    </row>
    <row r="6" spans="1:12" ht="16.899999999999999" customHeight="1" x14ac:dyDescent="0.7">
      <c r="A6" s="5"/>
      <c r="B6" s="19"/>
      <c r="C6" s="21"/>
      <c r="D6" s="21">
        <v>2022</v>
      </c>
      <c r="E6" s="21">
        <v>2025</v>
      </c>
      <c r="F6" s="21">
        <v>2030</v>
      </c>
      <c r="G6" s="21">
        <v>2035</v>
      </c>
      <c r="H6" s="21"/>
      <c r="I6" s="21"/>
      <c r="J6" s="21"/>
      <c r="K6" s="19"/>
      <c r="L6" s="5"/>
    </row>
    <row r="7" spans="1:12" ht="16.899999999999999" customHeight="1" x14ac:dyDescent="0.7">
      <c r="A7" s="5"/>
      <c r="B7" s="19"/>
      <c r="C7" s="21"/>
      <c r="D7" s="21">
        <v>102</v>
      </c>
      <c r="E7" s="26">
        <v>88</v>
      </c>
      <c r="F7" s="26">
        <v>91</v>
      </c>
      <c r="G7" s="26">
        <v>94</v>
      </c>
      <c r="H7" s="21"/>
      <c r="I7" s="21"/>
      <c r="J7" s="21"/>
      <c r="K7" s="19"/>
      <c r="L7" s="5"/>
    </row>
    <row r="8" spans="1:12" ht="16.899999999999999" customHeight="1" x14ac:dyDescent="0.7">
      <c r="A8" s="5"/>
      <c r="B8" s="19"/>
      <c r="C8" s="21" t="s">
        <v>66</v>
      </c>
      <c r="D8" s="21"/>
      <c r="E8" s="21">
        <f>((E7-D7)/D7)</f>
        <v>-0.13725490196078433</v>
      </c>
      <c r="F8" s="21">
        <f t="shared" ref="F8:G8" si="0">((F7-E7)/E7)</f>
        <v>3.4090909090909088E-2</v>
      </c>
      <c r="G8" s="21">
        <f t="shared" si="0"/>
        <v>3.2967032967032968E-2</v>
      </c>
      <c r="H8" s="21"/>
      <c r="I8" s="21"/>
      <c r="J8" s="21"/>
      <c r="K8" s="19"/>
      <c r="L8" s="5"/>
    </row>
    <row r="9" spans="1:12" ht="21" customHeight="1" x14ac:dyDescent="0.7">
      <c r="A9" s="5"/>
      <c r="B9" s="19"/>
      <c r="C9" s="21" t="s">
        <v>65</v>
      </c>
      <c r="D9" s="21"/>
      <c r="E9" s="21">
        <f>E8/3</f>
        <v>-4.5751633986928109E-2</v>
      </c>
      <c r="F9" s="21">
        <f>F8/5</f>
        <v>6.8181818181818179E-3</v>
      </c>
      <c r="G9" s="21">
        <f>G8/5</f>
        <v>6.5934065934065934E-3</v>
      </c>
      <c r="H9" s="21"/>
      <c r="I9" s="21"/>
      <c r="J9" s="21"/>
      <c r="K9" s="19"/>
      <c r="L9" s="5"/>
    </row>
    <row r="10" spans="1:12" ht="16.899999999999999" customHeight="1" x14ac:dyDescent="0.7">
      <c r="A10" s="5"/>
      <c r="B10" s="19"/>
      <c r="C10" s="21"/>
      <c r="D10" s="21"/>
      <c r="E10" s="21"/>
      <c r="F10" s="21"/>
      <c r="G10" s="21"/>
      <c r="H10" s="21"/>
      <c r="I10" s="21"/>
      <c r="J10" s="21"/>
      <c r="K10" s="19"/>
      <c r="L10" s="5"/>
    </row>
    <row r="11" spans="1:12" ht="42" customHeight="1" x14ac:dyDescent="0.7">
      <c r="A11" s="5"/>
      <c r="B11" s="19"/>
      <c r="C11" s="21"/>
      <c r="D11" s="21"/>
      <c r="E11" s="21"/>
      <c r="F11" s="24" t="s">
        <v>67</v>
      </c>
      <c r="G11" s="24" t="s">
        <v>66</v>
      </c>
      <c r="H11" s="24"/>
      <c r="I11" s="24" t="s">
        <v>68</v>
      </c>
      <c r="J11" s="24" t="s">
        <v>66</v>
      </c>
      <c r="K11" s="19"/>
      <c r="L11" s="5"/>
    </row>
    <row r="12" spans="1:12" ht="16.899999999999999" customHeight="1" x14ac:dyDescent="0.7">
      <c r="A12" s="5"/>
      <c r="B12" s="19"/>
      <c r="C12" s="21"/>
      <c r="D12" s="21">
        <v>2021</v>
      </c>
      <c r="E12" s="21"/>
      <c r="F12" s="21">
        <v>71</v>
      </c>
      <c r="G12" s="21"/>
      <c r="H12" s="21"/>
      <c r="I12" s="21">
        <v>2.605042262</v>
      </c>
      <c r="J12" s="21"/>
      <c r="K12" s="19"/>
      <c r="L12" s="5"/>
    </row>
    <row r="13" spans="1:12" ht="16.899999999999999" customHeight="1" x14ac:dyDescent="0.7">
      <c r="A13" s="5"/>
      <c r="B13" s="19"/>
      <c r="C13" s="21"/>
      <c r="D13" s="21">
        <v>2022</v>
      </c>
      <c r="E13" s="21"/>
      <c r="F13" s="21">
        <v>102</v>
      </c>
      <c r="G13" s="21">
        <f t="shared" ref="G13" si="1">((F13-F12)/F12)</f>
        <v>0.43661971830985913</v>
      </c>
      <c r="H13" s="21"/>
      <c r="I13" s="21">
        <f>I12*(1+G13)</f>
        <v>3.7424550806197181</v>
      </c>
      <c r="J13" s="21">
        <f>((I13-I12)/I12)</f>
        <v>0.43661971830985907</v>
      </c>
      <c r="K13" s="19"/>
      <c r="L13" s="5"/>
    </row>
    <row r="14" spans="1:12" ht="16.899999999999999" customHeight="1" x14ac:dyDescent="0.7">
      <c r="A14" s="5"/>
      <c r="B14" s="19"/>
      <c r="C14" s="21"/>
      <c r="D14" s="21">
        <v>2023</v>
      </c>
      <c r="E14" s="21"/>
      <c r="F14" s="21">
        <f>F13*(1+$E$9)</f>
        <v>97.333333333333329</v>
      </c>
      <c r="G14" s="21">
        <f>((F14-F13)/F13)</f>
        <v>-4.575163398692815E-2</v>
      </c>
      <c r="H14" s="21"/>
      <c r="I14" s="21">
        <f t="shared" ref="I14:I26" si="2">I13*(1+G14)</f>
        <v>3.5712316455586852</v>
      </c>
      <c r="J14" s="21">
        <f t="shared" ref="J14:J26" si="3">((I14-I13)/I13)</f>
        <v>-4.5751633986928109E-2</v>
      </c>
      <c r="K14" s="19"/>
      <c r="L14" s="5"/>
    </row>
    <row r="15" spans="1:12" ht="16.899999999999999" customHeight="1" x14ac:dyDescent="0.7">
      <c r="A15" s="5"/>
      <c r="B15" s="19"/>
      <c r="C15" s="21"/>
      <c r="D15" s="21">
        <f>D14+1</f>
        <v>2024</v>
      </c>
      <c r="E15" s="21"/>
      <c r="F15" s="21">
        <f>F14*(1+$E$9)</f>
        <v>92.880174291938985</v>
      </c>
      <c r="G15" s="21">
        <f t="shared" ref="G15:G26" si="4">((F15-F14)/F14)</f>
        <v>-4.5751633986928185E-2</v>
      </c>
      <c r="H15" s="21"/>
      <c r="I15" s="21">
        <f t="shared" si="2"/>
        <v>3.4078419624285492</v>
      </c>
      <c r="J15" s="21">
        <f t="shared" si="3"/>
        <v>-4.5751633986928129E-2</v>
      </c>
      <c r="K15" s="19"/>
      <c r="L15" s="5"/>
    </row>
    <row r="16" spans="1:12" ht="16.899999999999999" customHeight="1" x14ac:dyDescent="0.7">
      <c r="A16" s="5"/>
      <c r="B16" s="19"/>
      <c r="C16" s="21"/>
      <c r="D16" s="21">
        <f t="shared" ref="D16:D23" si="5">D15+1</f>
        <v>2025</v>
      </c>
      <c r="E16" s="21"/>
      <c r="F16" s="21">
        <v>88.4</v>
      </c>
      <c r="G16" s="21">
        <f t="shared" si="4"/>
        <v>-4.8236066804278284E-2</v>
      </c>
      <c r="H16" s="21"/>
      <c r="I16" s="21">
        <f t="shared" si="2"/>
        <v>3.2434610698704227</v>
      </c>
      <c r="J16" s="21">
        <f t="shared" si="3"/>
        <v>-4.8236066804278339E-2</v>
      </c>
      <c r="K16" s="19"/>
      <c r="L16" s="5"/>
    </row>
    <row r="17" spans="1:12" ht="16.899999999999999" customHeight="1" x14ac:dyDescent="0.7">
      <c r="A17" s="5"/>
      <c r="B17" s="19"/>
      <c r="C17" s="21"/>
      <c r="D17" s="21">
        <f t="shared" si="5"/>
        <v>2026</v>
      </c>
      <c r="E17" s="21"/>
      <c r="F17" s="21">
        <f>F16*(1+$F$9)</f>
        <v>89.002727272727284</v>
      </c>
      <c r="G17" s="21">
        <f t="shared" si="4"/>
        <v>6.8181818181818864E-3</v>
      </c>
      <c r="H17" s="21"/>
      <c r="I17" s="21">
        <f t="shared" si="2"/>
        <v>3.2655755771649937</v>
      </c>
      <c r="J17" s="21">
        <f t="shared" si="3"/>
        <v>6.8181818181817936E-3</v>
      </c>
      <c r="K17" s="19"/>
      <c r="L17" s="5"/>
    </row>
    <row r="18" spans="1:12" ht="16.899999999999999" customHeight="1" x14ac:dyDescent="0.7">
      <c r="A18" s="5"/>
      <c r="B18" s="19"/>
      <c r="C18" s="21"/>
      <c r="D18" s="21">
        <f t="shared" si="5"/>
        <v>2027</v>
      </c>
      <c r="E18" s="21"/>
      <c r="F18" s="21">
        <f>F17*(1+$F$9)</f>
        <v>89.609564049586794</v>
      </c>
      <c r="G18" s="21">
        <f t="shared" si="4"/>
        <v>6.8181818181818777E-3</v>
      </c>
      <c r="H18" s="21"/>
      <c r="I18" s="21">
        <f t="shared" si="2"/>
        <v>3.2878408651911188</v>
      </c>
      <c r="J18" s="21">
        <f t="shared" si="3"/>
        <v>6.8181818181818777E-3</v>
      </c>
      <c r="K18" s="19"/>
      <c r="L18" s="5"/>
    </row>
    <row r="19" spans="1:12" ht="16.899999999999999" customHeight="1" x14ac:dyDescent="0.7">
      <c r="A19" s="5"/>
      <c r="B19" s="19"/>
      <c r="C19" s="21"/>
      <c r="D19" s="21">
        <f t="shared" si="5"/>
        <v>2028</v>
      </c>
      <c r="E19" s="21"/>
      <c r="F19" s="21">
        <f>F18*(1+$F$9)</f>
        <v>90.220538349924894</v>
      </c>
      <c r="G19" s="21">
        <f t="shared" si="4"/>
        <v>6.8181818181819081E-3</v>
      </c>
      <c r="H19" s="21"/>
      <c r="I19" s="21">
        <f t="shared" si="2"/>
        <v>3.3102579619992403</v>
      </c>
      <c r="J19" s="21">
        <f t="shared" si="3"/>
        <v>6.8181818181818682E-3</v>
      </c>
      <c r="K19" s="19"/>
      <c r="L19" s="5"/>
    </row>
    <row r="20" spans="1:12" ht="16.899999999999999" customHeight="1" x14ac:dyDescent="0.7">
      <c r="A20" s="5"/>
      <c r="B20" s="19"/>
      <c r="C20" s="21"/>
      <c r="D20" s="21">
        <f t="shared" si="5"/>
        <v>2029</v>
      </c>
      <c r="E20" s="21"/>
      <c r="F20" s="21">
        <f>F19*(1+$F$9)</f>
        <v>90.835678384128926</v>
      </c>
      <c r="G20" s="21">
        <f t="shared" si="4"/>
        <v>6.8181818181818014E-3</v>
      </c>
      <c r="H20" s="21"/>
      <c r="I20" s="21">
        <f t="shared" si="2"/>
        <v>3.3328279026492353</v>
      </c>
      <c r="J20" s="21">
        <f t="shared" si="3"/>
        <v>6.8181818181818933E-3</v>
      </c>
      <c r="K20" s="19"/>
      <c r="L20" s="5"/>
    </row>
    <row r="21" spans="1:12" ht="16.899999999999999" customHeight="1" x14ac:dyDescent="0.7">
      <c r="A21" s="5"/>
      <c r="B21" s="19"/>
      <c r="C21" s="21"/>
      <c r="D21" s="21">
        <f t="shared" si="5"/>
        <v>2030</v>
      </c>
      <c r="E21" s="21"/>
      <c r="F21" s="21">
        <v>91</v>
      </c>
      <c r="G21" s="21">
        <f t="shared" si="4"/>
        <v>1.8089986092929874E-3</v>
      </c>
      <c r="H21" s="21"/>
      <c r="I21" s="21">
        <f t="shared" si="2"/>
        <v>3.3388569836901407</v>
      </c>
      <c r="J21" s="21">
        <f t="shared" si="3"/>
        <v>1.8089986092930028E-3</v>
      </c>
      <c r="K21" s="19"/>
      <c r="L21" s="5"/>
    </row>
    <row r="22" spans="1:12" ht="16.899999999999999" customHeight="1" x14ac:dyDescent="0.7">
      <c r="A22" s="5"/>
      <c r="B22" s="19"/>
      <c r="C22" s="21"/>
      <c r="D22" s="21">
        <f t="shared" si="5"/>
        <v>2031</v>
      </c>
      <c r="E22" s="21"/>
      <c r="F22" s="21">
        <f>F21*(1+$G$9)</f>
        <v>91.6</v>
      </c>
      <c r="G22" s="21">
        <f t="shared" si="4"/>
        <v>6.593406593406531E-3</v>
      </c>
      <c r="H22" s="21"/>
      <c r="I22" s="21">
        <f t="shared" si="2"/>
        <v>3.3608714253408447</v>
      </c>
      <c r="J22" s="21">
        <f t="shared" si="3"/>
        <v>6.5934065934065223E-3</v>
      </c>
      <c r="K22" s="19"/>
      <c r="L22" s="5"/>
    </row>
    <row r="23" spans="1:12" ht="16.899999999999999" customHeight="1" x14ac:dyDescent="0.7">
      <c r="A23" s="5"/>
      <c r="B23" s="19"/>
      <c r="C23" s="21"/>
      <c r="D23" s="21">
        <f t="shared" si="5"/>
        <v>2032</v>
      </c>
      <c r="E23" s="21"/>
      <c r="F23" s="21">
        <f>F22*(1+$G$9)</f>
        <v>92.20395604395604</v>
      </c>
      <c r="G23" s="21">
        <f t="shared" si="4"/>
        <v>6.5934065934066168E-3</v>
      </c>
      <c r="H23" s="21"/>
      <c r="I23" s="21">
        <f t="shared" si="2"/>
        <v>3.383031017156279</v>
      </c>
      <c r="J23" s="21">
        <f t="shared" si="3"/>
        <v>6.5934065934066272E-3</v>
      </c>
      <c r="K23" s="19"/>
      <c r="L23" s="5"/>
    </row>
    <row r="24" spans="1:12" ht="16.899999999999999" customHeight="1" x14ac:dyDescent="0.7">
      <c r="A24" s="5"/>
      <c r="B24" s="19"/>
      <c r="C24" s="21"/>
      <c r="D24" s="21">
        <v>2033</v>
      </c>
      <c r="E24" s="21"/>
      <c r="F24" s="21">
        <f>F23*(1+$G$9)</f>
        <v>92.811894215674428</v>
      </c>
      <c r="G24" s="21">
        <f t="shared" si="4"/>
        <v>6.5934065934065535E-3</v>
      </c>
      <c r="H24" s="21"/>
      <c r="I24" s="21">
        <f t="shared" si="2"/>
        <v>3.4053367161704959</v>
      </c>
      <c r="J24" s="21">
        <f t="shared" si="3"/>
        <v>6.5934065934065197E-3</v>
      </c>
      <c r="K24" s="19"/>
      <c r="L24" s="5"/>
    </row>
    <row r="25" spans="1:12" ht="16.899999999999999" customHeight="1" x14ac:dyDescent="0.7">
      <c r="A25" s="5"/>
      <c r="B25" s="19"/>
      <c r="C25" s="21"/>
      <c r="D25" s="21">
        <v>2034</v>
      </c>
      <c r="E25" s="21"/>
      <c r="F25" s="21">
        <f>F24*(1+$G$9)</f>
        <v>93.423840770942604</v>
      </c>
      <c r="G25" s="21">
        <f t="shared" si="4"/>
        <v>6.5934065934065171E-3</v>
      </c>
      <c r="H25" s="21"/>
      <c r="I25" s="21">
        <f t="shared" si="2"/>
        <v>3.4277894857276641</v>
      </c>
      <c r="J25" s="21">
        <f t="shared" si="3"/>
        <v>6.5934065934066003E-3</v>
      </c>
      <c r="K25" s="19"/>
      <c r="L25" s="5"/>
    </row>
    <row r="26" spans="1:12" ht="18" customHeight="1" x14ac:dyDescent="0.7">
      <c r="A26" s="5"/>
      <c r="B26" s="19"/>
      <c r="C26" s="21"/>
      <c r="D26" s="21">
        <v>2035</v>
      </c>
      <c r="E26" s="21"/>
      <c r="F26" s="21">
        <v>93.7</v>
      </c>
      <c r="G26" s="21">
        <f t="shared" si="4"/>
        <v>2.955982399979554E-3</v>
      </c>
      <c r="H26" s="21"/>
      <c r="I26" s="21">
        <f t="shared" si="2"/>
        <v>3.4379219711183104</v>
      </c>
      <c r="J26" s="21">
        <f t="shared" si="3"/>
        <v>2.9559823999796798E-3</v>
      </c>
      <c r="K26" s="19"/>
      <c r="L26" s="5"/>
    </row>
    <row r="27" spans="1:12" ht="17.5" x14ac:dyDescent="0.55000000000000004">
      <c r="B27" s="19"/>
      <c r="C27" s="19"/>
      <c r="D27" s="19"/>
      <c r="E27" s="19"/>
      <c r="F27" s="19"/>
      <c r="G27" s="19"/>
      <c r="H27" s="19"/>
      <c r="I27" s="19"/>
      <c r="J27" s="19"/>
      <c r="K27" s="19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DF38-6708-4BA4-B2E2-3D6E961AC8F0}">
  <dimension ref="A1:N34"/>
  <sheetViews>
    <sheetView workbookViewId="0">
      <selection sqref="A1:H1"/>
    </sheetView>
  </sheetViews>
  <sheetFormatPr defaultRowHeight="21" x14ac:dyDescent="0.7"/>
  <cols>
    <col min="1" max="1" width="8.75" style="21"/>
    <col min="2" max="2" width="2.9140625" style="21" customWidth="1"/>
    <col min="3" max="3" width="8.75" style="21"/>
    <col min="4" max="9" width="9.9140625" style="21" customWidth="1"/>
    <col min="10" max="13" width="13.75" style="21" customWidth="1"/>
    <col min="14" max="14" width="2.9140625" style="21" customWidth="1"/>
    <col min="15" max="17" width="13.4140625" style="21" customWidth="1"/>
    <col min="18" max="21" width="17.08203125" style="21" customWidth="1"/>
    <col min="22" max="22" width="3.6640625" style="21" customWidth="1"/>
    <col min="23" max="236" width="8.75" style="21"/>
    <col min="237" max="267" width="7.9140625" style="21" customWidth="1"/>
    <col min="268" max="492" width="8.75" style="21"/>
    <col min="493" max="523" width="7.9140625" style="21" customWidth="1"/>
    <col min="524" max="748" width="8.75" style="21"/>
    <col min="749" max="779" width="7.9140625" style="21" customWidth="1"/>
    <col min="780" max="1004" width="8.75" style="21"/>
    <col min="1005" max="1035" width="7.9140625" style="21" customWidth="1"/>
    <col min="1036" max="1260" width="8.75" style="21"/>
    <col min="1261" max="1291" width="7.9140625" style="21" customWidth="1"/>
    <col min="1292" max="1516" width="8.75" style="21"/>
    <col min="1517" max="1547" width="7.9140625" style="21" customWidth="1"/>
    <col min="1548" max="1772" width="8.75" style="21"/>
    <col min="1773" max="1803" width="7.9140625" style="21" customWidth="1"/>
    <col min="1804" max="2028" width="8.75" style="21"/>
    <col min="2029" max="2059" width="7.9140625" style="21" customWidth="1"/>
    <col min="2060" max="2284" width="8.75" style="21"/>
    <col min="2285" max="2315" width="7.9140625" style="21" customWidth="1"/>
    <col min="2316" max="2540" width="8.75" style="21"/>
    <col min="2541" max="2571" width="7.9140625" style="21" customWidth="1"/>
    <col min="2572" max="2796" width="8.75" style="21"/>
    <col min="2797" max="2827" width="7.9140625" style="21" customWidth="1"/>
    <col min="2828" max="3052" width="8.75" style="21"/>
    <col min="3053" max="3083" width="7.9140625" style="21" customWidth="1"/>
    <col min="3084" max="3308" width="8.75" style="21"/>
    <col min="3309" max="3339" width="7.9140625" style="21" customWidth="1"/>
    <col min="3340" max="3564" width="8.75" style="21"/>
    <col min="3565" max="3595" width="7.9140625" style="21" customWidth="1"/>
    <col min="3596" max="3820" width="8.75" style="21"/>
    <col min="3821" max="3851" width="7.9140625" style="21" customWidth="1"/>
    <col min="3852" max="4076" width="8.75" style="21"/>
    <col min="4077" max="4107" width="7.9140625" style="21" customWidth="1"/>
    <col min="4108" max="4332" width="8.75" style="21"/>
    <col min="4333" max="4363" width="7.9140625" style="21" customWidth="1"/>
    <col min="4364" max="4588" width="8.75" style="21"/>
    <col min="4589" max="4619" width="7.9140625" style="21" customWidth="1"/>
    <col min="4620" max="4844" width="8.75" style="21"/>
    <col min="4845" max="4875" width="7.9140625" style="21" customWidth="1"/>
    <col min="4876" max="5100" width="8.75" style="21"/>
    <col min="5101" max="5131" width="7.9140625" style="21" customWidth="1"/>
    <col min="5132" max="5356" width="8.75" style="21"/>
    <col min="5357" max="5387" width="7.9140625" style="21" customWidth="1"/>
    <col min="5388" max="5612" width="8.75" style="21"/>
    <col min="5613" max="5643" width="7.9140625" style="21" customWidth="1"/>
    <col min="5644" max="5868" width="8.75" style="21"/>
    <col min="5869" max="5899" width="7.9140625" style="21" customWidth="1"/>
    <col min="5900" max="6124" width="8.75" style="21"/>
    <col min="6125" max="6155" width="7.9140625" style="21" customWidth="1"/>
    <col min="6156" max="6380" width="8.75" style="21"/>
    <col min="6381" max="6411" width="7.9140625" style="21" customWidth="1"/>
    <col min="6412" max="6636" width="8.75" style="21"/>
    <col min="6637" max="6667" width="7.9140625" style="21" customWidth="1"/>
    <col min="6668" max="6892" width="8.75" style="21"/>
    <col min="6893" max="6923" width="7.9140625" style="21" customWidth="1"/>
    <col min="6924" max="7148" width="8.75" style="21"/>
    <col min="7149" max="7179" width="7.9140625" style="21" customWidth="1"/>
    <col min="7180" max="7404" width="8.75" style="21"/>
    <col min="7405" max="7435" width="7.9140625" style="21" customWidth="1"/>
    <col min="7436" max="7660" width="8.75" style="21"/>
    <col min="7661" max="7691" width="7.9140625" style="21" customWidth="1"/>
    <col min="7692" max="7916" width="8.75" style="21"/>
    <col min="7917" max="7947" width="7.9140625" style="21" customWidth="1"/>
    <col min="7948" max="8172" width="8.75" style="21"/>
    <col min="8173" max="8203" width="7.9140625" style="21" customWidth="1"/>
    <col min="8204" max="8428" width="8.75" style="21"/>
    <col min="8429" max="8459" width="7.9140625" style="21" customWidth="1"/>
    <col min="8460" max="8684" width="8.75" style="21"/>
    <col min="8685" max="8715" width="7.9140625" style="21" customWidth="1"/>
    <col min="8716" max="8940" width="8.75" style="21"/>
    <col min="8941" max="8971" width="7.9140625" style="21" customWidth="1"/>
    <col min="8972" max="9196" width="8.75" style="21"/>
    <col min="9197" max="9227" width="7.9140625" style="21" customWidth="1"/>
    <col min="9228" max="9452" width="8.75" style="21"/>
    <col min="9453" max="9483" width="7.9140625" style="21" customWidth="1"/>
    <col min="9484" max="9708" width="8.75" style="21"/>
    <col min="9709" max="9739" width="7.9140625" style="21" customWidth="1"/>
    <col min="9740" max="9964" width="8.75" style="21"/>
    <col min="9965" max="9995" width="7.9140625" style="21" customWidth="1"/>
    <col min="9996" max="10220" width="8.75" style="21"/>
    <col min="10221" max="10251" width="7.9140625" style="21" customWidth="1"/>
    <col min="10252" max="10476" width="8.75" style="21"/>
    <col min="10477" max="10507" width="7.9140625" style="21" customWidth="1"/>
    <col min="10508" max="10732" width="8.75" style="21"/>
    <col min="10733" max="10763" width="7.9140625" style="21" customWidth="1"/>
    <col min="10764" max="10988" width="8.75" style="21"/>
    <col min="10989" max="11019" width="7.9140625" style="21" customWidth="1"/>
    <col min="11020" max="11244" width="8.75" style="21"/>
    <col min="11245" max="11275" width="7.9140625" style="21" customWidth="1"/>
    <col min="11276" max="11500" width="8.75" style="21"/>
    <col min="11501" max="11531" width="7.9140625" style="21" customWidth="1"/>
    <col min="11532" max="11756" width="8.75" style="21"/>
    <col min="11757" max="11787" width="7.9140625" style="21" customWidth="1"/>
    <col min="11788" max="12012" width="8.75" style="21"/>
    <col min="12013" max="12043" width="7.9140625" style="21" customWidth="1"/>
    <col min="12044" max="12268" width="8.75" style="21"/>
    <col min="12269" max="12299" width="7.9140625" style="21" customWidth="1"/>
    <col min="12300" max="12524" width="8.75" style="21"/>
    <col min="12525" max="12555" width="7.9140625" style="21" customWidth="1"/>
    <col min="12556" max="12780" width="8.75" style="21"/>
    <col min="12781" max="12811" width="7.9140625" style="21" customWidth="1"/>
    <col min="12812" max="13036" width="8.75" style="21"/>
    <col min="13037" max="13067" width="7.9140625" style="21" customWidth="1"/>
    <col min="13068" max="13292" width="8.75" style="21"/>
    <col min="13293" max="13323" width="7.9140625" style="21" customWidth="1"/>
    <col min="13324" max="13548" width="8.75" style="21"/>
    <col min="13549" max="13579" width="7.9140625" style="21" customWidth="1"/>
    <col min="13580" max="13804" width="8.75" style="21"/>
    <col min="13805" max="13835" width="7.9140625" style="21" customWidth="1"/>
    <col min="13836" max="14060" width="8.75" style="21"/>
    <col min="14061" max="14091" width="7.9140625" style="21" customWidth="1"/>
    <col min="14092" max="14316" width="8.75" style="21"/>
    <col min="14317" max="14347" width="7.9140625" style="21" customWidth="1"/>
    <col min="14348" max="14572" width="8.75" style="21"/>
    <col min="14573" max="14603" width="7.9140625" style="21" customWidth="1"/>
    <col min="14604" max="14828" width="8.75" style="21"/>
    <col min="14829" max="14859" width="7.9140625" style="21" customWidth="1"/>
    <col min="14860" max="15084" width="8.75" style="21"/>
    <col min="15085" max="15115" width="7.9140625" style="21" customWidth="1"/>
    <col min="15116" max="15340" width="8.75" style="21"/>
    <col min="15341" max="15371" width="7.9140625" style="21" customWidth="1"/>
    <col min="15372" max="15596" width="8.75" style="21"/>
    <col min="15597" max="15627" width="7.9140625" style="21" customWidth="1"/>
    <col min="15628" max="15852" width="8.75" style="21"/>
    <col min="15853" max="15883" width="7.9140625" style="21" customWidth="1"/>
    <col min="15884" max="16108" width="8.75" style="21"/>
    <col min="16109" max="16139" width="7.9140625" style="21" customWidth="1"/>
    <col min="16140" max="16384" width="8.75" style="21"/>
  </cols>
  <sheetData>
    <row r="1" spans="1:14" ht="24" x14ac:dyDescent="0.7">
      <c r="A1" s="60" t="s">
        <v>82</v>
      </c>
      <c r="B1" s="60"/>
      <c r="C1" s="60"/>
      <c r="D1" s="60"/>
      <c r="E1" s="60"/>
      <c r="F1" s="60"/>
      <c r="G1" s="60"/>
      <c r="H1" s="60"/>
    </row>
    <row r="2" spans="1:14" ht="24" x14ac:dyDescent="0.7">
      <c r="A2" s="60" t="s">
        <v>83</v>
      </c>
      <c r="B2" s="60"/>
      <c r="C2" s="60"/>
      <c r="D2" s="60"/>
      <c r="E2" s="60"/>
      <c r="F2" s="60"/>
      <c r="G2" s="60"/>
      <c r="H2" s="60"/>
    </row>
    <row r="3" spans="1:14" s="28" customFormat="1" x14ac:dyDescent="0.45"/>
    <row r="4" spans="1:14" x14ac:dyDescent="0.7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ht="84" x14ac:dyDescent="0.7">
      <c r="B5" s="38"/>
      <c r="C5" s="28" t="s">
        <v>1</v>
      </c>
      <c r="D5" s="28" t="s">
        <v>25</v>
      </c>
      <c r="E5" s="28" t="s">
        <v>26</v>
      </c>
      <c r="F5" s="28" t="s">
        <v>27</v>
      </c>
      <c r="G5" s="28" t="s">
        <v>28</v>
      </c>
      <c r="H5" s="28" t="s">
        <v>30</v>
      </c>
      <c r="I5" s="28" t="s">
        <v>31</v>
      </c>
      <c r="J5" s="28" t="s">
        <v>39</v>
      </c>
      <c r="K5" s="28" t="s">
        <v>40</v>
      </c>
      <c r="L5" s="28" t="s">
        <v>41</v>
      </c>
      <c r="M5" s="28" t="s">
        <v>42</v>
      </c>
      <c r="N5" s="38"/>
    </row>
    <row r="6" spans="1:14" x14ac:dyDescent="0.7">
      <c r="B6" s="37"/>
      <c r="C6" s="21">
        <v>2007</v>
      </c>
      <c r="D6" s="40">
        <v>3.0263200000000001</v>
      </c>
      <c r="E6" s="40">
        <v>3.25</v>
      </c>
      <c r="F6" s="40">
        <v>3.1621600000000001</v>
      </c>
      <c r="G6" s="40">
        <v>3.2432400000000001</v>
      </c>
      <c r="H6" s="40">
        <v>3.3055599999999998</v>
      </c>
      <c r="I6" s="40">
        <v>3.9117600000000001</v>
      </c>
      <c r="J6" s="39">
        <v>5.2</v>
      </c>
      <c r="K6" s="39">
        <v>3.02</v>
      </c>
      <c r="L6" s="39">
        <v>4.6500000000000004</v>
      </c>
      <c r="M6" s="39">
        <v>5.72</v>
      </c>
      <c r="N6" s="37"/>
    </row>
    <row r="7" spans="1:14" x14ac:dyDescent="0.7">
      <c r="B7" s="37"/>
      <c r="C7" s="21">
        <v>2008</v>
      </c>
      <c r="D7" s="40">
        <v>3.0263200000000001</v>
      </c>
      <c r="E7" s="40">
        <v>3.25</v>
      </c>
      <c r="F7" s="40">
        <v>3.1621600000000001</v>
      </c>
      <c r="G7" s="40">
        <v>3.2432400000000001</v>
      </c>
      <c r="H7" s="40">
        <v>3.3055599999999998</v>
      </c>
      <c r="I7" s="40">
        <v>3.9117600000000001</v>
      </c>
      <c r="J7" s="39">
        <v>5.04</v>
      </c>
      <c r="K7" s="39">
        <v>3.02</v>
      </c>
      <c r="L7" s="39">
        <v>4.42</v>
      </c>
      <c r="M7" s="39">
        <v>5.84</v>
      </c>
      <c r="N7" s="37"/>
    </row>
    <row r="8" spans="1:14" x14ac:dyDescent="0.7">
      <c r="B8" s="37"/>
      <c r="C8" s="21">
        <v>2009</v>
      </c>
      <c r="D8" s="40">
        <v>3.0263200000000001</v>
      </c>
      <c r="E8" s="40">
        <v>3.25</v>
      </c>
      <c r="F8" s="40">
        <v>3.1621600000000001</v>
      </c>
      <c r="G8" s="40">
        <v>3.2432400000000001</v>
      </c>
      <c r="H8" s="40">
        <v>3.3055599999999998</v>
      </c>
      <c r="I8" s="40">
        <v>3.9117600000000001</v>
      </c>
      <c r="J8" s="39">
        <v>5.01</v>
      </c>
      <c r="K8" s="39">
        <v>3.02</v>
      </c>
      <c r="L8" s="39">
        <v>4.6900000000000004</v>
      </c>
      <c r="M8" s="39">
        <v>5.86</v>
      </c>
      <c r="N8" s="37"/>
    </row>
    <row r="9" spans="1:14" x14ac:dyDescent="0.7">
      <c r="B9" s="37"/>
      <c r="C9" s="21">
        <v>2010</v>
      </c>
      <c r="D9" s="40">
        <v>3.0194239999999999</v>
      </c>
      <c r="E9" s="40">
        <v>3.4060350000000001</v>
      </c>
      <c r="F9" s="40">
        <v>3.1555719999999998</v>
      </c>
      <c r="G9" s="40">
        <v>3.2661690000000001</v>
      </c>
      <c r="H9" s="40">
        <v>3.1642350000000001</v>
      </c>
      <c r="I9" s="40">
        <v>3.7251650000000001</v>
      </c>
      <c r="J9" s="39">
        <v>5.12</v>
      </c>
      <c r="K9" s="39">
        <v>3.01</v>
      </c>
      <c r="L9" s="39">
        <v>5.03</v>
      </c>
      <c r="M9" s="39">
        <v>5.87</v>
      </c>
      <c r="N9" s="37"/>
    </row>
    <row r="10" spans="1:14" x14ac:dyDescent="0.7">
      <c r="B10" s="37"/>
      <c r="C10" s="21">
        <v>2011</v>
      </c>
      <c r="D10" s="40">
        <v>3.0194239999999999</v>
      </c>
      <c r="E10" s="40">
        <v>3.4060350000000001</v>
      </c>
      <c r="F10" s="40">
        <v>3.1555719999999998</v>
      </c>
      <c r="G10" s="40">
        <v>3.2661690000000001</v>
      </c>
      <c r="H10" s="40">
        <v>3.1642350000000001</v>
      </c>
      <c r="I10" s="40">
        <v>3.7251650000000001</v>
      </c>
      <c r="J10" s="39">
        <v>4.99</v>
      </c>
      <c r="K10" s="39">
        <v>2.65</v>
      </c>
      <c r="L10" s="39">
        <v>4.74</v>
      </c>
      <c r="M10" s="39">
        <v>5.71</v>
      </c>
      <c r="N10" s="37"/>
    </row>
    <row r="11" spans="1:14" x14ac:dyDescent="0.7">
      <c r="B11" s="37"/>
      <c r="C11" s="21">
        <v>2012</v>
      </c>
      <c r="D11" s="40">
        <v>2.9585780000000002</v>
      </c>
      <c r="E11" s="40">
        <v>3.177225</v>
      </c>
      <c r="F11" s="40">
        <v>3.0821390000000002</v>
      </c>
      <c r="G11" s="40">
        <v>3.2117529999999999</v>
      </c>
      <c r="H11" s="40">
        <v>2.9755129999999999</v>
      </c>
      <c r="I11" s="40">
        <v>3.6268090000000002</v>
      </c>
      <c r="J11" s="39">
        <v>4.99</v>
      </c>
      <c r="K11" s="39">
        <v>2.59</v>
      </c>
      <c r="L11" s="39">
        <v>4.59</v>
      </c>
      <c r="M11" s="39">
        <v>5.7</v>
      </c>
      <c r="N11" s="37"/>
    </row>
    <row r="12" spans="1:14" x14ac:dyDescent="0.7">
      <c r="B12" s="37"/>
      <c r="C12" s="21">
        <v>2013</v>
      </c>
      <c r="D12" s="40">
        <v>2.9585780000000002</v>
      </c>
      <c r="E12" s="40">
        <v>3.177225</v>
      </c>
      <c r="F12" s="40">
        <v>3.0821390000000002</v>
      </c>
      <c r="G12" s="40">
        <v>3.2117529999999999</v>
      </c>
      <c r="H12" s="40">
        <v>2.9755129999999999</v>
      </c>
      <c r="I12" s="40">
        <v>3.6268090000000002</v>
      </c>
      <c r="J12" s="39">
        <v>4.88</v>
      </c>
      <c r="K12" s="39">
        <v>2.5499999999999998</v>
      </c>
      <c r="L12" s="39">
        <v>4.5</v>
      </c>
      <c r="M12" s="39">
        <v>5.53</v>
      </c>
      <c r="N12" s="37"/>
    </row>
    <row r="13" spans="1:14" x14ac:dyDescent="0.7">
      <c r="B13" s="37"/>
      <c r="C13" s="21">
        <v>2014</v>
      </c>
      <c r="D13" s="40">
        <v>3.2091500000000002</v>
      </c>
      <c r="E13" s="40">
        <v>3.4519630000000001</v>
      </c>
      <c r="F13" s="40">
        <v>3.4045100000000001</v>
      </c>
      <c r="G13" s="40">
        <v>3.2956370000000001</v>
      </c>
      <c r="H13" s="40">
        <v>3.2889349999999999</v>
      </c>
      <c r="I13" s="40">
        <v>3.9562400000000002</v>
      </c>
      <c r="J13" s="39">
        <v>4.47</v>
      </c>
      <c r="K13" s="39">
        <v>2.4</v>
      </c>
      <c r="L13" s="39">
        <v>4.5</v>
      </c>
      <c r="M13" s="39">
        <v>5.28</v>
      </c>
      <c r="N13" s="37"/>
    </row>
    <row r="14" spans="1:14" x14ac:dyDescent="0.7">
      <c r="B14" s="37"/>
      <c r="C14" s="21">
        <v>2015</v>
      </c>
      <c r="D14" s="40">
        <v>3.2091500000000002</v>
      </c>
      <c r="E14" s="40">
        <v>3.4519630000000001</v>
      </c>
      <c r="F14" s="40">
        <v>3.4045100000000001</v>
      </c>
      <c r="G14" s="40">
        <v>3.2956370000000001</v>
      </c>
      <c r="H14" s="40">
        <v>3.2889349999999999</v>
      </c>
      <c r="I14" s="40">
        <v>3.9562400000000002</v>
      </c>
      <c r="J14" s="39">
        <v>4.38</v>
      </c>
      <c r="K14" s="39">
        <v>2.42</v>
      </c>
      <c r="L14" s="39">
        <v>4.49</v>
      </c>
      <c r="M14" s="39">
        <v>5.1100000000000003</v>
      </c>
      <c r="N14" s="37"/>
    </row>
    <row r="15" spans="1:14" x14ac:dyDescent="0.7">
      <c r="B15" s="37"/>
      <c r="C15" s="21">
        <v>2016</v>
      </c>
      <c r="D15" s="40">
        <v>3.1050659999999999</v>
      </c>
      <c r="E15" s="40">
        <v>3.2036199999999999</v>
      </c>
      <c r="F15" s="40">
        <v>3.1236700000000002</v>
      </c>
      <c r="G15" s="40">
        <v>3.36694</v>
      </c>
      <c r="H15" s="40">
        <v>3.135446</v>
      </c>
      <c r="I15" s="40">
        <v>3.5599289999999999</v>
      </c>
      <c r="J15" s="39">
        <v>4.2</v>
      </c>
      <c r="K15" s="39">
        <v>2.5</v>
      </c>
      <c r="L15" s="39">
        <v>4.2</v>
      </c>
      <c r="M15" s="39">
        <v>5</v>
      </c>
      <c r="N15" s="37"/>
    </row>
    <row r="16" spans="1:14" x14ac:dyDescent="0.7">
      <c r="B16" s="37"/>
      <c r="C16" s="21">
        <v>2017</v>
      </c>
      <c r="D16" s="40">
        <v>3.1050659999999999</v>
      </c>
      <c r="E16" s="40">
        <v>3.2036199999999999</v>
      </c>
      <c r="F16" s="40">
        <v>3.1236700000000002</v>
      </c>
      <c r="G16" s="40">
        <v>3.36694</v>
      </c>
      <c r="H16" s="40">
        <v>3.135446</v>
      </c>
      <c r="I16" s="40">
        <v>3.5599289999999999</v>
      </c>
      <c r="J16" s="39">
        <v>4.3</v>
      </c>
      <c r="K16" s="39">
        <v>2.6</v>
      </c>
      <c r="L16" s="39">
        <v>4.3</v>
      </c>
      <c r="M16" s="39">
        <v>5.2</v>
      </c>
      <c r="N16" s="37"/>
    </row>
    <row r="17" spans="2:14" x14ac:dyDescent="0.7">
      <c r="B17" s="37"/>
      <c r="C17" s="21">
        <v>2018</v>
      </c>
      <c r="D17" s="40">
        <v>3.1424970000000001</v>
      </c>
      <c r="E17" s="40">
        <v>3.4671609999999999</v>
      </c>
      <c r="F17" s="40">
        <v>3.1381329999999998</v>
      </c>
      <c r="G17" s="40">
        <v>3.4568979999999998</v>
      </c>
      <c r="H17" s="40">
        <v>3.4107259999999999</v>
      </c>
      <c r="I17" s="40">
        <v>3.8138169999999998</v>
      </c>
      <c r="J17" s="39">
        <v>4.4000000000000004</v>
      </c>
      <c r="K17" s="39">
        <v>2.6</v>
      </c>
      <c r="L17" s="39">
        <v>4.0999999999999996</v>
      </c>
      <c r="M17" s="39">
        <v>5</v>
      </c>
      <c r="N17" s="37"/>
    </row>
    <row r="18" spans="2:14" x14ac:dyDescent="0.7">
      <c r="B18" s="37"/>
      <c r="C18" s="21">
        <v>2019</v>
      </c>
      <c r="D18" s="41">
        <v>3.1424970000000001</v>
      </c>
      <c r="E18" s="41">
        <v>3.4671609999999999</v>
      </c>
      <c r="F18" s="41">
        <v>3.1381329999999998</v>
      </c>
      <c r="G18" s="41">
        <v>3.4568979999999998</v>
      </c>
      <c r="H18" s="41">
        <v>3.4107259999999999</v>
      </c>
      <c r="I18" s="41">
        <v>3.8138169999999998</v>
      </c>
      <c r="J18" s="39">
        <v>4.4000000000000004</v>
      </c>
      <c r="K18" s="39">
        <v>2.8</v>
      </c>
      <c r="L18" s="39">
        <v>4.0999999999999996</v>
      </c>
      <c r="M18" s="39">
        <v>5</v>
      </c>
      <c r="N18" s="37"/>
    </row>
    <row r="19" spans="2:14" x14ac:dyDescent="0.7">
      <c r="B19" s="37"/>
      <c r="C19" s="21">
        <v>2020</v>
      </c>
      <c r="D19" s="41">
        <v>3.1424970000000001</v>
      </c>
      <c r="E19" s="41">
        <v>3.4671609999999999</v>
      </c>
      <c r="F19" s="41">
        <v>3.1381329999999998</v>
      </c>
      <c r="G19" s="41">
        <v>3.4568979999999998</v>
      </c>
      <c r="H19" s="41">
        <v>3.4107259999999999</v>
      </c>
      <c r="I19" s="41">
        <v>3.8138169999999998</v>
      </c>
      <c r="J19" s="42">
        <v>4.4000000000000004</v>
      </c>
      <c r="K19" s="42">
        <v>2.8</v>
      </c>
      <c r="L19" s="42">
        <v>4.0999999999999996</v>
      </c>
      <c r="M19" s="42">
        <v>5</v>
      </c>
      <c r="N19" s="37"/>
    </row>
    <row r="20" spans="2:14" x14ac:dyDescent="0.7">
      <c r="B20" s="37"/>
      <c r="C20" s="21">
        <v>2021</v>
      </c>
      <c r="D20" s="41">
        <v>3.1424970000000001</v>
      </c>
      <c r="E20" s="41">
        <v>3.4671609999999999</v>
      </c>
      <c r="F20" s="41">
        <v>3.1381329999999998</v>
      </c>
      <c r="G20" s="41">
        <v>3.4568979999999998</v>
      </c>
      <c r="H20" s="41">
        <v>3.4107259999999999</v>
      </c>
      <c r="I20" s="41">
        <v>3.8138169999999998</v>
      </c>
      <c r="J20" s="42">
        <v>4.4000000000000004</v>
      </c>
      <c r="K20" s="42">
        <v>2.8</v>
      </c>
      <c r="L20" s="42">
        <v>4.0999999999999996</v>
      </c>
      <c r="M20" s="42">
        <v>5</v>
      </c>
      <c r="N20" s="37"/>
    </row>
    <row r="21" spans="2:14" x14ac:dyDescent="0.7">
      <c r="B21" s="37"/>
      <c r="C21" s="21">
        <v>2022</v>
      </c>
      <c r="D21" s="41">
        <v>3.1424970000000001</v>
      </c>
      <c r="E21" s="41">
        <v>3.4671609999999999</v>
      </c>
      <c r="F21" s="41">
        <v>3.1381329999999998</v>
      </c>
      <c r="G21" s="41">
        <v>3.4568979999999998</v>
      </c>
      <c r="H21" s="41">
        <v>3.4107259999999999</v>
      </c>
      <c r="I21" s="41">
        <v>3.8138169999999998</v>
      </c>
      <c r="J21" s="42">
        <v>4.4000000000000004</v>
      </c>
      <c r="K21" s="42">
        <v>2.8</v>
      </c>
      <c r="L21" s="42">
        <v>4.0999999999999996</v>
      </c>
      <c r="M21" s="42">
        <v>5</v>
      </c>
      <c r="N21" s="37"/>
    </row>
    <row r="22" spans="2:14" x14ac:dyDescent="0.7">
      <c r="B22" s="37"/>
      <c r="C22" s="21">
        <v>2023</v>
      </c>
      <c r="D22" s="41">
        <v>3.1424970000000001</v>
      </c>
      <c r="E22" s="41">
        <v>3.4671609999999999</v>
      </c>
      <c r="F22" s="41">
        <v>3.1381329999999998</v>
      </c>
      <c r="G22" s="41">
        <v>3.4568979999999998</v>
      </c>
      <c r="H22" s="41">
        <v>3.4107259999999999</v>
      </c>
      <c r="I22" s="41">
        <v>3.8138169999999998</v>
      </c>
      <c r="J22" s="42">
        <v>4.4000000000000004</v>
      </c>
      <c r="K22" s="42">
        <v>2.8</v>
      </c>
      <c r="L22" s="42">
        <v>4.0999999999999996</v>
      </c>
      <c r="M22" s="42">
        <v>5</v>
      </c>
      <c r="N22" s="37"/>
    </row>
    <row r="23" spans="2:14" x14ac:dyDescent="0.7">
      <c r="B23" s="37"/>
      <c r="C23" s="21">
        <v>2024</v>
      </c>
      <c r="D23" s="41">
        <v>3.1424970000000001</v>
      </c>
      <c r="E23" s="41">
        <v>3.4671609999999999</v>
      </c>
      <c r="F23" s="41">
        <v>3.1381329999999998</v>
      </c>
      <c r="G23" s="41">
        <v>3.4568979999999998</v>
      </c>
      <c r="H23" s="41">
        <v>3.4107259999999999</v>
      </c>
      <c r="I23" s="41">
        <v>3.8138169999999998</v>
      </c>
      <c r="J23" s="42">
        <v>4.4000000000000004</v>
      </c>
      <c r="K23" s="42">
        <v>2.8</v>
      </c>
      <c r="L23" s="42">
        <v>4.0999999999999996</v>
      </c>
      <c r="M23" s="42">
        <v>5</v>
      </c>
      <c r="N23" s="37"/>
    </row>
    <row r="24" spans="2:14" x14ac:dyDescent="0.7">
      <c r="B24" s="37"/>
      <c r="C24" s="21">
        <v>2025</v>
      </c>
      <c r="D24" s="41">
        <v>3.1424970000000001</v>
      </c>
      <c r="E24" s="41">
        <v>3.4671609999999999</v>
      </c>
      <c r="F24" s="41">
        <v>3.1381329999999998</v>
      </c>
      <c r="G24" s="41">
        <v>3.4568979999999998</v>
      </c>
      <c r="H24" s="41">
        <v>3.4107259999999999</v>
      </c>
      <c r="I24" s="41">
        <v>3.8138169999999998</v>
      </c>
      <c r="J24" s="42">
        <v>4.4000000000000004</v>
      </c>
      <c r="K24" s="42">
        <v>2.8</v>
      </c>
      <c r="L24" s="42">
        <v>4.0999999999999996</v>
      </c>
      <c r="M24" s="42">
        <v>5</v>
      </c>
      <c r="N24" s="37"/>
    </row>
    <row r="25" spans="2:14" x14ac:dyDescent="0.7">
      <c r="B25" s="37"/>
      <c r="C25" s="21">
        <v>2026</v>
      </c>
      <c r="D25" s="41">
        <v>3.1424970000000001</v>
      </c>
      <c r="E25" s="41">
        <v>3.4671609999999999</v>
      </c>
      <c r="F25" s="41">
        <v>3.1381329999999998</v>
      </c>
      <c r="G25" s="41">
        <v>3.4568979999999998</v>
      </c>
      <c r="H25" s="41">
        <v>3.4107259999999999</v>
      </c>
      <c r="I25" s="41">
        <v>3.8138169999999998</v>
      </c>
      <c r="J25" s="42">
        <v>4.4000000000000004</v>
      </c>
      <c r="K25" s="42">
        <v>2.8</v>
      </c>
      <c r="L25" s="42">
        <v>4.0999999999999996</v>
      </c>
      <c r="M25" s="42">
        <v>5</v>
      </c>
      <c r="N25" s="37"/>
    </row>
    <row r="26" spans="2:14" x14ac:dyDescent="0.7">
      <c r="B26" s="37"/>
      <c r="C26" s="21">
        <v>2027</v>
      </c>
      <c r="D26" s="41">
        <v>3.1424970000000001</v>
      </c>
      <c r="E26" s="41">
        <v>3.4671609999999999</v>
      </c>
      <c r="F26" s="41">
        <v>3.1381329999999998</v>
      </c>
      <c r="G26" s="41">
        <v>3.4568979999999998</v>
      </c>
      <c r="H26" s="41">
        <v>3.4107259999999999</v>
      </c>
      <c r="I26" s="41">
        <v>3.8138169999999998</v>
      </c>
      <c r="J26" s="42">
        <v>4.4000000000000004</v>
      </c>
      <c r="K26" s="42">
        <v>2.8</v>
      </c>
      <c r="L26" s="42">
        <v>4.0999999999999996</v>
      </c>
      <c r="M26" s="42">
        <v>5</v>
      </c>
      <c r="N26" s="37"/>
    </row>
    <row r="27" spans="2:14" x14ac:dyDescent="0.7">
      <c r="B27" s="37"/>
      <c r="C27" s="21">
        <v>2028</v>
      </c>
      <c r="D27" s="41">
        <v>3.1424970000000001</v>
      </c>
      <c r="E27" s="41">
        <v>3.4671609999999999</v>
      </c>
      <c r="F27" s="41">
        <v>3.1381329999999998</v>
      </c>
      <c r="G27" s="41">
        <v>3.4568979999999998</v>
      </c>
      <c r="H27" s="41">
        <v>3.4107259999999999</v>
      </c>
      <c r="I27" s="41">
        <v>3.8138169999999998</v>
      </c>
      <c r="J27" s="42">
        <v>4.4000000000000004</v>
      </c>
      <c r="K27" s="42">
        <v>2.8</v>
      </c>
      <c r="L27" s="42">
        <v>4.0999999999999996</v>
      </c>
      <c r="M27" s="42">
        <v>5</v>
      </c>
      <c r="N27" s="37"/>
    </row>
    <row r="28" spans="2:14" x14ac:dyDescent="0.7">
      <c r="B28" s="37"/>
      <c r="C28" s="21">
        <v>2029</v>
      </c>
      <c r="D28" s="41">
        <v>3.1424970000000001</v>
      </c>
      <c r="E28" s="41">
        <v>3.4671609999999999</v>
      </c>
      <c r="F28" s="41">
        <v>3.1381329999999998</v>
      </c>
      <c r="G28" s="41">
        <v>3.4568979999999998</v>
      </c>
      <c r="H28" s="41">
        <v>3.4107259999999999</v>
      </c>
      <c r="I28" s="41">
        <v>3.8138169999999998</v>
      </c>
      <c r="J28" s="42">
        <v>4.4000000000000004</v>
      </c>
      <c r="K28" s="42">
        <v>2.8</v>
      </c>
      <c r="L28" s="42">
        <v>4.0999999999999996</v>
      </c>
      <c r="M28" s="42">
        <v>5</v>
      </c>
      <c r="N28" s="37"/>
    </row>
    <row r="29" spans="2:14" x14ac:dyDescent="0.7">
      <c r="B29" s="37"/>
      <c r="C29" s="21">
        <v>2030</v>
      </c>
      <c r="D29" s="41">
        <v>3.1424970000000001</v>
      </c>
      <c r="E29" s="41">
        <v>3.4671609999999999</v>
      </c>
      <c r="F29" s="41">
        <v>3.1381329999999998</v>
      </c>
      <c r="G29" s="41">
        <v>3.4568979999999998</v>
      </c>
      <c r="H29" s="41">
        <v>3.4107259999999999</v>
      </c>
      <c r="I29" s="41">
        <v>3.8138169999999998</v>
      </c>
      <c r="J29" s="42">
        <v>4.4000000000000004</v>
      </c>
      <c r="K29" s="42">
        <v>2.8</v>
      </c>
      <c r="L29" s="42">
        <v>4.0999999999999996</v>
      </c>
      <c r="M29" s="42">
        <v>5</v>
      </c>
      <c r="N29" s="37"/>
    </row>
    <row r="30" spans="2:14" x14ac:dyDescent="0.7">
      <c r="B30" s="37"/>
      <c r="C30" s="21">
        <v>2031</v>
      </c>
      <c r="D30" s="41">
        <v>3.1424970000000001</v>
      </c>
      <c r="E30" s="41">
        <v>3.4671609999999999</v>
      </c>
      <c r="F30" s="41">
        <v>3.1381329999999998</v>
      </c>
      <c r="G30" s="41">
        <v>3.4568979999999998</v>
      </c>
      <c r="H30" s="41">
        <v>3.4107259999999999</v>
      </c>
      <c r="I30" s="41">
        <v>3.8138169999999998</v>
      </c>
      <c r="J30" s="42">
        <v>4.4000000000000004</v>
      </c>
      <c r="K30" s="42">
        <v>2.8</v>
      </c>
      <c r="L30" s="42">
        <v>4.0999999999999996</v>
      </c>
      <c r="M30" s="42">
        <v>5</v>
      </c>
      <c r="N30" s="37"/>
    </row>
    <row r="31" spans="2:14" x14ac:dyDescent="0.7">
      <c r="B31" s="37"/>
      <c r="C31" s="21">
        <v>2032</v>
      </c>
      <c r="D31" s="41">
        <v>3.1424970000000001</v>
      </c>
      <c r="E31" s="41">
        <v>3.4671609999999999</v>
      </c>
      <c r="F31" s="41">
        <v>3.1381329999999998</v>
      </c>
      <c r="G31" s="41">
        <v>3.4568979999999998</v>
      </c>
      <c r="H31" s="41">
        <v>3.4107259999999999</v>
      </c>
      <c r="I31" s="41">
        <v>3.8138169999999998</v>
      </c>
      <c r="J31" s="42">
        <v>4.4000000000000004</v>
      </c>
      <c r="K31" s="42">
        <v>2.8</v>
      </c>
      <c r="L31" s="42">
        <v>4.0999999999999996</v>
      </c>
      <c r="M31" s="42">
        <v>5</v>
      </c>
      <c r="N31" s="37"/>
    </row>
    <row r="32" spans="2:14" x14ac:dyDescent="0.7">
      <c r="B32" s="37"/>
      <c r="C32" s="21">
        <v>2033</v>
      </c>
      <c r="D32" s="41">
        <v>3.1424970000000001</v>
      </c>
      <c r="E32" s="41">
        <v>3.4671609999999999</v>
      </c>
      <c r="F32" s="41">
        <v>3.1381329999999998</v>
      </c>
      <c r="G32" s="41">
        <v>3.4568979999999998</v>
      </c>
      <c r="H32" s="41">
        <v>3.4107259999999999</v>
      </c>
      <c r="I32" s="41">
        <v>3.8138169999999998</v>
      </c>
      <c r="J32" s="42">
        <v>4.4000000000000004</v>
      </c>
      <c r="K32" s="42">
        <v>2.8</v>
      </c>
      <c r="L32" s="42">
        <v>4.0999999999999996</v>
      </c>
      <c r="M32" s="42">
        <v>5</v>
      </c>
      <c r="N32" s="37"/>
    </row>
    <row r="33" spans="2:14" x14ac:dyDescent="0.7">
      <c r="B33" s="37"/>
      <c r="N33" s="37"/>
    </row>
    <row r="34" spans="2:14" x14ac:dyDescent="0.7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</sheetData>
  <mergeCells count="2">
    <mergeCell ref="A1:H1"/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2012-B3BA-4116-A81C-9059EE51BC40}">
  <dimension ref="A1:K33"/>
  <sheetViews>
    <sheetView workbookViewId="0">
      <selection sqref="A1:G1"/>
    </sheetView>
  </sheetViews>
  <sheetFormatPr defaultRowHeight="21" x14ac:dyDescent="0.7"/>
  <cols>
    <col min="1" max="1" width="8.75" style="21"/>
    <col min="2" max="2" width="3.08203125" style="21" customWidth="1"/>
    <col min="3" max="3" width="5.08203125" style="21" customWidth="1"/>
    <col min="4" max="5" width="13.1640625" style="21" customWidth="1"/>
    <col min="6" max="6" width="3.08203125" style="21" customWidth="1"/>
    <col min="7" max="8" width="8.75" style="21"/>
    <col min="9" max="9" width="7.4140625" style="21" customWidth="1"/>
    <col min="10" max="10" width="8.75" style="21"/>
    <col min="11" max="11" width="8.75" style="33"/>
    <col min="12" max="226" width="8.75" style="21"/>
    <col min="227" max="257" width="7.9140625" style="21" customWidth="1"/>
    <col min="258" max="482" width="8.75" style="21"/>
    <col min="483" max="513" width="7.9140625" style="21" customWidth="1"/>
    <col min="514" max="738" width="8.75" style="21"/>
    <col min="739" max="769" width="7.9140625" style="21" customWidth="1"/>
    <col min="770" max="994" width="8.75" style="21"/>
    <col min="995" max="1025" width="7.9140625" style="21" customWidth="1"/>
    <col min="1026" max="1250" width="8.75" style="21"/>
    <col min="1251" max="1281" width="7.9140625" style="21" customWidth="1"/>
    <col min="1282" max="1506" width="8.75" style="21"/>
    <col min="1507" max="1537" width="7.9140625" style="21" customWidth="1"/>
    <col min="1538" max="1762" width="8.75" style="21"/>
    <col min="1763" max="1793" width="7.9140625" style="21" customWidth="1"/>
    <col min="1794" max="2018" width="8.75" style="21"/>
    <col min="2019" max="2049" width="7.9140625" style="21" customWidth="1"/>
    <col min="2050" max="2274" width="8.75" style="21"/>
    <col min="2275" max="2305" width="7.9140625" style="21" customWidth="1"/>
    <col min="2306" max="2530" width="8.75" style="21"/>
    <col min="2531" max="2561" width="7.9140625" style="21" customWidth="1"/>
    <col min="2562" max="2786" width="8.75" style="21"/>
    <col min="2787" max="2817" width="7.9140625" style="21" customWidth="1"/>
    <col min="2818" max="3042" width="8.75" style="21"/>
    <col min="3043" max="3073" width="7.9140625" style="21" customWidth="1"/>
    <col min="3074" max="3298" width="8.75" style="21"/>
    <col min="3299" max="3329" width="7.9140625" style="21" customWidth="1"/>
    <col min="3330" max="3554" width="8.75" style="21"/>
    <col min="3555" max="3585" width="7.9140625" style="21" customWidth="1"/>
    <col min="3586" max="3810" width="8.75" style="21"/>
    <col min="3811" max="3841" width="7.9140625" style="21" customWidth="1"/>
    <col min="3842" max="4066" width="8.75" style="21"/>
    <col min="4067" max="4097" width="7.9140625" style="21" customWidth="1"/>
    <col min="4098" max="4322" width="8.75" style="21"/>
    <col min="4323" max="4353" width="7.9140625" style="21" customWidth="1"/>
    <col min="4354" max="4578" width="8.75" style="21"/>
    <col min="4579" max="4609" width="7.9140625" style="21" customWidth="1"/>
    <col min="4610" max="4834" width="8.75" style="21"/>
    <col min="4835" max="4865" width="7.9140625" style="21" customWidth="1"/>
    <col min="4866" max="5090" width="8.75" style="21"/>
    <col min="5091" max="5121" width="7.9140625" style="21" customWidth="1"/>
    <col min="5122" max="5346" width="8.75" style="21"/>
    <col min="5347" max="5377" width="7.9140625" style="21" customWidth="1"/>
    <col min="5378" max="5602" width="8.75" style="21"/>
    <col min="5603" max="5633" width="7.9140625" style="21" customWidth="1"/>
    <col min="5634" max="5858" width="8.75" style="21"/>
    <col min="5859" max="5889" width="7.9140625" style="21" customWidth="1"/>
    <col min="5890" max="6114" width="8.75" style="21"/>
    <col min="6115" max="6145" width="7.9140625" style="21" customWidth="1"/>
    <col min="6146" max="6370" width="8.75" style="21"/>
    <col min="6371" max="6401" width="7.9140625" style="21" customWidth="1"/>
    <col min="6402" max="6626" width="8.75" style="21"/>
    <col min="6627" max="6657" width="7.9140625" style="21" customWidth="1"/>
    <col min="6658" max="6882" width="8.75" style="21"/>
    <col min="6883" max="6913" width="7.9140625" style="21" customWidth="1"/>
    <col min="6914" max="7138" width="8.75" style="21"/>
    <col min="7139" max="7169" width="7.9140625" style="21" customWidth="1"/>
    <col min="7170" max="7394" width="8.75" style="21"/>
    <col min="7395" max="7425" width="7.9140625" style="21" customWidth="1"/>
    <col min="7426" max="7650" width="8.75" style="21"/>
    <col min="7651" max="7681" width="7.9140625" style="21" customWidth="1"/>
    <col min="7682" max="7906" width="8.75" style="21"/>
    <col min="7907" max="7937" width="7.9140625" style="21" customWidth="1"/>
    <col min="7938" max="8162" width="8.75" style="21"/>
    <col min="8163" max="8193" width="7.9140625" style="21" customWidth="1"/>
    <col min="8194" max="8418" width="8.75" style="21"/>
    <col min="8419" max="8449" width="7.9140625" style="21" customWidth="1"/>
    <col min="8450" max="8674" width="8.75" style="21"/>
    <col min="8675" max="8705" width="7.9140625" style="21" customWidth="1"/>
    <col min="8706" max="8930" width="8.75" style="21"/>
    <col min="8931" max="8961" width="7.9140625" style="21" customWidth="1"/>
    <col min="8962" max="9186" width="8.75" style="21"/>
    <col min="9187" max="9217" width="7.9140625" style="21" customWidth="1"/>
    <col min="9218" max="9442" width="8.75" style="21"/>
    <col min="9443" max="9473" width="7.9140625" style="21" customWidth="1"/>
    <col min="9474" max="9698" width="8.75" style="21"/>
    <col min="9699" max="9729" width="7.9140625" style="21" customWidth="1"/>
    <col min="9730" max="9954" width="8.75" style="21"/>
    <col min="9955" max="9985" width="7.9140625" style="21" customWidth="1"/>
    <col min="9986" max="10210" width="8.75" style="21"/>
    <col min="10211" max="10241" width="7.9140625" style="21" customWidth="1"/>
    <col min="10242" max="10466" width="8.75" style="21"/>
    <col min="10467" max="10497" width="7.9140625" style="21" customWidth="1"/>
    <col min="10498" max="10722" width="8.75" style="21"/>
    <col min="10723" max="10753" width="7.9140625" style="21" customWidth="1"/>
    <col min="10754" max="10978" width="8.75" style="21"/>
    <col min="10979" max="11009" width="7.9140625" style="21" customWidth="1"/>
    <col min="11010" max="11234" width="8.75" style="21"/>
    <col min="11235" max="11265" width="7.9140625" style="21" customWidth="1"/>
    <col min="11266" max="11490" width="8.75" style="21"/>
    <col min="11491" max="11521" width="7.9140625" style="21" customWidth="1"/>
    <col min="11522" max="11746" width="8.75" style="21"/>
    <col min="11747" max="11777" width="7.9140625" style="21" customWidth="1"/>
    <col min="11778" max="12002" width="8.75" style="21"/>
    <col min="12003" max="12033" width="7.9140625" style="21" customWidth="1"/>
    <col min="12034" max="12258" width="8.75" style="21"/>
    <col min="12259" max="12289" width="7.9140625" style="21" customWidth="1"/>
    <col min="12290" max="12514" width="8.75" style="21"/>
    <col min="12515" max="12545" width="7.9140625" style="21" customWidth="1"/>
    <col min="12546" max="12770" width="8.75" style="21"/>
    <col min="12771" max="12801" width="7.9140625" style="21" customWidth="1"/>
    <col min="12802" max="13026" width="8.75" style="21"/>
    <col min="13027" max="13057" width="7.9140625" style="21" customWidth="1"/>
    <col min="13058" max="13282" width="8.75" style="21"/>
    <col min="13283" max="13313" width="7.9140625" style="21" customWidth="1"/>
    <col min="13314" max="13538" width="8.75" style="21"/>
    <col min="13539" max="13569" width="7.9140625" style="21" customWidth="1"/>
    <col min="13570" max="13794" width="8.75" style="21"/>
    <col min="13795" max="13825" width="7.9140625" style="21" customWidth="1"/>
    <col min="13826" max="14050" width="8.75" style="21"/>
    <col min="14051" max="14081" width="7.9140625" style="21" customWidth="1"/>
    <col min="14082" max="14306" width="8.75" style="21"/>
    <col min="14307" max="14337" width="7.9140625" style="21" customWidth="1"/>
    <col min="14338" max="14562" width="8.75" style="21"/>
    <col min="14563" max="14593" width="7.9140625" style="21" customWidth="1"/>
    <col min="14594" max="14818" width="8.75" style="21"/>
    <col min="14819" max="14849" width="7.9140625" style="21" customWidth="1"/>
    <col min="14850" max="15074" width="8.75" style="21"/>
    <col min="15075" max="15105" width="7.9140625" style="21" customWidth="1"/>
    <col min="15106" max="15330" width="8.75" style="21"/>
    <col min="15331" max="15361" width="7.9140625" style="21" customWidth="1"/>
    <col min="15362" max="15586" width="8.75" style="21"/>
    <col min="15587" max="15617" width="7.9140625" style="21" customWidth="1"/>
    <col min="15618" max="15842" width="8.75" style="21"/>
    <col min="15843" max="15873" width="7.9140625" style="21" customWidth="1"/>
    <col min="15874" max="16098" width="8.75" style="21"/>
    <col min="16099" max="16129" width="7.9140625" style="21" customWidth="1"/>
    <col min="16130" max="16384" width="8.75" style="21"/>
  </cols>
  <sheetData>
    <row r="1" spans="1:7" ht="24" x14ac:dyDescent="0.7">
      <c r="A1" s="60" t="s">
        <v>84</v>
      </c>
      <c r="B1" s="60"/>
      <c r="C1" s="60"/>
      <c r="D1" s="60"/>
      <c r="E1" s="60"/>
      <c r="F1" s="60"/>
      <c r="G1" s="60"/>
    </row>
    <row r="2" spans="1:7" ht="24" x14ac:dyDescent="0.7">
      <c r="A2" s="43"/>
      <c r="B2" s="43"/>
      <c r="C2" s="43"/>
      <c r="D2" s="43"/>
      <c r="E2" s="43"/>
      <c r="F2" s="43"/>
      <c r="G2" s="43"/>
    </row>
    <row r="3" spans="1:7" x14ac:dyDescent="0.7">
      <c r="B3" s="37"/>
      <c r="C3" s="37"/>
      <c r="D3" s="37"/>
      <c r="E3" s="37"/>
      <c r="F3" s="37"/>
    </row>
    <row r="4" spans="1:7" ht="42" x14ac:dyDescent="0.7">
      <c r="B4" s="37"/>
      <c r="C4" s="44" t="s">
        <v>1</v>
      </c>
      <c r="D4" s="44" t="s">
        <v>36</v>
      </c>
      <c r="E4" s="44" t="s">
        <v>37</v>
      </c>
      <c r="F4" s="37"/>
    </row>
    <row r="5" spans="1:7" x14ac:dyDescent="0.7">
      <c r="B5" s="37"/>
      <c r="C5" s="21">
        <v>2007</v>
      </c>
      <c r="D5" s="21">
        <v>180053</v>
      </c>
      <c r="E5" s="39">
        <v>4429</v>
      </c>
      <c r="F5" s="37"/>
    </row>
    <row r="6" spans="1:7" x14ac:dyDescent="0.7">
      <c r="B6" s="37"/>
      <c r="C6" s="21">
        <v>2008</v>
      </c>
      <c r="D6" s="21">
        <v>224858.61600000001</v>
      </c>
      <c r="E6" s="39">
        <v>4429</v>
      </c>
      <c r="F6" s="37"/>
    </row>
    <row r="7" spans="1:7" x14ac:dyDescent="0.7">
      <c r="B7" s="37"/>
      <c r="C7" s="21">
        <v>2009</v>
      </c>
      <c r="D7" s="21">
        <v>224492.61600000001</v>
      </c>
      <c r="E7" s="39">
        <v>4429</v>
      </c>
      <c r="F7" s="37"/>
    </row>
    <row r="8" spans="1:7" x14ac:dyDescent="0.7">
      <c r="B8" s="37"/>
      <c r="C8" s="21">
        <v>2010</v>
      </c>
      <c r="D8" s="21">
        <v>229430.61600000001</v>
      </c>
      <c r="E8" s="39">
        <v>4458</v>
      </c>
      <c r="F8" s="37"/>
    </row>
    <row r="9" spans="1:7" x14ac:dyDescent="0.7">
      <c r="B9" s="37"/>
      <c r="C9" s="21">
        <v>2011</v>
      </c>
      <c r="D9" s="21">
        <v>231215.61600000001</v>
      </c>
      <c r="E9" s="39">
        <v>4458</v>
      </c>
      <c r="F9" s="37"/>
    </row>
    <row r="10" spans="1:7" x14ac:dyDescent="0.7">
      <c r="B10" s="37"/>
      <c r="C10" s="21">
        <v>2012</v>
      </c>
      <c r="D10" s="21">
        <v>231789.61600000001</v>
      </c>
      <c r="E10" s="39">
        <v>4458</v>
      </c>
      <c r="F10" s="37"/>
    </row>
    <row r="11" spans="1:7" x14ac:dyDescent="0.7">
      <c r="B11" s="37"/>
      <c r="C11" s="21">
        <v>2013</v>
      </c>
      <c r="D11" s="21">
        <v>232195.61600000001</v>
      </c>
      <c r="E11" s="39">
        <v>4458</v>
      </c>
      <c r="F11" s="37"/>
    </row>
    <row r="12" spans="1:7" x14ac:dyDescent="0.7">
      <c r="B12" s="37"/>
      <c r="C12" s="21">
        <v>2014</v>
      </c>
      <c r="D12" s="21">
        <v>233174.61600000001</v>
      </c>
      <c r="E12" s="39">
        <v>4458</v>
      </c>
      <c r="F12" s="37"/>
    </row>
    <row r="13" spans="1:7" x14ac:dyDescent="0.7">
      <c r="B13" s="37"/>
      <c r="C13" s="21">
        <v>2015</v>
      </c>
      <c r="D13" s="21">
        <v>454025.21299999999</v>
      </c>
      <c r="E13" s="39">
        <v>3742</v>
      </c>
      <c r="F13" s="37"/>
    </row>
    <row r="14" spans="1:7" x14ac:dyDescent="0.7">
      <c r="B14" s="37"/>
      <c r="C14" s="21">
        <v>2016</v>
      </c>
      <c r="D14" s="21">
        <v>455652.86</v>
      </c>
      <c r="E14" s="39">
        <v>3742</v>
      </c>
      <c r="F14" s="37"/>
    </row>
    <row r="15" spans="1:7" x14ac:dyDescent="0.7">
      <c r="B15" s="37"/>
      <c r="C15" s="21">
        <v>2017</v>
      </c>
      <c r="D15" s="21">
        <v>456486.80200000003</v>
      </c>
      <c r="E15" s="39">
        <v>4092</v>
      </c>
      <c r="F15" s="37"/>
    </row>
    <row r="16" spans="1:7" x14ac:dyDescent="0.7">
      <c r="B16" s="37"/>
      <c r="C16" s="21">
        <v>2018</v>
      </c>
      <c r="D16" s="21">
        <v>701847.11800000002</v>
      </c>
      <c r="E16" s="42">
        <v>4092</v>
      </c>
      <c r="F16" s="37"/>
    </row>
    <row r="17" spans="2:6" x14ac:dyDescent="0.7">
      <c r="B17" s="37"/>
      <c r="C17" s="21">
        <v>2019</v>
      </c>
      <c r="D17" s="21">
        <v>702210.23100000003</v>
      </c>
      <c r="E17" s="42">
        <v>4092</v>
      </c>
      <c r="F17" s="37"/>
    </row>
    <row r="18" spans="2:6" x14ac:dyDescent="0.7">
      <c r="B18" s="37"/>
      <c r="C18" s="21">
        <v>2020</v>
      </c>
      <c r="D18" s="26">
        <v>702723.24199999997</v>
      </c>
      <c r="E18" s="42">
        <v>4092</v>
      </c>
      <c r="F18" s="37"/>
    </row>
    <row r="19" spans="2:6" x14ac:dyDescent="0.7">
      <c r="B19" s="37"/>
      <c r="C19" s="21">
        <v>2021</v>
      </c>
      <c r="D19" s="26">
        <v>702989.17599999998</v>
      </c>
      <c r="E19" s="42">
        <v>4092</v>
      </c>
      <c r="F19" s="37"/>
    </row>
    <row r="20" spans="2:6" x14ac:dyDescent="0.7">
      <c r="B20" s="37"/>
      <c r="C20" s="21">
        <v>2022</v>
      </c>
      <c r="D20" s="26">
        <v>702989.17599999998</v>
      </c>
      <c r="E20" s="42">
        <v>4092</v>
      </c>
      <c r="F20" s="37"/>
    </row>
    <row r="21" spans="2:6" x14ac:dyDescent="0.7">
      <c r="B21" s="37"/>
      <c r="C21" s="21">
        <v>2023</v>
      </c>
      <c r="D21" s="26">
        <v>702989.17599999998</v>
      </c>
      <c r="E21" s="42">
        <v>4092</v>
      </c>
      <c r="F21" s="37"/>
    </row>
    <row r="22" spans="2:6" x14ac:dyDescent="0.7">
      <c r="B22" s="37"/>
      <c r="C22" s="21">
        <v>2024</v>
      </c>
      <c r="D22" s="26">
        <v>702989.17599999998</v>
      </c>
      <c r="E22" s="42">
        <v>4092</v>
      </c>
      <c r="F22" s="37"/>
    </row>
    <row r="23" spans="2:6" x14ac:dyDescent="0.7">
      <c r="B23" s="37"/>
      <c r="C23" s="21">
        <v>2025</v>
      </c>
      <c r="D23" s="26">
        <v>702989.17599999998</v>
      </c>
      <c r="E23" s="42">
        <v>4092</v>
      </c>
      <c r="F23" s="37"/>
    </row>
    <row r="24" spans="2:6" x14ac:dyDescent="0.7">
      <c r="B24" s="37"/>
      <c r="C24" s="21">
        <v>2026</v>
      </c>
      <c r="D24" s="26">
        <v>702989.17599999998</v>
      </c>
      <c r="E24" s="42">
        <v>4092</v>
      </c>
      <c r="F24" s="37"/>
    </row>
    <row r="25" spans="2:6" x14ac:dyDescent="0.7">
      <c r="B25" s="37"/>
      <c r="C25" s="21">
        <v>2027</v>
      </c>
      <c r="D25" s="26">
        <v>702989.17599999998</v>
      </c>
      <c r="E25" s="42">
        <v>4092</v>
      </c>
      <c r="F25" s="37"/>
    </row>
    <row r="26" spans="2:6" x14ac:dyDescent="0.7">
      <c r="B26" s="37"/>
      <c r="C26" s="21">
        <v>2028</v>
      </c>
      <c r="D26" s="26">
        <v>702989.17599999998</v>
      </c>
      <c r="E26" s="42">
        <v>4092</v>
      </c>
      <c r="F26" s="37"/>
    </row>
    <row r="27" spans="2:6" x14ac:dyDescent="0.7">
      <c r="B27" s="37"/>
      <c r="C27" s="21">
        <v>2029</v>
      </c>
      <c r="D27" s="26">
        <v>702989.17599999998</v>
      </c>
      <c r="E27" s="42">
        <v>4092</v>
      </c>
      <c r="F27" s="37"/>
    </row>
    <row r="28" spans="2:6" x14ac:dyDescent="0.7">
      <c r="B28" s="37"/>
      <c r="C28" s="21">
        <v>2030</v>
      </c>
      <c r="D28" s="26">
        <v>702989.17599999998</v>
      </c>
      <c r="E28" s="42">
        <v>4092</v>
      </c>
      <c r="F28" s="37"/>
    </row>
    <row r="29" spans="2:6" x14ac:dyDescent="0.7">
      <c r="B29" s="37"/>
      <c r="C29" s="21">
        <v>2031</v>
      </c>
      <c r="D29" s="26">
        <v>702989.17599999998</v>
      </c>
      <c r="E29" s="42">
        <v>4092</v>
      </c>
      <c r="F29" s="37"/>
    </row>
    <row r="30" spans="2:6" x14ac:dyDescent="0.7">
      <c r="B30" s="37"/>
      <c r="C30" s="21">
        <v>2032</v>
      </c>
      <c r="D30" s="26">
        <v>702989.17599999998</v>
      </c>
      <c r="E30" s="42">
        <v>4092</v>
      </c>
      <c r="F30" s="37"/>
    </row>
    <row r="31" spans="2:6" x14ac:dyDescent="0.7">
      <c r="B31" s="37"/>
      <c r="C31" s="21">
        <v>2033</v>
      </c>
      <c r="D31" s="26">
        <v>702989.17599999998</v>
      </c>
      <c r="E31" s="42">
        <v>4092</v>
      </c>
      <c r="F31" s="37"/>
    </row>
    <row r="32" spans="2:6" x14ac:dyDescent="0.7">
      <c r="B32" s="37"/>
      <c r="F32" s="37"/>
    </row>
    <row r="33" spans="2:6" x14ac:dyDescent="0.7">
      <c r="B33" s="37"/>
      <c r="C33" s="37"/>
      <c r="D33" s="37"/>
      <c r="E33" s="37"/>
      <c r="F33" s="37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5F3D-4454-4BCB-9413-2B70FB4BB724}">
  <dimension ref="A1:I43"/>
  <sheetViews>
    <sheetView workbookViewId="0">
      <selection sqref="A1:H1"/>
    </sheetView>
  </sheetViews>
  <sheetFormatPr defaultRowHeight="21" x14ac:dyDescent="0.7"/>
  <cols>
    <col min="1" max="1" width="8.75" style="21"/>
    <col min="2" max="2" width="3.08203125" style="21" customWidth="1"/>
    <col min="3" max="3" width="7.4140625" style="21" customWidth="1"/>
    <col min="4" max="8" width="12.33203125" style="21" customWidth="1"/>
    <col min="9" max="9" width="3.08203125" style="21" customWidth="1"/>
    <col min="10" max="223" width="8.75" style="21"/>
    <col min="224" max="254" width="7.9140625" style="21" customWidth="1"/>
    <col min="255" max="479" width="8.75" style="21"/>
    <col min="480" max="510" width="7.9140625" style="21" customWidth="1"/>
    <col min="511" max="735" width="8.75" style="21"/>
    <col min="736" max="766" width="7.9140625" style="21" customWidth="1"/>
    <col min="767" max="991" width="8.75" style="21"/>
    <col min="992" max="1022" width="7.9140625" style="21" customWidth="1"/>
    <col min="1023" max="1247" width="8.75" style="21"/>
    <col min="1248" max="1278" width="7.9140625" style="21" customWidth="1"/>
    <col min="1279" max="1503" width="8.75" style="21"/>
    <col min="1504" max="1534" width="7.9140625" style="21" customWidth="1"/>
    <col min="1535" max="1759" width="8.75" style="21"/>
    <col min="1760" max="1790" width="7.9140625" style="21" customWidth="1"/>
    <col min="1791" max="2015" width="8.75" style="21"/>
    <col min="2016" max="2046" width="7.9140625" style="21" customWidth="1"/>
    <col min="2047" max="2271" width="8.75" style="21"/>
    <col min="2272" max="2302" width="7.9140625" style="21" customWidth="1"/>
    <col min="2303" max="2527" width="8.75" style="21"/>
    <col min="2528" max="2558" width="7.9140625" style="21" customWidth="1"/>
    <col min="2559" max="2783" width="8.75" style="21"/>
    <col min="2784" max="2814" width="7.9140625" style="21" customWidth="1"/>
    <col min="2815" max="3039" width="8.75" style="21"/>
    <col min="3040" max="3070" width="7.9140625" style="21" customWidth="1"/>
    <col min="3071" max="3295" width="8.75" style="21"/>
    <col min="3296" max="3326" width="7.9140625" style="21" customWidth="1"/>
    <col min="3327" max="3551" width="8.75" style="21"/>
    <col min="3552" max="3582" width="7.9140625" style="21" customWidth="1"/>
    <col min="3583" max="3807" width="8.75" style="21"/>
    <col min="3808" max="3838" width="7.9140625" style="21" customWidth="1"/>
    <col min="3839" max="4063" width="8.75" style="21"/>
    <col min="4064" max="4094" width="7.9140625" style="21" customWidth="1"/>
    <col min="4095" max="4319" width="8.75" style="21"/>
    <col min="4320" max="4350" width="7.9140625" style="21" customWidth="1"/>
    <col min="4351" max="4575" width="8.75" style="21"/>
    <col min="4576" max="4606" width="7.9140625" style="21" customWidth="1"/>
    <col min="4607" max="4831" width="8.75" style="21"/>
    <col min="4832" max="4862" width="7.9140625" style="21" customWidth="1"/>
    <col min="4863" max="5087" width="8.75" style="21"/>
    <col min="5088" max="5118" width="7.9140625" style="21" customWidth="1"/>
    <col min="5119" max="5343" width="8.75" style="21"/>
    <col min="5344" max="5374" width="7.9140625" style="21" customWidth="1"/>
    <col min="5375" max="5599" width="8.75" style="21"/>
    <col min="5600" max="5630" width="7.9140625" style="21" customWidth="1"/>
    <col min="5631" max="5855" width="8.75" style="21"/>
    <col min="5856" max="5886" width="7.9140625" style="21" customWidth="1"/>
    <col min="5887" max="6111" width="8.75" style="21"/>
    <col min="6112" max="6142" width="7.9140625" style="21" customWidth="1"/>
    <col min="6143" max="6367" width="8.75" style="21"/>
    <col min="6368" max="6398" width="7.9140625" style="21" customWidth="1"/>
    <col min="6399" max="6623" width="8.75" style="21"/>
    <col min="6624" max="6654" width="7.9140625" style="21" customWidth="1"/>
    <col min="6655" max="6879" width="8.75" style="21"/>
    <col min="6880" max="6910" width="7.9140625" style="21" customWidth="1"/>
    <col min="6911" max="7135" width="8.75" style="21"/>
    <col min="7136" max="7166" width="7.9140625" style="21" customWidth="1"/>
    <col min="7167" max="7391" width="8.75" style="21"/>
    <col min="7392" max="7422" width="7.9140625" style="21" customWidth="1"/>
    <col min="7423" max="7647" width="8.75" style="21"/>
    <col min="7648" max="7678" width="7.9140625" style="21" customWidth="1"/>
    <col min="7679" max="7903" width="8.75" style="21"/>
    <col min="7904" max="7934" width="7.9140625" style="21" customWidth="1"/>
    <col min="7935" max="8159" width="8.75" style="21"/>
    <col min="8160" max="8190" width="7.9140625" style="21" customWidth="1"/>
    <col min="8191" max="8415" width="8.75" style="21"/>
    <col min="8416" max="8446" width="7.9140625" style="21" customWidth="1"/>
    <col min="8447" max="8671" width="8.75" style="21"/>
    <col min="8672" max="8702" width="7.9140625" style="21" customWidth="1"/>
    <col min="8703" max="8927" width="8.75" style="21"/>
    <col min="8928" max="8958" width="7.9140625" style="21" customWidth="1"/>
    <col min="8959" max="9183" width="8.75" style="21"/>
    <col min="9184" max="9214" width="7.9140625" style="21" customWidth="1"/>
    <col min="9215" max="9439" width="8.75" style="21"/>
    <col min="9440" max="9470" width="7.9140625" style="21" customWidth="1"/>
    <col min="9471" max="9695" width="8.75" style="21"/>
    <col min="9696" max="9726" width="7.9140625" style="21" customWidth="1"/>
    <col min="9727" max="9951" width="8.75" style="21"/>
    <col min="9952" max="9982" width="7.9140625" style="21" customWidth="1"/>
    <col min="9983" max="10207" width="8.75" style="21"/>
    <col min="10208" max="10238" width="7.9140625" style="21" customWidth="1"/>
    <col min="10239" max="10463" width="8.75" style="21"/>
    <col min="10464" max="10494" width="7.9140625" style="21" customWidth="1"/>
    <col min="10495" max="10719" width="8.75" style="21"/>
    <col min="10720" max="10750" width="7.9140625" style="21" customWidth="1"/>
    <col min="10751" max="10975" width="8.75" style="21"/>
    <col min="10976" max="11006" width="7.9140625" style="21" customWidth="1"/>
    <col min="11007" max="11231" width="8.75" style="21"/>
    <col min="11232" max="11262" width="7.9140625" style="21" customWidth="1"/>
    <col min="11263" max="11487" width="8.75" style="21"/>
    <col min="11488" max="11518" width="7.9140625" style="21" customWidth="1"/>
    <col min="11519" max="11743" width="8.75" style="21"/>
    <col min="11744" max="11774" width="7.9140625" style="21" customWidth="1"/>
    <col min="11775" max="11999" width="8.75" style="21"/>
    <col min="12000" max="12030" width="7.9140625" style="21" customWidth="1"/>
    <col min="12031" max="12255" width="8.75" style="21"/>
    <col min="12256" max="12286" width="7.9140625" style="21" customWidth="1"/>
    <col min="12287" max="12511" width="8.75" style="21"/>
    <col min="12512" max="12542" width="7.9140625" style="21" customWidth="1"/>
    <col min="12543" max="12767" width="8.75" style="21"/>
    <col min="12768" max="12798" width="7.9140625" style="21" customWidth="1"/>
    <col min="12799" max="13023" width="8.75" style="21"/>
    <col min="13024" max="13054" width="7.9140625" style="21" customWidth="1"/>
    <col min="13055" max="13279" width="8.75" style="21"/>
    <col min="13280" max="13310" width="7.9140625" style="21" customWidth="1"/>
    <col min="13311" max="13535" width="8.75" style="21"/>
    <col min="13536" max="13566" width="7.9140625" style="21" customWidth="1"/>
    <col min="13567" max="13791" width="8.75" style="21"/>
    <col min="13792" max="13822" width="7.9140625" style="21" customWidth="1"/>
    <col min="13823" max="14047" width="8.75" style="21"/>
    <col min="14048" max="14078" width="7.9140625" style="21" customWidth="1"/>
    <col min="14079" max="14303" width="8.75" style="21"/>
    <col min="14304" max="14334" width="7.9140625" style="21" customWidth="1"/>
    <col min="14335" max="14559" width="8.75" style="21"/>
    <col min="14560" max="14590" width="7.9140625" style="21" customWidth="1"/>
    <col min="14591" max="14815" width="8.75" style="21"/>
    <col min="14816" max="14846" width="7.9140625" style="21" customWidth="1"/>
    <col min="14847" max="15071" width="8.75" style="21"/>
    <col min="15072" max="15102" width="7.9140625" style="21" customWidth="1"/>
    <col min="15103" max="15327" width="8.75" style="21"/>
    <col min="15328" max="15358" width="7.9140625" style="21" customWidth="1"/>
    <col min="15359" max="15583" width="8.75" style="21"/>
    <col min="15584" max="15614" width="7.9140625" style="21" customWidth="1"/>
    <col min="15615" max="15839" width="8.75" style="21"/>
    <col min="15840" max="15870" width="7.9140625" style="21" customWidth="1"/>
    <col min="15871" max="16095" width="8.75" style="21"/>
    <col min="16096" max="16126" width="7.9140625" style="21" customWidth="1"/>
    <col min="16127" max="16384" width="8.75" style="21"/>
  </cols>
  <sheetData>
    <row r="1" spans="1:9" ht="24" x14ac:dyDescent="0.7">
      <c r="A1" s="60" t="s">
        <v>85</v>
      </c>
      <c r="B1" s="60"/>
      <c r="C1" s="60"/>
      <c r="D1" s="60"/>
      <c r="E1" s="60"/>
      <c r="F1" s="60"/>
      <c r="G1" s="60"/>
      <c r="H1" s="60"/>
    </row>
    <row r="2" spans="1:9" ht="24.65" customHeight="1" x14ac:dyDescent="0.7">
      <c r="A2" s="55" t="s">
        <v>86</v>
      </c>
      <c r="B2" s="55"/>
      <c r="C2" s="55"/>
      <c r="D2" s="55"/>
      <c r="E2" s="55"/>
      <c r="F2" s="55"/>
      <c r="G2" s="55"/>
      <c r="H2" s="55"/>
    </row>
    <row r="3" spans="1:9" ht="24.65" customHeight="1" x14ac:dyDescent="0.7">
      <c r="A3" s="55"/>
      <c r="B3" s="55"/>
      <c r="C3" s="55"/>
      <c r="D3" s="55"/>
      <c r="E3" s="55"/>
      <c r="F3" s="55"/>
      <c r="G3" s="55"/>
      <c r="H3" s="55"/>
    </row>
    <row r="4" spans="1:9" ht="24.65" customHeight="1" x14ac:dyDescent="0.7">
      <c r="A4" s="55"/>
      <c r="B4" s="55"/>
      <c r="C4" s="55"/>
      <c r="D4" s="55"/>
      <c r="E4" s="55"/>
      <c r="F4" s="55"/>
      <c r="G4" s="55"/>
      <c r="H4" s="55"/>
    </row>
    <row r="5" spans="1:9" ht="24.65" customHeight="1" x14ac:dyDescent="0.7">
      <c r="A5" s="55"/>
      <c r="B5" s="55"/>
      <c r="C5" s="55"/>
      <c r="D5" s="55"/>
      <c r="E5" s="55"/>
      <c r="F5" s="55"/>
      <c r="G5" s="55"/>
      <c r="H5" s="55"/>
    </row>
    <row r="6" spans="1:9" ht="24.65" customHeight="1" x14ac:dyDescent="0.7">
      <c r="A6" s="55"/>
      <c r="B6" s="55"/>
      <c r="C6" s="55"/>
      <c r="D6" s="55"/>
      <c r="E6" s="55"/>
      <c r="F6" s="55"/>
      <c r="G6" s="55"/>
      <c r="H6" s="55"/>
    </row>
    <row r="7" spans="1:9" ht="24.65" customHeight="1" x14ac:dyDescent="0.7">
      <c r="A7" s="55"/>
      <c r="B7" s="55"/>
      <c r="C7" s="55"/>
      <c r="D7" s="55"/>
      <c r="E7" s="55"/>
      <c r="F7" s="55"/>
      <c r="G7" s="55"/>
      <c r="H7" s="55"/>
    </row>
    <row r="8" spans="1:9" ht="24.65" customHeight="1" x14ac:dyDescent="0.7">
      <c r="A8" s="55"/>
      <c r="B8" s="55"/>
      <c r="C8" s="55"/>
      <c r="D8" s="55"/>
      <c r="E8" s="55"/>
      <c r="F8" s="55"/>
      <c r="G8" s="55"/>
      <c r="H8" s="55"/>
    </row>
    <row r="9" spans="1:9" ht="24.65" customHeight="1" x14ac:dyDescent="0.7">
      <c r="A9" s="55"/>
      <c r="B9" s="55"/>
      <c r="C9" s="55"/>
      <c r="D9" s="55"/>
      <c r="E9" s="55"/>
      <c r="F9" s="55"/>
      <c r="G9" s="55"/>
      <c r="H9" s="55"/>
    </row>
    <row r="10" spans="1:9" ht="24.65" customHeight="1" x14ac:dyDescent="0.7">
      <c r="A10" s="55"/>
      <c r="B10" s="55"/>
      <c r="C10" s="55"/>
      <c r="D10" s="55"/>
      <c r="E10" s="55"/>
      <c r="F10" s="55"/>
      <c r="G10" s="55"/>
      <c r="H10" s="55"/>
    </row>
    <row r="11" spans="1:9" ht="24.65" customHeight="1" x14ac:dyDescent="0.7">
      <c r="A11" s="55"/>
      <c r="B11" s="55"/>
      <c r="C11" s="55"/>
      <c r="D11" s="55"/>
      <c r="E11" s="55"/>
      <c r="F11" s="55"/>
      <c r="G11" s="55"/>
      <c r="H11" s="55"/>
    </row>
    <row r="13" spans="1:9" x14ac:dyDescent="0.7">
      <c r="B13" s="37"/>
      <c r="C13" s="37"/>
      <c r="D13" s="37"/>
      <c r="E13" s="37"/>
      <c r="F13" s="37"/>
      <c r="G13" s="37"/>
      <c r="H13" s="37"/>
      <c r="I13" s="37"/>
    </row>
    <row r="14" spans="1:9" ht="60.65" customHeight="1" x14ac:dyDescent="0.7">
      <c r="B14" s="37"/>
      <c r="C14" s="28" t="s">
        <v>1</v>
      </c>
      <c r="D14" s="28" t="s">
        <v>21</v>
      </c>
      <c r="E14" s="28" t="s">
        <v>22</v>
      </c>
      <c r="F14" s="28" t="s">
        <v>23</v>
      </c>
      <c r="G14" s="28" t="s">
        <v>35</v>
      </c>
      <c r="H14" s="28" t="s">
        <v>38</v>
      </c>
      <c r="I14" s="37"/>
    </row>
    <row r="15" spans="1:9" x14ac:dyDescent="0.7">
      <c r="B15" s="37"/>
      <c r="C15" s="21">
        <v>2007</v>
      </c>
      <c r="D15" s="21">
        <v>6.0465683620000004</v>
      </c>
      <c r="E15" s="21">
        <v>3161</v>
      </c>
      <c r="F15" s="21">
        <v>6339261</v>
      </c>
      <c r="G15" s="21">
        <v>186174</v>
      </c>
      <c r="H15" s="21">
        <v>2454.5540000000001</v>
      </c>
      <c r="I15" s="37"/>
    </row>
    <row r="16" spans="1:9" x14ac:dyDescent="0.7">
      <c r="B16" s="37"/>
      <c r="C16" s="21">
        <v>2008</v>
      </c>
      <c r="D16" s="21">
        <v>5.8218881930000004</v>
      </c>
      <c r="E16" s="21">
        <v>3747.2222219999999</v>
      </c>
      <c r="F16" s="21">
        <v>6726237</v>
      </c>
      <c r="G16" s="21">
        <v>181451</v>
      </c>
      <c r="H16" s="21">
        <v>2288.9609999999998</v>
      </c>
      <c r="I16" s="37"/>
    </row>
    <row r="17" spans="2:9" x14ac:dyDescent="0.7">
      <c r="B17" s="37"/>
      <c r="C17" s="21">
        <v>2009</v>
      </c>
      <c r="D17" s="21">
        <v>4.7759975409999997</v>
      </c>
      <c r="E17" s="21">
        <v>3650.6296299999999</v>
      </c>
      <c r="F17" s="21">
        <v>5897935</v>
      </c>
      <c r="G17" s="21">
        <v>183430</v>
      </c>
      <c r="H17" s="21">
        <v>2132.5529999999999</v>
      </c>
      <c r="I17" s="37"/>
    </row>
    <row r="18" spans="2:9" x14ac:dyDescent="0.7">
      <c r="B18" s="37"/>
      <c r="C18" s="21">
        <v>2010</v>
      </c>
      <c r="D18" s="21">
        <v>4.3340399190000003</v>
      </c>
      <c r="E18" s="21">
        <v>2701</v>
      </c>
      <c r="F18" s="21">
        <v>7179449</v>
      </c>
      <c r="G18" s="21">
        <v>185884</v>
      </c>
      <c r="H18" s="21">
        <v>2938.670392</v>
      </c>
      <c r="I18" s="37"/>
    </row>
    <row r="19" spans="2:9" x14ac:dyDescent="0.7">
      <c r="B19" s="37"/>
      <c r="C19" s="21">
        <v>2011</v>
      </c>
      <c r="D19" s="21">
        <v>5.0675676129999996</v>
      </c>
      <c r="E19" s="21">
        <v>2562</v>
      </c>
      <c r="F19" s="21">
        <v>7527975</v>
      </c>
      <c r="G19" s="21">
        <v>184083</v>
      </c>
      <c r="H19" s="21">
        <v>2870.7888830000002</v>
      </c>
      <c r="I19" s="37"/>
    </row>
    <row r="20" spans="2:9" x14ac:dyDescent="0.7">
      <c r="B20" s="37"/>
      <c r="C20" s="21">
        <v>2012</v>
      </c>
      <c r="D20" s="21">
        <v>5.1873141069999997</v>
      </c>
      <c r="E20" s="21">
        <v>2971.2098769999998</v>
      </c>
      <c r="F20" s="21">
        <v>7845500</v>
      </c>
      <c r="G20" s="21">
        <v>187584</v>
      </c>
      <c r="H20" s="21">
        <v>2758.4388359999998</v>
      </c>
      <c r="I20" s="37"/>
    </row>
    <row r="21" spans="2:9" x14ac:dyDescent="0.7">
      <c r="B21" s="37"/>
      <c r="C21" s="21">
        <v>2013</v>
      </c>
      <c r="D21" s="21">
        <v>5.0604336009999997</v>
      </c>
      <c r="E21" s="21">
        <v>2744.7366259999999</v>
      </c>
      <c r="F21" s="21">
        <v>8067988</v>
      </c>
      <c r="G21" s="21">
        <v>183949</v>
      </c>
      <c r="H21" s="21">
        <v>2640.3676340000002</v>
      </c>
      <c r="I21" s="37"/>
    </row>
    <row r="22" spans="2:9" x14ac:dyDescent="0.7">
      <c r="B22" s="37"/>
      <c r="C22" s="21">
        <v>2014</v>
      </c>
      <c r="D22" s="21">
        <v>4.9491521479999996</v>
      </c>
      <c r="E22" s="21">
        <v>2759.315501</v>
      </c>
      <c r="F22" s="21">
        <v>8664572</v>
      </c>
      <c r="G22" s="21">
        <v>187330</v>
      </c>
      <c r="H22" s="21">
        <v>2524.6466700000001</v>
      </c>
      <c r="I22" s="37"/>
    </row>
    <row r="23" spans="2:9" x14ac:dyDescent="0.7">
      <c r="B23" s="37"/>
      <c r="C23" s="21">
        <v>2015</v>
      </c>
      <c r="D23" s="21">
        <v>4.7318749889999996</v>
      </c>
      <c r="E23" s="21">
        <v>2825.0873339999998</v>
      </c>
      <c r="F23" s="21">
        <v>8883542</v>
      </c>
      <c r="G23" s="21">
        <v>193911</v>
      </c>
      <c r="H23" s="21">
        <v>2136.7284789999999</v>
      </c>
      <c r="I23" s="37"/>
    </row>
    <row r="24" spans="2:9" x14ac:dyDescent="0.7">
      <c r="B24" s="37"/>
      <c r="C24" s="21">
        <v>2016</v>
      </c>
      <c r="D24" s="21">
        <v>4.468345523</v>
      </c>
      <c r="E24" s="21">
        <v>2776.3798200000001</v>
      </c>
      <c r="F24" s="21">
        <v>9340560</v>
      </c>
      <c r="G24" s="21">
        <v>189109</v>
      </c>
      <c r="H24" s="21">
        <v>2160.069653</v>
      </c>
      <c r="I24" s="37"/>
    </row>
    <row r="25" spans="2:9" x14ac:dyDescent="0.7">
      <c r="B25" s="37"/>
      <c r="C25" s="21">
        <v>2017</v>
      </c>
      <c r="D25" s="21">
        <v>4.4165828329999997</v>
      </c>
      <c r="E25" s="21">
        <v>2786.9275520000001</v>
      </c>
      <c r="F25" s="21">
        <v>9938881</v>
      </c>
      <c r="G25" s="21">
        <v>191612</v>
      </c>
      <c r="H25" s="21">
        <v>2511.8913680000001</v>
      </c>
      <c r="I25" s="37"/>
    </row>
    <row r="26" spans="2:9" x14ac:dyDescent="0.7">
      <c r="B26" s="37"/>
      <c r="C26" s="21">
        <v>2018</v>
      </c>
      <c r="D26" s="21">
        <v>4.1466666669999999</v>
      </c>
      <c r="E26" s="21">
        <v>2796.1315690000001</v>
      </c>
      <c r="F26" s="35">
        <v>10371645</v>
      </c>
      <c r="G26" s="21">
        <v>192074</v>
      </c>
      <c r="H26" s="21">
        <v>2666.2632560000002</v>
      </c>
      <c r="I26" s="37"/>
    </row>
    <row r="27" spans="2:9" x14ac:dyDescent="0.7">
      <c r="B27" s="37"/>
      <c r="C27" s="21">
        <v>2019</v>
      </c>
      <c r="D27" s="21">
        <v>4.0841666669999999</v>
      </c>
      <c r="E27" s="21">
        <v>2786.4796470000001</v>
      </c>
      <c r="F27" s="35">
        <v>10130294</v>
      </c>
      <c r="G27" s="21">
        <v>190987</v>
      </c>
      <c r="H27" s="21">
        <v>2327.6670949999998</v>
      </c>
      <c r="I27" s="37"/>
    </row>
    <row r="28" spans="2:9" x14ac:dyDescent="0.7">
      <c r="B28" s="37"/>
      <c r="C28" s="21">
        <v>2020</v>
      </c>
      <c r="D28" s="21">
        <v>3.2925</v>
      </c>
      <c r="E28" s="21">
        <v>2789.8462559999998</v>
      </c>
      <c r="F28" s="35">
        <v>9568488</v>
      </c>
      <c r="G28" s="21">
        <v>187728</v>
      </c>
      <c r="H28" s="21">
        <v>684.20867599999997</v>
      </c>
      <c r="I28" s="37"/>
    </row>
    <row r="29" spans="2:9" x14ac:dyDescent="0.7">
      <c r="B29" s="37"/>
      <c r="C29" s="21">
        <v>2021</v>
      </c>
      <c r="D29" s="21">
        <v>3.06</v>
      </c>
      <c r="E29" s="21">
        <v>2790.8191569999999</v>
      </c>
      <c r="F29" s="35">
        <v>10436689</v>
      </c>
      <c r="G29" s="21">
        <v>190263</v>
      </c>
      <c r="H29" s="21">
        <v>604.02092200000004</v>
      </c>
      <c r="I29" s="37"/>
    </row>
    <row r="30" spans="2:9" x14ac:dyDescent="0.7">
      <c r="B30" s="37"/>
      <c r="C30" s="21">
        <v>2022</v>
      </c>
      <c r="D30" s="21">
        <v>3.1383333333333336</v>
      </c>
      <c r="E30" s="46">
        <f>E29*(1+('3.Assumption'!Q7/100))</f>
        <v>2861.6976483453</v>
      </c>
      <c r="F30" s="47">
        <f>F29*(1+('3.Assumption'!R7/100))</f>
        <v>10701749.804497011</v>
      </c>
      <c r="G30" s="46">
        <f>G29*(1+'3.Assumption'!U7/100)</f>
        <v>195095.11331160818</v>
      </c>
      <c r="H30" s="46">
        <f>H29*(1+'3.Assumption'!V7/100)</f>
        <v>619.36125373915081</v>
      </c>
      <c r="I30" s="37"/>
    </row>
    <row r="31" spans="2:9" x14ac:dyDescent="0.7">
      <c r="B31" s="37"/>
      <c r="C31" s="21">
        <v>2023</v>
      </c>
      <c r="D31" s="21">
        <v>4.2158333333333333</v>
      </c>
      <c r="E31" s="46">
        <f>E30*(1+('3.Assumption'!Q8/100))</f>
        <v>2933.2400895539322</v>
      </c>
      <c r="F31" s="47">
        <f>F30*(1+('3.Assumption'!R8/100))</f>
        <v>10969293.549609436</v>
      </c>
      <c r="G31" s="46">
        <f>G30*(1+'3.Assumption'!U8/100)</f>
        <v>199972.49114439837</v>
      </c>
      <c r="H31" s="46">
        <f>H30*(1+'3.Assumption'!V8/100)</f>
        <v>634.84528508262952</v>
      </c>
      <c r="I31" s="37"/>
    </row>
    <row r="32" spans="2:9" x14ac:dyDescent="0.7">
      <c r="B32" s="37"/>
      <c r="C32" s="21">
        <v>2024</v>
      </c>
      <c r="D32" s="36">
        <f>AVERAGE(D29:D31)</f>
        <v>3.4713888888888889</v>
      </c>
      <c r="E32" s="46">
        <f>E31*(1+('3.Assumption'!Q9/100))</f>
        <v>3027.1037724196581</v>
      </c>
      <c r="F32" s="47">
        <f>F31*(1+('3.Assumption'!R9/100))</f>
        <v>11320310.943196937</v>
      </c>
      <c r="G32" s="46">
        <f>G31*(1+'3.Assumption'!U9/100)</f>
        <v>206371.61086101911</v>
      </c>
      <c r="H32" s="46">
        <f>H31*(1+'3.Assumption'!V9/100)</f>
        <v>655.16033420527367</v>
      </c>
      <c r="I32" s="37"/>
    </row>
    <row r="33" spans="2:9" x14ac:dyDescent="0.7">
      <c r="B33" s="37"/>
      <c r="C33" s="21">
        <v>2025</v>
      </c>
      <c r="D33" s="36">
        <f>AVERAGE(D30:D32)</f>
        <v>3.6085185185185189</v>
      </c>
      <c r="E33" s="46">
        <f>E32*(1+('3.Assumption'!Q10/100))</f>
        <v>3120.7926341760467</v>
      </c>
      <c r="F33" s="47">
        <f>F32*(1+('3.Assumption'!R10/100))</f>
        <v>11670674.566888884</v>
      </c>
      <c r="G33" s="46">
        <f>G32*(1+'3.Assumption'!U10/100)</f>
        <v>212758.81221716767</v>
      </c>
      <c r="H33" s="46">
        <f>H32*(1+'3.Assumption'!V10/100)</f>
        <v>675.43754654892689</v>
      </c>
      <c r="I33" s="37"/>
    </row>
    <row r="34" spans="2:9" x14ac:dyDescent="0.7">
      <c r="B34" s="37"/>
      <c r="C34" s="21">
        <v>2026</v>
      </c>
      <c r="D34" s="36">
        <f t="shared" ref="D34:D41" si="0">AVERAGE(D31:D33)</f>
        <v>3.7652469135802469</v>
      </c>
      <c r="E34" s="46">
        <f>E33*(1+('3.Assumption'!Q11/100))</f>
        <v>3214.3227894223028</v>
      </c>
      <c r="F34" s="47">
        <f>F33*(1+('3.Assumption'!R11/100))</f>
        <v>12020444.683658544</v>
      </c>
      <c r="G34" s="46">
        <f>G33*(1+'3.Assumption'!U11/100)</f>
        <v>219135.19381931619</v>
      </c>
      <c r="H34" s="46">
        <f>H33*(1+'3.Assumption'!V11/100)</f>
        <v>695.68040981899821</v>
      </c>
      <c r="I34" s="37"/>
    </row>
    <row r="35" spans="2:9" x14ac:dyDescent="0.7">
      <c r="B35" s="37"/>
      <c r="C35" s="21">
        <v>2027</v>
      </c>
      <c r="D35" s="36">
        <f t="shared" si="0"/>
        <v>3.6150514403292182</v>
      </c>
      <c r="E35" s="46">
        <f>E34*(1+('3.Assumption'!Q12/100))</f>
        <v>3310.7524731049721</v>
      </c>
      <c r="F35" s="47">
        <f>F34*(1+('3.Assumption'!R12/100))</f>
        <v>12381058.024168301</v>
      </c>
      <c r="G35" s="46">
        <f>G34*(1+'3.Assumption'!U12/100)</f>
        <v>225709.24963389567</v>
      </c>
      <c r="H35" s="46">
        <f>H34*(1+'3.Assumption'!V12/100)</f>
        <v>716.55082211356819</v>
      </c>
      <c r="I35" s="37"/>
    </row>
    <row r="36" spans="2:9" x14ac:dyDescent="0.7">
      <c r="B36" s="37"/>
      <c r="C36" s="21">
        <v>2028</v>
      </c>
      <c r="D36" s="36">
        <f t="shared" si="0"/>
        <v>3.6629389574759945</v>
      </c>
      <c r="E36" s="46">
        <f>E35*(1+('3.Assumption'!Q13/100))</f>
        <v>3410.0750472981213</v>
      </c>
      <c r="F36" s="47">
        <f>F35*(1+('3.Assumption'!R13/100))</f>
        <v>12752489.764893351</v>
      </c>
      <c r="G36" s="46">
        <f>G35*(1+'3.Assumption'!U13/100)</f>
        <v>232480.52712291255</v>
      </c>
      <c r="H36" s="46">
        <f>H35*(1+'3.Assumption'!V13/100)</f>
        <v>738.04734677697525</v>
      </c>
      <c r="I36" s="37"/>
    </row>
    <row r="37" spans="2:9" x14ac:dyDescent="0.7">
      <c r="B37" s="37"/>
      <c r="C37" s="21">
        <v>2029</v>
      </c>
      <c r="D37" s="36">
        <f t="shared" si="0"/>
        <v>3.6810791037951529</v>
      </c>
      <c r="E37" s="46">
        <f>E36*(1+('3.Assumption'!Q14/100))</f>
        <v>3512.3772987170651</v>
      </c>
      <c r="F37" s="47">
        <f>F36*(1+('3.Assumption'!R14/100))</f>
        <v>13135064.457840152</v>
      </c>
      <c r="G37" s="46">
        <f>G36*(1+'3.Assumption'!U14/100)</f>
        <v>239454.94293659992</v>
      </c>
      <c r="H37" s="46">
        <f>H36*(1+'3.Assumption'!V14/100)</f>
        <v>760.18876718028457</v>
      </c>
      <c r="I37" s="37"/>
    </row>
    <row r="38" spans="2:9" x14ac:dyDescent="0.7">
      <c r="B38" s="37"/>
      <c r="C38" s="21">
        <v>2030</v>
      </c>
      <c r="D38" s="36">
        <f t="shared" si="0"/>
        <v>3.6530231672001219</v>
      </c>
      <c r="E38" s="46">
        <f>E37*(1+('3.Assumption'!Q15/100))</f>
        <v>3617.7486176785769</v>
      </c>
      <c r="F38" s="47">
        <f>F37*(1+('3.Assumption'!R15/100))</f>
        <v>13529116.391575357</v>
      </c>
      <c r="G38" s="46">
        <f>G37*(1+'3.Assumption'!U15/100)</f>
        <v>246638.59122469794</v>
      </c>
      <c r="H38" s="46">
        <f>H37*(1+'3.Assumption'!V15/100)</f>
        <v>782.9944301956931</v>
      </c>
      <c r="I38" s="37"/>
    </row>
    <row r="39" spans="2:9" x14ac:dyDescent="0.7">
      <c r="B39" s="37"/>
      <c r="C39" s="21">
        <v>2031</v>
      </c>
      <c r="D39" s="36">
        <f t="shared" si="0"/>
        <v>3.6656804094904234</v>
      </c>
      <c r="E39" s="46">
        <f>E38*(1+('3.Assumption'!Q16/100))</f>
        <v>3726.2810762089343</v>
      </c>
      <c r="F39" s="47">
        <f>F38*(1+('3.Assumption'!R16/100))</f>
        <v>13934989.883322619</v>
      </c>
      <c r="G39" s="46">
        <f>G38*(1+'3.Assumption'!U16/100)</f>
        <v>254037.74896143889</v>
      </c>
      <c r="H39" s="46">
        <f>H38*(1+'3.Assumption'!V16/100)</f>
        <v>806.4842631015639</v>
      </c>
      <c r="I39" s="37"/>
    </row>
    <row r="40" spans="2:9" x14ac:dyDescent="0.7">
      <c r="B40" s="37"/>
      <c r="C40" s="21">
        <v>2032</v>
      </c>
      <c r="D40" s="36">
        <f t="shared" si="0"/>
        <v>3.6665942268285661</v>
      </c>
      <c r="E40" s="46">
        <f>E39*(1+('3.Assumption'!Q17/100))</f>
        <v>3838.0695084952026</v>
      </c>
      <c r="F40" s="47">
        <f>F39*(1+('3.Assumption'!R17/100))</f>
        <v>14353039.579822298</v>
      </c>
      <c r="G40" s="46">
        <f>G39*(1+'3.Assumption'!U17/100)</f>
        <v>261658.88143028205</v>
      </c>
      <c r="H40" s="46">
        <f>H39*(1+'3.Assumption'!V17/100)</f>
        <v>830.67879099461084</v>
      </c>
      <c r="I40" s="37"/>
    </row>
    <row r="41" spans="2:9" x14ac:dyDescent="0.7">
      <c r="B41" s="37"/>
      <c r="C41" s="21">
        <v>2033</v>
      </c>
      <c r="D41" s="36">
        <f t="shared" si="0"/>
        <v>3.6617659345063704</v>
      </c>
      <c r="E41" s="46">
        <f>E40*(1+('3.Assumption'!Q18/100))</f>
        <v>3953.2115937500589</v>
      </c>
      <c r="F41" s="47">
        <f>F40*(1+('3.Assumption'!R18/100))</f>
        <v>14783630.767216967</v>
      </c>
      <c r="G41" s="46">
        <f>G40*(1+'3.Assumption'!U18/100)</f>
        <v>269508.64787319052</v>
      </c>
      <c r="H41" s="46">
        <f>H40*(1+'3.Assumption'!V18/100)</f>
        <v>855.59915472444914</v>
      </c>
      <c r="I41" s="37"/>
    </row>
    <row r="42" spans="2:9" x14ac:dyDescent="0.7">
      <c r="B42" s="37"/>
      <c r="I42" s="37"/>
    </row>
    <row r="43" spans="2:9" x14ac:dyDescent="0.7">
      <c r="B43" s="37"/>
      <c r="C43" s="37"/>
      <c r="D43" s="37"/>
      <c r="E43" s="37"/>
      <c r="F43" s="37"/>
      <c r="G43" s="37"/>
      <c r="H43" s="37"/>
      <c r="I43" s="37"/>
    </row>
  </sheetData>
  <mergeCells count="2">
    <mergeCell ref="A1:H1"/>
    <mergeCell ref="A2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154C-2085-4029-A8A3-44C31A39A5E3}">
  <dimension ref="A1:AQ28"/>
  <sheetViews>
    <sheetView topLeftCell="A3" workbookViewId="0">
      <selection activeCell="AH19" sqref="AH19"/>
    </sheetView>
  </sheetViews>
  <sheetFormatPr defaultRowHeight="21" x14ac:dyDescent="0.7"/>
  <cols>
    <col min="1" max="1" width="8.75" style="21"/>
    <col min="2" max="2" width="7.4140625" style="21" customWidth="1"/>
    <col min="3" max="17" width="7.9140625" style="21" hidden="1" customWidth="1"/>
    <col min="18" max="23" width="7.9140625" style="21" customWidth="1"/>
    <col min="24" max="24" width="11.1640625" style="21" customWidth="1"/>
    <col min="25" max="29" width="7.9140625" style="21" customWidth="1"/>
    <col min="30" max="30" width="13.4140625" style="21" customWidth="1"/>
    <col min="31" max="32" width="7.9140625" style="21" customWidth="1"/>
    <col min="33" max="33" width="14.5" style="21" customWidth="1"/>
    <col min="34" max="37" width="8.75" style="21"/>
    <col min="38" max="38" width="8.75" style="33"/>
    <col min="39" max="258" width="8.75" style="21"/>
    <col min="259" max="289" width="7.9140625" style="21" customWidth="1"/>
    <col min="290" max="514" width="8.75" style="21"/>
    <col min="515" max="545" width="7.9140625" style="21" customWidth="1"/>
    <col min="546" max="770" width="8.75" style="21"/>
    <col min="771" max="801" width="7.9140625" style="21" customWidth="1"/>
    <col min="802" max="1026" width="8.75" style="21"/>
    <col min="1027" max="1057" width="7.9140625" style="21" customWidth="1"/>
    <col min="1058" max="1282" width="8.75" style="21"/>
    <col min="1283" max="1313" width="7.9140625" style="21" customWidth="1"/>
    <col min="1314" max="1538" width="8.75" style="21"/>
    <col min="1539" max="1569" width="7.9140625" style="21" customWidth="1"/>
    <col min="1570" max="1794" width="8.75" style="21"/>
    <col min="1795" max="1825" width="7.9140625" style="21" customWidth="1"/>
    <col min="1826" max="2050" width="8.75" style="21"/>
    <col min="2051" max="2081" width="7.9140625" style="21" customWidth="1"/>
    <col min="2082" max="2306" width="8.75" style="21"/>
    <col min="2307" max="2337" width="7.9140625" style="21" customWidth="1"/>
    <col min="2338" max="2562" width="8.75" style="21"/>
    <col min="2563" max="2593" width="7.9140625" style="21" customWidth="1"/>
    <col min="2594" max="2818" width="8.75" style="21"/>
    <col min="2819" max="2849" width="7.9140625" style="21" customWidth="1"/>
    <col min="2850" max="3074" width="8.75" style="21"/>
    <col min="3075" max="3105" width="7.9140625" style="21" customWidth="1"/>
    <col min="3106" max="3330" width="8.75" style="21"/>
    <col min="3331" max="3361" width="7.9140625" style="21" customWidth="1"/>
    <col min="3362" max="3586" width="8.75" style="21"/>
    <col min="3587" max="3617" width="7.9140625" style="21" customWidth="1"/>
    <col min="3618" max="3842" width="8.75" style="21"/>
    <col min="3843" max="3873" width="7.9140625" style="21" customWidth="1"/>
    <col min="3874" max="4098" width="8.75" style="21"/>
    <col min="4099" max="4129" width="7.9140625" style="21" customWidth="1"/>
    <col min="4130" max="4354" width="8.75" style="21"/>
    <col min="4355" max="4385" width="7.9140625" style="21" customWidth="1"/>
    <col min="4386" max="4610" width="8.75" style="21"/>
    <col min="4611" max="4641" width="7.9140625" style="21" customWidth="1"/>
    <col min="4642" max="4866" width="8.75" style="21"/>
    <col min="4867" max="4897" width="7.9140625" style="21" customWidth="1"/>
    <col min="4898" max="5122" width="8.75" style="21"/>
    <col min="5123" max="5153" width="7.9140625" style="21" customWidth="1"/>
    <col min="5154" max="5378" width="8.75" style="21"/>
    <col min="5379" max="5409" width="7.9140625" style="21" customWidth="1"/>
    <col min="5410" max="5634" width="8.75" style="21"/>
    <col min="5635" max="5665" width="7.9140625" style="21" customWidth="1"/>
    <col min="5666" max="5890" width="8.75" style="21"/>
    <col min="5891" max="5921" width="7.9140625" style="21" customWidth="1"/>
    <col min="5922" max="6146" width="8.75" style="21"/>
    <col min="6147" max="6177" width="7.9140625" style="21" customWidth="1"/>
    <col min="6178" max="6402" width="8.75" style="21"/>
    <col min="6403" max="6433" width="7.9140625" style="21" customWidth="1"/>
    <col min="6434" max="6658" width="8.75" style="21"/>
    <col min="6659" max="6689" width="7.9140625" style="21" customWidth="1"/>
    <col min="6690" max="6914" width="8.75" style="21"/>
    <col min="6915" max="6945" width="7.9140625" style="21" customWidth="1"/>
    <col min="6946" max="7170" width="8.75" style="21"/>
    <col min="7171" max="7201" width="7.9140625" style="21" customWidth="1"/>
    <col min="7202" max="7426" width="8.75" style="21"/>
    <col min="7427" max="7457" width="7.9140625" style="21" customWidth="1"/>
    <col min="7458" max="7682" width="8.75" style="21"/>
    <col min="7683" max="7713" width="7.9140625" style="21" customWidth="1"/>
    <col min="7714" max="7938" width="8.75" style="21"/>
    <col min="7939" max="7969" width="7.9140625" style="21" customWidth="1"/>
    <col min="7970" max="8194" width="8.75" style="21"/>
    <col min="8195" max="8225" width="7.9140625" style="21" customWidth="1"/>
    <col min="8226" max="8450" width="8.75" style="21"/>
    <col min="8451" max="8481" width="7.9140625" style="21" customWidth="1"/>
    <col min="8482" max="8706" width="8.75" style="21"/>
    <col min="8707" max="8737" width="7.9140625" style="21" customWidth="1"/>
    <col min="8738" max="8962" width="8.75" style="21"/>
    <col min="8963" max="8993" width="7.9140625" style="21" customWidth="1"/>
    <col min="8994" max="9218" width="8.75" style="21"/>
    <col min="9219" max="9249" width="7.9140625" style="21" customWidth="1"/>
    <col min="9250" max="9474" width="8.75" style="21"/>
    <col min="9475" max="9505" width="7.9140625" style="21" customWidth="1"/>
    <col min="9506" max="9730" width="8.75" style="21"/>
    <col min="9731" max="9761" width="7.9140625" style="21" customWidth="1"/>
    <col min="9762" max="9986" width="8.75" style="21"/>
    <col min="9987" max="10017" width="7.9140625" style="21" customWidth="1"/>
    <col min="10018" max="10242" width="8.75" style="21"/>
    <col min="10243" max="10273" width="7.9140625" style="21" customWidth="1"/>
    <col min="10274" max="10498" width="8.75" style="21"/>
    <col min="10499" max="10529" width="7.9140625" style="21" customWidth="1"/>
    <col min="10530" max="10754" width="8.75" style="21"/>
    <col min="10755" max="10785" width="7.9140625" style="21" customWidth="1"/>
    <col min="10786" max="11010" width="8.75" style="21"/>
    <col min="11011" max="11041" width="7.9140625" style="21" customWidth="1"/>
    <col min="11042" max="11266" width="8.75" style="21"/>
    <col min="11267" max="11297" width="7.9140625" style="21" customWidth="1"/>
    <col min="11298" max="11522" width="8.75" style="21"/>
    <col min="11523" max="11553" width="7.9140625" style="21" customWidth="1"/>
    <col min="11554" max="11778" width="8.75" style="21"/>
    <col min="11779" max="11809" width="7.9140625" style="21" customWidth="1"/>
    <col min="11810" max="12034" width="8.75" style="21"/>
    <col min="12035" max="12065" width="7.9140625" style="21" customWidth="1"/>
    <col min="12066" max="12290" width="8.75" style="21"/>
    <col min="12291" max="12321" width="7.9140625" style="21" customWidth="1"/>
    <col min="12322" max="12546" width="8.75" style="21"/>
    <col min="12547" max="12577" width="7.9140625" style="21" customWidth="1"/>
    <col min="12578" max="12802" width="8.75" style="21"/>
    <col min="12803" max="12833" width="7.9140625" style="21" customWidth="1"/>
    <col min="12834" max="13058" width="8.75" style="21"/>
    <col min="13059" max="13089" width="7.9140625" style="21" customWidth="1"/>
    <col min="13090" max="13314" width="8.75" style="21"/>
    <col min="13315" max="13345" width="7.9140625" style="21" customWidth="1"/>
    <col min="13346" max="13570" width="8.75" style="21"/>
    <col min="13571" max="13601" width="7.9140625" style="21" customWidth="1"/>
    <col min="13602" max="13826" width="8.75" style="21"/>
    <col min="13827" max="13857" width="7.9140625" style="21" customWidth="1"/>
    <col min="13858" max="14082" width="8.75" style="21"/>
    <col min="14083" max="14113" width="7.9140625" style="21" customWidth="1"/>
    <col min="14114" max="14338" width="8.75" style="21"/>
    <col min="14339" max="14369" width="7.9140625" style="21" customWidth="1"/>
    <col min="14370" max="14594" width="8.75" style="21"/>
    <col min="14595" max="14625" width="7.9140625" style="21" customWidth="1"/>
    <col min="14626" max="14850" width="8.75" style="21"/>
    <col min="14851" max="14881" width="7.9140625" style="21" customWidth="1"/>
    <col min="14882" max="15106" width="8.75" style="21"/>
    <col min="15107" max="15137" width="7.9140625" style="21" customWidth="1"/>
    <col min="15138" max="15362" width="8.75" style="21"/>
    <col min="15363" max="15393" width="7.9140625" style="21" customWidth="1"/>
    <col min="15394" max="15618" width="8.75" style="21"/>
    <col min="15619" max="15649" width="7.9140625" style="21" customWidth="1"/>
    <col min="15650" max="15874" width="8.75" style="21"/>
    <col min="15875" max="15905" width="7.9140625" style="21" customWidth="1"/>
    <col min="15906" max="16130" width="8.75" style="21"/>
    <col min="16131" max="16161" width="7.9140625" style="21" customWidth="1"/>
    <col min="16162" max="16384" width="8.75" style="21"/>
  </cols>
  <sheetData>
    <row r="1" spans="1:43" ht="32.5" customHeight="1" x14ac:dyDescent="0.7">
      <c r="A1" s="21" t="s">
        <v>0</v>
      </c>
      <c r="B1" s="21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33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</row>
    <row r="2" spans="1:43" x14ac:dyDescent="0.7">
      <c r="A2" s="21" t="s">
        <v>43</v>
      </c>
      <c r="B2" s="21">
        <v>2007</v>
      </c>
      <c r="C2" s="21">
        <v>150.54873660000001</v>
      </c>
      <c r="D2" s="21">
        <v>197.32353209999999</v>
      </c>
      <c r="E2" s="21">
        <v>178.7540741</v>
      </c>
      <c r="F2" s="21">
        <v>186.4685364</v>
      </c>
      <c r="G2" s="21">
        <v>64.163330079999994</v>
      </c>
      <c r="I2" s="21">
        <v>23966666667</v>
      </c>
      <c r="J2" s="21">
        <v>23166267191</v>
      </c>
      <c r="K2" s="21">
        <v>4713293386</v>
      </c>
      <c r="L2" s="21">
        <v>51846227244</v>
      </c>
      <c r="M2" s="34">
        <v>303000000000</v>
      </c>
      <c r="N2" s="21">
        <v>100</v>
      </c>
      <c r="O2" s="21">
        <v>100</v>
      </c>
      <c r="P2" s="21">
        <v>100</v>
      </c>
      <c r="Q2" s="21">
        <v>26697288</v>
      </c>
      <c r="R2" s="21">
        <v>173.49316350000001</v>
      </c>
      <c r="S2" s="21">
        <v>178.51792789999999</v>
      </c>
      <c r="T2" s="21">
        <f>'2.Exchange'!Q7</f>
        <v>34.5181313060245</v>
      </c>
      <c r="U2" s="21">
        <v>100</v>
      </c>
      <c r="V2" s="21">
        <v>6.0465683620000004</v>
      </c>
      <c r="W2" s="21">
        <v>3161</v>
      </c>
      <c r="X2" s="21">
        <v>6339261</v>
      </c>
      <c r="Y2" s="21">
        <v>33</v>
      </c>
      <c r="Z2" s="40">
        <v>3.0263200000000001</v>
      </c>
      <c r="AA2" s="40">
        <v>3.25</v>
      </c>
      <c r="AB2" s="40">
        <v>3.1621600000000001</v>
      </c>
      <c r="AC2" s="40">
        <v>3.2432400000000001</v>
      </c>
      <c r="AD2" s="21">
        <v>1031100000</v>
      </c>
      <c r="AE2" s="40">
        <v>3.3055599999999998</v>
      </c>
      <c r="AF2" s="40">
        <v>3.9117600000000001</v>
      </c>
      <c r="AG2" s="35">
        <v>319000000000</v>
      </c>
      <c r="AH2" s="21">
        <v>2.42</v>
      </c>
      <c r="AI2" s="21">
        <v>101.2333333</v>
      </c>
      <c r="AJ2" s="21">
        <v>186174</v>
      </c>
      <c r="AK2" s="21">
        <f>'6.Rail-Road'!D5</f>
        <v>180053</v>
      </c>
      <c r="AL2" s="45">
        <f>'6.Rail-Road'!E5</f>
        <v>4429</v>
      </c>
      <c r="AM2" s="21">
        <v>2454.5540000000001</v>
      </c>
      <c r="AN2" s="39">
        <v>5.2</v>
      </c>
      <c r="AO2" s="39">
        <v>3.02</v>
      </c>
      <c r="AP2" s="39">
        <v>4.6500000000000004</v>
      </c>
      <c r="AQ2" s="39">
        <v>5.72</v>
      </c>
    </row>
    <row r="3" spans="1:43" x14ac:dyDescent="0.7">
      <c r="A3" s="21" t="s">
        <v>43</v>
      </c>
      <c r="B3" s="21">
        <v>2008</v>
      </c>
      <c r="C3" s="21">
        <v>90.590011599999997</v>
      </c>
      <c r="D3" s="21">
        <v>166.01913450000001</v>
      </c>
      <c r="E3" s="21">
        <v>113.1198425</v>
      </c>
      <c r="F3" s="21">
        <v>139.71173099999999</v>
      </c>
      <c r="G3" s="21">
        <v>52.099308010000001</v>
      </c>
      <c r="I3" s="21">
        <v>26983333333</v>
      </c>
      <c r="J3" s="21">
        <v>23233333333</v>
      </c>
      <c r="K3" s="21">
        <v>5021666667</v>
      </c>
      <c r="L3" s="21">
        <v>55238333333</v>
      </c>
      <c r="M3" s="34">
        <v>324000000000</v>
      </c>
      <c r="N3" s="21">
        <v>112.5869</v>
      </c>
      <c r="O3" s="21">
        <v>100.2895</v>
      </c>
      <c r="P3" s="21">
        <v>106.54259999999999</v>
      </c>
      <c r="Q3" s="21">
        <v>27767512</v>
      </c>
      <c r="R3" s="21">
        <v>197.24263210000001</v>
      </c>
      <c r="S3" s="21">
        <v>186.7625802</v>
      </c>
      <c r="T3" s="21">
        <f>'2.Exchange'!Q8</f>
        <v>33.31329899136189</v>
      </c>
      <c r="U3" s="21">
        <v>4957.1587140000001</v>
      </c>
      <c r="V3" s="21">
        <v>5.8218881930000004</v>
      </c>
      <c r="W3" s="21">
        <v>3747.2222219999999</v>
      </c>
      <c r="X3" s="21">
        <v>6726237</v>
      </c>
      <c r="Y3" s="21">
        <v>35</v>
      </c>
      <c r="Z3" s="40">
        <v>3.0263200000000001</v>
      </c>
      <c r="AA3" s="40">
        <v>3.25</v>
      </c>
      <c r="AB3" s="40">
        <v>3.1621600000000001</v>
      </c>
      <c r="AC3" s="40">
        <v>3.2432400000000001</v>
      </c>
      <c r="AD3" s="21">
        <v>1181210000</v>
      </c>
      <c r="AE3" s="40">
        <v>3.3055599999999998</v>
      </c>
      <c r="AF3" s="40">
        <v>3.9117600000000001</v>
      </c>
      <c r="AG3" s="35">
        <v>325000000000</v>
      </c>
      <c r="AH3" s="21">
        <v>2.79</v>
      </c>
      <c r="AI3" s="21">
        <v>107.5333333</v>
      </c>
      <c r="AJ3" s="21">
        <v>181451</v>
      </c>
      <c r="AK3" s="21">
        <f>'6.Rail-Road'!D6</f>
        <v>224858.61600000001</v>
      </c>
      <c r="AL3" s="45">
        <f>'6.Rail-Road'!E6</f>
        <v>4429</v>
      </c>
      <c r="AM3" s="21">
        <v>2288.9609999999998</v>
      </c>
      <c r="AN3" s="39">
        <v>5.04</v>
      </c>
      <c r="AO3" s="39">
        <v>3.02</v>
      </c>
      <c r="AP3" s="39">
        <v>4.42</v>
      </c>
      <c r="AQ3" s="39">
        <v>5.84</v>
      </c>
    </row>
    <row r="4" spans="1:43" x14ac:dyDescent="0.7">
      <c r="A4" s="21" t="s">
        <v>43</v>
      </c>
      <c r="B4" s="21">
        <v>2009</v>
      </c>
      <c r="C4" s="21">
        <v>113.7480011</v>
      </c>
      <c r="D4" s="21">
        <v>124.5699463</v>
      </c>
      <c r="E4" s="21">
        <v>126.4131927</v>
      </c>
      <c r="F4" s="21">
        <v>165.53659060000001</v>
      </c>
      <c r="G4" s="21">
        <v>61.283618930000003</v>
      </c>
      <c r="I4" s="21">
        <v>23516666667</v>
      </c>
      <c r="J4" s="21">
        <v>20800000000</v>
      </c>
      <c r="K4" s="21">
        <v>4431666667</v>
      </c>
      <c r="L4" s="21">
        <v>48748333333</v>
      </c>
      <c r="M4" s="34">
        <v>322000000000</v>
      </c>
      <c r="N4" s="21">
        <v>98.122399999999999</v>
      </c>
      <c r="O4" s="21">
        <v>89.785700000000006</v>
      </c>
      <c r="P4" s="21">
        <v>94.024799999999999</v>
      </c>
      <c r="Q4" s="21">
        <v>28849963</v>
      </c>
      <c r="R4" s="21">
        <v>153.9722008</v>
      </c>
      <c r="S4" s="21">
        <v>159.56881369999999</v>
      </c>
      <c r="T4" s="21">
        <f>'2.Exchange'!Q9</f>
        <v>34.285728991768153</v>
      </c>
      <c r="U4" s="21">
        <v>6662.0883999999996</v>
      </c>
      <c r="V4" s="21">
        <v>4.7759975409999997</v>
      </c>
      <c r="W4" s="21">
        <v>3650.6296299999999</v>
      </c>
      <c r="X4" s="21">
        <v>5897935</v>
      </c>
      <c r="Y4" s="21">
        <v>34</v>
      </c>
      <c r="Z4" s="40">
        <v>3.0263200000000001</v>
      </c>
      <c r="AA4" s="40">
        <v>3.25</v>
      </c>
      <c r="AB4" s="40">
        <v>3.1621600000000001</v>
      </c>
      <c r="AC4" s="40">
        <v>3.2432400000000001</v>
      </c>
      <c r="AD4" s="21">
        <v>1870280000</v>
      </c>
      <c r="AE4" s="40">
        <v>3.3055599999999998</v>
      </c>
      <c r="AF4" s="40">
        <v>3.9117600000000001</v>
      </c>
      <c r="AG4" s="35">
        <v>323000000000</v>
      </c>
      <c r="AH4" s="21">
        <v>2.23</v>
      </c>
      <c r="AI4" s="21">
        <v>96.816666670000004</v>
      </c>
      <c r="AJ4" s="21">
        <v>183430</v>
      </c>
      <c r="AK4" s="21">
        <f>'6.Rail-Road'!D7</f>
        <v>224492.61600000001</v>
      </c>
      <c r="AL4" s="45">
        <f>'6.Rail-Road'!E7</f>
        <v>4429</v>
      </c>
      <c r="AM4" s="21">
        <v>2132.5529999999999</v>
      </c>
      <c r="AN4" s="39">
        <v>5.01</v>
      </c>
      <c r="AO4" s="39">
        <v>3.02</v>
      </c>
      <c r="AP4" s="39">
        <v>4.6900000000000004</v>
      </c>
      <c r="AQ4" s="39">
        <v>5.86</v>
      </c>
    </row>
    <row r="5" spans="1:43" x14ac:dyDescent="0.7">
      <c r="A5" s="21" t="s">
        <v>43</v>
      </c>
      <c r="B5" s="21">
        <v>2010</v>
      </c>
      <c r="C5" s="21">
        <v>132.99264529999999</v>
      </c>
      <c r="D5" s="21">
        <v>87.927741999999995</v>
      </c>
      <c r="E5" s="21">
        <v>20.791011810000001</v>
      </c>
      <c r="F5" s="21">
        <v>20.108222959999999</v>
      </c>
      <c r="G5" s="21">
        <v>83.228912350000002</v>
      </c>
      <c r="I5" s="21">
        <v>27090000000</v>
      </c>
      <c r="J5" s="21">
        <v>22663333333</v>
      </c>
      <c r="K5" s="21">
        <v>4975333333</v>
      </c>
      <c r="L5" s="21">
        <v>54728666667</v>
      </c>
      <c r="M5" s="34">
        <v>360000000000</v>
      </c>
      <c r="N5" s="21">
        <v>113.032</v>
      </c>
      <c r="O5" s="21">
        <v>97.828999999999994</v>
      </c>
      <c r="P5" s="21">
        <v>105.5596</v>
      </c>
      <c r="Q5" s="21">
        <v>29940706</v>
      </c>
      <c r="R5" s="21">
        <v>193.5630778</v>
      </c>
      <c r="S5" s="21">
        <v>185.45565189999999</v>
      </c>
      <c r="T5" s="21">
        <f>'2.Exchange'!Q10</f>
        <v>31.685683294000381</v>
      </c>
      <c r="U5" s="21">
        <v>4449.8817200000003</v>
      </c>
      <c r="V5" s="21">
        <v>4.3340399190000003</v>
      </c>
      <c r="W5" s="21">
        <v>2701</v>
      </c>
      <c r="X5" s="21">
        <v>7179449</v>
      </c>
      <c r="Y5" s="21">
        <v>35</v>
      </c>
      <c r="Z5" s="40">
        <v>3.0194239999999999</v>
      </c>
      <c r="AA5" s="40">
        <v>3.4060350000000001</v>
      </c>
      <c r="AB5" s="40">
        <v>3.1555719999999998</v>
      </c>
      <c r="AC5" s="40">
        <v>3.2661690000000001</v>
      </c>
      <c r="AD5" s="21">
        <v>1871350000</v>
      </c>
      <c r="AE5" s="40">
        <v>3.1642350000000001</v>
      </c>
      <c r="AF5" s="40">
        <v>3.7251650000000001</v>
      </c>
      <c r="AG5" s="35">
        <v>347000000000</v>
      </c>
      <c r="AH5" s="21">
        <v>2.5</v>
      </c>
      <c r="AI5" s="21">
        <v>100.4216667</v>
      </c>
      <c r="AJ5" s="21">
        <v>185884</v>
      </c>
      <c r="AK5" s="21">
        <f>'6.Rail-Road'!D8</f>
        <v>229430.61600000001</v>
      </c>
      <c r="AL5" s="45">
        <f>'6.Rail-Road'!E8</f>
        <v>4458</v>
      </c>
      <c r="AM5" s="21">
        <v>2938.670392</v>
      </c>
      <c r="AN5" s="39">
        <v>5.12</v>
      </c>
      <c r="AO5" s="39">
        <v>3.01</v>
      </c>
      <c r="AP5" s="39">
        <v>5.03</v>
      </c>
      <c r="AQ5" s="39">
        <v>5.87</v>
      </c>
    </row>
    <row r="6" spans="1:43" x14ac:dyDescent="0.7">
      <c r="A6" s="21" t="s">
        <v>43</v>
      </c>
      <c r="B6" s="21">
        <v>2011</v>
      </c>
      <c r="C6" s="21">
        <v>148.86413569999999</v>
      </c>
      <c r="D6" s="21">
        <v>69.829589839999997</v>
      </c>
      <c r="E6" s="21">
        <v>-8.3772678379999999</v>
      </c>
      <c r="F6" s="21">
        <v>-12.39615631</v>
      </c>
      <c r="G6" s="21">
        <v>105.8189697</v>
      </c>
      <c r="I6" s="21">
        <v>28342222334</v>
      </c>
      <c r="J6" s="21">
        <v>22091919145</v>
      </c>
      <c r="K6" s="21">
        <v>5043414148</v>
      </c>
      <c r="L6" s="21">
        <v>55477555627</v>
      </c>
      <c r="M6" s="34">
        <v>377000000000</v>
      </c>
      <c r="N6" s="21">
        <v>118.2568</v>
      </c>
      <c r="O6" s="21">
        <v>95.362399999999994</v>
      </c>
      <c r="P6" s="21">
        <v>107.004</v>
      </c>
      <c r="Q6" s="21">
        <v>30713268</v>
      </c>
      <c r="R6" s="21">
        <v>218.1798187</v>
      </c>
      <c r="S6" s="21">
        <v>202.22209789999999</v>
      </c>
      <c r="T6" s="21">
        <f>'2.Exchange'!Q11</f>
        <v>30.491711589751336</v>
      </c>
      <c r="U6" s="21">
        <v>3387.4054590000001</v>
      </c>
      <c r="V6" s="21">
        <v>5.0675676129999996</v>
      </c>
      <c r="W6" s="21">
        <v>2562</v>
      </c>
      <c r="X6" s="21">
        <v>7527975</v>
      </c>
      <c r="Y6" s="21">
        <v>34</v>
      </c>
      <c r="Z6" s="40">
        <v>3.0194239999999999</v>
      </c>
      <c r="AA6" s="40">
        <v>3.4060350000000001</v>
      </c>
      <c r="AB6" s="40">
        <v>3.1555719999999998</v>
      </c>
      <c r="AC6" s="40">
        <v>3.2661690000000001</v>
      </c>
      <c r="AD6" s="21">
        <v>1902250000</v>
      </c>
      <c r="AE6" s="40">
        <v>3.1642350000000001</v>
      </c>
      <c r="AF6" s="40">
        <v>3.7251650000000001</v>
      </c>
      <c r="AG6" s="35">
        <v>350000000000</v>
      </c>
      <c r="AH6" s="21">
        <v>2.48</v>
      </c>
      <c r="AI6" s="21">
        <v>102.1566667</v>
      </c>
      <c r="AJ6" s="21">
        <v>184083</v>
      </c>
      <c r="AK6" s="21">
        <f>'6.Rail-Road'!D9</f>
        <v>231215.61600000001</v>
      </c>
      <c r="AL6" s="45">
        <f>'6.Rail-Road'!E9</f>
        <v>4458</v>
      </c>
      <c r="AM6" s="21">
        <v>2870.7888830000002</v>
      </c>
      <c r="AN6" s="39">
        <v>4.99</v>
      </c>
      <c r="AO6" s="39">
        <v>2.65</v>
      </c>
      <c r="AP6" s="39">
        <v>4.74</v>
      </c>
      <c r="AQ6" s="39">
        <v>5.71</v>
      </c>
    </row>
    <row r="7" spans="1:43" x14ac:dyDescent="0.7">
      <c r="A7" s="21" t="s">
        <v>43</v>
      </c>
      <c r="B7" s="21">
        <v>2012</v>
      </c>
      <c r="C7" s="21">
        <v>80.834373470000003</v>
      </c>
      <c r="D7" s="21">
        <v>92.034957890000001</v>
      </c>
      <c r="E7" s="21">
        <v>17.412303919999999</v>
      </c>
      <c r="F7" s="21">
        <v>2.6265621189999999</v>
      </c>
      <c r="G7" s="21">
        <v>39.163204190000002</v>
      </c>
      <c r="I7" s="21">
        <v>31073333333</v>
      </c>
      <c r="J7" s="21">
        <v>22763333333</v>
      </c>
      <c r="K7" s="21">
        <v>5383666667</v>
      </c>
      <c r="L7" s="21">
        <v>59220333333</v>
      </c>
      <c r="M7" s="34">
        <v>412000000000</v>
      </c>
      <c r="N7" s="21">
        <v>129.6523</v>
      </c>
      <c r="O7" s="21">
        <v>98.2607</v>
      </c>
      <c r="P7" s="21">
        <v>114.223</v>
      </c>
      <c r="Q7" s="21">
        <v>31428409</v>
      </c>
      <c r="R7" s="21">
        <v>232.84082319999999</v>
      </c>
      <c r="S7" s="21">
        <v>206.88858949999999</v>
      </c>
      <c r="T7" s="21">
        <f>'2.Exchange'!Q12</f>
        <v>31.083117431921885</v>
      </c>
      <c r="U7" s="21">
        <v>3918.4600220000002</v>
      </c>
      <c r="V7" s="21">
        <v>5.1873141069999997</v>
      </c>
      <c r="W7" s="21">
        <v>2971.2098769999998</v>
      </c>
      <c r="X7" s="21">
        <v>7845500</v>
      </c>
      <c r="Y7" s="21">
        <v>37</v>
      </c>
      <c r="Z7" s="40">
        <v>2.9585780000000002</v>
      </c>
      <c r="AA7" s="40">
        <v>3.177225</v>
      </c>
      <c r="AB7" s="40">
        <v>3.0821390000000002</v>
      </c>
      <c r="AC7" s="40">
        <v>3.2117529999999999</v>
      </c>
      <c r="AD7" s="21">
        <v>1942720000</v>
      </c>
      <c r="AE7" s="40">
        <v>2.9755129999999999</v>
      </c>
      <c r="AF7" s="40">
        <v>3.6268090000000002</v>
      </c>
      <c r="AG7" s="35">
        <v>375000000000</v>
      </c>
      <c r="AH7" s="21">
        <v>2.48</v>
      </c>
      <c r="AI7" s="21">
        <v>103.7416667</v>
      </c>
      <c r="AJ7" s="21">
        <v>187584</v>
      </c>
      <c r="AK7" s="21">
        <f>'6.Rail-Road'!D10</f>
        <v>231789.61600000001</v>
      </c>
      <c r="AL7" s="45">
        <f>'6.Rail-Road'!E10</f>
        <v>4458</v>
      </c>
      <c r="AM7" s="21">
        <v>2758.4388359999998</v>
      </c>
      <c r="AN7" s="39">
        <v>4.99</v>
      </c>
      <c r="AO7" s="39">
        <v>2.59</v>
      </c>
      <c r="AP7" s="39">
        <v>4.59</v>
      </c>
      <c r="AQ7" s="39">
        <v>5.7</v>
      </c>
    </row>
    <row r="8" spans="1:43" x14ac:dyDescent="0.7">
      <c r="A8" s="21" t="s">
        <v>43</v>
      </c>
      <c r="B8" s="21">
        <v>2013</v>
      </c>
      <c r="C8" s="21">
        <v>112.3679504</v>
      </c>
      <c r="D8" s="21">
        <v>110.4901428</v>
      </c>
      <c r="E8" s="21">
        <v>39.569873809999997</v>
      </c>
      <c r="F8" s="21">
        <v>43.595401760000001</v>
      </c>
      <c r="G8" s="21">
        <v>84.336868289999998</v>
      </c>
      <c r="I8" s="21">
        <v>31780000000</v>
      </c>
      <c r="J8" s="21">
        <v>23796666667</v>
      </c>
      <c r="K8" s="21">
        <v>5557666667</v>
      </c>
      <c r="L8" s="21">
        <v>61134333333</v>
      </c>
      <c r="M8" s="34">
        <v>431000000000</v>
      </c>
      <c r="N8" s="21">
        <v>132.60079999999999</v>
      </c>
      <c r="O8" s="21">
        <v>102.7212</v>
      </c>
      <c r="P8" s="21">
        <v>117.9147</v>
      </c>
      <c r="Q8" s="21">
        <v>32140444</v>
      </c>
      <c r="R8" s="21">
        <v>239.0029443</v>
      </c>
      <c r="S8" s="21">
        <v>207.27885090000001</v>
      </c>
      <c r="T8" s="21">
        <f>'2.Exchange'!Q13</f>
        <v>30.72594175108366</v>
      </c>
      <c r="U8" s="21">
        <v>8336.2799709999999</v>
      </c>
      <c r="V8" s="21">
        <v>5.0604336009999997</v>
      </c>
      <c r="W8" s="21">
        <v>2744.7366259999999</v>
      </c>
      <c r="X8" s="21">
        <v>8067988</v>
      </c>
      <c r="Y8" s="21">
        <v>35</v>
      </c>
      <c r="Z8" s="40">
        <v>2.9585780000000002</v>
      </c>
      <c r="AA8" s="40">
        <v>3.177225</v>
      </c>
      <c r="AB8" s="40">
        <v>3.0821390000000002</v>
      </c>
      <c r="AC8" s="40">
        <v>3.2117529999999999</v>
      </c>
      <c r="AD8" s="21">
        <v>2153170000</v>
      </c>
      <c r="AE8" s="40">
        <v>2.9755129999999999</v>
      </c>
      <c r="AF8" s="40">
        <v>3.6268090000000002</v>
      </c>
      <c r="AG8" s="35">
        <v>385000000000</v>
      </c>
      <c r="AH8" s="21">
        <v>2.39</v>
      </c>
      <c r="AI8" s="21">
        <v>105.125</v>
      </c>
      <c r="AJ8" s="21">
        <v>183949</v>
      </c>
      <c r="AK8" s="21">
        <f>'6.Rail-Road'!D11</f>
        <v>232195.61600000001</v>
      </c>
      <c r="AL8" s="45">
        <f>'6.Rail-Road'!E11</f>
        <v>4458</v>
      </c>
      <c r="AM8" s="21">
        <v>2640.3676340000002</v>
      </c>
      <c r="AN8" s="39">
        <v>4.88</v>
      </c>
      <c r="AO8" s="39">
        <v>2.5499999999999998</v>
      </c>
      <c r="AP8" s="39">
        <v>4.5</v>
      </c>
      <c r="AQ8" s="39">
        <v>5.53</v>
      </c>
    </row>
    <row r="9" spans="1:43" x14ac:dyDescent="0.7">
      <c r="A9" s="21" t="s">
        <v>43</v>
      </c>
      <c r="B9" s="21">
        <v>2014</v>
      </c>
      <c r="C9" s="21">
        <v>109.6977234</v>
      </c>
      <c r="D9" s="21">
        <v>118.6901321</v>
      </c>
      <c r="E9" s="21">
        <v>29.709918980000001</v>
      </c>
      <c r="F9" s="21">
        <v>35.083927150000001</v>
      </c>
      <c r="G9" s="21">
        <v>97.407485960000002</v>
      </c>
      <c r="I9" s="21">
        <v>33163333333</v>
      </c>
      <c r="J9" s="21">
        <v>23706666667</v>
      </c>
      <c r="K9" s="21">
        <v>5687000000</v>
      </c>
      <c r="L9" s="21">
        <v>62557000000</v>
      </c>
      <c r="M9" s="34">
        <v>441000000000</v>
      </c>
      <c r="N9" s="21">
        <v>138.37270000000001</v>
      </c>
      <c r="O9" s="21">
        <v>102.3327</v>
      </c>
      <c r="P9" s="21">
        <v>120.6587</v>
      </c>
      <c r="Q9" s="21">
        <v>32841765</v>
      </c>
      <c r="R9" s="21">
        <v>220.05523500000001</v>
      </c>
      <c r="S9" s="21">
        <v>209.06291210000001</v>
      </c>
      <c r="T9" s="21">
        <f>'2.Exchange'!Q14</f>
        <v>32.479836205224643</v>
      </c>
      <c r="U9" s="21">
        <v>2892.271103</v>
      </c>
      <c r="V9" s="21">
        <v>4.9491521479999996</v>
      </c>
      <c r="W9" s="21">
        <v>2759.315501</v>
      </c>
      <c r="X9" s="21">
        <v>8664572</v>
      </c>
      <c r="Y9" s="21">
        <v>38</v>
      </c>
      <c r="Z9" s="40">
        <v>3.2091500000000002</v>
      </c>
      <c r="AA9" s="40">
        <v>3.4519630000000001</v>
      </c>
      <c r="AB9" s="40">
        <v>3.4045100000000001</v>
      </c>
      <c r="AC9" s="40">
        <v>3.2956370000000001</v>
      </c>
      <c r="AD9" s="21">
        <v>2136850000</v>
      </c>
      <c r="AE9" s="40">
        <v>3.2889349999999999</v>
      </c>
      <c r="AF9" s="40">
        <v>3.9562400000000002</v>
      </c>
      <c r="AG9" s="35">
        <v>389000000000</v>
      </c>
      <c r="AH9" s="21">
        <v>2.33</v>
      </c>
      <c r="AI9" s="21">
        <v>105.2166667</v>
      </c>
      <c r="AJ9" s="21">
        <v>187330</v>
      </c>
      <c r="AK9" s="21">
        <f>'6.Rail-Road'!D12</f>
        <v>233174.61600000001</v>
      </c>
      <c r="AL9" s="45">
        <f>'6.Rail-Road'!E12</f>
        <v>4458</v>
      </c>
      <c r="AM9" s="21">
        <v>2524.6466700000001</v>
      </c>
      <c r="AN9" s="39">
        <v>4.47</v>
      </c>
      <c r="AO9" s="39">
        <v>2.4</v>
      </c>
      <c r="AP9" s="39">
        <v>4.5</v>
      </c>
      <c r="AQ9" s="39">
        <v>5.28</v>
      </c>
    </row>
    <row r="10" spans="1:43" x14ac:dyDescent="0.7">
      <c r="A10" s="21" t="s">
        <v>43</v>
      </c>
      <c r="B10" s="21">
        <v>2015</v>
      </c>
      <c r="C10" s="21">
        <v>120.19342039999999</v>
      </c>
      <c r="D10" s="21">
        <v>115.7770081</v>
      </c>
      <c r="E10" s="21">
        <v>54.300048830000001</v>
      </c>
      <c r="F10" s="21">
        <v>16.9254055</v>
      </c>
      <c r="G10" s="21">
        <v>80.03640747</v>
      </c>
      <c r="I10" s="21">
        <v>33876666667</v>
      </c>
      <c r="J10" s="21">
        <v>24136666667</v>
      </c>
      <c r="K10" s="21">
        <v>5801333333</v>
      </c>
      <c r="L10" s="21">
        <v>63814666667</v>
      </c>
      <c r="M10" s="34">
        <v>458000000000</v>
      </c>
      <c r="N10" s="21">
        <v>141.34909999999999</v>
      </c>
      <c r="O10" s="21">
        <v>104.1888</v>
      </c>
      <c r="P10" s="21">
        <v>123.08450000000001</v>
      </c>
      <c r="Q10" s="21">
        <v>33526210</v>
      </c>
      <c r="R10" s="21">
        <v>217.50145309999999</v>
      </c>
      <c r="S10" s="21">
        <v>205.33405590000001</v>
      </c>
      <c r="T10" s="21">
        <f>'2.Exchange'!Q15</f>
        <v>34.247737331047404</v>
      </c>
      <c r="U10" s="21">
        <v>8339.8072009999996</v>
      </c>
      <c r="V10" s="21">
        <v>4.7318749889999996</v>
      </c>
      <c r="W10" s="21">
        <v>2825.0873339999998</v>
      </c>
      <c r="X10" s="21">
        <v>8883542</v>
      </c>
      <c r="Y10" s="21">
        <v>38</v>
      </c>
      <c r="Z10" s="40">
        <v>3.2091500000000002</v>
      </c>
      <c r="AA10" s="40">
        <v>3.4519630000000001</v>
      </c>
      <c r="AB10" s="40">
        <v>3.4045100000000001</v>
      </c>
      <c r="AC10" s="40">
        <v>3.2956370000000001</v>
      </c>
      <c r="AD10" s="21">
        <v>2181140000</v>
      </c>
      <c r="AE10" s="40">
        <v>3.2889349999999999</v>
      </c>
      <c r="AF10" s="40">
        <v>3.9562400000000002</v>
      </c>
      <c r="AG10" s="35">
        <v>401000000000</v>
      </c>
      <c r="AH10" s="21">
        <v>1.94</v>
      </c>
      <c r="AI10" s="21">
        <v>98.354166669999998</v>
      </c>
      <c r="AJ10" s="21">
        <v>193911</v>
      </c>
      <c r="AK10" s="21">
        <f>'6.Rail-Road'!D13</f>
        <v>454025.21299999999</v>
      </c>
      <c r="AL10" s="45">
        <f>'6.Rail-Road'!E13</f>
        <v>3742</v>
      </c>
      <c r="AM10" s="21">
        <v>2136.7284789999999</v>
      </c>
      <c r="AN10" s="39">
        <v>4.38</v>
      </c>
      <c r="AO10" s="39">
        <v>2.42</v>
      </c>
      <c r="AP10" s="39">
        <v>4.49</v>
      </c>
      <c r="AQ10" s="39">
        <v>5.1100000000000003</v>
      </c>
    </row>
    <row r="11" spans="1:43" x14ac:dyDescent="0.7">
      <c r="A11" s="21" t="s">
        <v>43</v>
      </c>
      <c r="B11" s="21">
        <v>2016</v>
      </c>
      <c r="Q11" s="21">
        <v>34207697</v>
      </c>
      <c r="R11" s="21">
        <v>214.30177090000001</v>
      </c>
      <c r="S11" s="21">
        <v>207.11767499999999</v>
      </c>
      <c r="T11" s="21">
        <f>'2.Exchange'!Q16</f>
        <v>35.296412864144607</v>
      </c>
      <c r="U11" s="21">
        <v>10311.61275</v>
      </c>
      <c r="V11" s="21">
        <v>4.468345523</v>
      </c>
      <c r="W11" s="21">
        <v>2776.3798200000001</v>
      </c>
      <c r="X11" s="21">
        <v>9340560</v>
      </c>
      <c r="Y11" s="21">
        <v>35</v>
      </c>
      <c r="Z11" s="40">
        <v>3.1050659999999999</v>
      </c>
      <c r="AA11" s="40">
        <v>3.2036199999999999</v>
      </c>
      <c r="AB11" s="40">
        <v>3.1236700000000002</v>
      </c>
      <c r="AC11" s="40">
        <v>3.36694</v>
      </c>
      <c r="AD11" s="21">
        <v>2264280000</v>
      </c>
      <c r="AE11" s="40">
        <v>3.135446</v>
      </c>
      <c r="AF11" s="40">
        <v>3.5599289999999999</v>
      </c>
      <c r="AG11" s="35">
        <v>415000000000</v>
      </c>
      <c r="AH11" s="21">
        <v>1.84</v>
      </c>
      <c r="AI11" s="21">
        <v>96.606666669999996</v>
      </c>
      <c r="AJ11" s="21">
        <v>189109</v>
      </c>
      <c r="AK11" s="21">
        <f>'6.Rail-Road'!D14</f>
        <v>455652.86</v>
      </c>
      <c r="AL11" s="45">
        <f>'6.Rail-Road'!E14</f>
        <v>3742</v>
      </c>
      <c r="AM11" s="21">
        <v>2160.069653</v>
      </c>
      <c r="AN11" s="39">
        <v>4.2</v>
      </c>
      <c r="AO11" s="39">
        <v>2.5</v>
      </c>
      <c r="AP11" s="39">
        <v>4.2</v>
      </c>
      <c r="AQ11" s="39">
        <v>5</v>
      </c>
    </row>
    <row r="12" spans="1:43" x14ac:dyDescent="0.7">
      <c r="A12" s="21" t="s">
        <v>43</v>
      </c>
      <c r="B12" s="21">
        <v>2017</v>
      </c>
      <c r="Q12" s="21">
        <v>34881915</v>
      </c>
      <c r="R12" s="21">
        <v>231.95918069999999</v>
      </c>
      <c r="S12" s="21">
        <v>219.69241489999999</v>
      </c>
      <c r="T12" s="21">
        <f>'2.Exchange'!Q17</f>
        <v>33.939797132508104</v>
      </c>
      <c r="U12" s="21">
        <v>759.78020809999998</v>
      </c>
      <c r="V12" s="21">
        <v>4.4165828329999997</v>
      </c>
      <c r="W12" s="21">
        <v>2786.9275520000001</v>
      </c>
      <c r="X12" s="21">
        <v>9938881</v>
      </c>
      <c r="Y12" s="21">
        <v>37</v>
      </c>
      <c r="Z12" s="40">
        <v>3.1050659999999999</v>
      </c>
      <c r="AA12" s="40">
        <v>3.2036199999999999</v>
      </c>
      <c r="AB12" s="40">
        <v>3.1236700000000002</v>
      </c>
      <c r="AC12" s="40">
        <v>3.36694</v>
      </c>
      <c r="AD12" s="21">
        <v>2713410000</v>
      </c>
      <c r="AE12" s="40">
        <v>3.135446</v>
      </c>
      <c r="AF12" s="40">
        <v>3.5599289999999999</v>
      </c>
      <c r="AG12" s="35">
        <v>432000000000</v>
      </c>
      <c r="AH12" s="21">
        <v>2.2166504570000001</v>
      </c>
      <c r="AI12" s="21">
        <v>98.881666670000001</v>
      </c>
      <c r="AJ12" s="21">
        <v>191612</v>
      </c>
      <c r="AK12" s="21">
        <f>'6.Rail-Road'!D15</f>
        <v>456486.80200000003</v>
      </c>
      <c r="AL12" s="45">
        <f>'6.Rail-Road'!E15</f>
        <v>4092</v>
      </c>
      <c r="AM12" s="21">
        <v>2511.8913680000001</v>
      </c>
      <c r="AN12" s="39">
        <v>4.3</v>
      </c>
      <c r="AO12" s="39">
        <v>2.6</v>
      </c>
      <c r="AP12" s="39">
        <v>4.3</v>
      </c>
      <c r="AQ12" s="39">
        <v>5.2</v>
      </c>
    </row>
    <row r="13" spans="1:43" x14ac:dyDescent="0.7">
      <c r="A13" s="21" t="s">
        <v>43</v>
      </c>
      <c r="B13" s="21">
        <v>2018</v>
      </c>
      <c r="Q13" s="21">
        <v>35527626</v>
      </c>
      <c r="R13" s="21">
        <v>245.85464350000001</v>
      </c>
      <c r="S13" s="21">
        <v>227.0269759</v>
      </c>
      <c r="T13" s="21">
        <f>'2.Exchange'!Q18</f>
        <v>32.310239287701727</v>
      </c>
      <c r="U13" s="21">
        <v>11794.132799999999</v>
      </c>
      <c r="V13" s="21">
        <v>4.1466666669999999</v>
      </c>
      <c r="W13" s="21">
        <v>2796.1315690000001</v>
      </c>
      <c r="X13" s="35">
        <v>10371645</v>
      </c>
      <c r="Y13" s="21">
        <v>36</v>
      </c>
      <c r="Z13" s="40">
        <v>3.1424970000000001</v>
      </c>
      <c r="AA13" s="40">
        <v>3.4671609999999999</v>
      </c>
      <c r="AB13" s="40">
        <v>3.1381329999999998</v>
      </c>
      <c r="AC13" s="40">
        <v>3.4568979999999998</v>
      </c>
      <c r="AD13" s="21">
        <v>2732340000</v>
      </c>
      <c r="AE13" s="40">
        <v>3.4107259999999999</v>
      </c>
      <c r="AF13" s="40">
        <v>3.8138169999999998</v>
      </c>
      <c r="AG13" s="35">
        <v>451000000000</v>
      </c>
      <c r="AH13" s="21">
        <v>2.6643578400000001</v>
      </c>
      <c r="AI13" s="21">
        <v>101.1591667</v>
      </c>
      <c r="AJ13" s="21">
        <v>192074</v>
      </c>
      <c r="AK13" s="21">
        <f>'6.Rail-Road'!D16</f>
        <v>701847.11800000002</v>
      </c>
      <c r="AL13" s="45">
        <f>'6.Rail-Road'!E16</f>
        <v>4092</v>
      </c>
      <c r="AM13" s="21">
        <v>2666.2632560000002</v>
      </c>
      <c r="AN13" s="39">
        <v>4.4000000000000004</v>
      </c>
      <c r="AO13" s="39">
        <v>2.6</v>
      </c>
      <c r="AP13" s="39">
        <v>4.0999999999999996</v>
      </c>
      <c r="AQ13" s="39">
        <v>5</v>
      </c>
    </row>
    <row r="14" spans="1:43" x14ac:dyDescent="0.7">
      <c r="A14" s="21" t="s">
        <v>43</v>
      </c>
      <c r="B14" s="21">
        <v>2019</v>
      </c>
      <c r="Q14" s="21">
        <v>36147331</v>
      </c>
      <c r="R14" s="21">
        <v>233.436578</v>
      </c>
      <c r="S14" s="21">
        <v>220.294579</v>
      </c>
      <c r="T14" s="21">
        <f>'2.Exchange'!Q19</f>
        <v>31.047588409068766</v>
      </c>
      <c r="U14" s="21">
        <v>6444.3685880000003</v>
      </c>
      <c r="V14" s="21">
        <v>4.0841666669999999</v>
      </c>
      <c r="W14" s="21">
        <v>2786.4796470000001</v>
      </c>
      <c r="X14" s="35">
        <v>10130294</v>
      </c>
      <c r="Y14" s="21">
        <v>36</v>
      </c>
      <c r="Z14" s="41">
        <f>'5.LPI-QUA'!D18</f>
        <v>3.1424970000000001</v>
      </c>
      <c r="AA14" s="41">
        <f>'5.LPI-QUA'!E18</f>
        <v>3.4671609999999999</v>
      </c>
      <c r="AB14" s="41">
        <f>'5.LPI-QUA'!F18</f>
        <v>3.1381329999999998</v>
      </c>
      <c r="AC14" s="41">
        <f>'5.LPI-QUA'!G18</f>
        <v>3.4568979999999998</v>
      </c>
      <c r="AD14" s="21">
        <v>2924710000</v>
      </c>
      <c r="AE14" s="26">
        <f>'5.LPI-QUA'!H18</f>
        <v>3.4107259999999999</v>
      </c>
      <c r="AF14" s="41">
        <f>'5.LPI-QUA'!I18</f>
        <v>3.8138169999999998</v>
      </c>
      <c r="AG14" s="35">
        <v>460000000000</v>
      </c>
      <c r="AH14" s="21">
        <v>2.467376523</v>
      </c>
      <c r="AI14" s="21">
        <v>99.995000000000005</v>
      </c>
      <c r="AJ14" s="21">
        <v>190987</v>
      </c>
      <c r="AK14" s="21">
        <f>'6.Rail-Road'!D17</f>
        <v>702210.23100000003</v>
      </c>
      <c r="AL14" s="45">
        <f>'6.Rail-Road'!E17</f>
        <v>4092</v>
      </c>
      <c r="AM14" s="21">
        <v>2327.6670949999998</v>
      </c>
      <c r="AN14" s="39">
        <v>4.4000000000000004</v>
      </c>
      <c r="AO14" s="39">
        <v>2.8</v>
      </c>
      <c r="AP14" s="39">
        <v>4.0999999999999996</v>
      </c>
      <c r="AQ14" s="39">
        <v>5</v>
      </c>
    </row>
    <row r="15" spans="1:43" x14ac:dyDescent="0.7">
      <c r="A15" s="21" t="s">
        <v>43</v>
      </c>
      <c r="B15" s="21">
        <v>2020</v>
      </c>
      <c r="Q15" s="21">
        <v>36759934</v>
      </c>
      <c r="R15" s="21">
        <v>212.66436820000001</v>
      </c>
      <c r="S15" s="21">
        <v>208.62239310000001</v>
      </c>
      <c r="T15" s="21">
        <f>'2.Exchange'!Q20</f>
        <v>31.293689567735093</v>
      </c>
      <c r="U15" s="21">
        <v>2122.9468569999999</v>
      </c>
      <c r="V15" s="21">
        <v>3.2925</v>
      </c>
      <c r="W15" s="21">
        <v>2789.8462559999998</v>
      </c>
      <c r="X15" s="35">
        <v>9568488</v>
      </c>
      <c r="Y15" s="21">
        <v>36</v>
      </c>
      <c r="Z15" s="41">
        <f>'5.LPI-QUA'!D19</f>
        <v>3.1424970000000001</v>
      </c>
      <c r="AA15" s="41">
        <f>'5.LPI-QUA'!E19</f>
        <v>3.4671609999999999</v>
      </c>
      <c r="AB15" s="41">
        <f>'5.LPI-QUA'!F19</f>
        <v>3.1381329999999998</v>
      </c>
      <c r="AC15" s="41">
        <f>'5.LPI-QUA'!G19</f>
        <v>3.4568979999999998</v>
      </c>
      <c r="AD15" s="21">
        <v>3123290000</v>
      </c>
      <c r="AE15" s="26">
        <f>'5.LPI-QUA'!H19</f>
        <v>3.4107259999999999</v>
      </c>
      <c r="AF15" s="41">
        <f>'5.LPI-QUA'!I19</f>
        <v>3.8138169999999998</v>
      </c>
      <c r="AG15" s="35">
        <v>432000000000</v>
      </c>
      <c r="AH15" s="21">
        <v>1.7329503690000001</v>
      </c>
      <c r="AI15" s="21">
        <v>95.444999999999993</v>
      </c>
      <c r="AJ15" s="21">
        <v>187728</v>
      </c>
      <c r="AK15" s="21">
        <f>'6.Rail-Road'!D18</f>
        <v>702723.24199999997</v>
      </c>
      <c r="AL15" s="45">
        <f>'6.Rail-Road'!E18</f>
        <v>4092</v>
      </c>
      <c r="AM15" s="21">
        <v>684.20867599999997</v>
      </c>
      <c r="AN15" s="42">
        <f>'5.LPI-QUA'!J19</f>
        <v>4.4000000000000004</v>
      </c>
      <c r="AO15" s="42">
        <f>'5.LPI-QUA'!K19</f>
        <v>2.8</v>
      </c>
      <c r="AP15" s="42">
        <f>'5.LPI-QUA'!L19</f>
        <v>4.0999999999999996</v>
      </c>
      <c r="AQ15" s="42">
        <f>'5.LPI-QUA'!M19</f>
        <v>5</v>
      </c>
    </row>
    <row r="16" spans="1:43" x14ac:dyDescent="0.7">
      <c r="A16" s="21" t="s">
        <v>43</v>
      </c>
      <c r="B16" s="21">
        <v>2021</v>
      </c>
      <c r="Q16" s="21">
        <v>37349283</v>
      </c>
      <c r="R16" s="21">
        <v>230.65186320000001</v>
      </c>
      <c r="S16" s="21">
        <v>218.6479827</v>
      </c>
      <c r="T16" s="21">
        <f>'2.Exchange'!Q21</f>
        <v>31.977097047281475</v>
      </c>
      <c r="U16" s="21">
        <v>26774.950280000001</v>
      </c>
      <c r="V16" s="21">
        <v>3.06</v>
      </c>
      <c r="W16" s="21">
        <v>2790.8191569999999</v>
      </c>
      <c r="X16" s="35">
        <v>10436689</v>
      </c>
      <c r="Y16" s="21">
        <v>35</v>
      </c>
      <c r="Z16" s="41">
        <f>'5.LPI-QUA'!D20</f>
        <v>3.1424970000000001</v>
      </c>
      <c r="AA16" s="41">
        <f>'5.LPI-QUA'!E20</f>
        <v>3.4671609999999999</v>
      </c>
      <c r="AB16" s="41">
        <f>'5.LPI-QUA'!F20</f>
        <v>3.1381329999999998</v>
      </c>
      <c r="AC16" s="41">
        <f>'5.LPI-QUA'!G20</f>
        <v>3.4568979999999998</v>
      </c>
      <c r="AD16" s="21">
        <v>3044920000</v>
      </c>
      <c r="AE16" s="26">
        <f>'5.LPI-QUA'!H20</f>
        <v>3.4107259999999999</v>
      </c>
      <c r="AF16" s="41">
        <f>'5.LPI-QUA'!I20</f>
        <v>3.8138169999999998</v>
      </c>
      <c r="AG16" s="35">
        <v>439000000000</v>
      </c>
      <c r="AH16" s="21">
        <f>'4.Fuel'!I12</f>
        <v>2.605042262</v>
      </c>
      <c r="AI16" s="21">
        <v>102.83499999999999</v>
      </c>
      <c r="AJ16" s="21">
        <v>190263</v>
      </c>
      <c r="AK16" s="21">
        <f>'6.Rail-Road'!D19</f>
        <v>702989.17599999998</v>
      </c>
      <c r="AL16" s="45">
        <f>'6.Rail-Road'!E19</f>
        <v>4092</v>
      </c>
      <c r="AM16" s="21">
        <v>604.02092200000004</v>
      </c>
      <c r="AN16" s="42">
        <f>'5.LPI-QUA'!J20</f>
        <v>4.4000000000000004</v>
      </c>
      <c r="AO16" s="42">
        <f>'5.LPI-QUA'!K20</f>
        <v>2.8</v>
      </c>
      <c r="AP16" s="42">
        <f>'5.LPI-QUA'!L20</f>
        <v>4.0999999999999996</v>
      </c>
      <c r="AQ16" s="42">
        <f>'5.LPI-QUA'!M20</f>
        <v>5</v>
      </c>
    </row>
    <row r="17" spans="2:43" x14ac:dyDescent="0.7">
      <c r="B17" s="21">
        <v>2022</v>
      </c>
      <c r="Q17" s="21">
        <v>37974230.558399998</v>
      </c>
      <c r="R17" s="21">
        <f>R16*(1+('3.Assumption'!O7/100))</f>
        <v>235.24644831494399</v>
      </c>
      <c r="S17" s="21">
        <f>S16*(1+('3.Assumption'!P7/100))</f>
        <v>221.44667687855997</v>
      </c>
      <c r="T17" s="21">
        <f>'2.Exchange'!Q22</f>
        <v>35.061353507298804</v>
      </c>
      <c r="U17" s="21">
        <f>AVERAGE(U14:U16)</f>
        <v>11780.755241666668</v>
      </c>
      <c r="V17" s="21">
        <v>3.1383333333333336</v>
      </c>
      <c r="W17" s="46">
        <f>'7.Others'!E30</f>
        <v>2861.6976483453</v>
      </c>
      <c r="X17" s="46">
        <f>'7.Others'!F30</f>
        <v>10701749.804497011</v>
      </c>
      <c r="Y17" s="21">
        <v>35</v>
      </c>
      <c r="Z17" s="41">
        <f>'5.LPI-QUA'!D21</f>
        <v>3.1424970000000001</v>
      </c>
      <c r="AA17" s="41">
        <f>'5.LPI-QUA'!E21</f>
        <v>3.4671609999999999</v>
      </c>
      <c r="AB17" s="41">
        <f>'5.LPI-QUA'!F21</f>
        <v>3.1381329999999998</v>
      </c>
      <c r="AC17" s="41">
        <f>'5.LPI-QUA'!G21</f>
        <v>3.4568979999999998</v>
      </c>
      <c r="AD17" s="21">
        <v>3130831234.8499999</v>
      </c>
      <c r="AE17" s="26">
        <f>'5.LPI-QUA'!H21</f>
        <v>3.4107259999999999</v>
      </c>
      <c r="AF17" s="41">
        <f>'5.LPI-QUA'!I21</f>
        <v>3.8138169999999998</v>
      </c>
      <c r="AG17" s="35">
        <f>AG16*(1+('3.Assumption'!S7/100))</f>
        <v>450149292000</v>
      </c>
      <c r="AH17" s="21">
        <f>'4.Fuel'!I13</f>
        <v>3.7424550806197181</v>
      </c>
      <c r="AI17" s="21">
        <f>AI16*(1+('3.Assumption'!T7/100))</f>
        <v>109.08428294999999</v>
      </c>
      <c r="AJ17" s="46">
        <f>'7.Others'!G30</f>
        <v>195095.11331160818</v>
      </c>
      <c r="AK17" s="21">
        <f>'6.Rail-Road'!D20</f>
        <v>702989.17599999998</v>
      </c>
      <c r="AL17" s="45">
        <f>'6.Rail-Road'!E20</f>
        <v>4092</v>
      </c>
      <c r="AM17" s="46">
        <f>'7.Others'!H30</f>
        <v>619.36125373915081</v>
      </c>
      <c r="AN17" s="42">
        <f>'5.LPI-QUA'!J21</f>
        <v>4.4000000000000004</v>
      </c>
      <c r="AO17" s="42">
        <f>'5.LPI-QUA'!K21</f>
        <v>2.8</v>
      </c>
      <c r="AP17" s="42">
        <f>'5.LPI-QUA'!L21</f>
        <v>4.0999999999999996</v>
      </c>
      <c r="AQ17" s="42">
        <f>'5.LPI-QUA'!M21</f>
        <v>5</v>
      </c>
    </row>
    <row r="18" spans="2:43" x14ac:dyDescent="0.7">
      <c r="B18" s="21">
        <v>2023</v>
      </c>
      <c r="Q18" s="21">
        <v>38582330.007299997</v>
      </c>
      <c r="R18" s="21">
        <f>R17*(1+('3.Assumption'!O8/100))</f>
        <v>240.25484519956916</v>
      </c>
      <c r="S18" s="21">
        <f>S17*(1+('3.Assumption'!P8/100))</f>
        <v>215.4277562010007</v>
      </c>
      <c r="T18" s="21">
        <f>'2.Exchange'!Q23</f>
        <v>34.370245200539642</v>
      </c>
      <c r="U18" s="21">
        <f t="shared" ref="U18:U28" si="0">AVERAGE(U15:U17)</f>
        <v>13559.550792888889</v>
      </c>
      <c r="V18" s="21">
        <v>4.2158333333333333</v>
      </c>
      <c r="W18" s="46">
        <f>'7.Others'!E31</f>
        <v>2933.2400895539322</v>
      </c>
      <c r="X18" s="46">
        <f>'7.Others'!F31</f>
        <v>10969293.549609436</v>
      </c>
      <c r="Y18" s="21">
        <v>35</v>
      </c>
      <c r="Z18" s="41">
        <f>'5.LPI-QUA'!D22</f>
        <v>3.1424970000000001</v>
      </c>
      <c r="AA18" s="41">
        <f>'5.LPI-QUA'!E22</f>
        <v>3.4671609999999999</v>
      </c>
      <c r="AB18" s="41">
        <f>'5.LPI-QUA'!F22</f>
        <v>3.1381329999999998</v>
      </c>
      <c r="AC18" s="41">
        <f>'5.LPI-QUA'!G22</f>
        <v>3.4568979999999998</v>
      </c>
      <c r="AD18" s="21">
        <v>3225594063.9400001</v>
      </c>
      <c r="AE18" s="26">
        <f>'5.LPI-QUA'!H22</f>
        <v>3.4107259999999999</v>
      </c>
      <c r="AF18" s="41">
        <f>'5.LPI-QUA'!I22</f>
        <v>3.8138169999999998</v>
      </c>
      <c r="AG18" s="35">
        <f>AG17*(1+('3.Assumption'!S8/100))</f>
        <v>461403024299.99994</v>
      </c>
      <c r="AH18" s="21">
        <f>'4.Fuel'!I14</f>
        <v>3.5712316455586852</v>
      </c>
      <c r="AI18" s="21">
        <f>AI17*(1+('3.Assumption'!T8/100))</f>
        <v>110.61146291129999</v>
      </c>
      <c r="AJ18" s="46">
        <f>'7.Others'!G31</f>
        <v>199972.49114439837</v>
      </c>
      <c r="AK18" s="21">
        <f>'6.Rail-Road'!D21</f>
        <v>702989.17599999998</v>
      </c>
      <c r="AL18" s="45">
        <f>'6.Rail-Road'!E21</f>
        <v>4092</v>
      </c>
      <c r="AM18" s="46">
        <f>'7.Others'!H31</f>
        <v>634.84528508262952</v>
      </c>
      <c r="AN18" s="42">
        <f>'5.LPI-QUA'!J22</f>
        <v>4.4000000000000004</v>
      </c>
      <c r="AO18" s="42">
        <f>'5.LPI-QUA'!K22</f>
        <v>2.8</v>
      </c>
      <c r="AP18" s="42">
        <f>'5.LPI-QUA'!L22</f>
        <v>4.0999999999999996</v>
      </c>
      <c r="AQ18" s="42">
        <f>'5.LPI-QUA'!M22</f>
        <v>5</v>
      </c>
    </row>
    <row r="19" spans="2:43" x14ac:dyDescent="0.7">
      <c r="B19" s="21">
        <v>2024</v>
      </c>
      <c r="Q19" s="21">
        <v>39173581.346699998</v>
      </c>
      <c r="R19" s="21">
        <f>R18*(1+('3.Assumption'!O9/100))</f>
        <v>251.78707776914848</v>
      </c>
      <c r="S19" s="21">
        <f>S18*(1+('3.Assumption'!P9/100))</f>
        <v>222.32575295455672</v>
      </c>
      <c r="T19" s="21">
        <f>'2.Exchange'!Q24</f>
        <v>33.975858171590133</v>
      </c>
      <c r="U19" s="21">
        <f t="shared" si="0"/>
        <v>17371.752104851854</v>
      </c>
      <c r="V19" s="36">
        <f>'7.Others'!D32</f>
        <v>3.4713888888888889</v>
      </c>
      <c r="W19" s="46">
        <f>'7.Others'!E32</f>
        <v>3027.1037724196581</v>
      </c>
      <c r="X19" s="46">
        <f>'7.Others'!F32</f>
        <v>11320310.943196937</v>
      </c>
      <c r="Y19" s="21">
        <v>35</v>
      </c>
      <c r="Z19" s="41">
        <f>'5.LPI-QUA'!D23</f>
        <v>3.1424970000000001</v>
      </c>
      <c r="AA19" s="41">
        <f>'5.LPI-QUA'!E23</f>
        <v>3.4671609999999999</v>
      </c>
      <c r="AB19" s="41">
        <f>'5.LPI-QUA'!F23</f>
        <v>3.1381329999999998</v>
      </c>
      <c r="AC19" s="41">
        <f>'5.LPI-QUA'!G23</f>
        <v>3.4568979999999998</v>
      </c>
      <c r="AD19" s="21">
        <v>3325696326.0799999</v>
      </c>
      <c r="AE19" s="26">
        <f>'5.LPI-QUA'!H23</f>
        <v>3.4107259999999999</v>
      </c>
      <c r="AF19" s="41">
        <f>'5.LPI-QUA'!I23</f>
        <v>3.8138169999999998</v>
      </c>
      <c r="AG19" s="35">
        <f>AG18*(1+('3.Assumption'!S9/100))</f>
        <v>476167921077.59998</v>
      </c>
      <c r="AH19" s="21">
        <f>'4.Fuel'!I15</f>
        <v>3.4078419624285492</v>
      </c>
      <c r="AI19" s="21">
        <f>AI18*(1+('3.Assumption'!T9/100))</f>
        <v>112.49185778079209</v>
      </c>
      <c r="AJ19" s="46">
        <f>'7.Others'!G32</f>
        <v>206371.61086101911</v>
      </c>
      <c r="AK19" s="21">
        <f>'6.Rail-Road'!D22</f>
        <v>702989.17599999998</v>
      </c>
      <c r="AL19" s="45">
        <f>'6.Rail-Road'!E22</f>
        <v>4092</v>
      </c>
      <c r="AM19" s="46">
        <f>'7.Others'!H32</f>
        <v>655.16033420527367</v>
      </c>
      <c r="AN19" s="42">
        <f>'5.LPI-QUA'!J23</f>
        <v>4.4000000000000004</v>
      </c>
      <c r="AO19" s="42">
        <f>'5.LPI-QUA'!K23</f>
        <v>2.8</v>
      </c>
      <c r="AP19" s="42">
        <f>'5.LPI-QUA'!L23</f>
        <v>4.0999999999999996</v>
      </c>
      <c r="AQ19" s="42">
        <f>'5.LPI-QUA'!M23</f>
        <v>5</v>
      </c>
    </row>
    <row r="20" spans="2:43" x14ac:dyDescent="0.7">
      <c r="B20" s="21">
        <v>2025</v>
      </c>
      <c r="Q20" s="21">
        <v>39747984.576499999</v>
      </c>
      <c r="R20" s="21">
        <f>R19*(1+('3.Assumption'!O10/100))</f>
        <v>263.62107042429847</v>
      </c>
      <c r="S20" s="21">
        <f>S19*(1+('3.Assumption'!P10/100))</f>
        <v>230.41618710457303</v>
      </c>
      <c r="T20" s="21">
        <f>'2.Exchange'!Q25</f>
        <v>33.681816143110964</v>
      </c>
      <c r="U20" s="21">
        <f t="shared" si="0"/>
        <v>14237.352713135804</v>
      </c>
      <c r="V20" s="36">
        <f>'7.Others'!D33</f>
        <v>3.6085185185185189</v>
      </c>
      <c r="W20" s="46">
        <f>'7.Others'!E33</f>
        <v>3120.7926341760467</v>
      </c>
      <c r="X20" s="46">
        <f>'7.Others'!F33</f>
        <v>11670674.566888884</v>
      </c>
      <c r="Y20" s="21">
        <v>35</v>
      </c>
      <c r="Z20" s="41">
        <f>'5.LPI-QUA'!D24</f>
        <v>3.1424970000000001</v>
      </c>
      <c r="AA20" s="41">
        <f>'5.LPI-QUA'!E24</f>
        <v>3.4671609999999999</v>
      </c>
      <c r="AB20" s="41">
        <f>'5.LPI-QUA'!F24</f>
        <v>3.1381329999999998</v>
      </c>
      <c r="AC20" s="41">
        <f>'5.LPI-QUA'!G24</f>
        <v>3.4568979999999998</v>
      </c>
      <c r="AD20" s="21">
        <v>3429019425.5799999</v>
      </c>
      <c r="AE20" s="26">
        <f>'5.LPI-QUA'!H24</f>
        <v>3.4107259999999999</v>
      </c>
      <c r="AF20" s="41">
        <f>'5.LPI-QUA'!I24</f>
        <v>3.8138169999999998</v>
      </c>
      <c r="AG20" s="35">
        <f>AG19*(1+('3.Assumption'!S10/100))</f>
        <v>490905318234.95172</v>
      </c>
      <c r="AH20" s="21">
        <f>'4.Fuel'!I16</f>
        <v>3.2434610698704227</v>
      </c>
      <c r="AI20" s="21">
        <f>AI19*(1+('3.Assumption'!T10/100))</f>
        <v>114.61345421853784</v>
      </c>
      <c r="AJ20" s="46">
        <f>'7.Others'!G33</f>
        <v>212758.81221716767</v>
      </c>
      <c r="AK20" s="21">
        <f>'6.Rail-Road'!D23</f>
        <v>702989.17599999998</v>
      </c>
      <c r="AL20" s="45">
        <f>'6.Rail-Road'!E23</f>
        <v>4092</v>
      </c>
      <c r="AM20" s="46">
        <f>'7.Others'!H33</f>
        <v>675.43754654892689</v>
      </c>
      <c r="AN20" s="42">
        <f>'5.LPI-QUA'!J24</f>
        <v>4.4000000000000004</v>
      </c>
      <c r="AO20" s="42">
        <f>'5.LPI-QUA'!K24</f>
        <v>2.8</v>
      </c>
      <c r="AP20" s="42">
        <f>'5.LPI-QUA'!L24</f>
        <v>4.0999999999999996</v>
      </c>
      <c r="AQ20" s="42">
        <f>'5.LPI-QUA'!M24</f>
        <v>5</v>
      </c>
    </row>
    <row r="21" spans="2:43" x14ac:dyDescent="0.7">
      <c r="B21" s="21">
        <v>2026</v>
      </c>
      <c r="Q21" s="21">
        <v>40305539.696800001</v>
      </c>
      <c r="R21" s="21">
        <f>R20*(1+('3.Assumption'!O11/100))</f>
        <v>275.48401859339185</v>
      </c>
      <c r="S21" s="21">
        <f>S20*(1+('3.Assumption'!P11/100))</f>
        <v>239.51762649520367</v>
      </c>
      <c r="T21" s="21">
        <f>'2.Exchange'!Q26</f>
        <v>33.555709861450694</v>
      </c>
      <c r="U21" s="21">
        <f t="shared" si="0"/>
        <v>15056.21853695885</v>
      </c>
      <c r="V21" s="36">
        <f>'7.Others'!D34</f>
        <v>3.7652469135802469</v>
      </c>
      <c r="W21" s="46">
        <f>'7.Others'!E34</f>
        <v>3214.3227894223028</v>
      </c>
      <c r="X21" s="46">
        <f>'7.Others'!F34</f>
        <v>12020444.683658544</v>
      </c>
      <c r="Y21" s="21">
        <v>35</v>
      </c>
      <c r="Z21" s="41">
        <f>'5.LPI-QUA'!D25</f>
        <v>3.1424970000000001</v>
      </c>
      <c r="AA21" s="41">
        <f>'5.LPI-QUA'!E25</f>
        <v>3.4671609999999999</v>
      </c>
      <c r="AB21" s="41">
        <f>'5.LPI-QUA'!F25</f>
        <v>3.1381329999999998</v>
      </c>
      <c r="AC21" s="41">
        <f>'5.LPI-QUA'!G25</f>
        <v>3.4568979999999998</v>
      </c>
      <c r="AD21" s="21">
        <v>3534285389.27</v>
      </c>
      <c r="AE21" s="26">
        <f>'5.LPI-QUA'!H25</f>
        <v>3.4107259999999999</v>
      </c>
      <c r="AF21" s="41">
        <f>'5.LPI-QUA'!I25</f>
        <v>3.8138169999999998</v>
      </c>
      <c r="AG21" s="35">
        <f>AG20*(1+('3.Assumption'!S11/100))</f>
        <v>505617750622.45325</v>
      </c>
      <c r="AH21" s="21">
        <f>'4.Fuel'!I17</f>
        <v>3.2655755771649937</v>
      </c>
      <c r="AI21" s="21">
        <f>AI20*(1+('3.Assumption'!T11/100))</f>
        <v>116.84841657579933</v>
      </c>
      <c r="AJ21" s="46">
        <f>'7.Others'!G34</f>
        <v>219135.19381931619</v>
      </c>
      <c r="AK21" s="21">
        <f>'6.Rail-Road'!D24</f>
        <v>702989.17599999998</v>
      </c>
      <c r="AL21" s="45">
        <f>'6.Rail-Road'!E24</f>
        <v>4092</v>
      </c>
      <c r="AM21" s="46">
        <f>'7.Others'!H34</f>
        <v>695.68040981899821</v>
      </c>
      <c r="AN21" s="42">
        <f>'5.LPI-QUA'!J25</f>
        <v>4.4000000000000004</v>
      </c>
      <c r="AO21" s="42">
        <f>'5.LPI-QUA'!K25</f>
        <v>2.8</v>
      </c>
      <c r="AP21" s="42">
        <f>'5.LPI-QUA'!L25</f>
        <v>4.0999999999999996</v>
      </c>
      <c r="AQ21" s="42">
        <f>'5.LPI-QUA'!M25</f>
        <v>5</v>
      </c>
    </row>
    <row r="22" spans="2:43" x14ac:dyDescent="0.7">
      <c r="B22" s="21">
        <v>2027</v>
      </c>
      <c r="Q22" s="21">
        <v>40846246.707500003</v>
      </c>
      <c r="R22" s="21">
        <f>R21*(1+('3.Assumption'!O12/100))</f>
        <v>286.50337933712751</v>
      </c>
      <c r="S22" s="21">
        <f>S21*(1+('3.Assumption'!P12/100))</f>
        <v>247.77140390422838</v>
      </c>
      <c r="T22" s="21">
        <f>'2.Exchange'!Q27</f>
        <v>33.511917851647375</v>
      </c>
      <c r="U22" s="21">
        <f t="shared" si="0"/>
        <v>15555.107784982169</v>
      </c>
      <c r="V22" s="36">
        <f>'7.Others'!D35</f>
        <v>3.6150514403292182</v>
      </c>
      <c r="W22" s="46">
        <f>'7.Others'!E35</f>
        <v>3310.7524731049721</v>
      </c>
      <c r="X22" s="46">
        <f>'7.Others'!F35</f>
        <v>12381058.024168301</v>
      </c>
      <c r="Y22" s="21">
        <v>35</v>
      </c>
      <c r="Z22" s="41">
        <f>'5.LPI-QUA'!D26</f>
        <v>3.1424970000000001</v>
      </c>
      <c r="AA22" s="41">
        <f>'5.LPI-QUA'!E26</f>
        <v>3.4671609999999999</v>
      </c>
      <c r="AB22" s="41">
        <f>'5.LPI-QUA'!F26</f>
        <v>3.1381329999999998</v>
      </c>
      <c r="AC22" s="41">
        <f>'5.LPI-QUA'!G26</f>
        <v>3.4568979999999998</v>
      </c>
      <c r="AD22" s="21">
        <v>3640723321.8699999</v>
      </c>
      <c r="AE22" s="26">
        <f>'5.LPI-QUA'!H26</f>
        <v>3.4107259999999999</v>
      </c>
      <c r="AF22" s="41">
        <f>'5.LPI-QUA'!I26</f>
        <v>3.8138169999999998</v>
      </c>
      <c r="AG22" s="35">
        <f>AG21*(1+('3.Assumption'!S12/100))</f>
        <v>520786283141.12683</v>
      </c>
      <c r="AH22" s="21">
        <f>'4.Fuel'!I18</f>
        <v>3.2878408651911188</v>
      </c>
      <c r="AI22" s="21">
        <f>AI21*(1+('3.Assumption'!T12/100))</f>
        <v>119.18538490731532</v>
      </c>
      <c r="AJ22" s="46">
        <f>'7.Others'!G35</f>
        <v>225709.24963389567</v>
      </c>
      <c r="AK22" s="21">
        <f>'6.Rail-Road'!D25</f>
        <v>702989.17599999998</v>
      </c>
      <c r="AL22" s="45">
        <f>'6.Rail-Road'!E25</f>
        <v>4092</v>
      </c>
      <c r="AM22" s="46">
        <f>'7.Others'!H35</f>
        <v>716.55082211356819</v>
      </c>
      <c r="AN22" s="42">
        <f>'5.LPI-QUA'!J26</f>
        <v>4.4000000000000004</v>
      </c>
      <c r="AO22" s="42">
        <f>'5.LPI-QUA'!K26</f>
        <v>2.8</v>
      </c>
      <c r="AP22" s="42">
        <f>'5.LPI-QUA'!L26</f>
        <v>4.0999999999999996</v>
      </c>
      <c r="AQ22" s="42">
        <f>'5.LPI-QUA'!M26</f>
        <v>5</v>
      </c>
    </row>
    <row r="23" spans="2:43" x14ac:dyDescent="0.7">
      <c r="B23" s="21">
        <v>2028</v>
      </c>
      <c r="Q23" s="21">
        <v>41370105.6087</v>
      </c>
      <c r="R23" s="21">
        <f>R22*(1+('3.Assumption'!O13/100))</f>
        <v>297.96351451061264</v>
      </c>
      <c r="S23" s="21">
        <f>S22*(1+('3.Assumption'!P13/100))</f>
        <v>257.12725211565203</v>
      </c>
      <c r="T23" s="21">
        <f>'2.Exchange'!Q28</f>
        <v>33.480318040197396</v>
      </c>
      <c r="U23" s="21">
        <f t="shared" si="0"/>
        <v>14949.559678358941</v>
      </c>
      <c r="V23" s="36">
        <f>'7.Others'!D36</f>
        <v>3.6629389574759945</v>
      </c>
      <c r="W23" s="46">
        <f>'7.Others'!E36</f>
        <v>3410.0750472981213</v>
      </c>
      <c r="X23" s="46">
        <f>'7.Others'!F36</f>
        <v>12752489.764893351</v>
      </c>
      <c r="Y23" s="21">
        <v>35</v>
      </c>
      <c r="Z23" s="41">
        <f>'5.LPI-QUA'!D27</f>
        <v>3.1424970000000001</v>
      </c>
      <c r="AA23" s="41">
        <f>'5.LPI-QUA'!E27</f>
        <v>3.4671609999999999</v>
      </c>
      <c r="AB23" s="41">
        <f>'5.LPI-QUA'!F27</f>
        <v>3.1381329999999998</v>
      </c>
      <c r="AC23" s="41">
        <f>'5.LPI-QUA'!G27</f>
        <v>3.4568979999999998</v>
      </c>
      <c r="AD23" s="21">
        <v>3747868206.1599998</v>
      </c>
      <c r="AE23" s="26">
        <f>'5.LPI-QUA'!H27</f>
        <v>3.4107259999999999</v>
      </c>
      <c r="AF23" s="41">
        <f>'5.LPI-QUA'!I27</f>
        <v>3.8138169999999998</v>
      </c>
      <c r="AG23" s="35">
        <f>AG22*(1+('3.Assumption'!S13/100))</f>
        <v>536409871635.36066</v>
      </c>
      <c r="AH23" s="21">
        <f>'4.Fuel'!I19</f>
        <v>3.3102579619992403</v>
      </c>
      <c r="AI23" s="21">
        <f>AI22*(1+('3.Assumption'!T13/100))</f>
        <v>121.56909260546163</v>
      </c>
      <c r="AJ23" s="46">
        <f>'7.Others'!G36</f>
        <v>232480.52712291255</v>
      </c>
      <c r="AK23" s="21">
        <f>'6.Rail-Road'!D26</f>
        <v>702989.17599999998</v>
      </c>
      <c r="AL23" s="45">
        <f>'6.Rail-Road'!E26</f>
        <v>4092</v>
      </c>
      <c r="AM23" s="46">
        <f>'7.Others'!H36</f>
        <v>738.04734677697525</v>
      </c>
      <c r="AN23" s="42">
        <f>'5.LPI-QUA'!J27</f>
        <v>4.4000000000000004</v>
      </c>
      <c r="AO23" s="42">
        <f>'5.LPI-QUA'!K27</f>
        <v>2.8</v>
      </c>
      <c r="AP23" s="42">
        <f>'5.LPI-QUA'!L27</f>
        <v>4.0999999999999996</v>
      </c>
      <c r="AQ23" s="42">
        <f>'5.LPI-QUA'!M27</f>
        <v>5</v>
      </c>
    </row>
    <row r="24" spans="2:43" x14ac:dyDescent="0.7">
      <c r="B24" s="21">
        <v>2029</v>
      </c>
      <c r="Q24" s="21">
        <v>41877116.400300004</v>
      </c>
      <c r="R24" s="21">
        <f>R23*(1+('3.Assumption'!O14/100))</f>
        <v>309.88205509103716</v>
      </c>
      <c r="S24" s="21">
        <f>S23*(1+('3.Assumption'!P14/100))</f>
        <v>266.83637715553903</v>
      </c>
      <c r="T24" s="21">
        <f>T23</f>
        <v>33.480318040197396</v>
      </c>
      <c r="U24" s="21">
        <f t="shared" si="0"/>
        <v>15186.962000099986</v>
      </c>
      <c r="V24" s="36">
        <f>'7.Others'!D37</f>
        <v>3.6810791037951529</v>
      </c>
      <c r="W24" s="46">
        <f>'7.Others'!E37</f>
        <v>3512.3772987170651</v>
      </c>
      <c r="X24" s="46">
        <f>'7.Others'!F37</f>
        <v>13135064.457840152</v>
      </c>
      <c r="Y24" s="21">
        <v>35</v>
      </c>
      <c r="Z24" s="41">
        <f>'5.LPI-QUA'!D28</f>
        <v>3.1424970000000001</v>
      </c>
      <c r="AA24" s="41">
        <f>'5.LPI-QUA'!E28</f>
        <v>3.4671609999999999</v>
      </c>
      <c r="AB24" s="41">
        <f>'5.LPI-QUA'!F28</f>
        <v>3.1381329999999998</v>
      </c>
      <c r="AC24" s="41">
        <f>'5.LPI-QUA'!G28</f>
        <v>3.4568979999999998</v>
      </c>
      <c r="AD24" s="21">
        <v>3855439535.8099999</v>
      </c>
      <c r="AE24" s="26">
        <f>'5.LPI-QUA'!H28</f>
        <v>3.4107259999999999</v>
      </c>
      <c r="AF24" s="41">
        <f>'5.LPI-QUA'!I28</f>
        <v>3.8138169999999998</v>
      </c>
      <c r="AG24" s="35">
        <f>AG23*(1+('3.Assumption'!S14/100))</f>
        <v>552502167784.42151</v>
      </c>
      <c r="AH24" s="21">
        <f>'4.Fuel'!I20</f>
        <v>3.3328279026492353</v>
      </c>
      <c r="AI24" s="21">
        <f>AI23*(1+('3.Assumption'!T14/100))</f>
        <v>124.00047445757087</v>
      </c>
      <c r="AJ24" s="46">
        <f>'7.Others'!G37</f>
        <v>239454.94293659992</v>
      </c>
      <c r="AK24" s="21">
        <f>'6.Rail-Road'!D27</f>
        <v>702989.17599999998</v>
      </c>
      <c r="AL24" s="45">
        <f>'6.Rail-Road'!E27</f>
        <v>4092</v>
      </c>
      <c r="AM24" s="46">
        <f>'7.Others'!H37</f>
        <v>760.18876718028457</v>
      </c>
      <c r="AN24" s="42">
        <f>'5.LPI-QUA'!J28</f>
        <v>4.4000000000000004</v>
      </c>
      <c r="AO24" s="42">
        <f>'5.LPI-QUA'!K28</f>
        <v>2.8</v>
      </c>
      <c r="AP24" s="42">
        <f>'5.LPI-QUA'!L28</f>
        <v>4.0999999999999996</v>
      </c>
      <c r="AQ24" s="42">
        <f>'5.LPI-QUA'!M28</f>
        <v>5</v>
      </c>
    </row>
    <row r="25" spans="2:43" x14ac:dyDescent="0.7">
      <c r="B25" s="21">
        <v>2030</v>
      </c>
      <c r="Q25" s="21">
        <v>42367279.082400002</v>
      </c>
      <c r="R25" s="21">
        <f>R24*(1+('3.Assumption'!O15/100))</f>
        <v>322.27733729467866</v>
      </c>
      <c r="S25" s="21">
        <f>S24*(1+('3.Assumption'!P15/100))</f>
        <v>276.91211875693216</v>
      </c>
      <c r="T25" s="21">
        <f>T24</f>
        <v>33.480318040197396</v>
      </c>
      <c r="U25" s="21">
        <f t="shared" si="0"/>
        <v>15230.543154480365</v>
      </c>
      <c r="V25" s="36">
        <f>'7.Others'!D38</f>
        <v>3.6530231672001219</v>
      </c>
      <c r="W25" s="46">
        <f>'7.Others'!E38</f>
        <v>3617.7486176785769</v>
      </c>
      <c r="X25" s="46">
        <f>'7.Others'!F38</f>
        <v>13529116.391575357</v>
      </c>
      <c r="Y25" s="21">
        <v>35</v>
      </c>
      <c r="Z25" s="41">
        <f>'5.LPI-QUA'!D29</f>
        <v>3.1424970000000001</v>
      </c>
      <c r="AA25" s="41">
        <f>'5.LPI-QUA'!E29</f>
        <v>3.4671609999999999</v>
      </c>
      <c r="AB25" s="41">
        <f>'5.LPI-QUA'!F29</f>
        <v>3.1381329999999998</v>
      </c>
      <c r="AC25" s="41">
        <f>'5.LPI-QUA'!G29</f>
        <v>3.4568979999999998</v>
      </c>
      <c r="AD25" s="21">
        <v>3963268104.5799999</v>
      </c>
      <c r="AE25" s="26">
        <f>'5.LPI-QUA'!H29</f>
        <v>3.4107259999999999</v>
      </c>
      <c r="AF25" s="41">
        <f>'5.LPI-QUA'!I29</f>
        <v>3.8138169999999998</v>
      </c>
      <c r="AG25" s="35">
        <f>AG24*(1+('3.Assumption'!S15/100))</f>
        <v>569077232817.95422</v>
      </c>
      <c r="AH25" s="21">
        <f>'4.Fuel'!I21</f>
        <v>3.3388569836901407</v>
      </c>
      <c r="AI25" s="21">
        <f>AI24*(1+('3.Assumption'!T15/100))</f>
        <v>126.48048394672229</v>
      </c>
      <c r="AJ25" s="46">
        <f>'7.Others'!G38</f>
        <v>246638.59122469794</v>
      </c>
      <c r="AK25" s="21">
        <f>'6.Rail-Road'!D28</f>
        <v>702989.17599999998</v>
      </c>
      <c r="AL25" s="45">
        <f>'6.Rail-Road'!E28</f>
        <v>4092</v>
      </c>
      <c r="AM25" s="46">
        <f>'7.Others'!H38</f>
        <v>782.9944301956931</v>
      </c>
      <c r="AN25" s="42">
        <f>'5.LPI-QUA'!J29</f>
        <v>4.4000000000000004</v>
      </c>
      <c r="AO25" s="42">
        <f>'5.LPI-QUA'!K29</f>
        <v>2.8</v>
      </c>
      <c r="AP25" s="42">
        <f>'5.LPI-QUA'!L29</f>
        <v>4.0999999999999996</v>
      </c>
      <c r="AQ25" s="42">
        <f>'5.LPI-QUA'!M29</f>
        <v>5</v>
      </c>
    </row>
    <row r="26" spans="2:43" x14ac:dyDescent="0.7">
      <c r="B26" s="21">
        <v>2031</v>
      </c>
      <c r="Q26" s="21">
        <v>42840593.655000001</v>
      </c>
      <c r="R26" s="21">
        <f>R25*(1+('3.Assumption'!O16/100))</f>
        <v>335.16843078646582</v>
      </c>
      <c r="S26" s="21">
        <f>S25*(1+('3.Assumption'!P16/100))</f>
        <v>287.36832036119392</v>
      </c>
      <c r="T26" s="21">
        <f>T25</f>
        <v>33.480318040197396</v>
      </c>
      <c r="U26" s="21">
        <f t="shared" si="0"/>
        <v>15122.354944313098</v>
      </c>
      <c r="V26" s="36">
        <f>'7.Others'!D39</f>
        <v>3.6656804094904234</v>
      </c>
      <c r="W26" s="46">
        <f>'7.Others'!E39</f>
        <v>3726.2810762089343</v>
      </c>
      <c r="X26" s="46">
        <f>'7.Others'!F39</f>
        <v>13934989.883322619</v>
      </c>
      <c r="Y26" s="21">
        <v>35</v>
      </c>
      <c r="Z26" s="41">
        <f>'5.LPI-QUA'!D30</f>
        <v>3.1424970000000001</v>
      </c>
      <c r="AA26" s="41">
        <f>'5.LPI-QUA'!E30</f>
        <v>3.4671609999999999</v>
      </c>
      <c r="AB26" s="41">
        <f>'5.LPI-QUA'!F30</f>
        <v>3.1381329999999998</v>
      </c>
      <c r="AC26" s="41">
        <f>'5.LPI-QUA'!G30</f>
        <v>3.4568979999999998</v>
      </c>
      <c r="AD26" s="21">
        <v>4071251844.4099998</v>
      </c>
      <c r="AE26" s="26">
        <f>'5.LPI-QUA'!H30</f>
        <v>3.4107259999999999</v>
      </c>
      <c r="AF26" s="41">
        <f>'5.LPI-QUA'!I30</f>
        <v>3.8138169999999998</v>
      </c>
      <c r="AG26" s="35">
        <f>AG25*(1+('3.Assumption'!S16/100))</f>
        <v>586149549802.49292</v>
      </c>
      <c r="AH26" s="21">
        <f>'4.Fuel'!I22</f>
        <v>3.3608714253408447</v>
      </c>
      <c r="AI26" s="21">
        <f>AI25*(1+('3.Assumption'!T16/100))</f>
        <v>129.01009362565674</v>
      </c>
      <c r="AJ26" s="46">
        <f>'7.Others'!G39</f>
        <v>254037.74896143889</v>
      </c>
      <c r="AK26" s="21">
        <f>'6.Rail-Road'!D29</f>
        <v>702989.17599999998</v>
      </c>
      <c r="AL26" s="45">
        <f>'6.Rail-Road'!E29</f>
        <v>4092</v>
      </c>
      <c r="AM26" s="46">
        <f>'7.Others'!H39</f>
        <v>806.4842631015639</v>
      </c>
      <c r="AN26" s="42">
        <f>'5.LPI-QUA'!J30</f>
        <v>4.4000000000000004</v>
      </c>
      <c r="AO26" s="42">
        <f>'5.LPI-QUA'!K30</f>
        <v>2.8</v>
      </c>
      <c r="AP26" s="42">
        <f>'5.LPI-QUA'!L30</f>
        <v>4.0999999999999996</v>
      </c>
      <c r="AQ26" s="42">
        <f>'5.LPI-QUA'!M30</f>
        <v>5</v>
      </c>
    </row>
    <row r="27" spans="2:43" x14ac:dyDescent="0.7">
      <c r="B27" s="21">
        <v>2032</v>
      </c>
      <c r="Q27" s="21">
        <v>43297060.118000001</v>
      </c>
      <c r="R27" s="21">
        <f>R26*(1+('3.Assumption'!O17/100))</f>
        <v>348.57516801792445</v>
      </c>
      <c r="S27" s="21">
        <f>S26*(1+('3.Assumption'!P17/100))</f>
        <v>298.21934813803261</v>
      </c>
      <c r="T27" s="21">
        <f>T26</f>
        <v>33.480318040197396</v>
      </c>
      <c r="U27" s="21">
        <f t="shared" si="0"/>
        <v>15179.953366297816</v>
      </c>
      <c r="V27" s="36">
        <f>'7.Others'!D40</f>
        <v>3.6665942268285661</v>
      </c>
      <c r="W27" s="46">
        <f>'7.Others'!E40</f>
        <v>3838.0695084952026</v>
      </c>
      <c r="X27" s="46">
        <f>'7.Others'!F40</f>
        <v>14353039.579822298</v>
      </c>
      <c r="Y27" s="21">
        <v>35</v>
      </c>
      <c r="Z27" s="41">
        <f>'5.LPI-QUA'!D31</f>
        <v>3.1424970000000001</v>
      </c>
      <c r="AA27" s="41">
        <f>'5.LPI-QUA'!E31</f>
        <v>3.4671609999999999</v>
      </c>
      <c r="AB27" s="41">
        <f>'5.LPI-QUA'!F31</f>
        <v>3.1381329999999998</v>
      </c>
      <c r="AC27" s="41">
        <f>'5.LPI-QUA'!G31</f>
        <v>3.4568979999999998</v>
      </c>
      <c r="AD27" s="21">
        <v>4179329186.0599999</v>
      </c>
      <c r="AE27" s="26">
        <f>'5.LPI-QUA'!H31</f>
        <v>3.4107259999999999</v>
      </c>
      <c r="AF27" s="41">
        <f>'5.LPI-QUA'!I31</f>
        <v>3.8138169999999998</v>
      </c>
      <c r="AG27" s="35">
        <f>AG26*(1+('3.Assumption'!S17/100))</f>
        <v>603734036296.56775</v>
      </c>
      <c r="AH27" s="21">
        <f>'4.Fuel'!I23</f>
        <v>3.383031017156279</v>
      </c>
      <c r="AI27" s="21">
        <f>AI26*(1+('3.Assumption'!T17/100))</f>
        <v>131.59029549816987</v>
      </c>
      <c r="AJ27" s="46">
        <f>'7.Others'!G40</f>
        <v>261658.88143028205</v>
      </c>
      <c r="AK27" s="21">
        <f>'6.Rail-Road'!D30</f>
        <v>702989.17599999998</v>
      </c>
      <c r="AL27" s="45">
        <f>'6.Rail-Road'!E30</f>
        <v>4092</v>
      </c>
      <c r="AM27" s="46">
        <f>'7.Others'!H40</f>
        <v>830.67879099461084</v>
      </c>
      <c r="AN27" s="42">
        <f>'5.LPI-QUA'!J31</f>
        <v>4.4000000000000004</v>
      </c>
      <c r="AO27" s="42">
        <f>'5.LPI-QUA'!K31</f>
        <v>2.8</v>
      </c>
      <c r="AP27" s="42">
        <f>'5.LPI-QUA'!L31</f>
        <v>4.0999999999999996</v>
      </c>
      <c r="AQ27" s="42">
        <f>'5.LPI-QUA'!M31</f>
        <v>5</v>
      </c>
    </row>
    <row r="28" spans="2:43" x14ac:dyDescent="0.7">
      <c r="B28" s="30">
        <v>2033</v>
      </c>
      <c r="Q28" s="21">
        <v>43736678.471500002</v>
      </c>
      <c r="R28" s="21">
        <f>R27*(1+('3.Assumption'!O18/100))</f>
        <v>362.51817473864145</v>
      </c>
      <c r="S28" s="21">
        <f>S27*(1+('3.Assumption'!P18/100))</f>
        <v>309.48011072372475</v>
      </c>
      <c r="T28" s="21">
        <f>T27</f>
        <v>33.480318040197396</v>
      </c>
      <c r="U28" s="21">
        <f t="shared" si="0"/>
        <v>15177.617155030426</v>
      </c>
      <c r="V28" s="36">
        <f>'7.Others'!D41</f>
        <v>3.6617659345063704</v>
      </c>
      <c r="W28" s="46">
        <f>'7.Others'!E41</f>
        <v>3953.2115937500589</v>
      </c>
      <c r="X28" s="46">
        <f>'7.Others'!F41</f>
        <v>14783630.767216967</v>
      </c>
      <c r="Y28" s="21">
        <v>35</v>
      </c>
      <c r="Z28" s="41">
        <f>'5.LPI-QUA'!D32</f>
        <v>3.1424970000000001</v>
      </c>
      <c r="AA28" s="41">
        <f>'5.LPI-QUA'!E32</f>
        <v>3.4671609999999999</v>
      </c>
      <c r="AB28" s="41">
        <f>'5.LPI-QUA'!F32</f>
        <v>3.1381329999999998</v>
      </c>
      <c r="AC28" s="41">
        <f>'5.LPI-QUA'!G32</f>
        <v>3.4568979999999998</v>
      </c>
      <c r="AD28" s="21">
        <v>4287462989.9400001</v>
      </c>
      <c r="AE28" s="26">
        <f>'5.LPI-QUA'!H32</f>
        <v>3.4107259999999999</v>
      </c>
      <c r="AF28" s="41">
        <f>'5.LPI-QUA'!I32</f>
        <v>3.8138169999999998</v>
      </c>
      <c r="AG28" s="35">
        <f>AG27*(1+('3.Assumption'!S18/100))</f>
        <v>621846057385.46484</v>
      </c>
      <c r="AH28" s="21">
        <f>'4.Fuel'!I24</f>
        <v>3.4053367161704959</v>
      </c>
      <c r="AI28" s="21">
        <f>AI27*(1+('3.Assumption'!T18/100))</f>
        <v>134.22210140813326</v>
      </c>
      <c r="AJ28" s="46">
        <f>'7.Others'!G41</f>
        <v>269508.64787319052</v>
      </c>
      <c r="AK28" s="21">
        <f>'6.Rail-Road'!D31</f>
        <v>702989.17599999998</v>
      </c>
      <c r="AL28" s="45">
        <f>'6.Rail-Road'!E31</f>
        <v>4092</v>
      </c>
      <c r="AM28" s="46">
        <f>'7.Others'!H41</f>
        <v>855.59915472444914</v>
      </c>
      <c r="AN28" s="42">
        <f>'5.LPI-QUA'!J32</f>
        <v>4.4000000000000004</v>
      </c>
      <c r="AO28" s="42">
        <f>'5.LPI-QUA'!K32</f>
        <v>2.8</v>
      </c>
      <c r="AP28" s="42">
        <f>'5.LPI-QUA'!L32</f>
        <v>4.0999999999999996</v>
      </c>
      <c r="AQ28" s="42">
        <f>'5.LPI-QUA'!M32</f>
        <v>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3A3A-95EF-41F6-85BF-2D11EC9F1C84}">
  <dimension ref="A1:AQ1000"/>
  <sheetViews>
    <sheetView tabSelected="1" zoomScale="85" zoomScaleNormal="85" workbookViewId="0">
      <selection activeCell="B1" sqref="B1:R1048576"/>
    </sheetView>
  </sheetViews>
  <sheetFormatPr defaultRowHeight="16.5" x14ac:dyDescent="0.45"/>
  <cols>
    <col min="3" max="17" width="7.9140625" hidden="1" customWidth="1"/>
    <col min="18" max="18" width="19.9140625" customWidth="1"/>
    <col min="19" max="19" width="19.08203125" customWidth="1"/>
    <col min="20" max="20" width="20" customWidth="1"/>
    <col min="21" max="21" width="18.58203125" customWidth="1"/>
    <col min="22" max="22" width="21.25" bestFit="1" customWidth="1"/>
    <col min="23" max="23" width="20" customWidth="1"/>
    <col min="24" max="24" width="18.83203125" bestFit="1" customWidth="1"/>
    <col min="25" max="25" width="12.25" bestFit="1" customWidth="1"/>
    <col min="26" max="26" width="11.1640625" bestFit="1" customWidth="1"/>
    <col min="27" max="27" width="11.4140625" bestFit="1" customWidth="1"/>
    <col min="28" max="28" width="8.75" bestFit="1" customWidth="1"/>
    <col min="29" max="29" width="11.83203125" bestFit="1" customWidth="1"/>
    <col min="30" max="30" width="19.75" bestFit="1" customWidth="1"/>
    <col min="31" max="31" width="11.4140625" bestFit="1" customWidth="1"/>
    <col min="32" max="32" width="11.83203125" bestFit="1" customWidth="1"/>
    <col min="33" max="33" width="22.08203125" bestFit="1" customWidth="1"/>
    <col min="34" max="35" width="19" bestFit="1" customWidth="1"/>
    <col min="36" max="36" width="19.33203125" bestFit="1" customWidth="1"/>
    <col min="37" max="37" width="12" bestFit="1" customWidth="1"/>
    <col min="38" max="38" width="9.25" style="2" bestFit="1" customWidth="1"/>
    <col min="39" max="39" width="18.58203125" bestFit="1" customWidth="1"/>
    <col min="40" max="43" width="13.83203125" customWidth="1"/>
    <col min="259" max="289" width="7.9140625" customWidth="1"/>
    <col min="515" max="545" width="7.9140625" customWidth="1"/>
    <col min="771" max="801" width="7.9140625" customWidth="1"/>
    <col min="1027" max="1057" width="7.9140625" customWidth="1"/>
    <col min="1283" max="1313" width="7.9140625" customWidth="1"/>
    <col min="1539" max="1569" width="7.9140625" customWidth="1"/>
    <col min="1795" max="1825" width="7.9140625" customWidth="1"/>
    <col min="2051" max="2081" width="7.9140625" customWidth="1"/>
    <col min="2307" max="2337" width="7.9140625" customWidth="1"/>
    <col min="2563" max="2593" width="7.9140625" customWidth="1"/>
    <col min="2819" max="2849" width="7.9140625" customWidth="1"/>
    <col min="3075" max="3105" width="7.9140625" customWidth="1"/>
    <col min="3331" max="3361" width="7.9140625" customWidth="1"/>
    <col min="3587" max="3617" width="7.9140625" customWidth="1"/>
    <col min="3843" max="3873" width="7.9140625" customWidth="1"/>
    <col min="4099" max="4129" width="7.9140625" customWidth="1"/>
    <col min="4355" max="4385" width="7.9140625" customWidth="1"/>
    <col min="4611" max="4641" width="7.9140625" customWidth="1"/>
    <col min="4867" max="4897" width="7.9140625" customWidth="1"/>
    <col min="5123" max="5153" width="7.9140625" customWidth="1"/>
    <col min="5379" max="5409" width="7.9140625" customWidth="1"/>
    <col min="5635" max="5665" width="7.9140625" customWidth="1"/>
    <col min="5891" max="5921" width="7.9140625" customWidth="1"/>
    <col min="6147" max="6177" width="7.9140625" customWidth="1"/>
    <col min="6403" max="6433" width="7.9140625" customWidth="1"/>
    <col min="6659" max="6689" width="7.9140625" customWidth="1"/>
    <col min="6915" max="6945" width="7.9140625" customWidth="1"/>
    <col min="7171" max="7201" width="7.9140625" customWidth="1"/>
    <col min="7427" max="7457" width="7.9140625" customWidth="1"/>
    <col min="7683" max="7713" width="7.9140625" customWidth="1"/>
    <col min="7939" max="7969" width="7.9140625" customWidth="1"/>
    <col min="8195" max="8225" width="7.9140625" customWidth="1"/>
    <col min="8451" max="8481" width="7.9140625" customWidth="1"/>
    <col min="8707" max="8737" width="7.9140625" customWidth="1"/>
    <col min="8963" max="8993" width="7.9140625" customWidth="1"/>
    <col min="9219" max="9249" width="7.9140625" customWidth="1"/>
    <col min="9475" max="9505" width="7.9140625" customWidth="1"/>
    <col min="9731" max="9761" width="7.9140625" customWidth="1"/>
    <col min="9987" max="10017" width="7.9140625" customWidth="1"/>
    <col min="10243" max="10273" width="7.9140625" customWidth="1"/>
    <col min="10499" max="10529" width="7.9140625" customWidth="1"/>
    <col min="10755" max="10785" width="7.9140625" customWidth="1"/>
    <col min="11011" max="11041" width="7.9140625" customWidth="1"/>
    <col min="11267" max="11297" width="7.9140625" customWidth="1"/>
    <col min="11523" max="11553" width="7.9140625" customWidth="1"/>
    <col min="11779" max="11809" width="7.9140625" customWidth="1"/>
    <col min="12035" max="12065" width="7.9140625" customWidth="1"/>
    <col min="12291" max="12321" width="7.9140625" customWidth="1"/>
    <col min="12547" max="12577" width="7.9140625" customWidth="1"/>
    <col min="12803" max="12833" width="7.9140625" customWidth="1"/>
    <col min="13059" max="13089" width="7.9140625" customWidth="1"/>
    <col min="13315" max="13345" width="7.9140625" customWidth="1"/>
    <col min="13571" max="13601" width="7.9140625" customWidth="1"/>
    <col min="13827" max="13857" width="7.9140625" customWidth="1"/>
    <col min="14083" max="14113" width="7.9140625" customWidth="1"/>
    <col min="14339" max="14369" width="7.9140625" customWidth="1"/>
    <col min="14595" max="14625" width="7.9140625" customWidth="1"/>
    <col min="14851" max="14881" width="7.9140625" customWidth="1"/>
    <col min="15107" max="15137" width="7.9140625" customWidth="1"/>
    <col min="15363" max="15393" width="7.9140625" customWidth="1"/>
    <col min="15619" max="15649" width="7.9140625" customWidth="1"/>
    <col min="15875" max="15905" width="7.9140625" customWidth="1"/>
    <col min="16131" max="16161" width="7.9140625" customWidth="1"/>
  </cols>
  <sheetData>
    <row r="1" spans="1:43" s="7" customFormat="1" ht="82.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18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</row>
    <row r="2" spans="1:43" x14ac:dyDescent="0.45">
      <c r="A2" t="s">
        <v>43</v>
      </c>
      <c r="B2">
        <v>2007</v>
      </c>
      <c r="C2">
        <v>150.54873660000001</v>
      </c>
      <c r="D2">
        <v>197.32353209999999</v>
      </c>
      <c r="E2">
        <v>178.7540741</v>
      </c>
      <c r="F2">
        <v>186.4685364</v>
      </c>
      <c r="G2">
        <v>64.163330079999994</v>
      </c>
      <c r="I2">
        <v>23966666667</v>
      </c>
      <c r="J2">
        <v>23166267191</v>
      </c>
      <c r="K2">
        <v>4713293386</v>
      </c>
      <c r="L2">
        <v>51846227244</v>
      </c>
      <c r="M2" s="1">
        <v>303000000000</v>
      </c>
      <c r="N2">
        <v>100</v>
      </c>
      <c r="O2">
        <v>100</v>
      </c>
      <c r="P2">
        <v>100</v>
      </c>
      <c r="Q2">
        <v>26697288</v>
      </c>
      <c r="R2" s="15">
        <f>'HID-Bau Ann'!R2</f>
        <v>173.49316350000001</v>
      </c>
      <c r="S2" s="15">
        <f>'HID-Bau Ann'!S2</f>
        <v>178.51792789999999</v>
      </c>
      <c r="T2" s="16">
        <f>'HID-Bau Ann'!T2</f>
        <v>34.5181313060245</v>
      </c>
      <c r="U2" s="13">
        <f>'HID-Bau Ann'!U2</f>
        <v>100</v>
      </c>
      <c r="V2" s="17">
        <f>'HID-Bau Ann'!V2</f>
        <v>6.0465683620000004</v>
      </c>
      <c r="W2" s="14">
        <f>'HID-Bau Ann'!W2</f>
        <v>3161</v>
      </c>
      <c r="X2" s="11">
        <f>'HID-Bau Ann'!X2</f>
        <v>6339261</v>
      </c>
      <c r="Y2">
        <f>'HID-Bau Ann'!Y2</f>
        <v>33</v>
      </c>
      <c r="Z2" s="10">
        <f>'HID-Bau Ann'!Z2</f>
        <v>3.0263200000000001</v>
      </c>
      <c r="AA2" s="10">
        <f>'HID-Bau Ann'!AA2</f>
        <v>3.25</v>
      </c>
      <c r="AB2" s="10">
        <f>'HID-Bau Ann'!AB2</f>
        <v>3.1621600000000001</v>
      </c>
      <c r="AC2" s="10">
        <f>'HID-Bau Ann'!AC2</f>
        <v>3.2432400000000001</v>
      </c>
      <c r="AD2" s="8">
        <f>'HID-Bau Ann'!AD2</f>
        <v>1031100000</v>
      </c>
      <c r="AE2" s="10">
        <f>'HID-Bau Ann'!AE2</f>
        <v>3.3055599999999998</v>
      </c>
      <c r="AF2" s="10">
        <f>'HID-Bau Ann'!AF2</f>
        <v>3.9117600000000001</v>
      </c>
      <c r="AG2" s="9">
        <f>'HID-Bau Ann'!AG2</f>
        <v>319000000000</v>
      </c>
      <c r="AH2" s="17">
        <f>'HID-Bau Ann'!AH2</f>
        <v>2.42</v>
      </c>
      <c r="AI2" s="15">
        <f>'HID-Bau Ann'!AI2</f>
        <v>101.2333333</v>
      </c>
      <c r="AJ2" s="12">
        <f>'HID-Bau Ann'!AJ2</f>
        <v>186174</v>
      </c>
      <c r="AK2" s="9">
        <f>'HID-Bau Ann'!AK2</f>
        <v>180053</v>
      </c>
      <c r="AL2" s="8">
        <f>'HID-Bau Ann'!AL2</f>
        <v>4429</v>
      </c>
      <c r="AM2" s="15">
        <f>'HID-Bau Ann'!AM2</f>
        <v>2454.5540000000001</v>
      </c>
      <c r="AN2" s="8">
        <f>'HID-Bau Ann'!AN2</f>
        <v>5.2</v>
      </c>
      <c r="AO2" s="8">
        <f>'HID-Bau Ann'!AO2</f>
        <v>3.02</v>
      </c>
      <c r="AP2" s="8">
        <f>'HID-Bau Ann'!AP2</f>
        <v>4.6500000000000004</v>
      </c>
      <c r="AQ2" s="8">
        <f>'HID-Bau Ann'!AQ2</f>
        <v>5.72</v>
      </c>
    </row>
    <row r="3" spans="1:43" x14ac:dyDescent="0.45">
      <c r="A3" t="s">
        <v>43</v>
      </c>
      <c r="B3">
        <v>2008</v>
      </c>
      <c r="C3">
        <v>90.590011599999997</v>
      </c>
      <c r="D3">
        <v>166.01913450000001</v>
      </c>
      <c r="E3">
        <v>113.1198425</v>
      </c>
      <c r="F3">
        <v>139.71173099999999</v>
      </c>
      <c r="G3">
        <v>52.099308010000001</v>
      </c>
      <c r="I3">
        <v>26983333333</v>
      </c>
      <c r="J3">
        <v>23233333333</v>
      </c>
      <c r="K3">
        <v>5021666667</v>
      </c>
      <c r="L3">
        <v>55238333333</v>
      </c>
      <c r="M3" s="1">
        <v>324000000000</v>
      </c>
      <c r="N3">
        <v>112.5869</v>
      </c>
      <c r="O3">
        <v>100.2895</v>
      </c>
      <c r="P3">
        <v>106.54259999999999</v>
      </c>
      <c r="Q3">
        <v>27767512</v>
      </c>
      <c r="R3" s="15">
        <f>'HID-Bau Ann'!R3</f>
        <v>197.24263210000001</v>
      </c>
      <c r="S3" s="15">
        <f>'HID-Bau Ann'!S3</f>
        <v>186.7625802</v>
      </c>
      <c r="T3" s="16">
        <f>'HID-Bau Ann'!T3</f>
        <v>33.31329899136189</v>
      </c>
      <c r="U3" s="13">
        <f>'HID-Bau Ann'!U3</f>
        <v>4957.1587140000001</v>
      </c>
      <c r="V3" s="17">
        <f>'HID-Bau Ann'!V3</f>
        <v>5.8218881930000004</v>
      </c>
      <c r="W3" s="14">
        <f>'HID-Bau Ann'!W3</f>
        <v>3747.2222219999999</v>
      </c>
      <c r="X3" s="11">
        <f>'HID-Bau Ann'!X3</f>
        <v>6726237</v>
      </c>
      <c r="Y3">
        <f>'HID-Bau Ann'!Y3</f>
        <v>35</v>
      </c>
      <c r="Z3" s="10">
        <f>'HID-Bau Ann'!Z3</f>
        <v>3.0263200000000001</v>
      </c>
      <c r="AA3" s="10">
        <f>'HID-Bau Ann'!AA3</f>
        <v>3.25</v>
      </c>
      <c r="AB3" s="10">
        <f>'HID-Bau Ann'!AB3</f>
        <v>3.1621600000000001</v>
      </c>
      <c r="AC3" s="10">
        <f>'HID-Bau Ann'!AC3</f>
        <v>3.2432400000000001</v>
      </c>
      <c r="AD3" s="8">
        <f>'HID-Bau Ann'!AD3</f>
        <v>1181210000</v>
      </c>
      <c r="AE3" s="10">
        <f>'HID-Bau Ann'!AE3</f>
        <v>3.3055599999999998</v>
      </c>
      <c r="AF3" s="10">
        <f>'HID-Bau Ann'!AF3</f>
        <v>3.9117600000000001</v>
      </c>
      <c r="AG3" s="9">
        <f>'HID-Bau Ann'!AG3</f>
        <v>325000000000</v>
      </c>
      <c r="AH3" s="17">
        <f>'HID-Bau Ann'!AH3</f>
        <v>2.79</v>
      </c>
      <c r="AI3" s="15">
        <f>'HID-Bau Ann'!AI3</f>
        <v>107.5333333</v>
      </c>
      <c r="AJ3" s="12">
        <f>'HID-Bau Ann'!AJ3</f>
        <v>181451</v>
      </c>
      <c r="AK3" s="9">
        <f>'HID-Bau Ann'!AK3</f>
        <v>224858.61600000001</v>
      </c>
      <c r="AL3" s="8">
        <f>'HID-Bau Ann'!AL3</f>
        <v>4429</v>
      </c>
      <c r="AM3" s="15">
        <f>'HID-Bau Ann'!AM3</f>
        <v>2288.9609999999998</v>
      </c>
      <c r="AN3" s="8">
        <f>'HID-Bau Ann'!AN3</f>
        <v>5.04</v>
      </c>
      <c r="AO3" s="8">
        <f>'HID-Bau Ann'!AO3</f>
        <v>3.02</v>
      </c>
      <c r="AP3" s="8">
        <f>'HID-Bau Ann'!AP3</f>
        <v>4.42</v>
      </c>
      <c r="AQ3" s="8">
        <f>'HID-Bau Ann'!AQ3</f>
        <v>5.84</v>
      </c>
    </row>
    <row r="4" spans="1:43" x14ac:dyDescent="0.45">
      <c r="A4" t="s">
        <v>43</v>
      </c>
      <c r="B4">
        <v>2009</v>
      </c>
      <c r="C4">
        <v>113.7480011</v>
      </c>
      <c r="D4">
        <v>124.5699463</v>
      </c>
      <c r="E4">
        <v>126.4131927</v>
      </c>
      <c r="F4">
        <v>165.53659060000001</v>
      </c>
      <c r="G4">
        <v>61.283618930000003</v>
      </c>
      <c r="I4">
        <v>23516666667</v>
      </c>
      <c r="J4">
        <v>20800000000</v>
      </c>
      <c r="K4">
        <v>4431666667</v>
      </c>
      <c r="L4">
        <v>48748333333</v>
      </c>
      <c r="M4" s="1">
        <v>322000000000</v>
      </c>
      <c r="N4">
        <v>98.122399999999999</v>
      </c>
      <c r="O4">
        <v>89.785700000000006</v>
      </c>
      <c r="P4">
        <v>94.024799999999999</v>
      </c>
      <c r="Q4">
        <v>28849963</v>
      </c>
      <c r="R4" s="15">
        <f>'HID-Bau Ann'!R4</f>
        <v>153.9722008</v>
      </c>
      <c r="S4" s="15">
        <f>'HID-Bau Ann'!S4</f>
        <v>159.56881369999999</v>
      </c>
      <c r="T4" s="16">
        <f>'HID-Bau Ann'!T4</f>
        <v>34.285728991768153</v>
      </c>
      <c r="U4" s="13">
        <f>'HID-Bau Ann'!U4</f>
        <v>6662.0883999999996</v>
      </c>
      <c r="V4" s="17">
        <f>'HID-Bau Ann'!V4</f>
        <v>4.7759975409999997</v>
      </c>
      <c r="W4" s="14">
        <f>'HID-Bau Ann'!W4</f>
        <v>3650.6296299999999</v>
      </c>
      <c r="X4" s="11">
        <f>'HID-Bau Ann'!X4</f>
        <v>5897935</v>
      </c>
      <c r="Y4">
        <f>'HID-Bau Ann'!Y4</f>
        <v>34</v>
      </c>
      <c r="Z4" s="10">
        <f>'HID-Bau Ann'!Z4</f>
        <v>3.0263200000000001</v>
      </c>
      <c r="AA4" s="10">
        <f>'HID-Bau Ann'!AA4</f>
        <v>3.25</v>
      </c>
      <c r="AB4" s="10">
        <f>'HID-Bau Ann'!AB4</f>
        <v>3.1621600000000001</v>
      </c>
      <c r="AC4" s="10">
        <f>'HID-Bau Ann'!AC4</f>
        <v>3.2432400000000001</v>
      </c>
      <c r="AD4" s="8">
        <f>'HID-Bau Ann'!AD4</f>
        <v>1870280000</v>
      </c>
      <c r="AE4" s="10">
        <f>'HID-Bau Ann'!AE4</f>
        <v>3.3055599999999998</v>
      </c>
      <c r="AF4" s="10">
        <f>'HID-Bau Ann'!AF4</f>
        <v>3.9117600000000001</v>
      </c>
      <c r="AG4" s="9">
        <f>'HID-Bau Ann'!AG4</f>
        <v>323000000000</v>
      </c>
      <c r="AH4" s="17">
        <f>'HID-Bau Ann'!AH4</f>
        <v>2.23</v>
      </c>
      <c r="AI4" s="15">
        <f>'HID-Bau Ann'!AI4</f>
        <v>96.816666670000004</v>
      </c>
      <c r="AJ4" s="12">
        <f>'HID-Bau Ann'!AJ4</f>
        <v>183430</v>
      </c>
      <c r="AK4" s="9">
        <f>'HID-Bau Ann'!AK4</f>
        <v>224492.61600000001</v>
      </c>
      <c r="AL4" s="8">
        <f>'HID-Bau Ann'!AL4</f>
        <v>4429</v>
      </c>
      <c r="AM4" s="15">
        <f>'HID-Bau Ann'!AM4</f>
        <v>2132.5529999999999</v>
      </c>
      <c r="AN4" s="8">
        <f>'HID-Bau Ann'!AN4</f>
        <v>5.01</v>
      </c>
      <c r="AO4" s="8">
        <f>'HID-Bau Ann'!AO4</f>
        <v>3.02</v>
      </c>
      <c r="AP4" s="8">
        <f>'HID-Bau Ann'!AP4</f>
        <v>4.6900000000000004</v>
      </c>
      <c r="AQ4" s="8">
        <f>'HID-Bau Ann'!AQ4</f>
        <v>5.86</v>
      </c>
    </row>
    <row r="5" spans="1:43" x14ac:dyDescent="0.45">
      <c r="A5" t="s">
        <v>43</v>
      </c>
      <c r="B5">
        <v>2010</v>
      </c>
      <c r="C5">
        <v>132.99264529999999</v>
      </c>
      <c r="D5">
        <v>87.927741999999995</v>
      </c>
      <c r="E5">
        <v>20.791011810000001</v>
      </c>
      <c r="F5">
        <v>20.108222959999999</v>
      </c>
      <c r="G5">
        <v>83.228912350000002</v>
      </c>
      <c r="I5">
        <v>27090000000</v>
      </c>
      <c r="J5">
        <v>22663333333</v>
      </c>
      <c r="K5">
        <v>4975333333</v>
      </c>
      <c r="L5">
        <v>54728666667</v>
      </c>
      <c r="M5" s="1">
        <v>360000000000</v>
      </c>
      <c r="N5">
        <v>113.032</v>
      </c>
      <c r="O5">
        <v>97.828999999999994</v>
      </c>
      <c r="P5">
        <v>105.5596</v>
      </c>
      <c r="Q5">
        <v>29940706</v>
      </c>
      <c r="R5" s="15">
        <f>'HID-Bau Ann'!R5</f>
        <v>193.5630778</v>
      </c>
      <c r="S5" s="15">
        <f>'HID-Bau Ann'!S5</f>
        <v>185.45565189999999</v>
      </c>
      <c r="T5" s="16">
        <f>'HID-Bau Ann'!T5</f>
        <v>31.685683294000381</v>
      </c>
      <c r="U5" s="13">
        <f>'HID-Bau Ann'!U5</f>
        <v>4449.8817200000003</v>
      </c>
      <c r="V5" s="17">
        <f>'HID-Bau Ann'!V5</f>
        <v>4.3340399190000003</v>
      </c>
      <c r="W5" s="14">
        <f>'HID-Bau Ann'!W5</f>
        <v>2701</v>
      </c>
      <c r="X5" s="11">
        <f>'HID-Bau Ann'!X5</f>
        <v>7179449</v>
      </c>
      <c r="Y5">
        <f>'HID-Bau Ann'!Y5</f>
        <v>35</v>
      </c>
      <c r="Z5" s="10">
        <f>'HID-Bau Ann'!Z5</f>
        <v>3.0194239999999999</v>
      </c>
      <c r="AA5" s="10">
        <f>'HID-Bau Ann'!AA5</f>
        <v>3.4060350000000001</v>
      </c>
      <c r="AB5" s="10">
        <f>'HID-Bau Ann'!AB5</f>
        <v>3.1555719999999998</v>
      </c>
      <c r="AC5" s="10">
        <f>'HID-Bau Ann'!AC5</f>
        <v>3.2661690000000001</v>
      </c>
      <c r="AD5" s="8">
        <f>'HID-Bau Ann'!AD5</f>
        <v>1871350000</v>
      </c>
      <c r="AE5" s="10">
        <f>'HID-Bau Ann'!AE5</f>
        <v>3.1642350000000001</v>
      </c>
      <c r="AF5" s="10">
        <f>'HID-Bau Ann'!AF5</f>
        <v>3.7251650000000001</v>
      </c>
      <c r="AG5" s="9">
        <f>'HID-Bau Ann'!AG5</f>
        <v>347000000000</v>
      </c>
      <c r="AH5" s="17">
        <f>'HID-Bau Ann'!AH5</f>
        <v>2.5</v>
      </c>
      <c r="AI5" s="15">
        <f>'HID-Bau Ann'!AI5</f>
        <v>100.4216667</v>
      </c>
      <c r="AJ5" s="12">
        <f>'HID-Bau Ann'!AJ5</f>
        <v>185884</v>
      </c>
      <c r="AK5" s="9">
        <f>'HID-Bau Ann'!AK5</f>
        <v>229430.61600000001</v>
      </c>
      <c r="AL5" s="8">
        <f>'HID-Bau Ann'!AL5</f>
        <v>4458</v>
      </c>
      <c r="AM5" s="15">
        <f>'HID-Bau Ann'!AM5</f>
        <v>2938.670392</v>
      </c>
      <c r="AN5" s="8">
        <f>'HID-Bau Ann'!AN5</f>
        <v>5.12</v>
      </c>
      <c r="AO5" s="8">
        <f>'HID-Bau Ann'!AO5</f>
        <v>3.01</v>
      </c>
      <c r="AP5" s="8">
        <f>'HID-Bau Ann'!AP5</f>
        <v>5.03</v>
      </c>
      <c r="AQ5" s="8">
        <f>'HID-Bau Ann'!AQ5</f>
        <v>5.87</v>
      </c>
    </row>
    <row r="6" spans="1:43" x14ac:dyDescent="0.45">
      <c r="A6" t="s">
        <v>43</v>
      </c>
      <c r="B6">
        <v>2011</v>
      </c>
      <c r="C6">
        <v>148.86413569999999</v>
      </c>
      <c r="D6">
        <v>69.829589839999997</v>
      </c>
      <c r="E6">
        <v>-8.3772678379999999</v>
      </c>
      <c r="F6">
        <v>-12.39615631</v>
      </c>
      <c r="G6">
        <v>105.8189697</v>
      </c>
      <c r="I6">
        <v>28342222334</v>
      </c>
      <c r="J6">
        <v>22091919145</v>
      </c>
      <c r="K6">
        <v>5043414148</v>
      </c>
      <c r="L6">
        <v>55477555627</v>
      </c>
      <c r="M6" s="1">
        <v>377000000000</v>
      </c>
      <c r="N6">
        <v>118.2568</v>
      </c>
      <c r="O6">
        <v>95.362399999999994</v>
      </c>
      <c r="P6">
        <v>107.004</v>
      </c>
      <c r="Q6">
        <v>30713268</v>
      </c>
      <c r="R6" s="15">
        <f>'HID-Bau Ann'!R6</f>
        <v>218.1798187</v>
      </c>
      <c r="S6" s="15">
        <f>'HID-Bau Ann'!S6</f>
        <v>202.22209789999999</v>
      </c>
      <c r="T6" s="16">
        <f>'HID-Bau Ann'!T6</f>
        <v>30.491711589751336</v>
      </c>
      <c r="U6" s="13">
        <f>'HID-Bau Ann'!U6</f>
        <v>3387.4054590000001</v>
      </c>
      <c r="V6" s="17">
        <f>'HID-Bau Ann'!V6</f>
        <v>5.0675676129999996</v>
      </c>
      <c r="W6" s="14">
        <f>'HID-Bau Ann'!W6</f>
        <v>2562</v>
      </c>
      <c r="X6" s="11">
        <f>'HID-Bau Ann'!X6</f>
        <v>7527975</v>
      </c>
      <c r="Y6">
        <f>'HID-Bau Ann'!Y6</f>
        <v>34</v>
      </c>
      <c r="Z6" s="10">
        <f>'HID-Bau Ann'!Z6</f>
        <v>3.0194239999999999</v>
      </c>
      <c r="AA6" s="10">
        <f>'HID-Bau Ann'!AA6</f>
        <v>3.4060350000000001</v>
      </c>
      <c r="AB6" s="10">
        <f>'HID-Bau Ann'!AB6</f>
        <v>3.1555719999999998</v>
      </c>
      <c r="AC6" s="10">
        <f>'HID-Bau Ann'!AC6</f>
        <v>3.2661690000000001</v>
      </c>
      <c r="AD6" s="8">
        <f>'HID-Bau Ann'!AD6</f>
        <v>1902250000</v>
      </c>
      <c r="AE6" s="10">
        <f>'HID-Bau Ann'!AE6</f>
        <v>3.1642350000000001</v>
      </c>
      <c r="AF6" s="10">
        <f>'HID-Bau Ann'!AF6</f>
        <v>3.7251650000000001</v>
      </c>
      <c r="AG6" s="9">
        <f>'HID-Bau Ann'!AG6</f>
        <v>350000000000</v>
      </c>
      <c r="AH6" s="17">
        <f>'HID-Bau Ann'!AH6</f>
        <v>2.48</v>
      </c>
      <c r="AI6" s="15">
        <f>'HID-Bau Ann'!AI6</f>
        <v>102.1566667</v>
      </c>
      <c r="AJ6" s="12">
        <f>'HID-Bau Ann'!AJ6</f>
        <v>184083</v>
      </c>
      <c r="AK6" s="9">
        <f>'HID-Bau Ann'!AK6</f>
        <v>231215.61600000001</v>
      </c>
      <c r="AL6" s="8">
        <f>'HID-Bau Ann'!AL6</f>
        <v>4458</v>
      </c>
      <c r="AM6" s="15">
        <f>'HID-Bau Ann'!AM6</f>
        <v>2870.7888830000002</v>
      </c>
      <c r="AN6" s="8">
        <f>'HID-Bau Ann'!AN6</f>
        <v>4.99</v>
      </c>
      <c r="AO6" s="8">
        <f>'HID-Bau Ann'!AO6</f>
        <v>2.65</v>
      </c>
      <c r="AP6" s="8">
        <f>'HID-Bau Ann'!AP6</f>
        <v>4.74</v>
      </c>
      <c r="AQ6" s="8">
        <f>'HID-Bau Ann'!AQ6</f>
        <v>5.71</v>
      </c>
    </row>
    <row r="7" spans="1:43" x14ac:dyDescent="0.45">
      <c r="A7" t="s">
        <v>43</v>
      </c>
      <c r="B7">
        <v>2012</v>
      </c>
      <c r="C7">
        <v>80.834373470000003</v>
      </c>
      <c r="D7">
        <v>92.034957890000001</v>
      </c>
      <c r="E7">
        <v>17.412303919999999</v>
      </c>
      <c r="F7">
        <v>2.6265621189999999</v>
      </c>
      <c r="G7">
        <v>39.163204190000002</v>
      </c>
      <c r="I7">
        <v>31073333333</v>
      </c>
      <c r="J7">
        <v>22763333333</v>
      </c>
      <c r="K7">
        <v>5383666667</v>
      </c>
      <c r="L7">
        <v>59220333333</v>
      </c>
      <c r="M7" s="1">
        <v>412000000000</v>
      </c>
      <c r="N7">
        <v>129.6523</v>
      </c>
      <c r="O7">
        <v>98.2607</v>
      </c>
      <c r="P7">
        <v>114.223</v>
      </c>
      <c r="Q7">
        <v>31428409</v>
      </c>
      <c r="R7" s="15">
        <f>'HID-Bau Ann'!R7</f>
        <v>232.84082319999999</v>
      </c>
      <c r="S7" s="15">
        <f>'HID-Bau Ann'!S7</f>
        <v>206.88858949999999</v>
      </c>
      <c r="T7" s="16">
        <f>'HID-Bau Ann'!T7</f>
        <v>31.083117431921885</v>
      </c>
      <c r="U7" s="13">
        <f>'HID-Bau Ann'!U7</f>
        <v>3918.4600220000002</v>
      </c>
      <c r="V7" s="17">
        <f>'HID-Bau Ann'!V7</f>
        <v>5.1873141069999997</v>
      </c>
      <c r="W7" s="14">
        <f>'HID-Bau Ann'!W7</f>
        <v>2971.2098769999998</v>
      </c>
      <c r="X7" s="11">
        <f>'HID-Bau Ann'!X7</f>
        <v>7845500</v>
      </c>
      <c r="Y7">
        <f>'HID-Bau Ann'!Y7</f>
        <v>37</v>
      </c>
      <c r="Z7" s="10">
        <f>'HID-Bau Ann'!Z7</f>
        <v>2.9585780000000002</v>
      </c>
      <c r="AA7" s="10">
        <f>'HID-Bau Ann'!AA7</f>
        <v>3.177225</v>
      </c>
      <c r="AB7" s="10">
        <f>'HID-Bau Ann'!AB7</f>
        <v>3.0821390000000002</v>
      </c>
      <c r="AC7" s="10">
        <f>'HID-Bau Ann'!AC7</f>
        <v>3.2117529999999999</v>
      </c>
      <c r="AD7" s="8">
        <f>'HID-Bau Ann'!AD7</f>
        <v>1942720000</v>
      </c>
      <c r="AE7" s="10">
        <f>'HID-Bau Ann'!AE7</f>
        <v>2.9755129999999999</v>
      </c>
      <c r="AF7" s="10">
        <f>'HID-Bau Ann'!AF7</f>
        <v>3.6268090000000002</v>
      </c>
      <c r="AG7" s="9">
        <f>'HID-Bau Ann'!AG7</f>
        <v>375000000000</v>
      </c>
      <c r="AH7" s="17">
        <f>'HID-Bau Ann'!AH7</f>
        <v>2.48</v>
      </c>
      <c r="AI7" s="15">
        <f>'HID-Bau Ann'!AI7</f>
        <v>103.7416667</v>
      </c>
      <c r="AJ7" s="12">
        <f>'HID-Bau Ann'!AJ7</f>
        <v>187584</v>
      </c>
      <c r="AK7" s="9">
        <f>'HID-Bau Ann'!AK7</f>
        <v>231789.61600000001</v>
      </c>
      <c r="AL7" s="8">
        <f>'HID-Bau Ann'!AL7</f>
        <v>4458</v>
      </c>
      <c r="AM7" s="15">
        <f>'HID-Bau Ann'!AM7</f>
        <v>2758.4388359999998</v>
      </c>
      <c r="AN7" s="8">
        <f>'HID-Bau Ann'!AN7</f>
        <v>4.99</v>
      </c>
      <c r="AO7" s="8">
        <f>'HID-Bau Ann'!AO7</f>
        <v>2.59</v>
      </c>
      <c r="AP7" s="8">
        <f>'HID-Bau Ann'!AP7</f>
        <v>4.59</v>
      </c>
      <c r="AQ7" s="8">
        <f>'HID-Bau Ann'!AQ7</f>
        <v>5.7</v>
      </c>
    </row>
    <row r="8" spans="1:43" x14ac:dyDescent="0.45">
      <c r="A8" t="s">
        <v>43</v>
      </c>
      <c r="B8">
        <v>2013</v>
      </c>
      <c r="C8">
        <v>112.3679504</v>
      </c>
      <c r="D8">
        <v>110.4901428</v>
      </c>
      <c r="E8">
        <v>39.569873809999997</v>
      </c>
      <c r="F8">
        <v>43.595401760000001</v>
      </c>
      <c r="G8">
        <v>84.336868289999998</v>
      </c>
      <c r="I8">
        <v>31780000000</v>
      </c>
      <c r="J8">
        <v>23796666667</v>
      </c>
      <c r="K8">
        <v>5557666667</v>
      </c>
      <c r="L8">
        <v>61134333333</v>
      </c>
      <c r="M8" s="1">
        <v>431000000000</v>
      </c>
      <c r="N8">
        <v>132.60079999999999</v>
      </c>
      <c r="O8">
        <v>102.7212</v>
      </c>
      <c r="P8">
        <v>117.9147</v>
      </c>
      <c r="Q8">
        <v>32140444</v>
      </c>
      <c r="R8" s="15">
        <f>'HID-Bau Ann'!R8</f>
        <v>239.0029443</v>
      </c>
      <c r="S8" s="15">
        <f>'HID-Bau Ann'!S8</f>
        <v>207.27885090000001</v>
      </c>
      <c r="T8" s="16">
        <f>'HID-Bau Ann'!T8</f>
        <v>30.72594175108366</v>
      </c>
      <c r="U8" s="13">
        <f>'HID-Bau Ann'!U8</f>
        <v>8336.2799709999999</v>
      </c>
      <c r="V8" s="17">
        <f>'HID-Bau Ann'!V8</f>
        <v>5.0604336009999997</v>
      </c>
      <c r="W8" s="14">
        <f>'HID-Bau Ann'!W8</f>
        <v>2744.7366259999999</v>
      </c>
      <c r="X8" s="11">
        <f>'HID-Bau Ann'!X8</f>
        <v>8067988</v>
      </c>
      <c r="Y8">
        <f>'HID-Bau Ann'!Y8</f>
        <v>35</v>
      </c>
      <c r="Z8" s="10">
        <f>'HID-Bau Ann'!Z8</f>
        <v>2.9585780000000002</v>
      </c>
      <c r="AA8" s="10">
        <f>'HID-Bau Ann'!AA8</f>
        <v>3.177225</v>
      </c>
      <c r="AB8" s="10">
        <f>'HID-Bau Ann'!AB8</f>
        <v>3.0821390000000002</v>
      </c>
      <c r="AC8" s="10">
        <f>'HID-Bau Ann'!AC8</f>
        <v>3.2117529999999999</v>
      </c>
      <c r="AD8" s="8">
        <f>'HID-Bau Ann'!AD8</f>
        <v>2153170000</v>
      </c>
      <c r="AE8" s="10">
        <f>'HID-Bau Ann'!AE8</f>
        <v>2.9755129999999999</v>
      </c>
      <c r="AF8" s="10">
        <f>'HID-Bau Ann'!AF8</f>
        <v>3.6268090000000002</v>
      </c>
      <c r="AG8" s="9">
        <f>'HID-Bau Ann'!AG8</f>
        <v>385000000000</v>
      </c>
      <c r="AH8" s="17">
        <f>'HID-Bau Ann'!AH8</f>
        <v>2.39</v>
      </c>
      <c r="AI8" s="15">
        <f>'HID-Bau Ann'!AI8</f>
        <v>105.125</v>
      </c>
      <c r="AJ8" s="12">
        <f>'HID-Bau Ann'!AJ8</f>
        <v>183949</v>
      </c>
      <c r="AK8" s="9">
        <f>'HID-Bau Ann'!AK8</f>
        <v>232195.61600000001</v>
      </c>
      <c r="AL8" s="8">
        <f>'HID-Bau Ann'!AL8</f>
        <v>4458</v>
      </c>
      <c r="AM8" s="15">
        <f>'HID-Bau Ann'!AM8</f>
        <v>2640.3676340000002</v>
      </c>
      <c r="AN8" s="8">
        <f>'HID-Bau Ann'!AN8</f>
        <v>4.88</v>
      </c>
      <c r="AO8" s="8">
        <f>'HID-Bau Ann'!AO8</f>
        <v>2.5499999999999998</v>
      </c>
      <c r="AP8" s="8">
        <f>'HID-Bau Ann'!AP8</f>
        <v>4.5</v>
      </c>
      <c r="AQ8" s="8">
        <f>'HID-Bau Ann'!AQ8</f>
        <v>5.53</v>
      </c>
    </row>
    <row r="9" spans="1:43" x14ac:dyDescent="0.45">
      <c r="A9" t="s">
        <v>43</v>
      </c>
      <c r="B9">
        <v>2014</v>
      </c>
      <c r="C9">
        <v>109.6977234</v>
      </c>
      <c r="D9">
        <v>118.6901321</v>
      </c>
      <c r="E9">
        <v>29.709918980000001</v>
      </c>
      <c r="F9">
        <v>35.083927150000001</v>
      </c>
      <c r="G9">
        <v>97.407485960000002</v>
      </c>
      <c r="I9">
        <v>33163333333</v>
      </c>
      <c r="J9">
        <v>23706666667</v>
      </c>
      <c r="K9">
        <v>5687000000</v>
      </c>
      <c r="L9">
        <v>62557000000</v>
      </c>
      <c r="M9" s="1">
        <v>441000000000</v>
      </c>
      <c r="N9">
        <v>138.37270000000001</v>
      </c>
      <c r="O9">
        <v>102.3327</v>
      </c>
      <c r="P9">
        <v>120.6587</v>
      </c>
      <c r="Q9">
        <v>32841765</v>
      </c>
      <c r="R9" s="15">
        <f>'HID-Bau Ann'!R9</f>
        <v>220.05523500000001</v>
      </c>
      <c r="S9" s="15">
        <f>'HID-Bau Ann'!S9</f>
        <v>209.06291210000001</v>
      </c>
      <c r="T9" s="16">
        <f>'HID-Bau Ann'!T9</f>
        <v>32.479836205224643</v>
      </c>
      <c r="U9" s="13">
        <f>'HID-Bau Ann'!U9</f>
        <v>2892.271103</v>
      </c>
      <c r="V9" s="17">
        <f>'HID-Bau Ann'!V9</f>
        <v>4.9491521479999996</v>
      </c>
      <c r="W9" s="14">
        <f>'HID-Bau Ann'!W9</f>
        <v>2759.315501</v>
      </c>
      <c r="X9" s="11">
        <f>'HID-Bau Ann'!X9</f>
        <v>8664572</v>
      </c>
      <c r="Y9">
        <f>'HID-Bau Ann'!Y9</f>
        <v>38</v>
      </c>
      <c r="Z9" s="10">
        <f>'HID-Bau Ann'!Z9</f>
        <v>3.2091500000000002</v>
      </c>
      <c r="AA9" s="10">
        <f>'HID-Bau Ann'!AA9</f>
        <v>3.4519630000000001</v>
      </c>
      <c r="AB9" s="10">
        <f>'HID-Bau Ann'!AB9</f>
        <v>3.4045100000000001</v>
      </c>
      <c r="AC9" s="10">
        <f>'HID-Bau Ann'!AC9</f>
        <v>3.2956370000000001</v>
      </c>
      <c r="AD9" s="8">
        <f>'HID-Bau Ann'!AD9</f>
        <v>2136850000</v>
      </c>
      <c r="AE9" s="10">
        <f>'HID-Bau Ann'!AE9</f>
        <v>3.2889349999999999</v>
      </c>
      <c r="AF9" s="10">
        <f>'HID-Bau Ann'!AF9</f>
        <v>3.9562400000000002</v>
      </c>
      <c r="AG9" s="9">
        <f>'HID-Bau Ann'!AG9</f>
        <v>389000000000</v>
      </c>
      <c r="AH9" s="17">
        <f>'HID-Bau Ann'!AH9</f>
        <v>2.33</v>
      </c>
      <c r="AI9" s="15">
        <f>'HID-Bau Ann'!AI9</f>
        <v>105.2166667</v>
      </c>
      <c r="AJ9" s="12">
        <f>'HID-Bau Ann'!AJ9</f>
        <v>187330</v>
      </c>
      <c r="AK9" s="9">
        <f>'HID-Bau Ann'!AK9</f>
        <v>233174.61600000001</v>
      </c>
      <c r="AL9" s="8">
        <f>'HID-Bau Ann'!AL9</f>
        <v>4458</v>
      </c>
      <c r="AM9" s="15">
        <f>'HID-Bau Ann'!AM9</f>
        <v>2524.6466700000001</v>
      </c>
      <c r="AN9" s="8">
        <f>'HID-Bau Ann'!AN9</f>
        <v>4.47</v>
      </c>
      <c r="AO9" s="8">
        <f>'HID-Bau Ann'!AO9</f>
        <v>2.4</v>
      </c>
      <c r="AP9" s="8">
        <f>'HID-Bau Ann'!AP9</f>
        <v>4.5</v>
      </c>
      <c r="AQ9" s="8">
        <f>'HID-Bau Ann'!AQ9</f>
        <v>5.28</v>
      </c>
    </row>
    <row r="10" spans="1:43" x14ac:dyDescent="0.45">
      <c r="A10" t="s">
        <v>43</v>
      </c>
      <c r="B10">
        <v>2015</v>
      </c>
      <c r="C10">
        <v>120.19342039999999</v>
      </c>
      <c r="D10">
        <v>115.7770081</v>
      </c>
      <c r="E10">
        <v>54.300048830000001</v>
      </c>
      <c r="F10">
        <v>16.9254055</v>
      </c>
      <c r="G10">
        <v>80.03640747</v>
      </c>
      <c r="I10">
        <v>33876666667</v>
      </c>
      <c r="J10">
        <v>24136666667</v>
      </c>
      <c r="K10">
        <v>5801333333</v>
      </c>
      <c r="L10">
        <v>63814666667</v>
      </c>
      <c r="M10" s="1">
        <v>458000000000</v>
      </c>
      <c r="N10">
        <v>141.34909999999999</v>
      </c>
      <c r="O10">
        <v>104.1888</v>
      </c>
      <c r="P10">
        <v>123.08450000000001</v>
      </c>
      <c r="Q10">
        <v>33526210</v>
      </c>
      <c r="R10" s="15">
        <f>'HID-Bau Ann'!R10</f>
        <v>217.50145309999999</v>
      </c>
      <c r="S10" s="15">
        <f>'HID-Bau Ann'!S10</f>
        <v>205.33405590000001</v>
      </c>
      <c r="T10" s="16">
        <f>'HID-Bau Ann'!T10</f>
        <v>34.247737331047404</v>
      </c>
      <c r="U10" s="13">
        <f>'HID-Bau Ann'!U10</f>
        <v>8339.8072009999996</v>
      </c>
      <c r="V10" s="17">
        <f>'HID-Bau Ann'!V10</f>
        <v>4.7318749889999996</v>
      </c>
      <c r="W10" s="14">
        <f>'HID-Bau Ann'!W10</f>
        <v>2825.0873339999998</v>
      </c>
      <c r="X10" s="11">
        <f>'HID-Bau Ann'!X10</f>
        <v>8883542</v>
      </c>
      <c r="Y10">
        <f>'HID-Bau Ann'!Y10</f>
        <v>38</v>
      </c>
      <c r="Z10" s="10">
        <f>'HID-Bau Ann'!Z10</f>
        <v>3.2091500000000002</v>
      </c>
      <c r="AA10" s="10">
        <f>'HID-Bau Ann'!AA10</f>
        <v>3.4519630000000001</v>
      </c>
      <c r="AB10" s="10">
        <f>'HID-Bau Ann'!AB10</f>
        <v>3.4045100000000001</v>
      </c>
      <c r="AC10" s="10">
        <f>'HID-Bau Ann'!AC10</f>
        <v>3.2956370000000001</v>
      </c>
      <c r="AD10" s="8">
        <f>'HID-Bau Ann'!AD10</f>
        <v>2181140000</v>
      </c>
      <c r="AE10" s="10">
        <f>'HID-Bau Ann'!AE10</f>
        <v>3.2889349999999999</v>
      </c>
      <c r="AF10" s="10">
        <f>'HID-Bau Ann'!AF10</f>
        <v>3.9562400000000002</v>
      </c>
      <c r="AG10" s="9">
        <f>'HID-Bau Ann'!AG10</f>
        <v>401000000000</v>
      </c>
      <c r="AH10" s="17">
        <f>'HID-Bau Ann'!AH10</f>
        <v>1.94</v>
      </c>
      <c r="AI10" s="15">
        <f>'HID-Bau Ann'!AI10</f>
        <v>98.354166669999998</v>
      </c>
      <c r="AJ10" s="12">
        <f>'HID-Bau Ann'!AJ10</f>
        <v>193911</v>
      </c>
      <c r="AK10" s="9">
        <f>'HID-Bau Ann'!AK10</f>
        <v>454025.21299999999</v>
      </c>
      <c r="AL10" s="8">
        <f>'HID-Bau Ann'!AL10</f>
        <v>3742</v>
      </c>
      <c r="AM10" s="15">
        <f>'HID-Bau Ann'!AM10</f>
        <v>2136.7284789999999</v>
      </c>
      <c r="AN10" s="8">
        <f>'HID-Bau Ann'!AN10</f>
        <v>4.38</v>
      </c>
      <c r="AO10" s="8">
        <f>'HID-Bau Ann'!AO10</f>
        <v>2.42</v>
      </c>
      <c r="AP10" s="8">
        <f>'HID-Bau Ann'!AP10</f>
        <v>4.49</v>
      </c>
      <c r="AQ10" s="8">
        <f>'HID-Bau Ann'!AQ10</f>
        <v>5.1100000000000003</v>
      </c>
    </row>
    <row r="11" spans="1:43" x14ac:dyDescent="0.45">
      <c r="A11" t="s">
        <v>43</v>
      </c>
      <c r="B11">
        <v>2016</v>
      </c>
      <c r="Q11">
        <v>34207697</v>
      </c>
      <c r="R11" s="15">
        <f>'HID-Bau Ann'!R11</f>
        <v>214.30177090000001</v>
      </c>
      <c r="S11" s="15">
        <f>'HID-Bau Ann'!S11</f>
        <v>207.11767499999999</v>
      </c>
      <c r="T11" s="16">
        <f>'HID-Bau Ann'!T11</f>
        <v>35.296412864144607</v>
      </c>
      <c r="U11" s="13">
        <f>'HID-Bau Ann'!U11</f>
        <v>10311.61275</v>
      </c>
      <c r="V11" s="17">
        <f>'HID-Bau Ann'!V11</f>
        <v>4.468345523</v>
      </c>
      <c r="W11" s="14">
        <f>'HID-Bau Ann'!W11</f>
        <v>2776.3798200000001</v>
      </c>
      <c r="X11" s="11">
        <f>'HID-Bau Ann'!X11</f>
        <v>9340560</v>
      </c>
      <c r="Y11">
        <f>'HID-Bau Ann'!Y11</f>
        <v>35</v>
      </c>
      <c r="Z11" s="10">
        <f>'HID-Bau Ann'!Z11</f>
        <v>3.1050659999999999</v>
      </c>
      <c r="AA11" s="10">
        <f>'HID-Bau Ann'!AA11</f>
        <v>3.2036199999999999</v>
      </c>
      <c r="AB11" s="10">
        <f>'HID-Bau Ann'!AB11</f>
        <v>3.1236700000000002</v>
      </c>
      <c r="AC11" s="10">
        <f>'HID-Bau Ann'!AC11</f>
        <v>3.36694</v>
      </c>
      <c r="AD11" s="8">
        <f>'HID-Bau Ann'!AD11</f>
        <v>2264280000</v>
      </c>
      <c r="AE11" s="10">
        <f>'HID-Bau Ann'!AE11</f>
        <v>3.135446</v>
      </c>
      <c r="AF11" s="10">
        <f>'HID-Bau Ann'!AF11</f>
        <v>3.5599289999999999</v>
      </c>
      <c r="AG11" s="9">
        <f>'HID-Bau Ann'!AG11</f>
        <v>415000000000</v>
      </c>
      <c r="AH11" s="17">
        <f>'HID-Bau Ann'!AH11</f>
        <v>1.84</v>
      </c>
      <c r="AI11" s="15">
        <f>'HID-Bau Ann'!AI11</f>
        <v>96.606666669999996</v>
      </c>
      <c r="AJ11" s="12">
        <f>'HID-Bau Ann'!AJ11</f>
        <v>189109</v>
      </c>
      <c r="AK11" s="9">
        <f>'HID-Bau Ann'!AK11</f>
        <v>455652.86</v>
      </c>
      <c r="AL11" s="8">
        <f>'HID-Bau Ann'!AL11</f>
        <v>3742</v>
      </c>
      <c r="AM11" s="15">
        <f>'HID-Bau Ann'!AM11</f>
        <v>2160.069653</v>
      </c>
      <c r="AN11" s="8">
        <f>'HID-Bau Ann'!AN11</f>
        <v>4.2</v>
      </c>
      <c r="AO11" s="8">
        <f>'HID-Bau Ann'!AO11</f>
        <v>2.5</v>
      </c>
      <c r="AP11" s="8">
        <f>'HID-Bau Ann'!AP11</f>
        <v>4.2</v>
      </c>
      <c r="AQ11" s="8">
        <f>'HID-Bau Ann'!AQ11</f>
        <v>5</v>
      </c>
    </row>
    <row r="12" spans="1:43" x14ac:dyDescent="0.45">
      <c r="A12" t="s">
        <v>43</v>
      </c>
      <c r="B12">
        <v>2017</v>
      </c>
      <c r="Q12">
        <v>34881915</v>
      </c>
      <c r="R12" s="15">
        <f>'HID-Bau Ann'!R12</f>
        <v>231.95918069999999</v>
      </c>
      <c r="S12" s="15">
        <f>'HID-Bau Ann'!S12</f>
        <v>219.69241489999999</v>
      </c>
      <c r="T12" s="16">
        <f>'HID-Bau Ann'!T12</f>
        <v>33.939797132508104</v>
      </c>
      <c r="U12" s="13">
        <f>'HID-Bau Ann'!U12</f>
        <v>759.78020809999998</v>
      </c>
      <c r="V12" s="17">
        <f>'HID-Bau Ann'!V12</f>
        <v>4.4165828329999997</v>
      </c>
      <c r="W12" s="14">
        <f>'HID-Bau Ann'!W12</f>
        <v>2786.9275520000001</v>
      </c>
      <c r="X12" s="11">
        <f>'HID-Bau Ann'!X12</f>
        <v>9938881</v>
      </c>
      <c r="Y12">
        <f>'HID-Bau Ann'!Y12</f>
        <v>37</v>
      </c>
      <c r="Z12" s="10">
        <f>'HID-Bau Ann'!Z12</f>
        <v>3.1050659999999999</v>
      </c>
      <c r="AA12" s="10">
        <f>'HID-Bau Ann'!AA12</f>
        <v>3.2036199999999999</v>
      </c>
      <c r="AB12" s="10">
        <f>'HID-Bau Ann'!AB12</f>
        <v>3.1236700000000002</v>
      </c>
      <c r="AC12" s="10">
        <f>'HID-Bau Ann'!AC12</f>
        <v>3.36694</v>
      </c>
      <c r="AD12" s="8">
        <f>'HID-Bau Ann'!AD12</f>
        <v>2713410000</v>
      </c>
      <c r="AE12" s="10">
        <f>'HID-Bau Ann'!AE12</f>
        <v>3.135446</v>
      </c>
      <c r="AF12" s="10">
        <f>'HID-Bau Ann'!AF12</f>
        <v>3.5599289999999999</v>
      </c>
      <c r="AG12" s="9">
        <f>'HID-Bau Ann'!AG12</f>
        <v>432000000000</v>
      </c>
      <c r="AH12" s="17">
        <f>'HID-Bau Ann'!AH12</f>
        <v>2.2166504570000001</v>
      </c>
      <c r="AI12" s="15">
        <f>'HID-Bau Ann'!AI12</f>
        <v>98.881666670000001</v>
      </c>
      <c r="AJ12" s="12">
        <f>'HID-Bau Ann'!AJ12</f>
        <v>191612</v>
      </c>
      <c r="AK12" s="9">
        <f>'HID-Bau Ann'!AK12</f>
        <v>456486.80200000003</v>
      </c>
      <c r="AL12" s="8">
        <f>'HID-Bau Ann'!AL12</f>
        <v>4092</v>
      </c>
      <c r="AM12" s="15">
        <f>'HID-Bau Ann'!AM12</f>
        <v>2511.8913680000001</v>
      </c>
      <c r="AN12" s="8">
        <f>'HID-Bau Ann'!AN12</f>
        <v>4.3</v>
      </c>
      <c r="AO12" s="8">
        <f>'HID-Bau Ann'!AO12</f>
        <v>2.6</v>
      </c>
      <c r="AP12" s="8">
        <f>'HID-Bau Ann'!AP12</f>
        <v>4.3</v>
      </c>
      <c r="AQ12" s="8">
        <f>'HID-Bau Ann'!AQ12</f>
        <v>5.2</v>
      </c>
    </row>
    <row r="13" spans="1:43" x14ac:dyDescent="0.45">
      <c r="A13" t="s">
        <v>43</v>
      </c>
      <c r="B13">
        <v>2018</v>
      </c>
      <c r="Q13">
        <v>35527626</v>
      </c>
      <c r="R13" s="15">
        <f>'HID-Bau Ann'!R13</f>
        <v>245.85464350000001</v>
      </c>
      <c r="S13" s="15">
        <f>'HID-Bau Ann'!S13</f>
        <v>227.0269759</v>
      </c>
      <c r="T13" s="16">
        <f>'HID-Bau Ann'!T13</f>
        <v>32.310239287701727</v>
      </c>
      <c r="U13" s="13">
        <f>'HID-Bau Ann'!U13</f>
        <v>11794.132799999999</v>
      </c>
      <c r="V13" s="17">
        <f>'HID-Bau Ann'!V13</f>
        <v>4.1466666669999999</v>
      </c>
      <c r="W13" s="14">
        <f>'HID-Bau Ann'!W13</f>
        <v>2796.1315690000001</v>
      </c>
      <c r="X13" s="11">
        <f>'HID-Bau Ann'!X13</f>
        <v>10371645</v>
      </c>
      <c r="Y13">
        <f>'HID-Bau Ann'!Y13</f>
        <v>36</v>
      </c>
      <c r="Z13" s="10">
        <f>'HID-Bau Ann'!Z13</f>
        <v>3.1424970000000001</v>
      </c>
      <c r="AA13" s="10">
        <f>'HID-Bau Ann'!AA13</f>
        <v>3.4671609999999999</v>
      </c>
      <c r="AB13" s="10">
        <f>'HID-Bau Ann'!AB13</f>
        <v>3.1381329999999998</v>
      </c>
      <c r="AC13" s="10">
        <f>'HID-Bau Ann'!AC13</f>
        <v>3.4568979999999998</v>
      </c>
      <c r="AD13" s="8">
        <f>'HID-Bau Ann'!AD13</f>
        <v>2732340000</v>
      </c>
      <c r="AE13" s="10">
        <f>'HID-Bau Ann'!AE13</f>
        <v>3.4107259999999999</v>
      </c>
      <c r="AF13" s="10">
        <f>'HID-Bau Ann'!AF13</f>
        <v>3.8138169999999998</v>
      </c>
      <c r="AG13" s="9">
        <f>'HID-Bau Ann'!AG13</f>
        <v>451000000000</v>
      </c>
      <c r="AH13" s="17">
        <f>'HID-Bau Ann'!AH13</f>
        <v>2.6643578400000001</v>
      </c>
      <c r="AI13" s="15">
        <f>'HID-Bau Ann'!AI13</f>
        <v>101.1591667</v>
      </c>
      <c r="AJ13" s="12">
        <f>'HID-Bau Ann'!AJ13</f>
        <v>192074</v>
      </c>
      <c r="AK13" s="9">
        <f>'HID-Bau Ann'!AK13</f>
        <v>701847.11800000002</v>
      </c>
      <c r="AL13" s="8">
        <f>'HID-Bau Ann'!AL13</f>
        <v>4092</v>
      </c>
      <c r="AM13" s="15">
        <f>'HID-Bau Ann'!AM13</f>
        <v>2666.2632560000002</v>
      </c>
      <c r="AN13" s="8">
        <f>'HID-Bau Ann'!AN13</f>
        <v>4.4000000000000004</v>
      </c>
      <c r="AO13" s="8">
        <f>'HID-Bau Ann'!AO13</f>
        <v>2.6</v>
      </c>
      <c r="AP13" s="8">
        <f>'HID-Bau Ann'!AP13</f>
        <v>4.0999999999999996</v>
      </c>
      <c r="AQ13" s="8">
        <f>'HID-Bau Ann'!AQ13</f>
        <v>5</v>
      </c>
    </row>
    <row r="14" spans="1:43" x14ac:dyDescent="0.45">
      <c r="A14" t="s">
        <v>43</v>
      </c>
      <c r="B14">
        <v>2019</v>
      </c>
      <c r="Q14">
        <v>36147331</v>
      </c>
      <c r="R14" s="15">
        <f>'HID-Bau Ann'!R14</f>
        <v>233.436578</v>
      </c>
      <c r="S14" s="15">
        <f>'HID-Bau Ann'!S14</f>
        <v>220.294579</v>
      </c>
      <c r="T14" s="16">
        <f>'HID-Bau Ann'!T14</f>
        <v>31.047588409068766</v>
      </c>
      <c r="U14" s="13">
        <f>'HID-Bau Ann'!U14</f>
        <v>6444.3685880000003</v>
      </c>
      <c r="V14" s="17">
        <f>'HID-Bau Ann'!V14</f>
        <v>4.0841666669999999</v>
      </c>
      <c r="W14" s="14">
        <f>'HID-Bau Ann'!W14</f>
        <v>2786.4796470000001</v>
      </c>
      <c r="X14" s="11">
        <f>'HID-Bau Ann'!X14</f>
        <v>10130294</v>
      </c>
      <c r="Y14">
        <f>'HID-Bau Ann'!Y14</f>
        <v>36</v>
      </c>
      <c r="Z14" s="10">
        <f>'HID-Bau Ann'!Z14</f>
        <v>3.1424970000000001</v>
      </c>
      <c r="AA14" s="10">
        <f>'HID-Bau Ann'!AA14</f>
        <v>3.4671609999999999</v>
      </c>
      <c r="AB14" s="10">
        <f>'HID-Bau Ann'!AB14</f>
        <v>3.1381329999999998</v>
      </c>
      <c r="AC14" s="10">
        <f>'HID-Bau Ann'!AC14</f>
        <v>3.4568979999999998</v>
      </c>
      <c r="AD14" s="8">
        <f>'HID-Bau Ann'!AD14</f>
        <v>2924710000</v>
      </c>
      <c r="AE14" s="10">
        <f>'HID-Bau Ann'!AE14</f>
        <v>3.4107259999999999</v>
      </c>
      <c r="AF14" s="10">
        <f>'HID-Bau Ann'!AF14</f>
        <v>3.8138169999999998</v>
      </c>
      <c r="AG14" s="9">
        <f>'HID-Bau Ann'!AG14</f>
        <v>460000000000</v>
      </c>
      <c r="AH14" s="17">
        <f>'HID-Bau Ann'!AH14</f>
        <v>2.467376523</v>
      </c>
      <c r="AI14" s="15">
        <f>'HID-Bau Ann'!AI14</f>
        <v>99.995000000000005</v>
      </c>
      <c r="AJ14" s="12">
        <f>'HID-Bau Ann'!AJ14</f>
        <v>190987</v>
      </c>
      <c r="AK14" s="9">
        <f>'HID-Bau Ann'!AK14</f>
        <v>702210.23100000003</v>
      </c>
      <c r="AL14" s="8">
        <f>'HID-Bau Ann'!AL14</f>
        <v>4092</v>
      </c>
      <c r="AM14" s="15">
        <f>'HID-Bau Ann'!AM14</f>
        <v>2327.6670949999998</v>
      </c>
      <c r="AN14" s="8">
        <f>'HID-Bau Ann'!AN14</f>
        <v>4.4000000000000004</v>
      </c>
      <c r="AO14" s="8">
        <f>'HID-Bau Ann'!AO14</f>
        <v>2.8</v>
      </c>
      <c r="AP14" s="8">
        <f>'HID-Bau Ann'!AP14</f>
        <v>4.0999999999999996</v>
      </c>
      <c r="AQ14" s="8">
        <f>'HID-Bau Ann'!AQ14</f>
        <v>5</v>
      </c>
    </row>
    <row r="15" spans="1:43" x14ac:dyDescent="0.45">
      <c r="A15" t="s">
        <v>43</v>
      </c>
      <c r="B15">
        <v>2020</v>
      </c>
      <c r="Q15">
        <v>36759934</v>
      </c>
      <c r="R15" s="15">
        <f>'HID-Bau Ann'!R15</f>
        <v>212.66436820000001</v>
      </c>
      <c r="S15" s="15">
        <f>'HID-Bau Ann'!S15</f>
        <v>208.62239310000001</v>
      </c>
      <c r="T15" s="16">
        <f>'HID-Bau Ann'!T15</f>
        <v>31.293689567735093</v>
      </c>
      <c r="U15" s="13">
        <f>'HID-Bau Ann'!U15</f>
        <v>2122.9468569999999</v>
      </c>
      <c r="V15" s="17">
        <f>'HID-Bau Ann'!V15</f>
        <v>3.2925</v>
      </c>
      <c r="W15" s="14">
        <f>'HID-Bau Ann'!W15</f>
        <v>2789.8462559999998</v>
      </c>
      <c r="X15" s="11">
        <f>'HID-Bau Ann'!X15</f>
        <v>9568488</v>
      </c>
      <c r="Y15">
        <f>'HID-Bau Ann'!Y15</f>
        <v>36</v>
      </c>
      <c r="Z15" s="10">
        <f>'HID-Bau Ann'!Z15</f>
        <v>3.1424970000000001</v>
      </c>
      <c r="AA15" s="10">
        <f>'HID-Bau Ann'!AA15</f>
        <v>3.4671609999999999</v>
      </c>
      <c r="AB15" s="10">
        <f>'HID-Bau Ann'!AB15</f>
        <v>3.1381329999999998</v>
      </c>
      <c r="AC15" s="10">
        <f>'HID-Bau Ann'!AC15</f>
        <v>3.4568979999999998</v>
      </c>
      <c r="AD15" s="8">
        <f>'HID-Bau Ann'!AD15</f>
        <v>3123290000</v>
      </c>
      <c r="AE15" s="10">
        <f>'HID-Bau Ann'!AE15</f>
        <v>3.4107259999999999</v>
      </c>
      <c r="AF15" s="10">
        <f>'HID-Bau Ann'!AF15</f>
        <v>3.8138169999999998</v>
      </c>
      <c r="AG15" s="9">
        <f>'HID-Bau Ann'!AG15</f>
        <v>432000000000</v>
      </c>
      <c r="AH15" s="17">
        <f>'HID-Bau Ann'!AH15</f>
        <v>1.7329503690000001</v>
      </c>
      <c r="AI15" s="15">
        <f>'HID-Bau Ann'!AI15</f>
        <v>95.444999999999993</v>
      </c>
      <c r="AJ15" s="12">
        <f>'HID-Bau Ann'!AJ15</f>
        <v>187728</v>
      </c>
      <c r="AK15" s="9">
        <f>'HID-Bau Ann'!AK15</f>
        <v>702723.24199999997</v>
      </c>
      <c r="AL15" s="8">
        <f>'HID-Bau Ann'!AL15</f>
        <v>4092</v>
      </c>
      <c r="AM15" s="15">
        <f>'HID-Bau Ann'!AM15</f>
        <v>684.20867599999997</v>
      </c>
      <c r="AN15" s="8">
        <f>'HID-Bau Ann'!AN15</f>
        <v>4.4000000000000004</v>
      </c>
      <c r="AO15" s="8">
        <f>'HID-Bau Ann'!AO15</f>
        <v>2.8</v>
      </c>
      <c r="AP15" s="8">
        <f>'HID-Bau Ann'!AP15</f>
        <v>4.0999999999999996</v>
      </c>
      <c r="AQ15" s="8">
        <f>'HID-Bau Ann'!AQ15</f>
        <v>5</v>
      </c>
    </row>
    <row r="16" spans="1:43" x14ac:dyDescent="0.45">
      <c r="A16" t="s">
        <v>43</v>
      </c>
      <c r="B16">
        <v>2021</v>
      </c>
      <c r="Q16">
        <v>37349283</v>
      </c>
      <c r="R16" s="15">
        <f>'HID-Bau Ann'!R16</f>
        <v>230.65186320000001</v>
      </c>
      <c r="S16" s="15">
        <f>'HID-Bau Ann'!S16</f>
        <v>218.6479827</v>
      </c>
      <c r="T16" s="16">
        <f>'HID-Bau Ann'!T16</f>
        <v>31.977097047281475</v>
      </c>
      <c r="U16" s="13">
        <f>'HID-Bau Ann'!U16</f>
        <v>26774.950280000001</v>
      </c>
      <c r="V16" s="17">
        <f>'HID-Bau Ann'!V16</f>
        <v>3.06</v>
      </c>
      <c r="W16" s="14">
        <f>'HID-Bau Ann'!W16</f>
        <v>2790.8191569999999</v>
      </c>
      <c r="X16" s="11">
        <f>'HID-Bau Ann'!X16</f>
        <v>10436689</v>
      </c>
      <c r="Y16">
        <f>'HID-Bau Ann'!Y16</f>
        <v>35</v>
      </c>
      <c r="Z16" s="10">
        <f>'HID-Bau Ann'!Z16</f>
        <v>3.1424970000000001</v>
      </c>
      <c r="AA16" s="10">
        <f>'HID-Bau Ann'!AA16</f>
        <v>3.4671609999999999</v>
      </c>
      <c r="AB16" s="10">
        <f>'HID-Bau Ann'!AB16</f>
        <v>3.1381329999999998</v>
      </c>
      <c r="AC16" s="10">
        <f>'HID-Bau Ann'!AC16</f>
        <v>3.4568979999999998</v>
      </c>
      <c r="AD16" s="8">
        <f>'HID-Bau Ann'!AD16</f>
        <v>3044920000</v>
      </c>
      <c r="AE16" s="10">
        <f>'HID-Bau Ann'!AE16</f>
        <v>3.4107259999999999</v>
      </c>
      <c r="AF16" s="10">
        <f>'HID-Bau Ann'!AF16</f>
        <v>3.8138169999999998</v>
      </c>
      <c r="AG16" s="9">
        <f>'HID-Bau Ann'!AG16</f>
        <v>439000000000</v>
      </c>
      <c r="AH16" s="17">
        <f>'HID-Bau Ann'!AH16</f>
        <v>2.605042262</v>
      </c>
      <c r="AI16" s="15">
        <f>'HID-Bau Ann'!AI16</f>
        <v>102.83499999999999</v>
      </c>
      <c r="AJ16" s="12">
        <f>'HID-Bau Ann'!AJ16</f>
        <v>190263</v>
      </c>
      <c r="AK16" s="9">
        <f>'HID-Bau Ann'!AK16</f>
        <v>702989.17599999998</v>
      </c>
      <c r="AL16" s="8">
        <f>'HID-Bau Ann'!AL16</f>
        <v>4092</v>
      </c>
      <c r="AM16" s="15">
        <f>'HID-Bau Ann'!AM16</f>
        <v>604.02092200000004</v>
      </c>
      <c r="AN16" s="8">
        <f>'HID-Bau Ann'!AN16</f>
        <v>4.4000000000000004</v>
      </c>
      <c r="AO16" s="8">
        <f>'HID-Bau Ann'!AO16</f>
        <v>2.8</v>
      </c>
      <c r="AP16" s="8">
        <f>'HID-Bau Ann'!AP16</f>
        <v>4.0999999999999996</v>
      </c>
      <c r="AQ16" s="8">
        <f>'HID-Bau Ann'!AQ16</f>
        <v>5</v>
      </c>
    </row>
    <row r="17" spans="2:43" x14ac:dyDescent="0.45">
      <c r="B17">
        <v>2022</v>
      </c>
      <c r="Q17">
        <v>37974230.558399998</v>
      </c>
      <c r="R17" s="15">
        <f>'HID-Bau Ann'!R17</f>
        <v>235.24644831494399</v>
      </c>
      <c r="S17" s="15">
        <f>'HID-Bau Ann'!S17</f>
        <v>221.44667687855997</v>
      </c>
      <c r="T17" s="16">
        <f>'HID-Bau Ann'!T17</f>
        <v>35.061353507298804</v>
      </c>
      <c r="U17" s="13">
        <f>'HID-Bau Ann'!U17</f>
        <v>11780.755241666668</v>
      </c>
      <c r="V17" s="17">
        <f>'HID-Bau Ann'!V17</f>
        <v>3.1383333333333336</v>
      </c>
      <c r="W17" s="14">
        <f>'HID-Bau Ann'!W17</f>
        <v>2861.6976483453</v>
      </c>
      <c r="X17" s="11">
        <f>'HID-Bau Ann'!X17</f>
        <v>10701749.804497011</v>
      </c>
      <c r="Y17">
        <f>'HID-Bau Ann'!Y17</f>
        <v>35</v>
      </c>
      <c r="Z17" s="10">
        <f>'HID-Bau Ann'!Z17</f>
        <v>3.1424970000000001</v>
      </c>
      <c r="AA17" s="10">
        <f>'HID-Bau Ann'!AA17</f>
        <v>3.4671609999999999</v>
      </c>
      <c r="AB17" s="10">
        <f>'HID-Bau Ann'!AB17</f>
        <v>3.1381329999999998</v>
      </c>
      <c r="AC17" s="10">
        <f>'HID-Bau Ann'!AC17</f>
        <v>3.4568979999999998</v>
      </c>
      <c r="AD17" s="8">
        <f>'HID-Bau Ann'!AD17</f>
        <v>3130831234.8499999</v>
      </c>
      <c r="AE17" s="10">
        <f>'HID-Bau Ann'!AE17</f>
        <v>3.4107259999999999</v>
      </c>
      <c r="AF17" s="10">
        <f>'HID-Bau Ann'!AF17</f>
        <v>3.8138169999999998</v>
      </c>
      <c r="AG17" s="9">
        <f>'HID-Bau Ann'!AG17</f>
        <v>450149292000</v>
      </c>
      <c r="AH17" s="17">
        <f>'HID-Bau Ann'!AH17</f>
        <v>3.7424550806197181</v>
      </c>
      <c r="AI17" s="15">
        <f>'HID-Bau Ann'!AI17</f>
        <v>109.08428294999999</v>
      </c>
      <c r="AJ17" s="12">
        <f>'HID-Bau Ann'!AJ17</f>
        <v>195095.11331160818</v>
      </c>
      <c r="AK17" s="9">
        <f>'HID-Bau Ann'!AK17</f>
        <v>702989.17599999998</v>
      </c>
      <c r="AL17" s="8">
        <f>'HID-Bau Ann'!AL17</f>
        <v>4092</v>
      </c>
      <c r="AM17" s="15">
        <f>'HID-Bau Ann'!AM17</f>
        <v>619.36125373915081</v>
      </c>
      <c r="AN17" s="8">
        <f>'HID-Bau Ann'!AN17</f>
        <v>4.4000000000000004</v>
      </c>
      <c r="AO17" s="8">
        <f>'HID-Bau Ann'!AO17</f>
        <v>2.8</v>
      </c>
      <c r="AP17" s="8">
        <f>'HID-Bau Ann'!AP17</f>
        <v>4.0999999999999996</v>
      </c>
      <c r="AQ17" s="8">
        <f>'HID-Bau Ann'!AQ17</f>
        <v>5</v>
      </c>
    </row>
    <row r="18" spans="2:43" x14ac:dyDescent="0.45">
      <c r="B18">
        <v>2023</v>
      </c>
      <c r="Q18">
        <v>38582330.007299997</v>
      </c>
      <c r="R18" s="15">
        <f>'HID-Bau Ann'!R18</f>
        <v>240.25484519956916</v>
      </c>
      <c r="S18" s="15">
        <f>'HID-Bau Ann'!S18</f>
        <v>215.4277562010007</v>
      </c>
      <c r="T18" s="16">
        <f>'HID-Bau Ann'!T18</f>
        <v>34.370245200539642</v>
      </c>
      <c r="U18" s="13">
        <f>'HID-Bau Ann'!U18</f>
        <v>13559.550792888889</v>
      </c>
      <c r="V18" s="17">
        <f>'HID-Bau Ann'!V18</f>
        <v>4.2158333333333333</v>
      </c>
      <c r="W18" s="14">
        <f>'HID-Bau Ann'!W18</f>
        <v>2933.2400895539322</v>
      </c>
      <c r="X18" s="11">
        <f>'HID-Bau Ann'!X18</f>
        <v>10969293.549609436</v>
      </c>
      <c r="Y18">
        <f>'HID-Bau Ann'!Y18</f>
        <v>35</v>
      </c>
      <c r="Z18" s="10">
        <f>'HID-Bau Ann'!Z18</f>
        <v>3.1424970000000001</v>
      </c>
      <c r="AA18" s="10">
        <f>'HID-Bau Ann'!AA18</f>
        <v>3.4671609999999999</v>
      </c>
      <c r="AB18" s="10">
        <f>'HID-Bau Ann'!AB18</f>
        <v>3.1381329999999998</v>
      </c>
      <c r="AC18" s="10">
        <f>'HID-Bau Ann'!AC18</f>
        <v>3.4568979999999998</v>
      </c>
      <c r="AD18" s="8">
        <f>'HID-Bau Ann'!AD18</f>
        <v>3225594063.9400001</v>
      </c>
      <c r="AE18" s="10">
        <f>'HID-Bau Ann'!AE18</f>
        <v>3.4107259999999999</v>
      </c>
      <c r="AF18" s="10">
        <f>'HID-Bau Ann'!AF18</f>
        <v>3.8138169999999998</v>
      </c>
      <c r="AG18" s="9">
        <f>'HID-Bau Ann'!AG18</f>
        <v>461403024299.99994</v>
      </c>
      <c r="AH18" s="17">
        <f>'HID-Bau Ann'!AH18</f>
        <v>3.5712316455586852</v>
      </c>
      <c r="AI18" s="15">
        <f>'HID-Bau Ann'!AI18</f>
        <v>110.61146291129999</v>
      </c>
      <c r="AJ18" s="12">
        <f>'HID-Bau Ann'!AJ18</f>
        <v>199972.49114439837</v>
      </c>
      <c r="AK18" s="9">
        <f>'HID-Bau Ann'!AK18</f>
        <v>702989.17599999998</v>
      </c>
      <c r="AL18" s="8">
        <f>'HID-Bau Ann'!AL18</f>
        <v>4092</v>
      </c>
      <c r="AM18" s="15">
        <f>'HID-Bau Ann'!AM18</f>
        <v>634.84528508262952</v>
      </c>
      <c r="AN18" s="8">
        <f>'HID-Bau Ann'!AN18</f>
        <v>4.4000000000000004</v>
      </c>
      <c r="AO18" s="8">
        <f>'HID-Bau Ann'!AO18</f>
        <v>2.8</v>
      </c>
      <c r="AP18" s="8">
        <f>'HID-Bau Ann'!AP18</f>
        <v>4.0999999999999996</v>
      </c>
      <c r="AQ18" s="8">
        <f>'HID-Bau Ann'!AQ18</f>
        <v>5</v>
      </c>
    </row>
    <row r="19" spans="2:43" x14ac:dyDescent="0.45">
      <c r="B19">
        <v>2024</v>
      </c>
      <c r="Q19">
        <v>39173581.346699998</v>
      </c>
      <c r="R19" s="15">
        <f>'HID-Bau Ann'!R19</f>
        <v>251.78707776914848</v>
      </c>
      <c r="S19" s="15">
        <f>'HID-Bau Ann'!S19</f>
        <v>222.32575295455672</v>
      </c>
      <c r="T19" s="16">
        <f>'HID-Bau Ann'!T19</f>
        <v>33.975858171590133</v>
      </c>
      <c r="U19" s="13">
        <f>'HID-Bau Ann'!U19</f>
        <v>17371.752104851854</v>
      </c>
      <c r="V19" s="17">
        <f>'HID-Bau Ann'!V19</f>
        <v>3.4713888888888889</v>
      </c>
      <c r="W19" s="14">
        <f>'HID-Bau Ann'!W19</f>
        <v>3027.1037724196581</v>
      </c>
      <c r="X19" s="11">
        <f>'HID-Bau Ann'!X19</f>
        <v>11320310.943196937</v>
      </c>
      <c r="Y19">
        <f>'HID-Bau Ann'!Y19</f>
        <v>35</v>
      </c>
      <c r="Z19" s="10">
        <f>'HID-Bau Ann'!Z19</f>
        <v>3.1424970000000001</v>
      </c>
      <c r="AA19" s="10">
        <f>'HID-Bau Ann'!AA19</f>
        <v>3.4671609999999999</v>
      </c>
      <c r="AB19" s="10">
        <f>'HID-Bau Ann'!AB19</f>
        <v>3.1381329999999998</v>
      </c>
      <c r="AC19" s="10">
        <f>'HID-Bau Ann'!AC19</f>
        <v>3.4568979999999998</v>
      </c>
      <c r="AD19" s="8">
        <f>'HID-Bau Ann'!AD19</f>
        <v>3325696326.0799999</v>
      </c>
      <c r="AE19" s="10">
        <f>'HID-Bau Ann'!AE19</f>
        <v>3.4107259999999999</v>
      </c>
      <c r="AF19" s="10">
        <f>'HID-Bau Ann'!AF19</f>
        <v>3.8138169999999998</v>
      </c>
      <c r="AG19" s="9">
        <f>'HID-Bau Ann'!AG19</f>
        <v>476167921077.59998</v>
      </c>
      <c r="AH19" s="17">
        <f>'HID-Bau Ann'!AH19</f>
        <v>3.4078419624285492</v>
      </c>
      <c r="AI19" s="15">
        <f>'HID-Bau Ann'!AI19</f>
        <v>112.49185778079209</v>
      </c>
      <c r="AJ19" s="12">
        <f>'HID-Bau Ann'!AJ19</f>
        <v>206371.61086101911</v>
      </c>
      <c r="AK19" s="9">
        <f>'HID-Bau Ann'!AK19</f>
        <v>702989.17599999998</v>
      </c>
      <c r="AL19" s="8">
        <f>'HID-Bau Ann'!AL19</f>
        <v>4092</v>
      </c>
      <c r="AM19" s="15">
        <f>'HID-Bau Ann'!AM19</f>
        <v>655.16033420527367</v>
      </c>
      <c r="AN19" s="8">
        <f>'HID-Bau Ann'!AN19</f>
        <v>4.4000000000000004</v>
      </c>
      <c r="AO19" s="8">
        <f>'HID-Bau Ann'!AO19</f>
        <v>2.8</v>
      </c>
      <c r="AP19" s="8">
        <f>'HID-Bau Ann'!AP19</f>
        <v>4.0999999999999996</v>
      </c>
      <c r="AQ19" s="8">
        <f>'HID-Bau Ann'!AQ19</f>
        <v>5</v>
      </c>
    </row>
    <row r="20" spans="2:43" x14ac:dyDescent="0.45">
      <c r="B20">
        <v>2025</v>
      </c>
      <c r="Q20">
        <v>39747984.576499999</v>
      </c>
      <c r="R20" s="15">
        <f>'HID-Bau Ann'!R20</f>
        <v>263.62107042429847</v>
      </c>
      <c r="S20" s="15">
        <f>'HID-Bau Ann'!S20</f>
        <v>230.41618710457303</v>
      </c>
      <c r="T20" s="16">
        <f>'HID-Bau Ann'!T20</f>
        <v>33.681816143110964</v>
      </c>
      <c r="U20" s="13">
        <f>'HID-Bau Ann'!U20</f>
        <v>14237.352713135804</v>
      </c>
      <c r="V20" s="17">
        <f>'HID-Bau Ann'!V20</f>
        <v>3.6085185185185189</v>
      </c>
      <c r="W20" s="14">
        <f>'HID-Bau Ann'!W20</f>
        <v>3120.7926341760467</v>
      </c>
      <c r="X20" s="11">
        <f>'HID-Bau Ann'!X20</f>
        <v>11670674.566888884</v>
      </c>
      <c r="Y20">
        <f>'HID-Bau Ann'!Y20</f>
        <v>35</v>
      </c>
      <c r="Z20" s="10">
        <f>'HID-Bau Ann'!Z20</f>
        <v>3.1424970000000001</v>
      </c>
      <c r="AA20" s="10">
        <f>'HID-Bau Ann'!AA20</f>
        <v>3.4671609999999999</v>
      </c>
      <c r="AB20" s="10">
        <f>'HID-Bau Ann'!AB20</f>
        <v>3.1381329999999998</v>
      </c>
      <c r="AC20" s="10">
        <f>'HID-Bau Ann'!AC20</f>
        <v>3.4568979999999998</v>
      </c>
      <c r="AD20" s="8">
        <f>'HID-Bau Ann'!AD20</f>
        <v>3429019425.5799999</v>
      </c>
      <c r="AE20" s="10">
        <f>'HID-Bau Ann'!AE20</f>
        <v>3.4107259999999999</v>
      </c>
      <c r="AF20" s="10">
        <f>'HID-Bau Ann'!AF20</f>
        <v>3.8138169999999998</v>
      </c>
      <c r="AG20" s="9">
        <f>'HID-Bau Ann'!AG20</f>
        <v>490905318234.95172</v>
      </c>
      <c r="AH20" s="17">
        <f>'HID-Bau Ann'!AH20</f>
        <v>3.2434610698704227</v>
      </c>
      <c r="AI20" s="15">
        <f>'HID-Bau Ann'!AI20</f>
        <v>114.61345421853784</v>
      </c>
      <c r="AJ20" s="12">
        <f>'HID-Bau Ann'!AJ20</f>
        <v>212758.81221716767</v>
      </c>
      <c r="AK20" s="9">
        <f>'HID-Bau Ann'!AK20</f>
        <v>702989.17599999998</v>
      </c>
      <c r="AL20" s="8">
        <f>'HID-Bau Ann'!AL20</f>
        <v>4092</v>
      </c>
      <c r="AM20" s="15">
        <f>'HID-Bau Ann'!AM20</f>
        <v>675.43754654892689</v>
      </c>
      <c r="AN20" s="8">
        <f>'HID-Bau Ann'!AN20</f>
        <v>4.4000000000000004</v>
      </c>
      <c r="AO20" s="8">
        <f>'HID-Bau Ann'!AO20</f>
        <v>2.8</v>
      </c>
      <c r="AP20" s="8">
        <f>'HID-Bau Ann'!AP20</f>
        <v>4.0999999999999996</v>
      </c>
      <c r="AQ20" s="8">
        <f>'HID-Bau Ann'!AQ20</f>
        <v>5</v>
      </c>
    </row>
    <row r="21" spans="2:43" x14ac:dyDescent="0.45">
      <c r="B21">
        <v>2026</v>
      </c>
      <c r="Q21">
        <v>40305539.696800001</v>
      </c>
      <c r="R21" s="15">
        <f>'HID-Bau Ann'!R21</f>
        <v>275.48401859339185</v>
      </c>
      <c r="S21" s="15">
        <f>'HID-Bau Ann'!S21</f>
        <v>239.51762649520367</v>
      </c>
      <c r="T21" s="16">
        <f>'HID-Bau Ann'!T21</f>
        <v>33.555709861450694</v>
      </c>
      <c r="U21" s="13">
        <f>'HID-Bau Ann'!U21</f>
        <v>15056.21853695885</v>
      </c>
      <c r="V21" s="17">
        <f>'HID-Bau Ann'!V21</f>
        <v>3.7652469135802469</v>
      </c>
      <c r="W21" s="14">
        <f>'HID-Bau Ann'!W21</f>
        <v>3214.3227894223028</v>
      </c>
      <c r="X21" s="11">
        <f>'HID-Bau Ann'!X21</f>
        <v>12020444.683658544</v>
      </c>
      <c r="Y21">
        <f>'HID-Bau Ann'!Y21</f>
        <v>35</v>
      </c>
      <c r="Z21" s="10">
        <f>'HID-Bau Ann'!Z21</f>
        <v>3.1424970000000001</v>
      </c>
      <c r="AA21" s="10">
        <f>'HID-Bau Ann'!AA21</f>
        <v>3.4671609999999999</v>
      </c>
      <c r="AB21" s="10">
        <f>'HID-Bau Ann'!AB21</f>
        <v>3.1381329999999998</v>
      </c>
      <c r="AC21" s="10">
        <f>'HID-Bau Ann'!AC21</f>
        <v>3.4568979999999998</v>
      </c>
      <c r="AD21" s="8">
        <f>'HID-Bau Ann'!AD21</f>
        <v>3534285389.27</v>
      </c>
      <c r="AE21" s="10">
        <f>'HID-Bau Ann'!AE21</f>
        <v>3.4107259999999999</v>
      </c>
      <c r="AF21" s="10">
        <f>'HID-Bau Ann'!AF21</f>
        <v>3.8138169999999998</v>
      </c>
      <c r="AG21" s="9">
        <f>'HID-Bau Ann'!AG21</f>
        <v>505617750622.45325</v>
      </c>
      <c r="AH21" s="17">
        <f>'HID-Bau Ann'!AH21</f>
        <v>3.2655755771649937</v>
      </c>
      <c r="AI21" s="15">
        <f>'HID-Bau Ann'!AI21</f>
        <v>116.84841657579933</v>
      </c>
      <c r="AJ21" s="12">
        <f>'HID-Bau Ann'!AJ21</f>
        <v>219135.19381931619</v>
      </c>
      <c r="AK21" s="9">
        <f>'HID-Bau Ann'!AK21</f>
        <v>702989.17599999998</v>
      </c>
      <c r="AL21" s="8">
        <f>'HID-Bau Ann'!AL21</f>
        <v>4092</v>
      </c>
      <c r="AM21" s="15">
        <f>'HID-Bau Ann'!AM21</f>
        <v>695.68040981899821</v>
      </c>
      <c r="AN21" s="8">
        <f>'HID-Bau Ann'!AN21</f>
        <v>4.4000000000000004</v>
      </c>
      <c r="AO21" s="8">
        <f>'HID-Bau Ann'!AO21</f>
        <v>2.8</v>
      </c>
      <c r="AP21" s="8">
        <f>'HID-Bau Ann'!AP21</f>
        <v>4.0999999999999996</v>
      </c>
      <c r="AQ21" s="8">
        <f>'HID-Bau Ann'!AQ21</f>
        <v>5</v>
      </c>
    </row>
    <row r="22" spans="2:43" x14ac:dyDescent="0.45">
      <c r="B22">
        <v>2027</v>
      </c>
      <c r="Q22">
        <v>40846246.707500003</v>
      </c>
      <c r="R22" s="15">
        <f>'HID-Bau Ann'!R22</f>
        <v>286.50337933712751</v>
      </c>
      <c r="S22" s="15">
        <f>'HID-Bau Ann'!S22</f>
        <v>247.77140390422838</v>
      </c>
      <c r="T22" s="16">
        <f>'HID-Bau Ann'!T22</f>
        <v>33.511917851647375</v>
      </c>
      <c r="U22" s="13">
        <f>'HID-Bau Ann'!U22</f>
        <v>15555.107784982169</v>
      </c>
      <c r="V22" s="17">
        <f>'HID-Bau Ann'!V22</f>
        <v>3.6150514403292182</v>
      </c>
      <c r="W22" s="14">
        <f>'HID-Bau Ann'!W22</f>
        <v>3310.7524731049721</v>
      </c>
      <c r="X22" s="11">
        <f>'HID-Bau Ann'!X22</f>
        <v>12381058.024168301</v>
      </c>
      <c r="Y22">
        <f>'HID-Bau Ann'!Y22</f>
        <v>35</v>
      </c>
      <c r="Z22" s="10">
        <f>'HID-Bau Ann'!Z22</f>
        <v>3.1424970000000001</v>
      </c>
      <c r="AA22" s="10">
        <f>'HID-Bau Ann'!AA22</f>
        <v>3.4671609999999999</v>
      </c>
      <c r="AB22" s="10">
        <f>'HID-Bau Ann'!AB22</f>
        <v>3.1381329999999998</v>
      </c>
      <c r="AC22" s="10">
        <f>'HID-Bau Ann'!AC22</f>
        <v>3.4568979999999998</v>
      </c>
      <c r="AD22" s="8">
        <f>'HID-Bau Ann'!AD22</f>
        <v>3640723321.8699999</v>
      </c>
      <c r="AE22" s="10">
        <f>'HID-Bau Ann'!AE22</f>
        <v>3.4107259999999999</v>
      </c>
      <c r="AF22" s="10">
        <f>'HID-Bau Ann'!AF22</f>
        <v>3.8138169999999998</v>
      </c>
      <c r="AG22" s="9">
        <f>'HID-Bau Ann'!AG22</f>
        <v>520786283141.12683</v>
      </c>
      <c r="AH22" s="17">
        <f>'HID-Bau Ann'!AH22</f>
        <v>3.2878408651911188</v>
      </c>
      <c r="AI22" s="15">
        <f>'HID-Bau Ann'!AI22</f>
        <v>119.18538490731532</v>
      </c>
      <c r="AJ22" s="12">
        <f>'HID-Bau Ann'!AJ22</f>
        <v>225709.24963389567</v>
      </c>
      <c r="AK22" s="9">
        <f>'HID-Bau Ann'!AK22</f>
        <v>702989.17599999998</v>
      </c>
      <c r="AL22" s="8">
        <f>'HID-Bau Ann'!AL22</f>
        <v>4092</v>
      </c>
      <c r="AM22" s="15">
        <f>'HID-Bau Ann'!AM22</f>
        <v>716.55082211356819</v>
      </c>
      <c r="AN22" s="8">
        <f>'HID-Bau Ann'!AN22</f>
        <v>4.4000000000000004</v>
      </c>
      <c r="AO22" s="8">
        <f>'HID-Bau Ann'!AO22</f>
        <v>2.8</v>
      </c>
      <c r="AP22" s="8">
        <f>'HID-Bau Ann'!AP22</f>
        <v>4.0999999999999996</v>
      </c>
      <c r="AQ22" s="8">
        <f>'HID-Bau Ann'!AQ22</f>
        <v>5</v>
      </c>
    </row>
    <row r="23" spans="2:43" x14ac:dyDescent="0.45">
      <c r="B23">
        <v>2028</v>
      </c>
      <c r="Q23">
        <v>41370105.6087</v>
      </c>
      <c r="R23" s="15">
        <f>'HID-Bau Ann'!R23</f>
        <v>297.96351451061264</v>
      </c>
      <c r="S23" s="15">
        <f>'HID-Bau Ann'!S23</f>
        <v>257.12725211565203</v>
      </c>
      <c r="T23" s="16">
        <f>'HID-Bau Ann'!T23</f>
        <v>33.480318040197396</v>
      </c>
      <c r="U23" s="13">
        <f>'HID-Bau Ann'!U23</f>
        <v>14949.559678358941</v>
      </c>
      <c r="V23" s="17">
        <f>'HID-Bau Ann'!V23</f>
        <v>3.6629389574759945</v>
      </c>
      <c r="W23" s="14">
        <f>'HID-Bau Ann'!W23</f>
        <v>3410.0750472981213</v>
      </c>
      <c r="X23" s="11">
        <f>'HID-Bau Ann'!X23</f>
        <v>12752489.764893351</v>
      </c>
      <c r="Y23">
        <f>'HID-Bau Ann'!Y23</f>
        <v>35</v>
      </c>
      <c r="Z23" s="10">
        <f>'HID-Bau Ann'!Z23</f>
        <v>3.1424970000000001</v>
      </c>
      <c r="AA23" s="10">
        <f>'HID-Bau Ann'!AA23</f>
        <v>3.4671609999999999</v>
      </c>
      <c r="AB23" s="10">
        <f>'HID-Bau Ann'!AB23</f>
        <v>3.1381329999999998</v>
      </c>
      <c r="AC23" s="10">
        <f>'HID-Bau Ann'!AC23</f>
        <v>3.4568979999999998</v>
      </c>
      <c r="AD23" s="8">
        <f>'HID-Bau Ann'!AD23</f>
        <v>3747868206.1599998</v>
      </c>
      <c r="AE23" s="10">
        <f>'HID-Bau Ann'!AE23</f>
        <v>3.4107259999999999</v>
      </c>
      <c r="AF23" s="10">
        <f>'HID-Bau Ann'!AF23</f>
        <v>3.8138169999999998</v>
      </c>
      <c r="AG23" s="9">
        <f>'HID-Bau Ann'!AG23</f>
        <v>536409871635.36066</v>
      </c>
      <c r="AH23" s="17">
        <f>'HID-Bau Ann'!AH23</f>
        <v>3.3102579619992403</v>
      </c>
      <c r="AI23" s="15">
        <f>'HID-Bau Ann'!AI23</f>
        <v>121.56909260546163</v>
      </c>
      <c r="AJ23" s="12">
        <f>'HID-Bau Ann'!AJ23</f>
        <v>232480.52712291255</v>
      </c>
      <c r="AK23" s="9">
        <f>'HID-Bau Ann'!AK23</f>
        <v>702989.17599999998</v>
      </c>
      <c r="AL23" s="8">
        <f>'HID-Bau Ann'!AL23</f>
        <v>4092</v>
      </c>
      <c r="AM23" s="15">
        <f>'HID-Bau Ann'!AM23</f>
        <v>738.04734677697525</v>
      </c>
      <c r="AN23" s="8">
        <f>'HID-Bau Ann'!AN23</f>
        <v>4.4000000000000004</v>
      </c>
      <c r="AO23" s="8">
        <f>'HID-Bau Ann'!AO23</f>
        <v>2.8</v>
      </c>
      <c r="AP23" s="8">
        <f>'HID-Bau Ann'!AP23</f>
        <v>4.0999999999999996</v>
      </c>
      <c r="AQ23" s="8">
        <f>'HID-Bau Ann'!AQ23</f>
        <v>5</v>
      </c>
    </row>
    <row r="24" spans="2:43" x14ac:dyDescent="0.45">
      <c r="B24">
        <v>2029</v>
      </c>
      <c r="Q24">
        <v>41877116.400300004</v>
      </c>
      <c r="R24" s="15">
        <f>'HID-Bau Ann'!R24</f>
        <v>309.88205509103716</v>
      </c>
      <c r="S24" s="15">
        <f>'HID-Bau Ann'!S24</f>
        <v>266.83637715553903</v>
      </c>
      <c r="T24" s="16">
        <f>'HID-Bau Ann'!T24</f>
        <v>33.480318040197396</v>
      </c>
      <c r="U24" s="13">
        <f>'HID-Bau Ann'!U24</f>
        <v>15186.962000099986</v>
      </c>
      <c r="V24" s="17">
        <f>'HID-Bau Ann'!V24</f>
        <v>3.6810791037951529</v>
      </c>
      <c r="W24" s="14">
        <f>'HID-Bau Ann'!W24</f>
        <v>3512.3772987170651</v>
      </c>
      <c r="X24" s="11">
        <f>'HID-Bau Ann'!X24</f>
        <v>13135064.457840152</v>
      </c>
      <c r="Y24">
        <f>'HID-Bau Ann'!Y24</f>
        <v>35</v>
      </c>
      <c r="Z24" s="10">
        <f>'HID-Bau Ann'!Z24</f>
        <v>3.1424970000000001</v>
      </c>
      <c r="AA24" s="10">
        <f>'HID-Bau Ann'!AA24</f>
        <v>3.4671609999999999</v>
      </c>
      <c r="AB24" s="10">
        <f>'HID-Bau Ann'!AB24</f>
        <v>3.1381329999999998</v>
      </c>
      <c r="AC24" s="10">
        <f>'HID-Bau Ann'!AC24</f>
        <v>3.4568979999999998</v>
      </c>
      <c r="AD24" s="8">
        <f>'HID-Bau Ann'!AD24</f>
        <v>3855439535.8099999</v>
      </c>
      <c r="AE24" s="10">
        <f>'HID-Bau Ann'!AE24</f>
        <v>3.4107259999999999</v>
      </c>
      <c r="AF24" s="10">
        <f>'HID-Bau Ann'!AF24</f>
        <v>3.8138169999999998</v>
      </c>
      <c r="AG24" s="9">
        <f>'HID-Bau Ann'!AG24</f>
        <v>552502167784.42151</v>
      </c>
      <c r="AH24" s="17">
        <f>'HID-Bau Ann'!AH24</f>
        <v>3.3328279026492353</v>
      </c>
      <c r="AI24" s="15">
        <f>'HID-Bau Ann'!AI24</f>
        <v>124.00047445757087</v>
      </c>
      <c r="AJ24" s="12">
        <f>'HID-Bau Ann'!AJ24</f>
        <v>239454.94293659992</v>
      </c>
      <c r="AK24" s="9">
        <f>'HID-Bau Ann'!AK24</f>
        <v>702989.17599999998</v>
      </c>
      <c r="AL24" s="8">
        <f>'HID-Bau Ann'!AL24</f>
        <v>4092</v>
      </c>
      <c r="AM24" s="15">
        <f>'HID-Bau Ann'!AM24</f>
        <v>760.18876718028457</v>
      </c>
      <c r="AN24" s="8">
        <f>'HID-Bau Ann'!AN24</f>
        <v>4.4000000000000004</v>
      </c>
      <c r="AO24" s="8">
        <f>'HID-Bau Ann'!AO24</f>
        <v>2.8</v>
      </c>
      <c r="AP24" s="8">
        <f>'HID-Bau Ann'!AP24</f>
        <v>4.0999999999999996</v>
      </c>
      <c r="AQ24" s="8">
        <f>'HID-Bau Ann'!AQ24</f>
        <v>5</v>
      </c>
    </row>
    <row r="25" spans="2:43" x14ac:dyDescent="0.45">
      <c r="B25">
        <v>2030</v>
      </c>
      <c r="Q25">
        <v>42367279.082400002</v>
      </c>
      <c r="R25" s="15">
        <f>'HID-Bau Ann'!R25</f>
        <v>322.27733729467866</v>
      </c>
      <c r="S25" s="15">
        <f>'HID-Bau Ann'!S25</f>
        <v>276.91211875693216</v>
      </c>
      <c r="T25" s="16">
        <f>'HID-Bau Ann'!T25</f>
        <v>33.480318040197396</v>
      </c>
      <c r="U25" s="13">
        <f>'HID-Bau Ann'!U25</f>
        <v>15230.543154480365</v>
      </c>
      <c r="V25" s="17">
        <f>'HID-Bau Ann'!V25</f>
        <v>3.6530231672001219</v>
      </c>
      <c r="W25" s="14">
        <f>'HID-Bau Ann'!W25</f>
        <v>3617.7486176785769</v>
      </c>
      <c r="X25" s="11">
        <f>'HID-Bau Ann'!X25</f>
        <v>13529116.391575357</v>
      </c>
      <c r="Y25">
        <f>'HID-Bau Ann'!Y25</f>
        <v>35</v>
      </c>
      <c r="Z25" s="10">
        <f>'HID-Bau Ann'!Z25</f>
        <v>3.1424970000000001</v>
      </c>
      <c r="AA25" s="10">
        <f>'HID-Bau Ann'!AA25</f>
        <v>3.4671609999999999</v>
      </c>
      <c r="AB25" s="10">
        <f>'HID-Bau Ann'!AB25</f>
        <v>3.1381329999999998</v>
      </c>
      <c r="AC25" s="10">
        <f>'HID-Bau Ann'!AC25</f>
        <v>3.4568979999999998</v>
      </c>
      <c r="AD25" s="8">
        <f>'HID-Bau Ann'!AD25</f>
        <v>3963268104.5799999</v>
      </c>
      <c r="AE25" s="10">
        <f>'HID-Bau Ann'!AE25</f>
        <v>3.4107259999999999</v>
      </c>
      <c r="AF25" s="10">
        <f>'HID-Bau Ann'!AF25</f>
        <v>3.8138169999999998</v>
      </c>
      <c r="AG25" s="9">
        <f>'HID-Bau Ann'!AG25</f>
        <v>569077232817.95422</v>
      </c>
      <c r="AH25" s="17">
        <f>'HID-Bau Ann'!AH25</f>
        <v>3.3388569836901407</v>
      </c>
      <c r="AI25" s="15">
        <f>'HID-Bau Ann'!AI25</f>
        <v>126.48048394672229</v>
      </c>
      <c r="AJ25" s="12">
        <f>'HID-Bau Ann'!AJ25</f>
        <v>246638.59122469794</v>
      </c>
      <c r="AK25" s="9">
        <f>'HID-Bau Ann'!AK25</f>
        <v>702989.17599999998</v>
      </c>
      <c r="AL25" s="8">
        <f>'HID-Bau Ann'!AL25</f>
        <v>4092</v>
      </c>
      <c r="AM25" s="15">
        <f>'HID-Bau Ann'!AM25</f>
        <v>782.9944301956931</v>
      </c>
      <c r="AN25" s="8">
        <f>'HID-Bau Ann'!AN25</f>
        <v>4.4000000000000004</v>
      </c>
      <c r="AO25" s="8">
        <f>'HID-Bau Ann'!AO25</f>
        <v>2.8</v>
      </c>
      <c r="AP25" s="8">
        <f>'HID-Bau Ann'!AP25</f>
        <v>4.0999999999999996</v>
      </c>
      <c r="AQ25" s="8">
        <f>'HID-Bau Ann'!AQ25</f>
        <v>5</v>
      </c>
    </row>
    <row r="26" spans="2:43" x14ac:dyDescent="0.45">
      <c r="B26">
        <v>2031</v>
      </c>
      <c r="Q26">
        <v>42840593.655000001</v>
      </c>
      <c r="R26" s="15">
        <f>'HID-Bau Ann'!R26</f>
        <v>335.16843078646582</v>
      </c>
      <c r="S26" s="15">
        <f>'HID-Bau Ann'!S26</f>
        <v>287.36832036119392</v>
      </c>
      <c r="T26" s="16">
        <f>'HID-Bau Ann'!T26</f>
        <v>33.480318040197396</v>
      </c>
      <c r="U26" s="13">
        <f>'HID-Bau Ann'!U26</f>
        <v>15122.354944313098</v>
      </c>
      <c r="V26" s="17">
        <f>'HID-Bau Ann'!V26</f>
        <v>3.6656804094904234</v>
      </c>
      <c r="W26" s="14">
        <f>'HID-Bau Ann'!W26</f>
        <v>3726.2810762089343</v>
      </c>
      <c r="X26" s="11">
        <f>'HID-Bau Ann'!X26</f>
        <v>13934989.883322619</v>
      </c>
      <c r="Y26">
        <f>'HID-Bau Ann'!Y26</f>
        <v>35</v>
      </c>
      <c r="Z26" s="10">
        <f>'HID-Bau Ann'!Z26</f>
        <v>3.1424970000000001</v>
      </c>
      <c r="AA26" s="10">
        <f>'HID-Bau Ann'!AA26</f>
        <v>3.4671609999999999</v>
      </c>
      <c r="AB26" s="10">
        <f>'HID-Bau Ann'!AB26</f>
        <v>3.1381329999999998</v>
      </c>
      <c r="AC26" s="10">
        <f>'HID-Bau Ann'!AC26</f>
        <v>3.4568979999999998</v>
      </c>
      <c r="AD26" s="8">
        <f>'HID-Bau Ann'!AD26</f>
        <v>4071251844.4099998</v>
      </c>
      <c r="AE26" s="10">
        <f>'HID-Bau Ann'!AE26</f>
        <v>3.4107259999999999</v>
      </c>
      <c r="AF26" s="10">
        <f>'HID-Bau Ann'!AF26</f>
        <v>3.8138169999999998</v>
      </c>
      <c r="AG26" s="9">
        <f>'HID-Bau Ann'!AG26</f>
        <v>586149549802.49292</v>
      </c>
      <c r="AH26" s="17">
        <f>'HID-Bau Ann'!AH26</f>
        <v>3.3608714253408447</v>
      </c>
      <c r="AI26" s="15">
        <f>'HID-Bau Ann'!AI26</f>
        <v>129.01009362565674</v>
      </c>
      <c r="AJ26" s="12">
        <f>'HID-Bau Ann'!AJ26</f>
        <v>254037.74896143889</v>
      </c>
      <c r="AK26" s="9">
        <f>'HID-Bau Ann'!AK26</f>
        <v>702989.17599999998</v>
      </c>
      <c r="AL26" s="8">
        <f>'HID-Bau Ann'!AL26</f>
        <v>4092</v>
      </c>
      <c r="AM26" s="15">
        <f>'HID-Bau Ann'!AM26</f>
        <v>806.4842631015639</v>
      </c>
      <c r="AN26" s="8">
        <f>'HID-Bau Ann'!AN26</f>
        <v>4.4000000000000004</v>
      </c>
      <c r="AO26" s="8">
        <f>'HID-Bau Ann'!AO26</f>
        <v>2.8</v>
      </c>
      <c r="AP26" s="8">
        <f>'HID-Bau Ann'!AP26</f>
        <v>4.0999999999999996</v>
      </c>
      <c r="AQ26" s="8">
        <f>'HID-Bau Ann'!AQ26</f>
        <v>5</v>
      </c>
    </row>
    <row r="27" spans="2:43" x14ac:dyDescent="0.45">
      <c r="B27">
        <v>2032</v>
      </c>
      <c r="Q27">
        <v>43297060.118000001</v>
      </c>
      <c r="R27" s="15">
        <f>'HID-Bau Ann'!R27</f>
        <v>348.57516801792445</v>
      </c>
      <c r="S27" s="15">
        <f>'HID-Bau Ann'!S27</f>
        <v>298.21934813803261</v>
      </c>
      <c r="T27" s="16">
        <f>'HID-Bau Ann'!T27</f>
        <v>33.480318040197396</v>
      </c>
      <c r="U27" s="13">
        <f>'HID-Bau Ann'!U27</f>
        <v>15179.953366297816</v>
      </c>
      <c r="V27" s="17">
        <f>'HID-Bau Ann'!V27</f>
        <v>3.6665942268285661</v>
      </c>
      <c r="W27" s="14">
        <f>'HID-Bau Ann'!W27</f>
        <v>3838.0695084952026</v>
      </c>
      <c r="X27" s="11">
        <f>'HID-Bau Ann'!X27</f>
        <v>14353039.579822298</v>
      </c>
      <c r="Y27">
        <f>'HID-Bau Ann'!Y27</f>
        <v>35</v>
      </c>
      <c r="Z27" s="10">
        <f>'HID-Bau Ann'!Z27</f>
        <v>3.1424970000000001</v>
      </c>
      <c r="AA27" s="10">
        <f>'HID-Bau Ann'!AA27</f>
        <v>3.4671609999999999</v>
      </c>
      <c r="AB27" s="10">
        <f>'HID-Bau Ann'!AB27</f>
        <v>3.1381329999999998</v>
      </c>
      <c r="AC27" s="10">
        <f>'HID-Bau Ann'!AC27</f>
        <v>3.4568979999999998</v>
      </c>
      <c r="AD27" s="8">
        <f>'HID-Bau Ann'!AD27</f>
        <v>4179329186.0599999</v>
      </c>
      <c r="AE27" s="10">
        <f>'HID-Bau Ann'!AE27</f>
        <v>3.4107259999999999</v>
      </c>
      <c r="AF27" s="10">
        <f>'HID-Bau Ann'!AF27</f>
        <v>3.8138169999999998</v>
      </c>
      <c r="AG27" s="9">
        <f>'HID-Bau Ann'!AG27</f>
        <v>603734036296.56775</v>
      </c>
      <c r="AH27" s="17">
        <f>'HID-Bau Ann'!AH27</f>
        <v>3.383031017156279</v>
      </c>
      <c r="AI27" s="15">
        <f>'HID-Bau Ann'!AI27</f>
        <v>131.59029549816987</v>
      </c>
      <c r="AJ27" s="12">
        <f>'HID-Bau Ann'!AJ27</f>
        <v>261658.88143028205</v>
      </c>
      <c r="AK27" s="9">
        <f>'HID-Bau Ann'!AK27</f>
        <v>702989.17599999998</v>
      </c>
      <c r="AL27" s="8">
        <f>'HID-Bau Ann'!AL27</f>
        <v>4092</v>
      </c>
      <c r="AM27" s="15">
        <f>'HID-Bau Ann'!AM27</f>
        <v>830.67879099461084</v>
      </c>
      <c r="AN27" s="8">
        <f>'HID-Bau Ann'!AN27</f>
        <v>4.4000000000000004</v>
      </c>
      <c r="AO27" s="8">
        <f>'HID-Bau Ann'!AO27</f>
        <v>2.8</v>
      </c>
      <c r="AP27" s="8">
        <f>'HID-Bau Ann'!AP27</f>
        <v>4.0999999999999996</v>
      </c>
      <c r="AQ27" s="8">
        <f>'HID-Bau Ann'!AQ27</f>
        <v>5</v>
      </c>
    </row>
    <row r="28" spans="2:43" x14ac:dyDescent="0.45">
      <c r="B28">
        <v>2033</v>
      </c>
      <c r="Q28">
        <v>43736678.471500002</v>
      </c>
      <c r="R28" s="15">
        <f>'HID-Bau Ann'!R28</f>
        <v>362.51817473864145</v>
      </c>
      <c r="S28" s="15">
        <f>'HID-Bau Ann'!S28</f>
        <v>309.48011072372475</v>
      </c>
      <c r="T28" s="16">
        <f>'HID-Bau Ann'!T28</f>
        <v>33.480318040197396</v>
      </c>
      <c r="U28" s="13">
        <f>'HID-Bau Ann'!U28</f>
        <v>15177.617155030426</v>
      </c>
      <c r="V28" s="17">
        <f>'HID-Bau Ann'!V28</f>
        <v>3.6617659345063704</v>
      </c>
      <c r="W28" s="14">
        <f>'HID-Bau Ann'!W28</f>
        <v>3953.2115937500589</v>
      </c>
      <c r="X28" s="11">
        <f>'HID-Bau Ann'!X28</f>
        <v>14783630.767216967</v>
      </c>
      <c r="Y28">
        <f>'HID-Bau Ann'!Y28</f>
        <v>35</v>
      </c>
      <c r="Z28" s="10">
        <f>'HID-Bau Ann'!Z28</f>
        <v>3.1424970000000001</v>
      </c>
      <c r="AA28" s="10">
        <f>'HID-Bau Ann'!AA28</f>
        <v>3.4671609999999999</v>
      </c>
      <c r="AB28" s="10">
        <f>'HID-Bau Ann'!AB28</f>
        <v>3.1381329999999998</v>
      </c>
      <c r="AC28" s="10">
        <f>'HID-Bau Ann'!AC28</f>
        <v>3.4568979999999998</v>
      </c>
      <c r="AD28" s="8">
        <f>'HID-Bau Ann'!AD28</f>
        <v>4287462989.9400001</v>
      </c>
      <c r="AE28" s="10">
        <f>'HID-Bau Ann'!AE28</f>
        <v>3.4107259999999999</v>
      </c>
      <c r="AF28" s="10">
        <f>'HID-Bau Ann'!AF28</f>
        <v>3.8138169999999998</v>
      </c>
      <c r="AG28" s="9">
        <f>'HID-Bau Ann'!AG28</f>
        <v>621846057385.46484</v>
      </c>
      <c r="AH28" s="17">
        <f>'HID-Bau Ann'!AH28</f>
        <v>3.4053367161704959</v>
      </c>
      <c r="AI28" s="15">
        <f>'HID-Bau Ann'!AI28</f>
        <v>134.22210140813326</v>
      </c>
      <c r="AJ28" s="12">
        <f>'HID-Bau Ann'!AJ28</f>
        <v>269508.64787319052</v>
      </c>
      <c r="AK28" s="9">
        <f>'HID-Bau Ann'!AK28</f>
        <v>702989.17599999998</v>
      </c>
      <c r="AL28" s="8">
        <f>'HID-Bau Ann'!AL28</f>
        <v>4092</v>
      </c>
      <c r="AM28" s="15">
        <f>'HID-Bau Ann'!AM28</f>
        <v>855.59915472444914</v>
      </c>
      <c r="AN28" s="8">
        <f>'HID-Bau Ann'!AN28</f>
        <v>4.4000000000000004</v>
      </c>
      <c r="AO28" s="8">
        <f>'HID-Bau Ann'!AO28</f>
        <v>2.8</v>
      </c>
      <c r="AP28" s="8">
        <f>'HID-Bau Ann'!AP28</f>
        <v>4.0999999999999996</v>
      </c>
      <c r="AQ28" s="8">
        <f>'HID-Bau Ann'!AQ28</f>
        <v>5</v>
      </c>
    </row>
    <row r="29" spans="2:43" x14ac:dyDescent="0.45">
      <c r="AL29"/>
    </row>
    <row r="30" spans="2:43" x14ac:dyDescent="0.45">
      <c r="AL30"/>
    </row>
    <row r="31" spans="2:43" x14ac:dyDescent="0.45">
      <c r="AL31"/>
    </row>
    <row r="32" spans="2:43" x14ac:dyDescent="0.45">
      <c r="AL32"/>
    </row>
    <row r="33" spans="38:38" x14ac:dyDescent="0.45">
      <c r="AL33"/>
    </row>
    <row r="34" spans="38:38" x14ac:dyDescent="0.45">
      <c r="AL34"/>
    </row>
    <row r="35" spans="38:38" x14ac:dyDescent="0.45">
      <c r="AL35"/>
    </row>
    <row r="36" spans="38:38" x14ac:dyDescent="0.45">
      <c r="AL36"/>
    </row>
    <row r="37" spans="38:38" x14ac:dyDescent="0.45">
      <c r="AL37"/>
    </row>
    <row r="38" spans="38:38" x14ac:dyDescent="0.45">
      <c r="AL38"/>
    </row>
    <row r="39" spans="38:38" x14ac:dyDescent="0.45">
      <c r="AL39"/>
    </row>
    <row r="40" spans="38:38" x14ac:dyDescent="0.45">
      <c r="AL40"/>
    </row>
    <row r="41" spans="38:38" x14ac:dyDescent="0.45">
      <c r="AL41"/>
    </row>
    <row r="42" spans="38:38" x14ac:dyDescent="0.45">
      <c r="AL42"/>
    </row>
    <row r="43" spans="38:38" x14ac:dyDescent="0.45">
      <c r="AL43"/>
    </row>
    <row r="44" spans="38:38" x14ac:dyDescent="0.45">
      <c r="AL44"/>
    </row>
    <row r="45" spans="38:38" x14ac:dyDescent="0.45">
      <c r="AL45"/>
    </row>
    <row r="46" spans="38:38" x14ac:dyDescent="0.45">
      <c r="AL46"/>
    </row>
    <row r="47" spans="38:38" x14ac:dyDescent="0.45">
      <c r="AL47"/>
    </row>
    <row r="48" spans="38:38" x14ac:dyDescent="0.45">
      <c r="AL48"/>
    </row>
    <row r="49" spans="38:38" x14ac:dyDescent="0.45">
      <c r="AL49"/>
    </row>
    <row r="50" spans="38:38" x14ac:dyDescent="0.45">
      <c r="AL50"/>
    </row>
    <row r="51" spans="38:38" x14ac:dyDescent="0.45">
      <c r="AL51"/>
    </row>
    <row r="52" spans="38:38" x14ac:dyDescent="0.45">
      <c r="AL52"/>
    </row>
    <row r="53" spans="38:38" x14ac:dyDescent="0.45">
      <c r="AL53"/>
    </row>
    <row r="54" spans="38:38" x14ac:dyDescent="0.45">
      <c r="AL54"/>
    </row>
    <row r="55" spans="38:38" x14ac:dyDescent="0.45">
      <c r="AL55"/>
    </row>
    <row r="56" spans="38:38" x14ac:dyDescent="0.45">
      <c r="AL56"/>
    </row>
    <row r="57" spans="38:38" x14ac:dyDescent="0.45">
      <c r="AL57"/>
    </row>
    <row r="58" spans="38:38" x14ac:dyDescent="0.45">
      <c r="AL58"/>
    </row>
    <row r="59" spans="38:38" x14ac:dyDescent="0.45">
      <c r="AL59"/>
    </row>
    <row r="60" spans="38:38" x14ac:dyDescent="0.45">
      <c r="AL60"/>
    </row>
    <row r="61" spans="38:38" x14ac:dyDescent="0.45">
      <c r="AL61"/>
    </row>
    <row r="62" spans="38:38" x14ac:dyDescent="0.45">
      <c r="AL62"/>
    </row>
    <row r="63" spans="38:38" x14ac:dyDescent="0.45">
      <c r="AL63"/>
    </row>
    <row r="64" spans="38:38" x14ac:dyDescent="0.45">
      <c r="AL64"/>
    </row>
    <row r="65" spans="38:38" x14ac:dyDescent="0.45">
      <c r="AL65"/>
    </row>
    <row r="66" spans="38:38" x14ac:dyDescent="0.45">
      <c r="AL66"/>
    </row>
    <row r="67" spans="38:38" x14ac:dyDescent="0.45">
      <c r="AL67"/>
    </row>
    <row r="68" spans="38:38" x14ac:dyDescent="0.45">
      <c r="AL68"/>
    </row>
    <row r="69" spans="38:38" x14ac:dyDescent="0.45">
      <c r="AL69"/>
    </row>
    <row r="70" spans="38:38" x14ac:dyDescent="0.45">
      <c r="AL70"/>
    </row>
    <row r="71" spans="38:38" x14ac:dyDescent="0.45">
      <c r="AL71"/>
    </row>
    <row r="72" spans="38:38" x14ac:dyDescent="0.45">
      <c r="AL72"/>
    </row>
    <row r="73" spans="38:38" x14ac:dyDescent="0.45">
      <c r="AL73"/>
    </row>
    <row r="74" spans="38:38" x14ac:dyDescent="0.45">
      <c r="AL74"/>
    </row>
    <row r="75" spans="38:38" x14ac:dyDescent="0.45">
      <c r="AL75"/>
    </row>
    <row r="76" spans="38:38" x14ac:dyDescent="0.45">
      <c r="AL76"/>
    </row>
    <row r="77" spans="38:38" x14ac:dyDescent="0.45">
      <c r="AL77"/>
    </row>
    <row r="78" spans="38:38" x14ac:dyDescent="0.45">
      <c r="AL78"/>
    </row>
    <row r="79" spans="38:38" x14ac:dyDescent="0.45">
      <c r="AL79"/>
    </row>
    <row r="80" spans="38:38" x14ac:dyDescent="0.45">
      <c r="AL80"/>
    </row>
    <row r="81" spans="38:38" x14ac:dyDescent="0.45">
      <c r="AL81"/>
    </row>
    <row r="82" spans="38:38" x14ac:dyDescent="0.45">
      <c r="AL82"/>
    </row>
    <row r="83" spans="38:38" x14ac:dyDescent="0.45">
      <c r="AL83"/>
    </row>
    <row r="84" spans="38:38" x14ac:dyDescent="0.45">
      <c r="AL84"/>
    </row>
    <row r="85" spans="38:38" x14ac:dyDescent="0.45">
      <c r="AL85"/>
    </row>
    <row r="86" spans="38:38" x14ac:dyDescent="0.45">
      <c r="AL86"/>
    </row>
    <row r="87" spans="38:38" x14ac:dyDescent="0.45">
      <c r="AL87"/>
    </row>
    <row r="88" spans="38:38" x14ac:dyDescent="0.45">
      <c r="AL88"/>
    </row>
    <row r="89" spans="38:38" x14ac:dyDescent="0.45">
      <c r="AL89"/>
    </row>
    <row r="90" spans="38:38" x14ac:dyDescent="0.45">
      <c r="AL90"/>
    </row>
    <row r="91" spans="38:38" x14ac:dyDescent="0.45">
      <c r="AL91"/>
    </row>
    <row r="92" spans="38:38" x14ac:dyDescent="0.45">
      <c r="AL92"/>
    </row>
    <row r="93" spans="38:38" x14ac:dyDescent="0.45">
      <c r="AL93"/>
    </row>
    <row r="94" spans="38:38" x14ac:dyDescent="0.45">
      <c r="AL94"/>
    </row>
    <row r="95" spans="38:38" x14ac:dyDescent="0.45">
      <c r="AL95"/>
    </row>
    <row r="96" spans="38:38" x14ac:dyDescent="0.45">
      <c r="AL96"/>
    </row>
    <row r="97" spans="38:38" x14ac:dyDescent="0.45">
      <c r="AL97"/>
    </row>
    <row r="98" spans="38:38" x14ac:dyDescent="0.45">
      <c r="AL98"/>
    </row>
    <row r="99" spans="38:38" x14ac:dyDescent="0.45">
      <c r="AL99"/>
    </row>
    <row r="100" spans="38:38" x14ac:dyDescent="0.45">
      <c r="AL100"/>
    </row>
    <row r="101" spans="38:38" x14ac:dyDescent="0.45">
      <c r="AL101"/>
    </row>
    <row r="102" spans="38:38" x14ac:dyDescent="0.45">
      <c r="AL102"/>
    </row>
    <row r="103" spans="38:38" x14ac:dyDescent="0.45">
      <c r="AL103"/>
    </row>
    <row r="104" spans="38:38" x14ac:dyDescent="0.45">
      <c r="AL104"/>
    </row>
    <row r="105" spans="38:38" x14ac:dyDescent="0.45">
      <c r="AL105"/>
    </row>
    <row r="106" spans="38:38" x14ac:dyDescent="0.45">
      <c r="AL106"/>
    </row>
    <row r="107" spans="38:38" x14ac:dyDescent="0.45">
      <c r="AL107"/>
    </row>
    <row r="108" spans="38:38" x14ac:dyDescent="0.45">
      <c r="AL108"/>
    </row>
    <row r="109" spans="38:38" x14ac:dyDescent="0.45">
      <c r="AL109"/>
    </row>
    <row r="110" spans="38:38" x14ac:dyDescent="0.45">
      <c r="AL110"/>
    </row>
    <row r="111" spans="38:38" x14ac:dyDescent="0.45">
      <c r="AL111"/>
    </row>
    <row r="112" spans="38:38" x14ac:dyDescent="0.45">
      <c r="AL112"/>
    </row>
    <row r="113" spans="38:38" x14ac:dyDescent="0.45">
      <c r="AL113"/>
    </row>
    <row r="114" spans="38:38" x14ac:dyDescent="0.45">
      <c r="AL114"/>
    </row>
    <row r="115" spans="38:38" x14ac:dyDescent="0.45">
      <c r="AL115"/>
    </row>
    <row r="116" spans="38:38" x14ac:dyDescent="0.45">
      <c r="AL116"/>
    </row>
    <row r="117" spans="38:38" x14ac:dyDescent="0.45">
      <c r="AL117"/>
    </row>
    <row r="118" spans="38:38" x14ac:dyDescent="0.45">
      <c r="AL118"/>
    </row>
    <row r="119" spans="38:38" x14ac:dyDescent="0.45">
      <c r="AL119"/>
    </row>
    <row r="120" spans="38:38" x14ac:dyDescent="0.45">
      <c r="AL120"/>
    </row>
    <row r="121" spans="38:38" x14ac:dyDescent="0.45">
      <c r="AL121"/>
    </row>
    <row r="122" spans="38:38" x14ac:dyDescent="0.45">
      <c r="AL122"/>
    </row>
    <row r="123" spans="38:38" x14ac:dyDescent="0.45">
      <c r="AL123"/>
    </row>
    <row r="124" spans="38:38" x14ac:dyDescent="0.45">
      <c r="AL124"/>
    </row>
    <row r="125" spans="38:38" x14ac:dyDescent="0.45">
      <c r="AL125"/>
    </row>
    <row r="126" spans="38:38" x14ac:dyDescent="0.45">
      <c r="AL126"/>
    </row>
    <row r="127" spans="38:38" x14ac:dyDescent="0.45">
      <c r="AL127"/>
    </row>
    <row r="128" spans="38:38" x14ac:dyDescent="0.45">
      <c r="AL128"/>
    </row>
    <row r="129" spans="38:38" x14ac:dyDescent="0.45">
      <c r="AL129"/>
    </row>
    <row r="130" spans="38:38" x14ac:dyDescent="0.45">
      <c r="AL130"/>
    </row>
    <row r="131" spans="38:38" x14ac:dyDescent="0.45">
      <c r="AL131"/>
    </row>
    <row r="132" spans="38:38" x14ac:dyDescent="0.45">
      <c r="AL132"/>
    </row>
    <row r="133" spans="38:38" x14ac:dyDescent="0.45">
      <c r="AL133"/>
    </row>
    <row r="134" spans="38:38" x14ac:dyDescent="0.45">
      <c r="AL134"/>
    </row>
    <row r="135" spans="38:38" x14ac:dyDescent="0.45">
      <c r="AL135"/>
    </row>
    <row r="136" spans="38:38" x14ac:dyDescent="0.45">
      <c r="AL136"/>
    </row>
    <row r="137" spans="38:38" x14ac:dyDescent="0.45">
      <c r="AL137"/>
    </row>
    <row r="138" spans="38:38" x14ac:dyDescent="0.45">
      <c r="AL138"/>
    </row>
    <row r="139" spans="38:38" x14ac:dyDescent="0.45">
      <c r="AL139"/>
    </row>
    <row r="140" spans="38:38" x14ac:dyDescent="0.45">
      <c r="AL140"/>
    </row>
    <row r="141" spans="38:38" x14ac:dyDescent="0.45">
      <c r="AL141"/>
    </row>
    <row r="142" spans="38:38" x14ac:dyDescent="0.45">
      <c r="AL142"/>
    </row>
    <row r="143" spans="38:38" x14ac:dyDescent="0.45">
      <c r="AL143"/>
    </row>
    <row r="144" spans="38:38" x14ac:dyDescent="0.45">
      <c r="AL144"/>
    </row>
    <row r="145" spans="38:38" x14ac:dyDescent="0.45">
      <c r="AL145"/>
    </row>
    <row r="146" spans="38:38" x14ac:dyDescent="0.45">
      <c r="AL146"/>
    </row>
    <row r="147" spans="38:38" x14ac:dyDescent="0.45">
      <c r="AL147"/>
    </row>
    <row r="148" spans="38:38" x14ac:dyDescent="0.45">
      <c r="AL148"/>
    </row>
    <row r="149" spans="38:38" x14ac:dyDescent="0.45">
      <c r="AL149"/>
    </row>
    <row r="150" spans="38:38" x14ac:dyDescent="0.45">
      <c r="AL150"/>
    </row>
    <row r="151" spans="38:38" x14ac:dyDescent="0.45">
      <c r="AL151"/>
    </row>
    <row r="152" spans="38:38" x14ac:dyDescent="0.45">
      <c r="AL152"/>
    </row>
    <row r="153" spans="38:38" x14ac:dyDescent="0.45">
      <c r="AL153"/>
    </row>
    <row r="154" spans="38:38" x14ac:dyDescent="0.45">
      <c r="AL154"/>
    </row>
    <row r="155" spans="38:38" x14ac:dyDescent="0.45">
      <c r="AL155"/>
    </row>
    <row r="156" spans="38:38" x14ac:dyDescent="0.45">
      <c r="AL156"/>
    </row>
    <row r="157" spans="38:38" x14ac:dyDescent="0.45">
      <c r="AL157"/>
    </row>
    <row r="158" spans="38:38" x14ac:dyDescent="0.45">
      <c r="AL158"/>
    </row>
    <row r="159" spans="38:38" x14ac:dyDescent="0.45">
      <c r="AL159"/>
    </row>
    <row r="160" spans="38:38" x14ac:dyDescent="0.45">
      <c r="AL160"/>
    </row>
    <row r="161" spans="38:38" x14ac:dyDescent="0.45">
      <c r="AL161"/>
    </row>
    <row r="162" spans="38:38" x14ac:dyDescent="0.45">
      <c r="AL162"/>
    </row>
    <row r="163" spans="38:38" x14ac:dyDescent="0.45">
      <c r="AL163"/>
    </row>
    <row r="164" spans="38:38" x14ac:dyDescent="0.45">
      <c r="AL164"/>
    </row>
    <row r="165" spans="38:38" x14ac:dyDescent="0.45">
      <c r="AL165"/>
    </row>
    <row r="166" spans="38:38" x14ac:dyDescent="0.45">
      <c r="AL166"/>
    </row>
    <row r="167" spans="38:38" x14ac:dyDescent="0.45">
      <c r="AL167"/>
    </row>
    <row r="168" spans="38:38" x14ac:dyDescent="0.45">
      <c r="AL168"/>
    </row>
    <row r="169" spans="38:38" x14ac:dyDescent="0.45">
      <c r="AL169"/>
    </row>
    <row r="170" spans="38:38" x14ac:dyDescent="0.45">
      <c r="AL170"/>
    </row>
    <row r="171" spans="38:38" x14ac:dyDescent="0.45">
      <c r="AL171"/>
    </row>
    <row r="172" spans="38:38" x14ac:dyDescent="0.45">
      <c r="AL172"/>
    </row>
    <row r="173" spans="38:38" x14ac:dyDescent="0.45">
      <c r="AL173"/>
    </row>
    <row r="174" spans="38:38" x14ac:dyDescent="0.45">
      <c r="AL174"/>
    </row>
    <row r="175" spans="38:38" x14ac:dyDescent="0.45">
      <c r="AL175"/>
    </row>
    <row r="176" spans="38:38" x14ac:dyDescent="0.45">
      <c r="AL176"/>
    </row>
    <row r="177" spans="38:38" x14ac:dyDescent="0.45">
      <c r="AL177"/>
    </row>
    <row r="178" spans="38:38" x14ac:dyDescent="0.45">
      <c r="AL178"/>
    </row>
    <row r="179" spans="38:38" x14ac:dyDescent="0.45">
      <c r="AL179"/>
    </row>
    <row r="180" spans="38:38" x14ac:dyDescent="0.45">
      <c r="AL180"/>
    </row>
    <row r="181" spans="38:38" x14ac:dyDescent="0.45">
      <c r="AL181"/>
    </row>
    <row r="182" spans="38:38" x14ac:dyDescent="0.45">
      <c r="AL182"/>
    </row>
    <row r="183" spans="38:38" x14ac:dyDescent="0.45">
      <c r="AL183"/>
    </row>
    <row r="184" spans="38:38" x14ac:dyDescent="0.45">
      <c r="AL184"/>
    </row>
    <row r="185" spans="38:38" x14ac:dyDescent="0.45">
      <c r="AL185"/>
    </row>
    <row r="186" spans="38:38" x14ac:dyDescent="0.45">
      <c r="AL186"/>
    </row>
    <row r="187" spans="38:38" x14ac:dyDescent="0.45">
      <c r="AL187"/>
    </row>
    <row r="188" spans="38:38" x14ac:dyDescent="0.45">
      <c r="AL188"/>
    </row>
    <row r="189" spans="38:38" x14ac:dyDescent="0.45">
      <c r="AL189"/>
    </row>
    <row r="190" spans="38:38" x14ac:dyDescent="0.45">
      <c r="AL190"/>
    </row>
    <row r="191" spans="38:38" x14ac:dyDescent="0.45">
      <c r="AL191"/>
    </row>
    <row r="192" spans="38:38" x14ac:dyDescent="0.45">
      <c r="AL192"/>
    </row>
    <row r="193" spans="38:38" x14ac:dyDescent="0.45">
      <c r="AL193"/>
    </row>
    <row r="194" spans="38:38" x14ac:dyDescent="0.45">
      <c r="AL194"/>
    </row>
    <row r="195" spans="38:38" x14ac:dyDescent="0.45">
      <c r="AL195"/>
    </row>
    <row r="196" spans="38:38" x14ac:dyDescent="0.45">
      <c r="AL196"/>
    </row>
    <row r="197" spans="38:38" x14ac:dyDescent="0.45">
      <c r="AL197"/>
    </row>
    <row r="198" spans="38:38" x14ac:dyDescent="0.45">
      <c r="AL198"/>
    </row>
    <row r="199" spans="38:38" x14ac:dyDescent="0.45">
      <c r="AL199"/>
    </row>
    <row r="200" spans="38:38" x14ac:dyDescent="0.45">
      <c r="AL200"/>
    </row>
    <row r="201" spans="38:38" x14ac:dyDescent="0.45">
      <c r="AL201"/>
    </row>
    <row r="202" spans="38:38" x14ac:dyDescent="0.45">
      <c r="AL202"/>
    </row>
    <row r="203" spans="38:38" x14ac:dyDescent="0.45">
      <c r="AL203"/>
    </row>
    <row r="204" spans="38:38" x14ac:dyDescent="0.45">
      <c r="AL204"/>
    </row>
    <row r="205" spans="38:38" x14ac:dyDescent="0.45">
      <c r="AL205"/>
    </row>
    <row r="206" spans="38:38" x14ac:dyDescent="0.45">
      <c r="AL206"/>
    </row>
    <row r="207" spans="38:38" x14ac:dyDescent="0.45">
      <c r="AL207"/>
    </row>
    <row r="208" spans="38:38" x14ac:dyDescent="0.45">
      <c r="AL208"/>
    </row>
    <row r="209" spans="38:38" x14ac:dyDescent="0.45">
      <c r="AL209"/>
    </row>
    <row r="210" spans="38:38" x14ac:dyDescent="0.45">
      <c r="AL210"/>
    </row>
    <row r="211" spans="38:38" x14ac:dyDescent="0.45">
      <c r="AL211"/>
    </row>
    <row r="212" spans="38:38" x14ac:dyDescent="0.45">
      <c r="AL212"/>
    </row>
    <row r="213" spans="38:38" x14ac:dyDescent="0.45">
      <c r="AL213"/>
    </row>
    <row r="214" spans="38:38" x14ac:dyDescent="0.45">
      <c r="AL214"/>
    </row>
    <row r="215" spans="38:38" x14ac:dyDescent="0.45">
      <c r="AL215"/>
    </row>
    <row r="216" spans="38:38" x14ac:dyDescent="0.45">
      <c r="AL216"/>
    </row>
    <row r="217" spans="38:38" x14ac:dyDescent="0.45">
      <c r="AL217"/>
    </row>
    <row r="218" spans="38:38" x14ac:dyDescent="0.45">
      <c r="AL218"/>
    </row>
    <row r="219" spans="38:38" x14ac:dyDescent="0.45">
      <c r="AL219"/>
    </row>
    <row r="220" spans="38:38" x14ac:dyDescent="0.45">
      <c r="AL220"/>
    </row>
    <row r="221" spans="38:38" x14ac:dyDescent="0.45">
      <c r="AL221"/>
    </row>
    <row r="222" spans="38:38" x14ac:dyDescent="0.45">
      <c r="AL222"/>
    </row>
    <row r="223" spans="38:38" x14ac:dyDescent="0.45">
      <c r="AL223"/>
    </row>
    <row r="224" spans="38:38" x14ac:dyDescent="0.45">
      <c r="AL224"/>
    </row>
    <row r="225" spans="38:38" x14ac:dyDescent="0.45">
      <c r="AL225"/>
    </row>
    <row r="226" spans="38:38" x14ac:dyDescent="0.45">
      <c r="AL226"/>
    </row>
    <row r="227" spans="38:38" x14ac:dyDescent="0.45">
      <c r="AL227"/>
    </row>
    <row r="228" spans="38:38" x14ac:dyDescent="0.45">
      <c r="AL228"/>
    </row>
    <row r="229" spans="38:38" x14ac:dyDescent="0.45">
      <c r="AL229"/>
    </row>
    <row r="230" spans="38:38" x14ac:dyDescent="0.45">
      <c r="AL230"/>
    </row>
    <row r="231" spans="38:38" x14ac:dyDescent="0.45">
      <c r="AL231"/>
    </row>
    <row r="232" spans="38:38" x14ac:dyDescent="0.45">
      <c r="AL232"/>
    </row>
    <row r="233" spans="38:38" x14ac:dyDescent="0.45">
      <c r="AL233"/>
    </row>
    <row r="234" spans="38:38" x14ac:dyDescent="0.45">
      <c r="AL234"/>
    </row>
    <row r="235" spans="38:38" x14ac:dyDescent="0.45">
      <c r="AL235"/>
    </row>
    <row r="236" spans="38:38" x14ac:dyDescent="0.45">
      <c r="AL236"/>
    </row>
    <row r="237" spans="38:38" x14ac:dyDescent="0.45">
      <c r="AL237"/>
    </row>
    <row r="238" spans="38:38" x14ac:dyDescent="0.45">
      <c r="AL238"/>
    </row>
    <row r="239" spans="38:38" x14ac:dyDescent="0.45">
      <c r="AL239"/>
    </row>
    <row r="240" spans="38:38" x14ac:dyDescent="0.45">
      <c r="AL240"/>
    </row>
    <row r="241" spans="38:38" x14ac:dyDescent="0.45">
      <c r="AL241"/>
    </row>
    <row r="242" spans="38:38" x14ac:dyDescent="0.45">
      <c r="AL242"/>
    </row>
    <row r="243" spans="38:38" x14ac:dyDescent="0.45">
      <c r="AL243"/>
    </row>
    <row r="244" spans="38:38" x14ac:dyDescent="0.45">
      <c r="AL244"/>
    </row>
    <row r="245" spans="38:38" x14ac:dyDescent="0.45">
      <c r="AL245"/>
    </row>
    <row r="246" spans="38:38" x14ac:dyDescent="0.45">
      <c r="AL246"/>
    </row>
    <row r="247" spans="38:38" x14ac:dyDescent="0.45">
      <c r="AL247"/>
    </row>
    <row r="248" spans="38:38" x14ac:dyDescent="0.45">
      <c r="AL248"/>
    </row>
    <row r="249" spans="38:38" x14ac:dyDescent="0.45">
      <c r="AL249"/>
    </row>
    <row r="250" spans="38:38" x14ac:dyDescent="0.45">
      <c r="AL250"/>
    </row>
    <row r="251" spans="38:38" x14ac:dyDescent="0.45">
      <c r="AL251"/>
    </row>
    <row r="252" spans="38:38" x14ac:dyDescent="0.45">
      <c r="AL252"/>
    </row>
    <row r="253" spans="38:38" x14ac:dyDescent="0.45">
      <c r="AL253"/>
    </row>
    <row r="254" spans="38:38" x14ac:dyDescent="0.45">
      <c r="AL254"/>
    </row>
    <row r="255" spans="38:38" x14ac:dyDescent="0.45">
      <c r="AL255"/>
    </row>
    <row r="256" spans="38:38" x14ac:dyDescent="0.45">
      <c r="AL256"/>
    </row>
    <row r="257" spans="38:38" x14ac:dyDescent="0.45">
      <c r="AL257"/>
    </row>
    <row r="258" spans="38:38" x14ac:dyDescent="0.45">
      <c r="AL258"/>
    </row>
    <row r="259" spans="38:38" x14ac:dyDescent="0.45">
      <c r="AL259"/>
    </row>
    <row r="260" spans="38:38" x14ac:dyDescent="0.45">
      <c r="AL260"/>
    </row>
    <row r="261" spans="38:38" x14ac:dyDescent="0.45">
      <c r="AL261"/>
    </row>
    <row r="262" spans="38:38" x14ac:dyDescent="0.45">
      <c r="AL262"/>
    </row>
    <row r="263" spans="38:38" x14ac:dyDescent="0.45">
      <c r="AL263"/>
    </row>
    <row r="264" spans="38:38" x14ac:dyDescent="0.45">
      <c r="AL264"/>
    </row>
    <row r="265" spans="38:38" x14ac:dyDescent="0.45">
      <c r="AL265"/>
    </row>
    <row r="266" spans="38:38" x14ac:dyDescent="0.45">
      <c r="AL266"/>
    </row>
    <row r="267" spans="38:38" x14ac:dyDescent="0.45">
      <c r="AL267"/>
    </row>
    <row r="268" spans="38:38" x14ac:dyDescent="0.45">
      <c r="AL268"/>
    </row>
    <row r="269" spans="38:38" x14ac:dyDescent="0.45">
      <c r="AL269"/>
    </row>
    <row r="270" spans="38:38" x14ac:dyDescent="0.45">
      <c r="AL270"/>
    </row>
    <row r="271" spans="38:38" x14ac:dyDescent="0.45">
      <c r="AL271"/>
    </row>
    <row r="272" spans="38:38" x14ac:dyDescent="0.45">
      <c r="AL272"/>
    </row>
    <row r="273" spans="38:38" x14ac:dyDescent="0.45">
      <c r="AL273"/>
    </row>
    <row r="274" spans="38:38" x14ac:dyDescent="0.45">
      <c r="AL274"/>
    </row>
    <row r="275" spans="38:38" x14ac:dyDescent="0.45">
      <c r="AL275"/>
    </row>
    <row r="276" spans="38:38" x14ac:dyDescent="0.45">
      <c r="AL276"/>
    </row>
    <row r="277" spans="38:38" x14ac:dyDescent="0.45">
      <c r="AL277"/>
    </row>
    <row r="278" spans="38:38" x14ac:dyDescent="0.45">
      <c r="AL278"/>
    </row>
    <row r="279" spans="38:38" x14ac:dyDescent="0.45">
      <c r="AL279"/>
    </row>
    <row r="280" spans="38:38" x14ac:dyDescent="0.45">
      <c r="AL280"/>
    </row>
    <row r="281" spans="38:38" x14ac:dyDescent="0.45">
      <c r="AL281"/>
    </row>
    <row r="282" spans="38:38" x14ac:dyDescent="0.45">
      <c r="AL282"/>
    </row>
    <row r="283" spans="38:38" x14ac:dyDescent="0.45">
      <c r="AL283"/>
    </row>
    <row r="284" spans="38:38" x14ac:dyDescent="0.45">
      <c r="AL284"/>
    </row>
    <row r="285" spans="38:38" x14ac:dyDescent="0.45">
      <c r="AL285"/>
    </row>
    <row r="286" spans="38:38" x14ac:dyDescent="0.45">
      <c r="AL286"/>
    </row>
    <row r="287" spans="38:38" x14ac:dyDescent="0.45">
      <c r="AL287"/>
    </row>
    <row r="288" spans="38:38" x14ac:dyDescent="0.45">
      <c r="AL288"/>
    </row>
    <row r="289" spans="38:38" x14ac:dyDescent="0.45">
      <c r="AL289"/>
    </row>
    <row r="290" spans="38:38" x14ac:dyDescent="0.45">
      <c r="AL290"/>
    </row>
    <row r="291" spans="38:38" x14ac:dyDescent="0.45">
      <c r="AL291"/>
    </row>
    <row r="292" spans="38:38" x14ac:dyDescent="0.45">
      <c r="AL292"/>
    </row>
    <row r="293" spans="38:38" x14ac:dyDescent="0.45">
      <c r="AL293"/>
    </row>
    <row r="294" spans="38:38" x14ac:dyDescent="0.45">
      <c r="AL294"/>
    </row>
    <row r="295" spans="38:38" x14ac:dyDescent="0.45">
      <c r="AL295"/>
    </row>
    <row r="296" spans="38:38" x14ac:dyDescent="0.45">
      <c r="AL296"/>
    </row>
    <row r="297" spans="38:38" x14ac:dyDescent="0.45">
      <c r="AL297"/>
    </row>
    <row r="298" spans="38:38" x14ac:dyDescent="0.45">
      <c r="AL298"/>
    </row>
    <row r="299" spans="38:38" x14ac:dyDescent="0.45">
      <c r="AL299"/>
    </row>
    <row r="300" spans="38:38" x14ac:dyDescent="0.45">
      <c r="AL300"/>
    </row>
    <row r="301" spans="38:38" x14ac:dyDescent="0.45">
      <c r="AL301"/>
    </row>
    <row r="302" spans="38:38" x14ac:dyDescent="0.45">
      <c r="AL302"/>
    </row>
    <row r="303" spans="38:38" x14ac:dyDescent="0.45">
      <c r="AL303"/>
    </row>
    <row r="304" spans="38:38" x14ac:dyDescent="0.45">
      <c r="AL304"/>
    </row>
    <row r="305" spans="38:38" x14ac:dyDescent="0.45">
      <c r="AL305"/>
    </row>
    <row r="306" spans="38:38" x14ac:dyDescent="0.45">
      <c r="AL306"/>
    </row>
    <row r="307" spans="38:38" x14ac:dyDescent="0.45">
      <c r="AL307"/>
    </row>
    <row r="308" spans="38:38" x14ac:dyDescent="0.45">
      <c r="AL308"/>
    </row>
    <row r="309" spans="38:38" x14ac:dyDescent="0.45">
      <c r="AL309"/>
    </row>
    <row r="310" spans="38:38" x14ac:dyDescent="0.45">
      <c r="AL310"/>
    </row>
    <row r="311" spans="38:38" x14ac:dyDescent="0.45">
      <c r="AL311"/>
    </row>
    <row r="312" spans="38:38" x14ac:dyDescent="0.45">
      <c r="AL312"/>
    </row>
    <row r="313" spans="38:38" x14ac:dyDescent="0.45">
      <c r="AL313"/>
    </row>
    <row r="314" spans="38:38" x14ac:dyDescent="0.45">
      <c r="AL314"/>
    </row>
    <row r="315" spans="38:38" x14ac:dyDescent="0.45">
      <c r="AL315"/>
    </row>
    <row r="316" spans="38:38" x14ac:dyDescent="0.45">
      <c r="AL316"/>
    </row>
    <row r="317" spans="38:38" x14ac:dyDescent="0.45">
      <c r="AL317"/>
    </row>
    <row r="318" spans="38:38" x14ac:dyDescent="0.45">
      <c r="AL318"/>
    </row>
    <row r="319" spans="38:38" x14ac:dyDescent="0.45">
      <c r="AL319"/>
    </row>
    <row r="320" spans="38:38" x14ac:dyDescent="0.45">
      <c r="AL320"/>
    </row>
    <row r="321" spans="38:38" x14ac:dyDescent="0.45">
      <c r="AL321"/>
    </row>
    <row r="322" spans="38:38" x14ac:dyDescent="0.45">
      <c r="AL322"/>
    </row>
    <row r="323" spans="38:38" x14ac:dyDescent="0.45">
      <c r="AL323"/>
    </row>
    <row r="324" spans="38:38" x14ac:dyDescent="0.45">
      <c r="AL324"/>
    </row>
    <row r="325" spans="38:38" x14ac:dyDescent="0.45">
      <c r="AL325"/>
    </row>
    <row r="326" spans="38:38" x14ac:dyDescent="0.45">
      <c r="AL326"/>
    </row>
    <row r="327" spans="38:38" x14ac:dyDescent="0.45">
      <c r="AL327"/>
    </row>
    <row r="328" spans="38:38" x14ac:dyDescent="0.45">
      <c r="AL328"/>
    </row>
    <row r="329" spans="38:38" x14ac:dyDescent="0.45">
      <c r="AL329"/>
    </row>
    <row r="330" spans="38:38" x14ac:dyDescent="0.45">
      <c r="AL330"/>
    </row>
    <row r="331" spans="38:38" x14ac:dyDescent="0.45">
      <c r="AL331"/>
    </row>
    <row r="332" spans="38:38" x14ac:dyDescent="0.45">
      <c r="AL332"/>
    </row>
    <row r="333" spans="38:38" x14ac:dyDescent="0.45">
      <c r="AL333"/>
    </row>
    <row r="334" spans="38:38" x14ac:dyDescent="0.45">
      <c r="AL334"/>
    </row>
    <row r="335" spans="38:38" x14ac:dyDescent="0.45">
      <c r="AL335"/>
    </row>
    <row r="336" spans="38:38" x14ac:dyDescent="0.45">
      <c r="AL336"/>
    </row>
    <row r="337" spans="38:38" x14ac:dyDescent="0.45">
      <c r="AL337"/>
    </row>
    <row r="338" spans="38:38" x14ac:dyDescent="0.45">
      <c r="AL338"/>
    </row>
    <row r="339" spans="38:38" x14ac:dyDescent="0.45">
      <c r="AL339"/>
    </row>
    <row r="340" spans="38:38" x14ac:dyDescent="0.45">
      <c r="AL340"/>
    </row>
    <row r="341" spans="38:38" x14ac:dyDescent="0.45">
      <c r="AL341"/>
    </row>
    <row r="342" spans="38:38" x14ac:dyDescent="0.45">
      <c r="AL342"/>
    </row>
    <row r="343" spans="38:38" x14ac:dyDescent="0.45">
      <c r="AL343"/>
    </row>
    <row r="344" spans="38:38" x14ac:dyDescent="0.45">
      <c r="AL344"/>
    </row>
    <row r="345" spans="38:38" x14ac:dyDescent="0.45">
      <c r="AL345"/>
    </row>
    <row r="346" spans="38:38" x14ac:dyDescent="0.45">
      <c r="AL346"/>
    </row>
    <row r="347" spans="38:38" x14ac:dyDescent="0.45">
      <c r="AL347"/>
    </row>
    <row r="348" spans="38:38" x14ac:dyDescent="0.45">
      <c r="AL348"/>
    </row>
    <row r="349" spans="38:38" x14ac:dyDescent="0.45">
      <c r="AL349"/>
    </row>
    <row r="350" spans="38:38" x14ac:dyDescent="0.45">
      <c r="AL350"/>
    </row>
    <row r="351" spans="38:38" x14ac:dyDescent="0.45">
      <c r="AL351"/>
    </row>
    <row r="352" spans="38:38" x14ac:dyDescent="0.45">
      <c r="AL352"/>
    </row>
    <row r="353" spans="38:38" x14ac:dyDescent="0.45">
      <c r="AL353"/>
    </row>
    <row r="354" spans="38:38" x14ac:dyDescent="0.45">
      <c r="AL354"/>
    </row>
    <row r="355" spans="38:38" x14ac:dyDescent="0.45">
      <c r="AL355"/>
    </row>
    <row r="356" spans="38:38" x14ac:dyDescent="0.45">
      <c r="AL356"/>
    </row>
    <row r="357" spans="38:38" x14ac:dyDescent="0.45">
      <c r="AL357"/>
    </row>
    <row r="358" spans="38:38" x14ac:dyDescent="0.45">
      <c r="AL358"/>
    </row>
    <row r="359" spans="38:38" x14ac:dyDescent="0.45">
      <c r="AL359"/>
    </row>
    <row r="360" spans="38:38" x14ac:dyDescent="0.45">
      <c r="AL360"/>
    </row>
    <row r="361" spans="38:38" x14ac:dyDescent="0.45">
      <c r="AL361"/>
    </row>
    <row r="362" spans="38:38" x14ac:dyDescent="0.45">
      <c r="AL362"/>
    </row>
    <row r="363" spans="38:38" x14ac:dyDescent="0.45">
      <c r="AL363"/>
    </row>
    <row r="364" spans="38:38" x14ac:dyDescent="0.45">
      <c r="AL364"/>
    </row>
    <row r="365" spans="38:38" x14ac:dyDescent="0.45">
      <c r="AL365"/>
    </row>
    <row r="366" spans="38:38" x14ac:dyDescent="0.45">
      <c r="AL366"/>
    </row>
    <row r="367" spans="38:38" x14ac:dyDescent="0.45">
      <c r="AL367"/>
    </row>
    <row r="368" spans="38:38" x14ac:dyDescent="0.45">
      <c r="AL368"/>
    </row>
    <row r="369" spans="38:38" x14ac:dyDescent="0.45">
      <c r="AL369"/>
    </row>
    <row r="370" spans="38:38" x14ac:dyDescent="0.45">
      <c r="AL370"/>
    </row>
    <row r="371" spans="38:38" x14ac:dyDescent="0.45">
      <c r="AL371"/>
    </row>
    <row r="372" spans="38:38" x14ac:dyDescent="0.45">
      <c r="AL372"/>
    </row>
    <row r="373" spans="38:38" x14ac:dyDescent="0.45">
      <c r="AL373"/>
    </row>
    <row r="374" spans="38:38" x14ac:dyDescent="0.45">
      <c r="AL374"/>
    </row>
    <row r="375" spans="38:38" x14ac:dyDescent="0.45">
      <c r="AL375"/>
    </row>
    <row r="376" spans="38:38" x14ac:dyDescent="0.45">
      <c r="AL376"/>
    </row>
    <row r="377" spans="38:38" x14ac:dyDescent="0.45">
      <c r="AL377"/>
    </row>
    <row r="378" spans="38:38" x14ac:dyDescent="0.45">
      <c r="AL378"/>
    </row>
    <row r="379" spans="38:38" x14ac:dyDescent="0.45">
      <c r="AL379"/>
    </row>
    <row r="380" spans="38:38" x14ac:dyDescent="0.45">
      <c r="AL380"/>
    </row>
    <row r="381" spans="38:38" x14ac:dyDescent="0.45">
      <c r="AL381"/>
    </row>
    <row r="382" spans="38:38" x14ac:dyDescent="0.45">
      <c r="AL382"/>
    </row>
    <row r="383" spans="38:38" x14ac:dyDescent="0.45">
      <c r="AL383"/>
    </row>
    <row r="384" spans="38:38" x14ac:dyDescent="0.45">
      <c r="AL384"/>
    </row>
    <row r="385" spans="38:38" x14ac:dyDescent="0.45">
      <c r="AL385"/>
    </row>
    <row r="386" spans="38:38" x14ac:dyDescent="0.45">
      <c r="AL386"/>
    </row>
    <row r="387" spans="38:38" x14ac:dyDescent="0.45">
      <c r="AL387"/>
    </row>
    <row r="388" spans="38:38" x14ac:dyDescent="0.45">
      <c r="AL388"/>
    </row>
    <row r="389" spans="38:38" x14ac:dyDescent="0.45">
      <c r="AL389"/>
    </row>
    <row r="390" spans="38:38" x14ac:dyDescent="0.45">
      <c r="AL390"/>
    </row>
    <row r="391" spans="38:38" x14ac:dyDescent="0.45">
      <c r="AL391"/>
    </row>
    <row r="392" spans="38:38" x14ac:dyDescent="0.45">
      <c r="AL392"/>
    </row>
    <row r="393" spans="38:38" x14ac:dyDescent="0.45">
      <c r="AL393"/>
    </row>
    <row r="394" spans="38:38" x14ac:dyDescent="0.45">
      <c r="AL394"/>
    </row>
    <row r="395" spans="38:38" x14ac:dyDescent="0.45">
      <c r="AL395"/>
    </row>
    <row r="396" spans="38:38" x14ac:dyDescent="0.45">
      <c r="AL396"/>
    </row>
    <row r="397" spans="38:38" x14ac:dyDescent="0.45">
      <c r="AL397"/>
    </row>
    <row r="398" spans="38:38" x14ac:dyDescent="0.45">
      <c r="AL398"/>
    </row>
    <row r="399" spans="38:38" x14ac:dyDescent="0.45">
      <c r="AL399"/>
    </row>
    <row r="400" spans="38:38" x14ac:dyDescent="0.45">
      <c r="AL400"/>
    </row>
    <row r="401" spans="38:38" x14ac:dyDescent="0.45">
      <c r="AL401"/>
    </row>
    <row r="402" spans="38:38" x14ac:dyDescent="0.45">
      <c r="AL402"/>
    </row>
    <row r="403" spans="38:38" x14ac:dyDescent="0.45">
      <c r="AL403"/>
    </row>
    <row r="404" spans="38:38" x14ac:dyDescent="0.45">
      <c r="AL404"/>
    </row>
    <row r="405" spans="38:38" x14ac:dyDescent="0.45">
      <c r="AL405"/>
    </row>
    <row r="406" spans="38:38" x14ac:dyDescent="0.45">
      <c r="AL406"/>
    </row>
    <row r="407" spans="38:38" x14ac:dyDescent="0.45">
      <c r="AL407"/>
    </row>
    <row r="408" spans="38:38" x14ac:dyDescent="0.45">
      <c r="AL408"/>
    </row>
    <row r="409" spans="38:38" x14ac:dyDescent="0.45">
      <c r="AL409"/>
    </row>
    <row r="410" spans="38:38" x14ac:dyDescent="0.45">
      <c r="AL410"/>
    </row>
    <row r="411" spans="38:38" x14ac:dyDescent="0.45">
      <c r="AL411"/>
    </row>
    <row r="412" spans="38:38" x14ac:dyDescent="0.45">
      <c r="AL412"/>
    </row>
    <row r="413" spans="38:38" x14ac:dyDescent="0.45">
      <c r="AL413"/>
    </row>
    <row r="414" spans="38:38" x14ac:dyDescent="0.45">
      <c r="AL414"/>
    </row>
    <row r="415" spans="38:38" x14ac:dyDescent="0.45">
      <c r="AL415"/>
    </row>
    <row r="416" spans="38:38" x14ac:dyDescent="0.45">
      <c r="AL416"/>
    </row>
    <row r="417" spans="38:38" x14ac:dyDescent="0.45">
      <c r="AL417"/>
    </row>
    <row r="418" spans="38:38" x14ac:dyDescent="0.45">
      <c r="AL418"/>
    </row>
    <row r="419" spans="38:38" x14ac:dyDescent="0.45">
      <c r="AL419"/>
    </row>
    <row r="420" spans="38:38" x14ac:dyDescent="0.45">
      <c r="AL420"/>
    </row>
    <row r="421" spans="38:38" x14ac:dyDescent="0.45">
      <c r="AL421"/>
    </row>
    <row r="422" spans="38:38" x14ac:dyDescent="0.45">
      <c r="AL422"/>
    </row>
    <row r="423" spans="38:38" x14ac:dyDescent="0.45">
      <c r="AL423"/>
    </row>
    <row r="424" spans="38:38" x14ac:dyDescent="0.45">
      <c r="AL424"/>
    </row>
    <row r="425" spans="38:38" x14ac:dyDescent="0.45">
      <c r="AL425"/>
    </row>
    <row r="426" spans="38:38" x14ac:dyDescent="0.45">
      <c r="AL426"/>
    </row>
    <row r="427" spans="38:38" x14ac:dyDescent="0.45">
      <c r="AL427"/>
    </row>
    <row r="428" spans="38:38" x14ac:dyDescent="0.45">
      <c r="AL428"/>
    </row>
    <row r="429" spans="38:38" x14ac:dyDescent="0.45">
      <c r="AL429"/>
    </row>
    <row r="430" spans="38:38" x14ac:dyDescent="0.45">
      <c r="AL430"/>
    </row>
    <row r="431" spans="38:38" x14ac:dyDescent="0.45">
      <c r="AL431"/>
    </row>
    <row r="432" spans="38:38" x14ac:dyDescent="0.45">
      <c r="AL432"/>
    </row>
    <row r="433" spans="38:38" x14ac:dyDescent="0.45">
      <c r="AL433"/>
    </row>
    <row r="434" spans="38:38" x14ac:dyDescent="0.45">
      <c r="AL434"/>
    </row>
    <row r="435" spans="38:38" x14ac:dyDescent="0.45">
      <c r="AL435"/>
    </row>
    <row r="436" spans="38:38" x14ac:dyDescent="0.45">
      <c r="AL436"/>
    </row>
    <row r="437" spans="38:38" x14ac:dyDescent="0.45">
      <c r="AL437"/>
    </row>
    <row r="438" spans="38:38" x14ac:dyDescent="0.45">
      <c r="AL438"/>
    </row>
    <row r="439" spans="38:38" x14ac:dyDescent="0.45">
      <c r="AL439"/>
    </row>
    <row r="440" spans="38:38" x14ac:dyDescent="0.45">
      <c r="AL440"/>
    </row>
    <row r="441" spans="38:38" x14ac:dyDescent="0.45">
      <c r="AL441"/>
    </row>
    <row r="442" spans="38:38" x14ac:dyDescent="0.45">
      <c r="AL442"/>
    </row>
    <row r="443" spans="38:38" x14ac:dyDescent="0.45">
      <c r="AL443"/>
    </row>
    <row r="444" spans="38:38" x14ac:dyDescent="0.45">
      <c r="AL444"/>
    </row>
    <row r="445" spans="38:38" x14ac:dyDescent="0.45">
      <c r="AL445"/>
    </row>
    <row r="446" spans="38:38" x14ac:dyDescent="0.45">
      <c r="AL446"/>
    </row>
    <row r="447" spans="38:38" x14ac:dyDescent="0.45">
      <c r="AL447"/>
    </row>
    <row r="448" spans="38:38" x14ac:dyDescent="0.45">
      <c r="AL448"/>
    </row>
    <row r="449" spans="38:38" x14ac:dyDescent="0.45">
      <c r="AL449"/>
    </row>
    <row r="450" spans="38:38" x14ac:dyDescent="0.45">
      <c r="AL450"/>
    </row>
    <row r="451" spans="38:38" x14ac:dyDescent="0.45">
      <c r="AL451"/>
    </row>
    <row r="452" spans="38:38" x14ac:dyDescent="0.45">
      <c r="AL452"/>
    </row>
    <row r="453" spans="38:38" x14ac:dyDescent="0.45">
      <c r="AL453"/>
    </row>
    <row r="454" spans="38:38" x14ac:dyDescent="0.45">
      <c r="AL454"/>
    </row>
    <row r="455" spans="38:38" x14ac:dyDescent="0.45">
      <c r="AL455"/>
    </row>
    <row r="456" spans="38:38" x14ac:dyDescent="0.45">
      <c r="AL456"/>
    </row>
    <row r="457" spans="38:38" x14ac:dyDescent="0.45">
      <c r="AL457"/>
    </row>
    <row r="458" spans="38:38" x14ac:dyDescent="0.45">
      <c r="AL458"/>
    </row>
    <row r="459" spans="38:38" x14ac:dyDescent="0.45">
      <c r="AL459"/>
    </row>
    <row r="460" spans="38:38" x14ac:dyDescent="0.45">
      <c r="AL460"/>
    </row>
    <row r="461" spans="38:38" x14ac:dyDescent="0.45">
      <c r="AL461"/>
    </row>
    <row r="462" spans="38:38" x14ac:dyDescent="0.45">
      <c r="AL462"/>
    </row>
    <row r="463" spans="38:38" x14ac:dyDescent="0.45">
      <c r="AL463"/>
    </row>
    <row r="464" spans="38:38" x14ac:dyDescent="0.45">
      <c r="AL464"/>
    </row>
    <row r="465" spans="38:38" x14ac:dyDescent="0.45">
      <c r="AL465"/>
    </row>
    <row r="466" spans="38:38" x14ac:dyDescent="0.45">
      <c r="AL466"/>
    </row>
    <row r="467" spans="38:38" x14ac:dyDescent="0.45">
      <c r="AL467"/>
    </row>
    <row r="468" spans="38:38" x14ac:dyDescent="0.45">
      <c r="AL468"/>
    </row>
    <row r="469" spans="38:38" x14ac:dyDescent="0.45">
      <c r="AL469"/>
    </row>
    <row r="470" spans="38:38" x14ac:dyDescent="0.45">
      <c r="AL470"/>
    </row>
    <row r="471" spans="38:38" x14ac:dyDescent="0.45">
      <c r="AL471"/>
    </row>
    <row r="472" spans="38:38" x14ac:dyDescent="0.45">
      <c r="AL472"/>
    </row>
    <row r="473" spans="38:38" x14ac:dyDescent="0.45">
      <c r="AL473"/>
    </row>
    <row r="474" spans="38:38" x14ac:dyDescent="0.45">
      <c r="AL474"/>
    </row>
    <row r="475" spans="38:38" x14ac:dyDescent="0.45">
      <c r="AL475"/>
    </row>
    <row r="476" spans="38:38" x14ac:dyDescent="0.45">
      <c r="AL476"/>
    </row>
    <row r="477" spans="38:38" x14ac:dyDescent="0.45">
      <c r="AL477"/>
    </row>
    <row r="478" spans="38:38" x14ac:dyDescent="0.45">
      <c r="AL478"/>
    </row>
    <row r="479" spans="38:38" x14ac:dyDescent="0.45">
      <c r="AL479"/>
    </row>
    <row r="480" spans="38:38" x14ac:dyDescent="0.45">
      <c r="AL480"/>
    </row>
    <row r="481" spans="38:38" x14ac:dyDescent="0.45">
      <c r="AL481"/>
    </row>
    <row r="482" spans="38:38" x14ac:dyDescent="0.45">
      <c r="AL482"/>
    </row>
    <row r="483" spans="38:38" x14ac:dyDescent="0.45">
      <c r="AL483"/>
    </row>
    <row r="484" spans="38:38" x14ac:dyDescent="0.45">
      <c r="AL484"/>
    </row>
    <row r="485" spans="38:38" x14ac:dyDescent="0.45">
      <c r="AL485"/>
    </row>
    <row r="486" spans="38:38" x14ac:dyDescent="0.45">
      <c r="AL486"/>
    </row>
    <row r="487" spans="38:38" x14ac:dyDescent="0.45">
      <c r="AL487"/>
    </row>
    <row r="488" spans="38:38" x14ac:dyDescent="0.45">
      <c r="AL488"/>
    </row>
    <row r="489" spans="38:38" x14ac:dyDescent="0.45">
      <c r="AL489"/>
    </row>
    <row r="490" spans="38:38" x14ac:dyDescent="0.45">
      <c r="AL490"/>
    </row>
    <row r="491" spans="38:38" x14ac:dyDescent="0.45">
      <c r="AL491"/>
    </row>
    <row r="492" spans="38:38" x14ac:dyDescent="0.45">
      <c r="AL492"/>
    </row>
    <row r="493" spans="38:38" x14ac:dyDescent="0.45">
      <c r="AL493"/>
    </row>
    <row r="494" spans="38:38" x14ac:dyDescent="0.45">
      <c r="AL494"/>
    </row>
    <row r="495" spans="38:38" x14ac:dyDescent="0.45">
      <c r="AL495"/>
    </row>
    <row r="496" spans="38:38" x14ac:dyDescent="0.45">
      <c r="AL496"/>
    </row>
    <row r="497" spans="38:38" x14ac:dyDescent="0.45">
      <c r="AL497"/>
    </row>
    <row r="498" spans="38:38" x14ac:dyDescent="0.45">
      <c r="AL498"/>
    </row>
    <row r="499" spans="38:38" x14ac:dyDescent="0.45">
      <c r="AL499"/>
    </row>
    <row r="500" spans="38:38" x14ac:dyDescent="0.45">
      <c r="AL500"/>
    </row>
    <row r="501" spans="38:38" x14ac:dyDescent="0.45">
      <c r="AL501"/>
    </row>
    <row r="502" spans="38:38" x14ac:dyDescent="0.45">
      <c r="AL502"/>
    </row>
    <row r="503" spans="38:38" x14ac:dyDescent="0.45">
      <c r="AL503"/>
    </row>
    <row r="504" spans="38:38" x14ac:dyDescent="0.45">
      <c r="AL504"/>
    </row>
    <row r="505" spans="38:38" x14ac:dyDescent="0.45">
      <c r="AL505"/>
    </row>
    <row r="506" spans="38:38" x14ac:dyDescent="0.45">
      <c r="AL506"/>
    </row>
    <row r="507" spans="38:38" x14ac:dyDescent="0.45">
      <c r="AL507"/>
    </row>
    <row r="508" spans="38:38" x14ac:dyDescent="0.45">
      <c r="AL508"/>
    </row>
    <row r="509" spans="38:38" x14ac:dyDescent="0.45">
      <c r="AL509"/>
    </row>
    <row r="510" spans="38:38" x14ac:dyDescent="0.45">
      <c r="AL510"/>
    </row>
    <row r="511" spans="38:38" x14ac:dyDescent="0.45">
      <c r="AL511"/>
    </row>
    <row r="512" spans="38:38" x14ac:dyDescent="0.45">
      <c r="AL512"/>
    </row>
    <row r="513" spans="38:38" x14ac:dyDescent="0.45">
      <c r="AL513"/>
    </row>
    <row r="514" spans="38:38" x14ac:dyDescent="0.45">
      <c r="AL514"/>
    </row>
    <row r="515" spans="38:38" x14ac:dyDescent="0.45">
      <c r="AL515"/>
    </row>
    <row r="516" spans="38:38" x14ac:dyDescent="0.45">
      <c r="AL516"/>
    </row>
    <row r="517" spans="38:38" x14ac:dyDescent="0.45">
      <c r="AL517"/>
    </row>
    <row r="518" spans="38:38" x14ac:dyDescent="0.45">
      <c r="AL518"/>
    </row>
    <row r="519" spans="38:38" x14ac:dyDescent="0.45">
      <c r="AL519"/>
    </row>
    <row r="520" spans="38:38" x14ac:dyDescent="0.45">
      <c r="AL520"/>
    </row>
    <row r="521" spans="38:38" x14ac:dyDescent="0.45">
      <c r="AL521"/>
    </row>
    <row r="522" spans="38:38" x14ac:dyDescent="0.45">
      <c r="AL522"/>
    </row>
    <row r="523" spans="38:38" x14ac:dyDescent="0.45">
      <c r="AL523"/>
    </row>
    <row r="524" spans="38:38" x14ac:dyDescent="0.45">
      <c r="AL524"/>
    </row>
    <row r="525" spans="38:38" x14ac:dyDescent="0.45">
      <c r="AL525"/>
    </row>
    <row r="526" spans="38:38" x14ac:dyDescent="0.45">
      <c r="AL526"/>
    </row>
    <row r="527" spans="38:38" x14ac:dyDescent="0.45">
      <c r="AL527"/>
    </row>
    <row r="528" spans="38:38" x14ac:dyDescent="0.45">
      <c r="AL528"/>
    </row>
    <row r="529" spans="38:38" x14ac:dyDescent="0.45">
      <c r="AL529"/>
    </row>
    <row r="530" spans="38:38" x14ac:dyDescent="0.45">
      <c r="AL530"/>
    </row>
    <row r="531" spans="38:38" x14ac:dyDescent="0.45">
      <c r="AL531"/>
    </row>
    <row r="532" spans="38:38" x14ac:dyDescent="0.45">
      <c r="AL532"/>
    </row>
    <row r="533" spans="38:38" x14ac:dyDescent="0.45">
      <c r="AL533"/>
    </row>
    <row r="534" spans="38:38" x14ac:dyDescent="0.45">
      <c r="AL534"/>
    </row>
    <row r="535" spans="38:38" x14ac:dyDescent="0.45">
      <c r="AL535"/>
    </row>
    <row r="536" spans="38:38" x14ac:dyDescent="0.45">
      <c r="AL536"/>
    </row>
    <row r="537" spans="38:38" x14ac:dyDescent="0.45">
      <c r="AL537"/>
    </row>
    <row r="538" spans="38:38" x14ac:dyDescent="0.45">
      <c r="AL538"/>
    </row>
    <row r="539" spans="38:38" x14ac:dyDescent="0.45">
      <c r="AL539"/>
    </row>
    <row r="540" spans="38:38" x14ac:dyDescent="0.45">
      <c r="AL540"/>
    </row>
    <row r="541" spans="38:38" x14ac:dyDescent="0.45">
      <c r="AL541"/>
    </row>
    <row r="542" spans="38:38" x14ac:dyDescent="0.45">
      <c r="AL542"/>
    </row>
    <row r="543" spans="38:38" x14ac:dyDescent="0.45">
      <c r="AL543"/>
    </row>
    <row r="544" spans="38:38" x14ac:dyDescent="0.45">
      <c r="AL544"/>
    </row>
    <row r="545" spans="38:38" x14ac:dyDescent="0.45">
      <c r="AL545"/>
    </row>
    <row r="546" spans="38:38" x14ac:dyDescent="0.45">
      <c r="AL546"/>
    </row>
    <row r="547" spans="38:38" x14ac:dyDescent="0.45">
      <c r="AL547"/>
    </row>
    <row r="548" spans="38:38" x14ac:dyDescent="0.45">
      <c r="AL548"/>
    </row>
    <row r="549" spans="38:38" x14ac:dyDescent="0.45">
      <c r="AL549"/>
    </row>
    <row r="550" spans="38:38" x14ac:dyDescent="0.45">
      <c r="AL550"/>
    </row>
    <row r="551" spans="38:38" x14ac:dyDescent="0.45">
      <c r="AL551"/>
    </row>
    <row r="552" spans="38:38" x14ac:dyDescent="0.45">
      <c r="AL552"/>
    </row>
    <row r="553" spans="38:38" x14ac:dyDescent="0.45">
      <c r="AL553"/>
    </row>
    <row r="554" spans="38:38" x14ac:dyDescent="0.45">
      <c r="AL554"/>
    </row>
    <row r="555" spans="38:38" x14ac:dyDescent="0.45">
      <c r="AL555"/>
    </row>
    <row r="556" spans="38:38" x14ac:dyDescent="0.45">
      <c r="AL556"/>
    </row>
    <row r="557" spans="38:38" x14ac:dyDescent="0.45">
      <c r="AL557"/>
    </row>
    <row r="558" spans="38:38" x14ac:dyDescent="0.45">
      <c r="AL558"/>
    </row>
    <row r="559" spans="38:38" x14ac:dyDescent="0.45">
      <c r="AL559"/>
    </row>
    <row r="560" spans="38:38" x14ac:dyDescent="0.45">
      <c r="AL560"/>
    </row>
    <row r="561" spans="38:38" x14ac:dyDescent="0.45">
      <c r="AL561"/>
    </row>
    <row r="562" spans="38:38" x14ac:dyDescent="0.45">
      <c r="AL562"/>
    </row>
    <row r="563" spans="38:38" x14ac:dyDescent="0.45">
      <c r="AL563"/>
    </row>
    <row r="564" spans="38:38" x14ac:dyDescent="0.45">
      <c r="AL564"/>
    </row>
    <row r="565" spans="38:38" x14ac:dyDescent="0.45">
      <c r="AL565"/>
    </row>
    <row r="566" spans="38:38" x14ac:dyDescent="0.45">
      <c r="AL566"/>
    </row>
    <row r="567" spans="38:38" x14ac:dyDescent="0.45">
      <c r="AL567"/>
    </row>
    <row r="568" spans="38:38" x14ac:dyDescent="0.45">
      <c r="AL568"/>
    </row>
    <row r="569" spans="38:38" x14ac:dyDescent="0.45">
      <c r="AL569"/>
    </row>
    <row r="570" spans="38:38" x14ac:dyDescent="0.45">
      <c r="AL570"/>
    </row>
    <row r="571" spans="38:38" x14ac:dyDescent="0.45">
      <c r="AL571"/>
    </row>
    <row r="572" spans="38:38" x14ac:dyDescent="0.45">
      <c r="AL572"/>
    </row>
    <row r="573" spans="38:38" x14ac:dyDescent="0.45">
      <c r="AL573"/>
    </row>
    <row r="574" spans="38:38" x14ac:dyDescent="0.45">
      <c r="AL574"/>
    </row>
    <row r="575" spans="38:38" x14ac:dyDescent="0.45">
      <c r="AL575"/>
    </row>
    <row r="576" spans="38:38" x14ac:dyDescent="0.45">
      <c r="AL576"/>
    </row>
    <row r="577" spans="38:38" x14ac:dyDescent="0.45">
      <c r="AL577"/>
    </row>
    <row r="578" spans="38:38" x14ac:dyDescent="0.45">
      <c r="AL578"/>
    </row>
    <row r="579" spans="38:38" x14ac:dyDescent="0.45">
      <c r="AL579"/>
    </row>
    <row r="580" spans="38:38" x14ac:dyDescent="0.45">
      <c r="AL580"/>
    </row>
    <row r="581" spans="38:38" x14ac:dyDescent="0.45">
      <c r="AL581"/>
    </row>
    <row r="582" spans="38:38" x14ac:dyDescent="0.45">
      <c r="AL582"/>
    </row>
    <row r="583" spans="38:38" x14ac:dyDescent="0.45">
      <c r="AL583"/>
    </row>
    <row r="584" spans="38:38" x14ac:dyDescent="0.45">
      <c r="AL584"/>
    </row>
    <row r="585" spans="38:38" x14ac:dyDescent="0.45">
      <c r="AL585"/>
    </row>
    <row r="586" spans="38:38" x14ac:dyDescent="0.45">
      <c r="AL586"/>
    </row>
    <row r="587" spans="38:38" x14ac:dyDescent="0.45">
      <c r="AL587"/>
    </row>
    <row r="588" spans="38:38" x14ac:dyDescent="0.45">
      <c r="AL588"/>
    </row>
    <row r="589" spans="38:38" x14ac:dyDescent="0.45">
      <c r="AL589"/>
    </row>
    <row r="590" spans="38:38" x14ac:dyDescent="0.45">
      <c r="AL590"/>
    </row>
    <row r="591" spans="38:38" x14ac:dyDescent="0.45">
      <c r="AL591"/>
    </row>
    <row r="592" spans="38:38" x14ac:dyDescent="0.45">
      <c r="AL592"/>
    </row>
    <row r="593" spans="38:38" x14ac:dyDescent="0.45">
      <c r="AL593"/>
    </row>
    <row r="594" spans="38:38" x14ac:dyDescent="0.45">
      <c r="AL594"/>
    </row>
    <row r="595" spans="38:38" x14ac:dyDescent="0.45">
      <c r="AL595"/>
    </row>
    <row r="596" spans="38:38" x14ac:dyDescent="0.45">
      <c r="AL596"/>
    </row>
    <row r="597" spans="38:38" x14ac:dyDescent="0.45">
      <c r="AL597"/>
    </row>
    <row r="598" spans="38:38" x14ac:dyDescent="0.45">
      <c r="AL598"/>
    </row>
    <row r="599" spans="38:38" x14ac:dyDescent="0.45">
      <c r="AL599"/>
    </row>
    <row r="600" spans="38:38" x14ac:dyDescent="0.45">
      <c r="AL600"/>
    </row>
    <row r="601" spans="38:38" x14ac:dyDescent="0.45">
      <c r="AL601"/>
    </row>
    <row r="602" spans="38:38" x14ac:dyDescent="0.45">
      <c r="AL602"/>
    </row>
    <row r="603" spans="38:38" x14ac:dyDescent="0.45">
      <c r="AL603"/>
    </row>
    <row r="604" spans="38:38" x14ac:dyDescent="0.45">
      <c r="AL604"/>
    </row>
    <row r="605" spans="38:38" x14ac:dyDescent="0.45">
      <c r="AL605"/>
    </row>
    <row r="606" spans="38:38" x14ac:dyDescent="0.45">
      <c r="AL606"/>
    </row>
    <row r="607" spans="38:38" x14ac:dyDescent="0.45">
      <c r="AL607"/>
    </row>
    <row r="608" spans="38:38" x14ac:dyDescent="0.45">
      <c r="AL608"/>
    </row>
    <row r="609" spans="38:38" x14ac:dyDescent="0.45">
      <c r="AL609"/>
    </row>
    <row r="610" spans="38:38" x14ac:dyDescent="0.45">
      <c r="AL610"/>
    </row>
    <row r="611" spans="38:38" x14ac:dyDescent="0.45">
      <c r="AL611"/>
    </row>
    <row r="612" spans="38:38" x14ac:dyDescent="0.45">
      <c r="AL612"/>
    </row>
    <row r="613" spans="38:38" x14ac:dyDescent="0.45">
      <c r="AL613"/>
    </row>
    <row r="614" spans="38:38" x14ac:dyDescent="0.45">
      <c r="AL614"/>
    </row>
    <row r="615" spans="38:38" x14ac:dyDescent="0.45">
      <c r="AL615"/>
    </row>
    <row r="616" spans="38:38" x14ac:dyDescent="0.45">
      <c r="AL616"/>
    </row>
    <row r="617" spans="38:38" x14ac:dyDescent="0.45">
      <c r="AL617"/>
    </row>
    <row r="618" spans="38:38" x14ac:dyDescent="0.45">
      <c r="AL618"/>
    </row>
    <row r="619" spans="38:38" x14ac:dyDescent="0.45">
      <c r="AL619"/>
    </row>
    <row r="620" spans="38:38" x14ac:dyDescent="0.45">
      <c r="AL620"/>
    </row>
    <row r="621" spans="38:38" x14ac:dyDescent="0.45">
      <c r="AL621"/>
    </row>
    <row r="622" spans="38:38" x14ac:dyDescent="0.45">
      <c r="AL622"/>
    </row>
    <row r="623" spans="38:38" x14ac:dyDescent="0.45">
      <c r="AL623"/>
    </row>
    <row r="624" spans="38:38" x14ac:dyDescent="0.45">
      <c r="AL624"/>
    </row>
    <row r="625" spans="38:38" x14ac:dyDescent="0.45">
      <c r="AL625"/>
    </row>
    <row r="626" spans="38:38" x14ac:dyDescent="0.45">
      <c r="AL626"/>
    </row>
    <row r="627" spans="38:38" x14ac:dyDescent="0.45">
      <c r="AL627"/>
    </row>
    <row r="628" spans="38:38" x14ac:dyDescent="0.45">
      <c r="AL628"/>
    </row>
    <row r="629" spans="38:38" x14ac:dyDescent="0.45">
      <c r="AL629"/>
    </row>
    <row r="630" spans="38:38" x14ac:dyDescent="0.45">
      <c r="AL630"/>
    </row>
    <row r="631" spans="38:38" x14ac:dyDescent="0.45">
      <c r="AL631"/>
    </row>
    <row r="632" spans="38:38" x14ac:dyDescent="0.45">
      <c r="AL632"/>
    </row>
    <row r="633" spans="38:38" x14ac:dyDescent="0.45">
      <c r="AL633"/>
    </row>
    <row r="634" spans="38:38" x14ac:dyDescent="0.45">
      <c r="AL634"/>
    </row>
    <row r="635" spans="38:38" x14ac:dyDescent="0.45">
      <c r="AL635"/>
    </row>
    <row r="636" spans="38:38" x14ac:dyDescent="0.45">
      <c r="AL636"/>
    </row>
    <row r="637" spans="38:38" x14ac:dyDescent="0.45">
      <c r="AL637"/>
    </row>
    <row r="638" spans="38:38" x14ac:dyDescent="0.45">
      <c r="AL638"/>
    </row>
    <row r="639" spans="38:38" x14ac:dyDescent="0.45">
      <c r="AL639"/>
    </row>
    <row r="640" spans="38:38" x14ac:dyDescent="0.45">
      <c r="AL640"/>
    </row>
    <row r="641" spans="38:38" x14ac:dyDescent="0.45">
      <c r="AL641"/>
    </row>
    <row r="642" spans="38:38" x14ac:dyDescent="0.45">
      <c r="AL642"/>
    </row>
    <row r="643" spans="38:38" x14ac:dyDescent="0.45">
      <c r="AL643"/>
    </row>
    <row r="644" spans="38:38" x14ac:dyDescent="0.45">
      <c r="AL644"/>
    </row>
    <row r="645" spans="38:38" x14ac:dyDescent="0.45">
      <c r="AL645"/>
    </row>
    <row r="646" spans="38:38" x14ac:dyDescent="0.45">
      <c r="AL646"/>
    </row>
    <row r="647" spans="38:38" x14ac:dyDescent="0.45">
      <c r="AL647"/>
    </row>
    <row r="648" spans="38:38" x14ac:dyDescent="0.45">
      <c r="AL648"/>
    </row>
    <row r="649" spans="38:38" x14ac:dyDescent="0.45">
      <c r="AL649"/>
    </row>
    <row r="650" spans="38:38" x14ac:dyDescent="0.45">
      <c r="AL650"/>
    </row>
    <row r="651" spans="38:38" x14ac:dyDescent="0.45">
      <c r="AL651"/>
    </row>
    <row r="652" spans="38:38" x14ac:dyDescent="0.45">
      <c r="AL652"/>
    </row>
    <row r="653" spans="38:38" x14ac:dyDescent="0.45">
      <c r="AL653"/>
    </row>
    <row r="654" spans="38:38" x14ac:dyDescent="0.45">
      <c r="AL654"/>
    </row>
    <row r="655" spans="38:38" x14ac:dyDescent="0.45">
      <c r="AL655"/>
    </row>
    <row r="656" spans="38:38" x14ac:dyDescent="0.45">
      <c r="AL656"/>
    </row>
    <row r="657" spans="38:38" x14ac:dyDescent="0.45">
      <c r="AL657"/>
    </row>
    <row r="658" spans="38:38" x14ac:dyDescent="0.45">
      <c r="AL658"/>
    </row>
    <row r="659" spans="38:38" x14ac:dyDescent="0.45">
      <c r="AL659"/>
    </row>
    <row r="660" spans="38:38" x14ac:dyDescent="0.45">
      <c r="AL660"/>
    </row>
    <row r="661" spans="38:38" x14ac:dyDescent="0.45">
      <c r="AL661"/>
    </row>
    <row r="662" spans="38:38" x14ac:dyDescent="0.45">
      <c r="AL662"/>
    </row>
    <row r="663" spans="38:38" x14ac:dyDescent="0.45">
      <c r="AL663"/>
    </row>
    <row r="664" spans="38:38" x14ac:dyDescent="0.45">
      <c r="AL664"/>
    </row>
    <row r="665" spans="38:38" x14ac:dyDescent="0.45">
      <c r="AL665"/>
    </row>
    <row r="666" spans="38:38" x14ac:dyDescent="0.45">
      <c r="AL666"/>
    </row>
    <row r="667" spans="38:38" x14ac:dyDescent="0.45">
      <c r="AL667"/>
    </row>
    <row r="668" spans="38:38" x14ac:dyDescent="0.45">
      <c r="AL668"/>
    </row>
    <row r="669" spans="38:38" x14ac:dyDescent="0.45">
      <c r="AL669"/>
    </row>
    <row r="670" spans="38:38" x14ac:dyDescent="0.45">
      <c r="AL670"/>
    </row>
    <row r="671" spans="38:38" x14ac:dyDescent="0.45">
      <c r="AL671"/>
    </row>
    <row r="672" spans="38:38" x14ac:dyDescent="0.45">
      <c r="AL672"/>
    </row>
    <row r="673" spans="38:38" x14ac:dyDescent="0.45">
      <c r="AL673"/>
    </row>
    <row r="674" spans="38:38" x14ac:dyDescent="0.45">
      <c r="AL674"/>
    </row>
    <row r="675" spans="38:38" x14ac:dyDescent="0.45">
      <c r="AL675"/>
    </row>
    <row r="676" spans="38:38" x14ac:dyDescent="0.45">
      <c r="AL676"/>
    </row>
    <row r="677" spans="38:38" x14ac:dyDescent="0.45">
      <c r="AL677"/>
    </row>
    <row r="678" spans="38:38" x14ac:dyDescent="0.45">
      <c r="AL678"/>
    </row>
    <row r="679" spans="38:38" x14ac:dyDescent="0.45">
      <c r="AL679"/>
    </row>
    <row r="680" spans="38:38" x14ac:dyDescent="0.45">
      <c r="AL680"/>
    </row>
    <row r="681" spans="38:38" x14ac:dyDescent="0.45">
      <c r="AL681"/>
    </row>
    <row r="682" spans="38:38" x14ac:dyDescent="0.45">
      <c r="AL682"/>
    </row>
    <row r="683" spans="38:38" x14ac:dyDescent="0.45">
      <c r="AL683"/>
    </row>
    <row r="684" spans="38:38" x14ac:dyDescent="0.45">
      <c r="AL684"/>
    </row>
    <row r="685" spans="38:38" x14ac:dyDescent="0.45">
      <c r="AL685"/>
    </row>
    <row r="686" spans="38:38" x14ac:dyDescent="0.45">
      <c r="AL686"/>
    </row>
    <row r="687" spans="38:38" x14ac:dyDescent="0.45">
      <c r="AL687"/>
    </row>
    <row r="688" spans="38:38" x14ac:dyDescent="0.45">
      <c r="AL688"/>
    </row>
    <row r="689" spans="38:38" x14ac:dyDescent="0.45">
      <c r="AL689"/>
    </row>
    <row r="690" spans="38:38" x14ac:dyDescent="0.45">
      <c r="AL690"/>
    </row>
    <row r="691" spans="38:38" x14ac:dyDescent="0.45">
      <c r="AL691"/>
    </row>
    <row r="692" spans="38:38" x14ac:dyDescent="0.45">
      <c r="AL692"/>
    </row>
    <row r="693" spans="38:38" x14ac:dyDescent="0.45">
      <c r="AL693"/>
    </row>
    <row r="694" spans="38:38" x14ac:dyDescent="0.45">
      <c r="AL694"/>
    </row>
    <row r="695" spans="38:38" x14ac:dyDescent="0.45">
      <c r="AL695"/>
    </row>
    <row r="696" spans="38:38" x14ac:dyDescent="0.45">
      <c r="AL696"/>
    </row>
    <row r="697" spans="38:38" x14ac:dyDescent="0.45">
      <c r="AL697"/>
    </row>
    <row r="698" spans="38:38" x14ac:dyDescent="0.45">
      <c r="AL698"/>
    </row>
    <row r="699" spans="38:38" x14ac:dyDescent="0.45">
      <c r="AL699"/>
    </row>
    <row r="700" spans="38:38" x14ac:dyDescent="0.45">
      <c r="AL700"/>
    </row>
    <row r="701" spans="38:38" x14ac:dyDescent="0.45">
      <c r="AL701"/>
    </row>
    <row r="702" spans="38:38" x14ac:dyDescent="0.45">
      <c r="AL702"/>
    </row>
    <row r="703" spans="38:38" x14ac:dyDescent="0.45">
      <c r="AL703"/>
    </row>
    <row r="704" spans="38:38" x14ac:dyDescent="0.45">
      <c r="AL704"/>
    </row>
    <row r="705" spans="38:38" x14ac:dyDescent="0.45">
      <c r="AL705"/>
    </row>
    <row r="706" spans="38:38" x14ac:dyDescent="0.45">
      <c r="AL706"/>
    </row>
    <row r="707" spans="38:38" x14ac:dyDescent="0.45">
      <c r="AL707"/>
    </row>
    <row r="708" spans="38:38" x14ac:dyDescent="0.45">
      <c r="AL708"/>
    </row>
    <row r="709" spans="38:38" x14ac:dyDescent="0.45">
      <c r="AL709"/>
    </row>
    <row r="710" spans="38:38" x14ac:dyDescent="0.45">
      <c r="AL710"/>
    </row>
    <row r="711" spans="38:38" x14ac:dyDescent="0.45">
      <c r="AL711"/>
    </row>
    <row r="712" spans="38:38" x14ac:dyDescent="0.45">
      <c r="AL712"/>
    </row>
    <row r="713" spans="38:38" x14ac:dyDescent="0.45">
      <c r="AL713"/>
    </row>
    <row r="714" spans="38:38" x14ac:dyDescent="0.45">
      <c r="AL714"/>
    </row>
    <row r="715" spans="38:38" x14ac:dyDescent="0.45">
      <c r="AL715"/>
    </row>
    <row r="716" spans="38:38" x14ac:dyDescent="0.45">
      <c r="AL716"/>
    </row>
    <row r="717" spans="38:38" x14ac:dyDescent="0.45">
      <c r="AL717"/>
    </row>
    <row r="718" spans="38:38" x14ac:dyDescent="0.45">
      <c r="AL718"/>
    </row>
    <row r="719" spans="38:38" x14ac:dyDescent="0.45">
      <c r="AL719"/>
    </row>
    <row r="720" spans="38:38" x14ac:dyDescent="0.45">
      <c r="AL720"/>
    </row>
    <row r="721" spans="38:38" x14ac:dyDescent="0.45">
      <c r="AL721"/>
    </row>
    <row r="722" spans="38:38" x14ac:dyDescent="0.45">
      <c r="AL722"/>
    </row>
    <row r="723" spans="38:38" x14ac:dyDescent="0.45">
      <c r="AL723"/>
    </row>
    <row r="724" spans="38:38" x14ac:dyDescent="0.45">
      <c r="AL724"/>
    </row>
    <row r="725" spans="38:38" x14ac:dyDescent="0.45">
      <c r="AL725"/>
    </row>
    <row r="726" spans="38:38" x14ac:dyDescent="0.45">
      <c r="AL726"/>
    </row>
    <row r="727" spans="38:38" x14ac:dyDescent="0.45">
      <c r="AL727"/>
    </row>
    <row r="728" spans="38:38" x14ac:dyDescent="0.45">
      <c r="AL728"/>
    </row>
    <row r="729" spans="38:38" x14ac:dyDescent="0.45">
      <c r="AL729"/>
    </row>
    <row r="730" spans="38:38" x14ac:dyDescent="0.45">
      <c r="AL730"/>
    </row>
    <row r="731" spans="38:38" x14ac:dyDescent="0.45">
      <c r="AL731"/>
    </row>
    <row r="732" spans="38:38" x14ac:dyDescent="0.45">
      <c r="AL732"/>
    </row>
    <row r="733" spans="38:38" x14ac:dyDescent="0.45">
      <c r="AL733"/>
    </row>
    <row r="734" spans="38:38" x14ac:dyDescent="0.45">
      <c r="AL734"/>
    </row>
    <row r="735" spans="38:38" x14ac:dyDescent="0.45">
      <c r="AL735"/>
    </row>
    <row r="736" spans="38:38" x14ac:dyDescent="0.45">
      <c r="AL736"/>
    </row>
    <row r="737" spans="38:38" x14ac:dyDescent="0.45">
      <c r="AL737"/>
    </row>
    <row r="738" spans="38:38" x14ac:dyDescent="0.45">
      <c r="AL738"/>
    </row>
    <row r="739" spans="38:38" x14ac:dyDescent="0.45">
      <c r="AL739"/>
    </row>
    <row r="740" spans="38:38" x14ac:dyDescent="0.45">
      <c r="AL740"/>
    </row>
    <row r="741" spans="38:38" x14ac:dyDescent="0.45">
      <c r="AL741"/>
    </row>
    <row r="742" spans="38:38" x14ac:dyDescent="0.45">
      <c r="AL742"/>
    </row>
    <row r="743" spans="38:38" x14ac:dyDescent="0.45">
      <c r="AL743"/>
    </row>
    <row r="744" spans="38:38" x14ac:dyDescent="0.45">
      <c r="AL744"/>
    </row>
    <row r="745" spans="38:38" x14ac:dyDescent="0.45">
      <c r="AL745"/>
    </row>
    <row r="746" spans="38:38" x14ac:dyDescent="0.45">
      <c r="AL746"/>
    </row>
    <row r="747" spans="38:38" x14ac:dyDescent="0.45">
      <c r="AL747"/>
    </row>
    <row r="748" spans="38:38" x14ac:dyDescent="0.45">
      <c r="AL748"/>
    </row>
    <row r="749" spans="38:38" x14ac:dyDescent="0.45">
      <c r="AL749"/>
    </row>
    <row r="750" spans="38:38" x14ac:dyDescent="0.45">
      <c r="AL750"/>
    </row>
    <row r="751" spans="38:38" x14ac:dyDescent="0.45">
      <c r="AL751"/>
    </row>
    <row r="752" spans="38:38" x14ac:dyDescent="0.45">
      <c r="AL752"/>
    </row>
    <row r="753" spans="38:38" x14ac:dyDescent="0.45">
      <c r="AL753"/>
    </row>
    <row r="754" spans="38:38" x14ac:dyDescent="0.45">
      <c r="AL754"/>
    </row>
    <row r="755" spans="38:38" x14ac:dyDescent="0.45">
      <c r="AL755"/>
    </row>
    <row r="756" spans="38:38" x14ac:dyDescent="0.45">
      <c r="AL756"/>
    </row>
    <row r="757" spans="38:38" x14ac:dyDescent="0.45">
      <c r="AL757"/>
    </row>
    <row r="758" spans="38:38" x14ac:dyDescent="0.45">
      <c r="AL758"/>
    </row>
    <row r="759" spans="38:38" x14ac:dyDescent="0.45">
      <c r="AL759"/>
    </row>
    <row r="760" spans="38:38" x14ac:dyDescent="0.45">
      <c r="AL760"/>
    </row>
    <row r="761" spans="38:38" x14ac:dyDescent="0.45">
      <c r="AL761"/>
    </row>
    <row r="762" spans="38:38" x14ac:dyDescent="0.45">
      <c r="AL762"/>
    </row>
    <row r="763" spans="38:38" x14ac:dyDescent="0.45">
      <c r="AL763"/>
    </row>
    <row r="764" spans="38:38" x14ac:dyDescent="0.45">
      <c r="AL764"/>
    </row>
    <row r="765" spans="38:38" x14ac:dyDescent="0.45">
      <c r="AL765"/>
    </row>
    <row r="766" spans="38:38" x14ac:dyDescent="0.45">
      <c r="AL766"/>
    </row>
    <row r="767" spans="38:38" x14ac:dyDescent="0.45">
      <c r="AL767"/>
    </row>
    <row r="768" spans="38:38" x14ac:dyDescent="0.45">
      <c r="AL768"/>
    </row>
    <row r="769" spans="38:38" x14ac:dyDescent="0.45">
      <c r="AL769"/>
    </row>
    <row r="770" spans="38:38" x14ac:dyDescent="0.45">
      <c r="AL770"/>
    </row>
    <row r="771" spans="38:38" x14ac:dyDescent="0.45">
      <c r="AL771"/>
    </row>
    <row r="772" spans="38:38" x14ac:dyDescent="0.45">
      <c r="AL772"/>
    </row>
    <row r="773" spans="38:38" x14ac:dyDescent="0.45">
      <c r="AL773"/>
    </row>
    <row r="774" spans="38:38" x14ac:dyDescent="0.45">
      <c r="AL774"/>
    </row>
    <row r="775" spans="38:38" x14ac:dyDescent="0.45">
      <c r="AL775"/>
    </row>
    <row r="776" spans="38:38" x14ac:dyDescent="0.45">
      <c r="AL776"/>
    </row>
    <row r="777" spans="38:38" x14ac:dyDescent="0.45">
      <c r="AL777"/>
    </row>
    <row r="778" spans="38:38" x14ac:dyDescent="0.45">
      <c r="AL778"/>
    </row>
    <row r="779" spans="38:38" x14ac:dyDescent="0.45">
      <c r="AL779"/>
    </row>
    <row r="780" spans="38:38" x14ac:dyDescent="0.45">
      <c r="AL780"/>
    </row>
    <row r="781" spans="38:38" x14ac:dyDescent="0.45">
      <c r="AL781"/>
    </row>
    <row r="782" spans="38:38" x14ac:dyDescent="0.45">
      <c r="AL782"/>
    </row>
    <row r="783" spans="38:38" x14ac:dyDescent="0.45">
      <c r="AL783"/>
    </row>
    <row r="784" spans="38:38" x14ac:dyDescent="0.45">
      <c r="AL784"/>
    </row>
    <row r="785" spans="38:38" x14ac:dyDescent="0.45">
      <c r="AL785"/>
    </row>
    <row r="786" spans="38:38" x14ac:dyDescent="0.45">
      <c r="AL786"/>
    </row>
    <row r="787" spans="38:38" x14ac:dyDescent="0.45">
      <c r="AL787"/>
    </row>
    <row r="788" spans="38:38" x14ac:dyDescent="0.45">
      <c r="AL788"/>
    </row>
    <row r="789" spans="38:38" x14ac:dyDescent="0.45">
      <c r="AL789"/>
    </row>
    <row r="790" spans="38:38" x14ac:dyDescent="0.45">
      <c r="AL790"/>
    </row>
    <row r="791" spans="38:38" x14ac:dyDescent="0.45">
      <c r="AL791"/>
    </row>
    <row r="792" spans="38:38" x14ac:dyDescent="0.45">
      <c r="AL792"/>
    </row>
    <row r="793" spans="38:38" x14ac:dyDescent="0.45">
      <c r="AL793"/>
    </row>
    <row r="794" spans="38:38" x14ac:dyDescent="0.45">
      <c r="AL794"/>
    </row>
    <row r="795" spans="38:38" x14ac:dyDescent="0.45">
      <c r="AL795"/>
    </row>
    <row r="796" spans="38:38" x14ac:dyDescent="0.45">
      <c r="AL796"/>
    </row>
    <row r="797" spans="38:38" x14ac:dyDescent="0.45">
      <c r="AL797"/>
    </row>
    <row r="798" spans="38:38" x14ac:dyDescent="0.45">
      <c r="AL798"/>
    </row>
    <row r="799" spans="38:38" x14ac:dyDescent="0.45">
      <c r="AL799"/>
    </row>
    <row r="800" spans="38:38" x14ac:dyDescent="0.45">
      <c r="AL800"/>
    </row>
    <row r="801" spans="38:38" x14ac:dyDescent="0.45">
      <c r="AL801"/>
    </row>
    <row r="802" spans="38:38" x14ac:dyDescent="0.45">
      <c r="AL802"/>
    </row>
    <row r="803" spans="38:38" x14ac:dyDescent="0.45">
      <c r="AL803"/>
    </row>
    <row r="804" spans="38:38" x14ac:dyDescent="0.45">
      <c r="AL804"/>
    </row>
    <row r="805" spans="38:38" x14ac:dyDescent="0.45">
      <c r="AL805"/>
    </row>
    <row r="806" spans="38:38" x14ac:dyDescent="0.45">
      <c r="AL806"/>
    </row>
    <row r="807" spans="38:38" x14ac:dyDescent="0.45">
      <c r="AL807"/>
    </row>
    <row r="808" spans="38:38" x14ac:dyDescent="0.45">
      <c r="AL808"/>
    </row>
    <row r="809" spans="38:38" x14ac:dyDescent="0.45">
      <c r="AL809"/>
    </row>
    <row r="810" spans="38:38" x14ac:dyDescent="0.45">
      <c r="AL810"/>
    </row>
    <row r="811" spans="38:38" x14ac:dyDescent="0.45">
      <c r="AL811"/>
    </row>
    <row r="812" spans="38:38" x14ac:dyDescent="0.45">
      <c r="AL812"/>
    </row>
    <row r="813" spans="38:38" x14ac:dyDescent="0.45">
      <c r="AL813"/>
    </row>
    <row r="814" spans="38:38" x14ac:dyDescent="0.45">
      <c r="AL814"/>
    </row>
    <row r="815" spans="38:38" x14ac:dyDescent="0.45">
      <c r="AL815"/>
    </row>
    <row r="816" spans="38:38" x14ac:dyDescent="0.45">
      <c r="AL816"/>
    </row>
    <row r="817" spans="38:38" x14ac:dyDescent="0.45">
      <c r="AL817"/>
    </row>
    <row r="818" spans="38:38" x14ac:dyDescent="0.45">
      <c r="AL818"/>
    </row>
    <row r="819" spans="38:38" x14ac:dyDescent="0.45">
      <c r="AL819"/>
    </row>
    <row r="820" spans="38:38" x14ac:dyDescent="0.45">
      <c r="AL820"/>
    </row>
    <row r="821" spans="38:38" x14ac:dyDescent="0.45">
      <c r="AL821"/>
    </row>
    <row r="822" spans="38:38" x14ac:dyDescent="0.45">
      <c r="AL822"/>
    </row>
    <row r="823" spans="38:38" x14ac:dyDescent="0.45">
      <c r="AL823"/>
    </row>
    <row r="824" spans="38:38" x14ac:dyDescent="0.45">
      <c r="AL824"/>
    </row>
    <row r="825" spans="38:38" x14ac:dyDescent="0.45">
      <c r="AL825"/>
    </row>
    <row r="826" spans="38:38" x14ac:dyDescent="0.45">
      <c r="AL826"/>
    </row>
    <row r="827" spans="38:38" x14ac:dyDescent="0.45">
      <c r="AL827"/>
    </row>
    <row r="828" spans="38:38" x14ac:dyDescent="0.45">
      <c r="AL828"/>
    </row>
    <row r="829" spans="38:38" x14ac:dyDescent="0.45">
      <c r="AL829"/>
    </row>
    <row r="830" spans="38:38" x14ac:dyDescent="0.45">
      <c r="AL830"/>
    </row>
    <row r="831" spans="38:38" x14ac:dyDescent="0.45">
      <c r="AL831"/>
    </row>
    <row r="832" spans="38:38" x14ac:dyDescent="0.45">
      <c r="AL832"/>
    </row>
    <row r="833" spans="38:38" x14ac:dyDescent="0.45">
      <c r="AL833"/>
    </row>
    <row r="834" spans="38:38" x14ac:dyDescent="0.45">
      <c r="AL834"/>
    </row>
    <row r="835" spans="38:38" x14ac:dyDescent="0.45">
      <c r="AL835"/>
    </row>
    <row r="836" spans="38:38" x14ac:dyDescent="0.45">
      <c r="AL836"/>
    </row>
    <row r="837" spans="38:38" x14ac:dyDescent="0.45">
      <c r="AL837"/>
    </row>
    <row r="838" spans="38:38" x14ac:dyDescent="0.45">
      <c r="AL838"/>
    </row>
    <row r="839" spans="38:38" x14ac:dyDescent="0.45">
      <c r="AL839"/>
    </row>
    <row r="840" spans="38:38" x14ac:dyDescent="0.45">
      <c r="AL840"/>
    </row>
    <row r="841" spans="38:38" x14ac:dyDescent="0.45">
      <c r="AL841"/>
    </row>
    <row r="842" spans="38:38" x14ac:dyDescent="0.45">
      <c r="AL842"/>
    </row>
    <row r="843" spans="38:38" x14ac:dyDescent="0.45">
      <c r="AL843"/>
    </row>
    <row r="844" spans="38:38" x14ac:dyDescent="0.45">
      <c r="AL844"/>
    </row>
    <row r="845" spans="38:38" x14ac:dyDescent="0.45">
      <c r="AL845"/>
    </row>
    <row r="846" spans="38:38" x14ac:dyDescent="0.45">
      <c r="AL846"/>
    </row>
    <row r="847" spans="38:38" x14ac:dyDescent="0.45">
      <c r="AL847"/>
    </row>
    <row r="848" spans="38:38" x14ac:dyDescent="0.45">
      <c r="AL848"/>
    </row>
    <row r="849" spans="38:38" x14ac:dyDescent="0.45">
      <c r="AL849"/>
    </row>
    <row r="850" spans="38:38" x14ac:dyDescent="0.45">
      <c r="AL850"/>
    </row>
    <row r="851" spans="38:38" x14ac:dyDescent="0.45">
      <c r="AL851"/>
    </row>
    <row r="852" spans="38:38" x14ac:dyDescent="0.45">
      <c r="AL852"/>
    </row>
    <row r="853" spans="38:38" x14ac:dyDescent="0.45">
      <c r="AL853"/>
    </row>
    <row r="854" spans="38:38" x14ac:dyDescent="0.45">
      <c r="AL854"/>
    </row>
    <row r="855" spans="38:38" x14ac:dyDescent="0.45">
      <c r="AL855"/>
    </row>
    <row r="856" spans="38:38" x14ac:dyDescent="0.45">
      <c r="AL856"/>
    </row>
    <row r="857" spans="38:38" x14ac:dyDescent="0.45">
      <c r="AL857"/>
    </row>
    <row r="858" spans="38:38" x14ac:dyDescent="0.45">
      <c r="AL858"/>
    </row>
    <row r="859" spans="38:38" x14ac:dyDescent="0.45">
      <c r="AL859"/>
    </row>
    <row r="860" spans="38:38" x14ac:dyDescent="0.45">
      <c r="AL860"/>
    </row>
    <row r="861" spans="38:38" x14ac:dyDescent="0.45">
      <c r="AL861"/>
    </row>
    <row r="862" spans="38:38" x14ac:dyDescent="0.45">
      <c r="AL862"/>
    </row>
    <row r="863" spans="38:38" x14ac:dyDescent="0.45">
      <c r="AL863"/>
    </row>
    <row r="864" spans="38:38" x14ac:dyDescent="0.45">
      <c r="AL864"/>
    </row>
    <row r="865" spans="38:38" x14ac:dyDescent="0.45">
      <c r="AL865"/>
    </row>
    <row r="866" spans="38:38" x14ac:dyDescent="0.45">
      <c r="AL866"/>
    </row>
    <row r="867" spans="38:38" x14ac:dyDescent="0.45">
      <c r="AL867"/>
    </row>
    <row r="868" spans="38:38" x14ac:dyDescent="0.45">
      <c r="AL868"/>
    </row>
    <row r="869" spans="38:38" x14ac:dyDescent="0.45">
      <c r="AL869"/>
    </row>
    <row r="870" spans="38:38" x14ac:dyDescent="0.45">
      <c r="AL870"/>
    </row>
    <row r="871" spans="38:38" x14ac:dyDescent="0.45">
      <c r="AL871"/>
    </row>
    <row r="872" spans="38:38" x14ac:dyDescent="0.45">
      <c r="AL872"/>
    </row>
    <row r="873" spans="38:38" x14ac:dyDescent="0.45">
      <c r="AL873"/>
    </row>
    <row r="874" spans="38:38" x14ac:dyDescent="0.45">
      <c r="AL874"/>
    </row>
    <row r="875" spans="38:38" x14ac:dyDescent="0.45">
      <c r="AL875"/>
    </row>
    <row r="876" spans="38:38" x14ac:dyDescent="0.45">
      <c r="AL876"/>
    </row>
    <row r="877" spans="38:38" x14ac:dyDescent="0.45">
      <c r="AL877"/>
    </row>
    <row r="878" spans="38:38" x14ac:dyDescent="0.45">
      <c r="AL878"/>
    </row>
    <row r="879" spans="38:38" x14ac:dyDescent="0.45">
      <c r="AL879"/>
    </row>
    <row r="880" spans="38:38" x14ac:dyDescent="0.45">
      <c r="AL880"/>
    </row>
    <row r="881" spans="38:38" x14ac:dyDescent="0.45">
      <c r="AL881"/>
    </row>
    <row r="882" spans="38:38" x14ac:dyDescent="0.45">
      <c r="AL882"/>
    </row>
    <row r="883" spans="38:38" x14ac:dyDescent="0.45">
      <c r="AL883"/>
    </row>
    <row r="884" spans="38:38" x14ac:dyDescent="0.45">
      <c r="AL884"/>
    </row>
    <row r="885" spans="38:38" x14ac:dyDescent="0.45">
      <c r="AL885"/>
    </row>
    <row r="886" spans="38:38" x14ac:dyDescent="0.45">
      <c r="AL886"/>
    </row>
    <row r="887" spans="38:38" x14ac:dyDescent="0.45">
      <c r="AL887"/>
    </row>
    <row r="888" spans="38:38" x14ac:dyDescent="0.45">
      <c r="AL888"/>
    </row>
    <row r="889" spans="38:38" x14ac:dyDescent="0.45">
      <c r="AL889"/>
    </row>
    <row r="890" spans="38:38" x14ac:dyDescent="0.45">
      <c r="AL890"/>
    </row>
    <row r="891" spans="38:38" x14ac:dyDescent="0.45">
      <c r="AL891"/>
    </row>
    <row r="892" spans="38:38" x14ac:dyDescent="0.45">
      <c r="AL892"/>
    </row>
    <row r="893" spans="38:38" x14ac:dyDescent="0.45">
      <c r="AL893"/>
    </row>
    <row r="894" spans="38:38" x14ac:dyDescent="0.45">
      <c r="AL894"/>
    </row>
    <row r="895" spans="38:38" x14ac:dyDescent="0.45">
      <c r="AL895"/>
    </row>
    <row r="896" spans="38:38" x14ac:dyDescent="0.45">
      <c r="AL896"/>
    </row>
    <row r="897" spans="38:38" x14ac:dyDescent="0.45">
      <c r="AL897"/>
    </row>
    <row r="898" spans="38:38" x14ac:dyDescent="0.45">
      <c r="AL898"/>
    </row>
    <row r="899" spans="38:38" x14ac:dyDescent="0.45">
      <c r="AL899"/>
    </row>
    <row r="900" spans="38:38" x14ac:dyDescent="0.45">
      <c r="AL900"/>
    </row>
    <row r="901" spans="38:38" x14ac:dyDescent="0.45">
      <c r="AL901"/>
    </row>
    <row r="902" spans="38:38" x14ac:dyDescent="0.45">
      <c r="AL902"/>
    </row>
    <row r="903" spans="38:38" x14ac:dyDescent="0.45">
      <c r="AL903"/>
    </row>
    <row r="904" spans="38:38" x14ac:dyDescent="0.45">
      <c r="AL904"/>
    </row>
    <row r="905" spans="38:38" x14ac:dyDescent="0.45">
      <c r="AL905"/>
    </row>
    <row r="906" spans="38:38" x14ac:dyDescent="0.45">
      <c r="AL906"/>
    </row>
    <row r="907" spans="38:38" x14ac:dyDescent="0.45">
      <c r="AL907"/>
    </row>
    <row r="908" spans="38:38" x14ac:dyDescent="0.45">
      <c r="AL908"/>
    </row>
    <row r="909" spans="38:38" x14ac:dyDescent="0.45">
      <c r="AL909"/>
    </row>
    <row r="910" spans="38:38" x14ac:dyDescent="0.45">
      <c r="AL910"/>
    </row>
    <row r="911" spans="38:38" x14ac:dyDescent="0.45">
      <c r="AL911"/>
    </row>
    <row r="912" spans="38:38" x14ac:dyDescent="0.45">
      <c r="AL912"/>
    </row>
    <row r="913" spans="38:38" x14ac:dyDescent="0.45">
      <c r="AL913"/>
    </row>
    <row r="914" spans="38:38" x14ac:dyDescent="0.45">
      <c r="AL914"/>
    </row>
    <row r="915" spans="38:38" x14ac:dyDescent="0.45">
      <c r="AL915"/>
    </row>
    <row r="916" spans="38:38" x14ac:dyDescent="0.45">
      <c r="AL916"/>
    </row>
    <row r="917" spans="38:38" x14ac:dyDescent="0.45">
      <c r="AL917"/>
    </row>
    <row r="918" spans="38:38" x14ac:dyDescent="0.45">
      <c r="AL918"/>
    </row>
    <row r="919" spans="38:38" x14ac:dyDescent="0.45">
      <c r="AL919"/>
    </row>
    <row r="920" spans="38:38" x14ac:dyDescent="0.45">
      <c r="AL920"/>
    </row>
    <row r="921" spans="38:38" x14ac:dyDescent="0.45">
      <c r="AL921"/>
    </row>
    <row r="922" spans="38:38" x14ac:dyDescent="0.45">
      <c r="AL922"/>
    </row>
    <row r="923" spans="38:38" x14ac:dyDescent="0.45">
      <c r="AL923"/>
    </row>
    <row r="924" spans="38:38" x14ac:dyDescent="0.45">
      <c r="AL924"/>
    </row>
    <row r="925" spans="38:38" x14ac:dyDescent="0.45">
      <c r="AL925"/>
    </row>
    <row r="926" spans="38:38" x14ac:dyDescent="0.45">
      <c r="AL926"/>
    </row>
    <row r="927" spans="38:38" x14ac:dyDescent="0.45">
      <c r="AL927"/>
    </row>
    <row r="928" spans="38:38" x14ac:dyDescent="0.45">
      <c r="AL928"/>
    </row>
    <row r="929" spans="38:38" x14ac:dyDescent="0.45">
      <c r="AL929"/>
    </row>
    <row r="930" spans="38:38" x14ac:dyDescent="0.45">
      <c r="AL930"/>
    </row>
    <row r="931" spans="38:38" x14ac:dyDescent="0.45">
      <c r="AL931"/>
    </row>
    <row r="932" spans="38:38" x14ac:dyDescent="0.45">
      <c r="AL932"/>
    </row>
    <row r="933" spans="38:38" x14ac:dyDescent="0.45">
      <c r="AL933"/>
    </row>
    <row r="934" spans="38:38" x14ac:dyDescent="0.45">
      <c r="AL934"/>
    </row>
    <row r="935" spans="38:38" x14ac:dyDescent="0.45">
      <c r="AL935"/>
    </row>
    <row r="936" spans="38:38" x14ac:dyDescent="0.45">
      <c r="AL936"/>
    </row>
    <row r="937" spans="38:38" x14ac:dyDescent="0.45">
      <c r="AL937"/>
    </row>
    <row r="938" spans="38:38" x14ac:dyDescent="0.45">
      <c r="AL938"/>
    </row>
    <row r="939" spans="38:38" x14ac:dyDescent="0.45">
      <c r="AL939"/>
    </row>
    <row r="940" spans="38:38" x14ac:dyDescent="0.45">
      <c r="AL940"/>
    </row>
    <row r="941" spans="38:38" x14ac:dyDescent="0.45">
      <c r="AL941"/>
    </row>
    <row r="942" spans="38:38" x14ac:dyDescent="0.45">
      <c r="AL942"/>
    </row>
    <row r="943" spans="38:38" x14ac:dyDescent="0.45">
      <c r="AL943"/>
    </row>
    <row r="944" spans="38:38" x14ac:dyDescent="0.45">
      <c r="AL944"/>
    </row>
    <row r="945" spans="38:38" x14ac:dyDescent="0.45">
      <c r="AL945"/>
    </row>
    <row r="946" spans="38:38" x14ac:dyDescent="0.45">
      <c r="AL946"/>
    </row>
    <row r="947" spans="38:38" x14ac:dyDescent="0.45">
      <c r="AL947"/>
    </row>
    <row r="948" spans="38:38" x14ac:dyDescent="0.45">
      <c r="AL948"/>
    </row>
    <row r="949" spans="38:38" x14ac:dyDescent="0.45">
      <c r="AL949"/>
    </row>
    <row r="950" spans="38:38" x14ac:dyDescent="0.45">
      <c r="AL950"/>
    </row>
    <row r="951" spans="38:38" x14ac:dyDescent="0.45">
      <c r="AL951"/>
    </row>
    <row r="952" spans="38:38" x14ac:dyDescent="0.45">
      <c r="AL952"/>
    </row>
    <row r="953" spans="38:38" x14ac:dyDescent="0.45">
      <c r="AL953"/>
    </row>
    <row r="954" spans="38:38" x14ac:dyDescent="0.45">
      <c r="AL954"/>
    </row>
    <row r="955" spans="38:38" x14ac:dyDescent="0.45">
      <c r="AL955"/>
    </row>
    <row r="956" spans="38:38" x14ac:dyDescent="0.45">
      <c r="AL956"/>
    </row>
    <row r="957" spans="38:38" x14ac:dyDescent="0.45">
      <c r="AL957"/>
    </row>
    <row r="958" spans="38:38" x14ac:dyDescent="0.45">
      <c r="AL958"/>
    </row>
    <row r="959" spans="38:38" x14ac:dyDescent="0.45">
      <c r="AL959"/>
    </row>
    <row r="960" spans="38:38" x14ac:dyDescent="0.45">
      <c r="AL960"/>
    </row>
    <row r="961" spans="38:38" x14ac:dyDescent="0.45">
      <c r="AL961"/>
    </row>
    <row r="962" spans="38:38" x14ac:dyDescent="0.45">
      <c r="AL962"/>
    </row>
    <row r="963" spans="38:38" x14ac:dyDescent="0.45">
      <c r="AL963"/>
    </row>
    <row r="964" spans="38:38" x14ac:dyDescent="0.45">
      <c r="AL964"/>
    </row>
    <row r="965" spans="38:38" x14ac:dyDescent="0.45">
      <c r="AL965"/>
    </row>
    <row r="966" spans="38:38" x14ac:dyDescent="0.45">
      <c r="AL966"/>
    </row>
    <row r="967" spans="38:38" x14ac:dyDescent="0.45">
      <c r="AL967"/>
    </row>
    <row r="968" spans="38:38" x14ac:dyDescent="0.45">
      <c r="AL968"/>
    </row>
    <row r="969" spans="38:38" x14ac:dyDescent="0.45">
      <c r="AL969"/>
    </row>
    <row r="970" spans="38:38" x14ac:dyDescent="0.45">
      <c r="AL970"/>
    </row>
    <row r="971" spans="38:38" x14ac:dyDescent="0.45">
      <c r="AL971"/>
    </row>
    <row r="972" spans="38:38" x14ac:dyDescent="0.45">
      <c r="AL972"/>
    </row>
    <row r="973" spans="38:38" x14ac:dyDescent="0.45">
      <c r="AL973"/>
    </row>
    <row r="974" spans="38:38" x14ac:dyDescent="0.45">
      <c r="AL974"/>
    </row>
    <row r="975" spans="38:38" x14ac:dyDescent="0.45">
      <c r="AL975"/>
    </row>
    <row r="976" spans="38:38" x14ac:dyDescent="0.45">
      <c r="AL976"/>
    </row>
    <row r="977" spans="38:38" x14ac:dyDescent="0.45">
      <c r="AL977"/>
    </row>
    <row r="978" spans="38:38" x14ac:dyDescent="0.45">
      <c r="AL978"/>
    </row>
    <row r="979" spans="38:38" x14ac:dyDescent="0.45">
      <c r="AL979"/>
    </row>
    <row r="980" spans="38:38" x14ac:dyDescent="0.45">
      <c r="AL980"/>
    </row>
    <row r="981" spans="38:38" x14ac:dyDescent="0.45">
      <c r="AL981"/>
    </row>
    <row r="982" spans="38:38" x14ac:dyDescent="0.45">
      <c r="AL982"/>
    </row>
    <row r="983" spans="38:38" x14ac:dyDescent="0.45">
      <c r="AL983"/>
    </row>
    <row r="984" spans="38:38" x14ac:dyDescent="0.45">
      <c r="AL984"/>
    </row>
    <row r="985" spans="38:38" x14ac:dyDescent="0.45">
      <c r="AL985"/>
    </row>
    <row r="986" spans="38:38" x14ac:dyDescent="0.45">
      <c r="AL986"/>
    </row>
    <row r="987" spans="38:38" x14ac:dyDescent="0.45">
      <c r="AL987"/>
    </row>
    <row r="988" spans="38:38" x14ac:dyDescent="0.45">
      <c r="AL988"/>
    </row>
    <row r="989" spans="38:38" x14ac:dyDescent="0.45">
      <c r="AL989"/>
    </row>
    <row r="990" spans="38:38" x14ac:dyDescent="0.45">
      <c r="AL990"/>
    </row>
    <row r="991" spans="38:38" x14ac:dyDescent="0.45">
      <c r="AL991"/>
    </row>
    <row r="992" spans="38:38" x14ac:dyDescent="0.45">
      <c r="AL992"/>
    </row>
    <row r="993" spans="38:38" x14ac:dyDescent="0.45">
      <c r="AL993"/>
    </row>
    <row r="994" spans="38:38" x14ac:dyDescent="0.45">
      <c r="AL994"/>
    </row>
    <row r="995" spans="38:38" x14ac:dyDescent="0.45">
      <c r="AL995"/>
    </row>
    <row r="996" spans="38:38" x14ac:dyDescent="0.45">
      <c r="AL996"/>
    </row>
    <row r="997" spans="38:38" x14ac:dyDescent="0.45">
      <c r="AL997"/>
    </row>
    <row r="998" spans="38:38" x14ac:dyDescent="0.45">
      <c r="AL998"/>
    </row>
    <row r="999" spans="38:38" x14ac:dyDescent="0.45">
      <c r="AL999"/>
    </row>
    <row r="1000" spans="38:38" x14ac:dyDescent="0.45">
      <c r="AL10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1.คู่มือ</vt:lpstr>
      <vt:lpstr>2.Exchange</vt:lpstr>
      <vt:lpstr>3.Assumption</vt:lpstr>
      <vt:lpstr>4.Fuel</vt:lpstr>
      <vt:lpstr>5.LPI-QUA</vt:lpstr>
      <vt:lpstr>6.Rail-Road</vt:lpstr>
      <vt:lpstr>7.Others</vt:lpstr>
      <vt:lpstr>HID-Bau Ann</vt:lpstr>
      <vt:lpstr>8.BAU 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isriya bunyasiri</dc:creator>
  <cp:lastModifiedBy>taweeta sataporn</cp:lastModifiedBy>
  <cp:lastPrinted>2024-06-10T06:30:38Z</cp:lastPrinted>
  <dcterms:created xsi:type="dcterms:W3CDTF">2024-05-02T13:37:46Z</dcterms:created>
  <dcterms:modified xsi:type="dcterms:W3CDTF">2024-06-14T14:23:06Z</dcterms:modified>
</cp:coreProperties>
</file>