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  <c r="C28" i="1"/>
  <c r="B28" i="1"/>
  <c r="D25" i="1"/>
  <c r="C25" i="1"/>
  <c r="B25" i="1"/>
  <c r="D34" i="1"/>
  <c r="B34" i="1"/>
  <c r="D35" i="1"/>
  <c r="C35" i="1"/>
  <c r="C34" i="1" s="1"/>
  <c r="B35" i="1"/>
  <c r="D30" i="1" l="1"/>
  <c r="C30" i="1"/>
  <c r="B30" i="1"/>
  <c r="D10" i="1"/>
  <c r="D12" i="1" s="1"/>
  <c r="C10" i="1"/>
  <c r="C12" i="1" s="1"/>
  <c r="B10" i="1"/>
  <c r="B12" i="1" s="1"/>
  <c r="D32" i="1" l="1"/>
  <c r="D37" i="1" s="1"/>
  <c r="D38" i="1" s="1"/>
  <c r="D39" i="1" s="1"/>
  <c r="C32" i="1"/>
  <c r="C37" i="1" s="1"/>
  <c r="C38" i="1" s="1"/>
  <c r="C39" i="1" s="1"/>
  <c r="B32" i="1"/>
  <c r="B37" i="1" s="1"/>
  <c r="B38" i="1" s="1"/>
  <c r="B39" i="1" s="1"/>
</calcChain>
</file>

<file path=xl/sharedStrings.xml><?xml version="1.0" encoding="utf-8"?>
<sst xmlns="http://schemas.openxmlformats.org/spreadsheetml/2006/main" count="40" uniqueCount="35">
  <si>
    <t>Cost Analysis</t>
  </si>
  <si>
    <t>Rent</t>
  </si>
  <si>
    <t>food</t>
  </si>
  <si>
    <t>Guard</t>
  </si>
  <si>
    <t>Vechile Maintenance</t>
  </si>
  <si>
    <t>Driver</t>
  </si>
  <si>
    <t>Trainer</t>
  </si>
  <si>
    <t>One-time Expense</t>
  </si>
  <si>
    <t>roof</t>
  </si>
  <si>
    <t>Vechile</t>
  </si>
  <si>
    <t>Kennels</t>
  </si>
  <si>
    <t>shed</t>
  </si>
  <si>
    <t>Training Equipments</t>
  </si>
  <si>
    <t>Others</t>
  </si>
  <si>
    <t>Total</t>
  </si>
  <si>
    <t>Operating Expense</t>
  </si>
  <si>
    <t>Average</t>
  </si>
  <si>
    <t>Worst Case</t>
  </si>
  <si>
    <t>Best Case</t>
  </si>
  <si>
    <t>Number of dogs</t>
  </si>
  <si>
    <t>Cost per dog</t>
  </si>
  <si>
    <t>Security camera</t>
  </si>
  <si>
    <t>Intertest rate</t>
  </si>
  <si>
    <t>EMI</t>
  </si>
  <si>
    <t>Duration in Months</t>
  </si>
  <si>
    <t>Number of Dogs</t>
  </si>
  <si>
    <t>Total Cost per dog</t>
  </si>
  <si>
    <t>Fee per dog</t>
  </si>
  <si>
    <t>Profit</t>
  </si>
  <si>
    <t>GST @18%</t>
  </si>
  <si>
    <t>Total Fee</t>
  </si>
  <si>
    <t>Deposit</t>
  </si>
  <si>
    <t>Yearly Profit</t>
  </si>
  <si>
    <t>ROI</t>
  </si>
  <si>
    <t>Money Raised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</si>
</sst>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2" fontId="0" fillId="0" borderId="1" xfId="0" applyNumberFormat="1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11" xfId="0" applyFont="1" applyFill="1" applyBorder="1"/>
    <xf numFmtId="0" fontId="1" fillId="0" borderId="12" xfId="0" applyFont="1" applyBorder="1"/>
    <xf numFmtId="0" fontId="1" fillId="0" borderId="27" xfId="0" applyFont="1" applyFill="1" applyBorder="1"/>
    <xf numFmtId="0" fontId="1" fillId="0" borderId="28" xfId="0" applyFont="1" applyBorder="1"/>
    <xf numFmtId="0" fontId="1" fillId="0" borderId="29" xfId="0" applyFont="1" applyBorder="1"/>
    <xf numFmtId="0" fontId="0" fillId="0" borderId="16" xfId="0" applyBorder="1"/>
    <xf numFmtId="0" fontId="0" fillId="0" borderId="30" xfId="0" applyBorder="1"/>
    <xf numFmtId="2" fontId="0" fillId="0" borderId="12" xfId="0" applyNumberFormat="1" applyBorder="1"/>
    <xf numFmtId="0" fontId="1" fillId="0" borderId="27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17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ROI</c:v>
                </c:pt>
              </c:strCache>
            </c:strRef>
          </c:tx>
          <c:invertIfNegative val="0"/>
          <c:val>
            <c:numRef>
              <c:f>Sheet1!$B$39:$D$39</c:f>
              <c:numCache>
                <c:formatCode>General</c:formatCode>
                <c:ptCount val="3"/>
                <c:pt idx="0">
                  <c:v>66.691354879114172</c:v>
                </c:pt>
                <c:pt idx="1">
                  <c:v>53.07447319037194</c:v>
                </c:pt>
                <c:pt idx="2">
                  <c:v>17.261715955864425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94336"/>
        <c:axId val="133299200"/>
      </c:barChart>
      <c:catAx>
        <c:axId val="1332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99200"/>
        <c:crosses val="autoZero"/>
        <c:auto val="1"/>
        <c:lblAlgn val="ctr"/>
        <c:lblOffset val="100"/>
        <c:noMultiLvlLbl val="0"/>
      </c:catAx>
      <c:valAx>
        <c:axId val="1332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24</xdr:row>
      <xdr:rowOff>28575</xdr:rowOff>
    </xdr:from>
    <xdr:to>
      <xdr:col>12</xdr:col>
      <xdr:colOff>314325</xdr:colOff>
      <xdr:row>38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22" workbookViewId="0">
      <selection activeCell="G39" sqref="G39"/>
    </sheetView>
  </sheetViews>
  <sheetFormatPr defaultRowHeight="15" x14ac:dyDescent="0.25"/>
  <cols>
    <col min="1" max="1" width="20.85546875" customWidth="1"/>
    <col min="2" max="2" width="15.42578125" customWidth="1"/>
    <col min="3" max="3" width="15.85546875" customWidth="1"/>
    <col min="4" max="4" width="18" customWidth="1"/>
    <col min="6" max="6" width="12.28515625" bestFit="1" customWidth="1"/>
  </cols>
  <sheetData>
    <row r="1" spans="1:5" x14ac:dyDescent="0.25">
      <c r="A1" s="35" t="s">
        <v>0</v>
      </c>
      <c r="B1" s="36"/>
      <c r="C1" s="36"/>
      <c r="D1" s="37"/>
      <c r="E1" s="33"/>
    </row>
    <row r="2" spans="1:5" ht="15.75" thickBot="1" x14ac:dyDescent="0.3">
      <c r="A2" s="38"/>
      <c r="B2" s="34"/>
      <c r="C2" s="34"/>
      <c r="D2" s="39"/>
    </row>
    <row r="3" spans="1:5" ht="15.75" thickBot="1" x14ac:dyDescent="0.3">
      <c r="A3" s="3" t="s">
        <v>15</v>
      </c>
      <c r="B3" s="4" t="s">
        <v>18</v>
      </c>
      <c r="C3" s="4" t="s">
        <v>16</v>
      </c>
      <c r="D3" s="5" t="s">
        <v>17</v>
      </c>
    </row>
    <row r="4" spans="1:5" x14ac:dyDescent="0.25">
      <c r="A4" s="9" t="s">
        <v>1</v>
      </c>
      <c r="B4" s="6">
        <v>8000</v>
      </c>
      <c r="C4" s="6">
        <v>20000</v>
      </c>
      <c r="D4" s="10">
        <v>15000</v>
      </c>
    </row>
    <row r="5" spans="1:5" x14ac:dyDescent="0.25">
      <c r="A5" s="11" t="s">
        <v>6</v>
      </c>
      <c r="B5" s="1">
        <v>12500</v>
      </c>
      <c r="C5" s="1">
        <v>20000</v>
      </c>
      <c r="D5" s="12">
        <v>18000</v>
      </c>
    </row>
    <row r="6" spans="1:5" x14ac:dyDescent="0.25">
      <c r="A6" s="11" t="s">
        <v>2</v>
      </c>
      <c r="B6" s="1">
        <v>1000</v>
      </c>
      <c r="C6" s="1">
        <v>1500</v>
      </c>
      <c r="D6" s="12">
        <v>2000</v>
      </c>
    </row>
    <row r="7" spans="1:5" x14ac:dyDescent="0.25">
      <c r="A7" s="11" t="s">
        <v>3</v>
      </c>
      <c r="B7" s="1">
        <v>12000</v>
      </c>
      <c r="C7" s="1">
        <v>15000</v>
      </c>
      <c r="D7" s="12">
        <v>18000</v>
      </c>
    </row>
    <row r="8" spans="1:5" x14ac:dyDescent="0.25">
      <c r="A8" s="11" t="s">
        <v>4</v>
      </c>
      <c r="B8" s="1">
        <v>4000</v>
      </c>
      <c r="C8" s="1">
        <v>6000</v>
      </c>
      <c r="D8" s="12">
        <v>6000</v>
      </c>
    </row>
    <row r="9" spans="1:5" x14ac:dyDescent="0.25">
      <c r="A9" s="11" t="s">
        <v>5</v>
      </c>
      <c r="B9" s="1">
        <v>6000</v>
      </c>
      <c r="C9" s="1">
        <v>8000</v>
      </c>
      <c r="D9" s="12">
        <v>10000</v>
      </c>
    </row>
    <row r="10" spans="1:5" x14ac:dyDescent="0.25">
      <c r="A10" s="11" t="s">
        <v>14</v>
      </c>
      <c r="B10" s="1">
        <f>SUM(B4:B9)</f>
        <v>43500</v>
      </c>
      <c r="C10" s="1">
        <f>SUM(C4:C9)</f>
        <v>70500</v>
      </c>
      <c r="D10" s="12">
        <f>SUM(D4:D9)</f>
        <v>69000</v>
      </c>
    </row>
    <row r="11" spans="1:5" ht="15.75" thickBot="1" x14ac:dyDescent="0.3">
      <c r="A11" s="13" t="s">
        <v>19</v>
      </c>
      <c r="B11" s="2">
        <v>30</v>
      </c>
      <c r="C11" s="2">
        <v>30</v>
      </c>
      <c r="D11" s="14">
        <v>30</v>
      </c>
    </row>
    <row r="12" spans="1:5" ht="15.75" thickBot="1" x14ac:dyDescent="0.3">
      <c r="A12" s="40" t="s">
        <v>20</v>
      </c>
      <c r="B12" s="41">
        <f>-B10/B11</f>
        <v>-1450</v>
      </c>
      <c r="C12" s="41">
        <f>-C10/40</f>
        <v>-1762.5</v>
      </c>
      <c r="D12" s="42">
        <f>-D10/D11</f>
        <v>-2300</v>
      </c>
    </row>
    <row r="13" spans="1:5" x14ac:dyDescent="0.25">
      <c r="A13" s="46"/>
      <c r="B13" s="47"/>
      <c r="C13" s="47"/>
      <c r="D13" s="48"/>
    </row>
    <row r="14" spans="1:5" x14ac:dyDescent="0.25">
      <c r="A14" s="50" t="s">
        <v>34</v>
      </c>
      <c r="B14" s="20">
        <v>200000</v>
      </c>
      <c r="C14" s="20">
        <v>400000</v>
      </c>
      <c r="D14" s="25">
        <v>50000</v>
      </c>
    </row>
    <row r="15" spans="1:5" ht="15.75" thickBot="1" x14ac:dyDescent="0.3">
      <c r="A15" s="49"/>
      <c r="B15" s="18"/>
      <c r="C15" s="18"/>
      <c r="D15" s="19"/>
    </row>
    <row r="16" spans="1:5" ht="15.75" thickBot="1" x14ac:dyDescent="0.3">
      <c r="A16" s="43" t="s">
        <v>7</v>
      </c>
      <c r="B16" s="44" t="s">
        <v>18</v>
      </c>
      <c r="C16" s="44" t="s">
        <v>16</v>
      </c>
      <c r="D16" s="45" t="s">
        <v>17</v>
      </c>
    </row>
    <row r="17" spans="1:6" x14ac:dyDescent="0.25">
      <c r="A17" s="29" t="s">
        <v>31</v>
      </c>
      <c r="B17" s="15">
        <v>50000</v>
      </c>
      <c r="C17" s="15">
        <v>60000</v>
      </c>
      <c r="D17" s="30">
        <v>75000</v>
      </c>
    </row>
    <row r="18" spans="1:6" x14ac:dyDescent="0.25">
      <c r="A18" s="9" t="s">
        <v>8</v>
      </c>
      <c r="B18" s="6">
        <v>60000</v>
      </c>
      <c r="C18" s="6">
        <v>75000</v>
      </c>
      <c r="D18" s="10">
        <v>100000</v>
      </c>
      <c r="F18" s="16"/>
    </row>
    <row r="19" spans="1:6" x14ac:dyDescent="0.25">
      <c r="A19" s="11" t="s">
        <v>9</v>
      </c>
      <c r="B19" s="1">
        <v>350000</v>
      </c>
      <c r="C19" s="1">
        <v>400000</v>
      </c>
      <c r="D19" s="12">
        <v>550000</v>
      </c>
    </row>
    <row r="20" spans="1:6" x14ac:dyDescent="0.25">
      <c r="A20" s="11" t="s">
        <v>10</v>
      </c>
      <c r="B20" s="1">
        <v>50000</v>
      </c>
      <c r="C20" s="1">
        <v>60000</v>
      </c>
      <c r="D20" s="12">
        <v>75000</v>
      </c>
    </row>
    <row r="21" spans="1:6" x14ac:dyDescent="0.25">
      <c r="A21" s="11" t="s">
        <v>11</v>
      </c>
      <c r="B21" s="1">
        <v>50000</v>
      </c>
      <c r="C21" s="1">
        <v>65000</v>
      </c>
      <c r="D21" s="12">
        <v>80000</v>
      </c>
    </row>
    <row r="22" spans="1:6" x14ac:dyDescent="0.25">
      <c r="A22" s="11" t="s">
        <v>12</v>
      </c>
      <c r="B22" s="1">
        <v>5000</v>
      </c>
      <c r="C22" s="1">
        <v>8000</v>
      </c>
      <c r="D22" s="12">
        <v>10000</v>
      </c>
    </row>
    <row r="23" spans="1:6" x14ac:dyDescent="0.25">
      <c r="A23" s="11" t="s">
        <v>13</v>
      </c>
      <c r="B23" s="1">
        <v>5000</v>
      </c>
      <c r="C23" s="1">
        <v>7000</v>
      </c>
      <c r="D23" s="12">
        <v>9000</v>
      </c>
    </row>
    <row r="24" spans="1:6" x14ac:dyDescent="0.25">
      <c r="A24" s="11" t="s">
        <v>21</v>
      </c>
      <c r="B24" s="1">
        <v>8000</v>
      </c>
      <c r="C24" s="1">
        <v>1000</v>
      </c>
      <c r="D24" s="12">
        <v>12000</v>
      </c>
    </row>
    <row r="25" spans="1:6" x14ac:dyDescent="0.25">
      <c r="A25" s="11" t="s">
        <v>14</v>
      </c>
      <c r="B25" s="1">
        <f>SUM(B17:B24)</f>
        <v>578000</v>
      </c>
      <c r="C25" s="1">
        <f>SUM(C17:C24)</f>
        <v>676000</v>
      </c>
      <c r="D25" s="12">
        <f>SUM(D17:D24)</f>
        <v>911000</v>
      </c>
    </row>
    <row r="26" spans="1:6" x14ac:dyDescent="0.25">
      <c r="A26" s="11" t="s">
        <v>22</v>
      </c>
      <c r="B26" s="1">
        <v>11.3</v>
      </c>
      <c r="C26" s="1">
        <v>13</v>
      </c>
      <c r="D26" s="12">
        <v>14.5</v>
      </c>
    </row>
    <row r="27" spans="1:6" x14ac:dyDescent="0.25">
      <c r="A27" s="11" t="s">
        <v>24</v>
      </c>
      <c r="B27" s="1">
        <v>60</v>
      </c>
      <c r="C27" s="1">
        <v>60</v>
      </c>
      <c r="D27" s="12">
        <v>60</v>
      </c>
    </row>
    <row r="28" spans="1:6" x14ac:dyDescent="0.25">
      <c r="A28" s="11" t="s">
        <v>23</v>
      </c>
      <c r="B28" s="17">
        <f>PMT(11.3%/12,5*12,B25-B14)</f>
        <v>-8275.3024846391072</v>
      </c>
      <c r="C28" s="17">
        <f>PMT(12.5%/12,60,C25-C14)</f>
        <v>-6209.4309502147717</v>
      </c>
      <c r="D28" s="31">
        <f>PMT(13%/12,60,D25-D14)</f>
        <v>-19590.395891076882</v>
      </c>
    </row>
    <row r="29" spans="1:6" x14ac:dyDescent="0.25">
      <c r="A29" s="11" t="s">
        <v>25</v>
      </c>
      <c r="B29" s="1">
        <v>30</v>
      </c>
      <c r="C29" s="1">
        <v>30</v>
      </c>
      <c r="D29" s="12">
        <v>30</v>
      </c>
    </row>
    <row r="30" spans="1:6" ht="15.75" thickBot="1" x14ac:dyDescent="0.3">
      <c r="A30" s="32" t="s">
        <v>20</v>
      </c>
      <c r="B30" s="27">
        <f>B28/B29</f>
        <v>-275.84341615463688</v>
      </c>
      <c r="C30" s="27">
        <f>C28/C29</f>
        <v>-206.98103167382573</v>
      </c>
      <c r="D30" s="28">
        <f>D28/D29</f>
        <v>-653.01319636922938</v>
      </c>
    </row>
    <row r="31" spans="1:6" x14ac:dyDescent="0.25">
      <c r="A31" s="6"/>
      <c r="B31" s="6"/>
      <c r="C31" s="6"/>
      <c r="D31" s="6"/>
    </row>
    <row r="32" spans="1:6" x14ac:dyDescent="0.25">
      <c r="A32" s="1" t="s">
        <v>26</v>
      </c>
      <c r="B32" s="1">
        <f>B12+B30</f>
        <v>-1725.843416154637</v>
      </c>
      <c r="C32" s="1">
        <f>C12+C30</f>
        <v>-1969.4810316738258</v>
      </c>
      <c r="D32" s="1">
        <f>D12+D30</f>
        <v>-2953.0131963692293</v>
      </c>
    </row>
    <row r="33" spans="1:4" x14ac:dyDescent="0.25">
      <c r="A33" s="1"/>
      <c r="B33" s="1"/>
      <c r="C33" s="1"/>
      <c r="D33" s="1"/>
    </row>
    <row r="34" spans="1:4" x14ac:dyDescent="0.25">
      <c r="A34" s="2" t="s">
        <v>27</v>
      </c>
      <c r="B34" s="2">
        <f>B36-B35</f>
        <v>2796.6101694915255</v>
      </c>
      <c r="C34" s="2">
        <f>C36-C35</f>
        <v>2966.1016949152545</v>
      </c>
      <c r="D34" s="2">
        <f>D36-D35</f>
        <v>3389.8305084745762</v>
      </c>
    </row>
    <row r="35" spans="1:4" x14ac:dyDescent="0.25">
      <c r="A35" s="8" t="s">
        <v>29</v>
      </c>
      <c r="B35" s="15">
        <f>(B36/1.18)*0.18</f>
        <v>503.38983050847457</v>
      </c>
      <c r="C35" s="15">
        <f>(C36/1.18)*0.18</f>
        <v>533.89830508474574</v>
      </c>
      <c r="D35" s="7">
        <f>(D36/1.18)*0.18</f>
        <v>610.16949152542372</v>
      </c>
    </row>
    <row r="36" spans="1:4" ht="15.75" thickBot="1" x14ac:dyDescent="0.3">
      <c r="A36" s="8" t="s">
        <v>30</v>
      </c>
      <c r="B36" s="15">
        <v>3300</v>
      </c>
      <c r="C36" s="15">
        <v>3500</v>
      </c>
      <c r="D36" s="7">
        <v>4000</v>
      </c>
    </row>
    <row r="37" spans="1:4" x14ac:dyDescent="0.25">
      <c r="A37" s="21" t="s">
        <v>28</v>
      </c>
      <c r="B37" s="22">
        <f>(B34+B32)*B29</f>
        <v>32123.002600106658</v>
      </c>
      <c r="C37" s="22">
        <f>(C34+C32)*C29</f>
        <v>29898.619897242861</v>
      </c>
      <c r="D37" s="23">
        <f>(D34+D32)*D29</f>
        <v>13104.519363160407</v>
      </c>
    </row>
    <row r="38" spans="1:4" x14ac:dyDescent="0.25">
      <c r="A38" s="24" t="s">
        <v>32</v>
      </c>
      <c r="B38" s="20">
        <f>B37*12</f>
        <v>385476.0312012799</v>
      </c>
      <c r="C38" s="20">
        <f>C37*12</f>
        <v>358783.4387669143</v>
      </c>
      <c r="D38" s="25">
        <f>D37*12</f>
        <v>157254.23235792489</v>
      </c>
    </row>
    <row r="39" spans="1:4" ht="15.75" thickBot="1" x14ac:dyDescent="0.3">
      <c r="A39" s="26" t="s">
        <v>33</v>
      </c>
      <c r="B39" s="27">
        <f>B38/B25*100</f>
        <v>66.691354879114172</v>
      </c>
      <c r="C39" s="27">
        <f>C38*100/C25</f>
        <v>53.07447319037194</v>
      </c>
      <c r="D39" s="28">
        <f>D38/D25*100</f>
        <v>17.261715955864425</v>
      </c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2019-12-16T17:29:43Z</dcterms:modified>
</cp:coreProperties>
</file>