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eeti nayak\Desktop\DATA ANALYST\EXCEL\EXCEL - ASSIGNMENT\EXCEL ASSIGNMENTS\"/>
    </mc:Choice>
  </mc:AlternateContent>
  <bookViews>
    <workbookView xWindow="0" yWindow="0" windowWidth="20490" windowHeight="8940" firstSheet="5" activeTab="11"/>
  </bookViews>
  <sheets>
    <sheet name="CCO_Raw" sheetId="1" r:id="rId1"/>
    <sheet name="Q1-Concat" sheetId="2" r:id="rId2"/>
    <sheet name="Q2-Min &amp; Max" sheetId="3" r:id="rId3"/>
    <sheet name="Q3-Look up" sheetId="4" r:id="rId4"/>
    <sheet name="Q4-Average" sheetId="5" r:id="rId5"/>
    <sheet name="Q5-Brainstorm" sheetId="6" r:id="rId6"/>
    <sheet name="Q6-IF" sheetId="7" r:id="rId7"/>
    <sheet name="Q7-Text to columns" sheetId="8" r:id="rId8"/>
    <sheet name="Q8-Vlookup" sheetId="9" r:id="rId9"/>
    <sheet name="Q9-CountIF" sheetId="10" r:id="rId10"/>
    <sheet name="Q10-Pivot" sheetId="11" r:id="rId11"/>
    <sheet name="Q10-Pivot Solved" sheetId="12" r:id="rId12"/>
  </sheets>
  <calcPr calcId="162913"/>
  <pivotCaches>
    <pivotCache cacheId="5"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 i="9" l="1"/>
  <c r="C6" i="6" l="1"/>
  <c r="C7" i="6"/>
  <c r="C8" i="6"/>
  <c r="C9" i="6"/>
  <c r="C10" i="6"/>
  <c r="C11" i="6"/>
  <c r="C12" i="6"/>
  <c r="C13" i="6"/>
  <c r="C14" i="6"/>
  <c r="C15" i="6"/>
  <c r="G8" i="10" l="1"/>
  <c r="G7" i="10"/>
  <c r="G6" i="10"/>
  <c r="G5" i="10"/>
  <c r="G4" i="10"/>
  <c r="E7" i="9" l="1"/>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E6" i="9"/>
  <c r="J11" i="7"/>
  <c r="J12" i="7"/>
  <c r="J13" i="7"/>
  <c r="J14" i="7"/>
  <c r="J15" i="7"/>
  <c r="J16" i="7"/>
  <c r="J17" i="7"/>
  <c r="J18" i="7"/>
  <c r="J19" i="7"/>
  <c r="J20" i="7"/>
  <c r="J21" i="7"/>
  <c r="J22" i="7"/>
  <c r="J10" i="7"/>
  <c r="I11" i="7"/>
  <c r="I12" i="7"/>
  <c r="I13" i="7"/>
  <c r="I14" i="7"/>
  <c r="I15" i="7"/>
  <c r="I16" i="7"/>
  <c r="I17" i="7"/>
  <c r="I18" i="7"/>
  <c r="I19" i="7"/>
  <c r="I20" i="7"/>
  <c r="I21" i="7"/>
  <c r="I22" i="7"/>
  <c r="I10" i="7"/>
  <c r="B9" i="5"/>
  <c r="B10" i="5"/>
  <c r="B8" i="5"/>
  <c r="C9" i="4" l="1"/>
  <c r="C10" i="4"/>
  <c r="C11" i="4"/>
  <c r="C12" i="4"/>
  <c r="C13" i="4"/>
  <c r="C14" i="4"/>
  <c r="C15" i="4"/>
  <c r="C8" i="4"/>
  <c r="C4" i="3"/>
  <c r="I4" i="3" s="1" a="1"/>
  <c r="I4" i="3" s="1"/>
  <c r="I5" i="3" a="1"/>
  <c r="I5" i="3" s="1"/>
  <c r="I6" i="3" a="1"/>
  <c r="I6" i="3" s="1"/>
  <c r="I7" i="3" a="1"/>
  <c r="I7" i="3" s="1"/>
  <c r="I8" i="3" a="1"/>
  <c r="I8" i="3"/>
  <c r="H6" i="3" a="1"/>
  <c r="H6" i="3" s="1"/>
  <c r="H7" i="3" a="1"/>
  <c r="H7" i="3" s="1"/>
  <c r="H8" i="3" a="1"/>
  <c r="H8" i="3" s="1"/>
  <c r="H5" i="3" a="1"/>
  <c r="H5" i="3" s="1"/>
  <c r="H4" i="3" a="1"/>
  <c r="H4" i="3" s="1"/>
  <c r="D7" i="2" l="1"/>
  <c r="D8" i="2"/>
  <c r="D9" i="2"/>
  <c r="D10" i="2"/>
  <c r="D11" i="2"/>
  <c r="D12" i="2"/>
  <c r="D13" i="2"/>
  <c r="D14" i="2"/>
  <c r="C53" i="3" l="1"/>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alcChain>
</file>

<file path=xl/sharedStrings.xml><?xml version="1.0" encoding="utf-8"?>
<sst xmlns="http://schemas.openxmlformats.org/spreadsheetml/2006/main" count="773" uniqueCount="326">
  <si>
    <t>Location</t>
  </si>
  <si>
    <t>HeadCount</t>
  </si>
  <si>
    <t>Performance_score</t>
  </si>
  <si>
    <t xml:space="preserve">SL_Missed </t>
  </si>
  <si>
    <t>Week</t>
  </si>
  <si>
    <t>Den</t>
  </si>
  <si>
    <t>Cherrywood, Ireland</t>
  </si>
  <si>
    <t>Brasov, Romania</t>
  </si>
  <si>
    <t>Johannesburg, South Africa</t>
  </si>
  <si>
    <t>Bangalore, India</t>
  </si>
  <si>
    <t>Montpellier, France</t>
  </si>
  <si>
    <t>Bratislava, Slovakia</t>
  </si>
  <si>
    <t>Casablanca, Morocco</t>
  </si>
  <si>
    <t>Amsterdam, Netherlands</t>
  </si>
  <si>
    <t>Halle (Saale), Germany</t>
  </si>
  <si>
    <t>Turku, Finland</t>
  </si>
  <si>
    <t>Ed, Sweden</t>
  </si>
  <si>
    <t>Glasgow, United Kingdom</t>
  </si>
  <si>
    <t>Cairo, Egypt</t>
  </si>
  <si>
    <t>Bucharest, Romania</t>
  </si>
  <si>
    <t>Warsaw, Poland</t>
  </si>
  <si>
    <t>Limerick, Ireland</t>
  </si>
  <si>
    <t>Istanbul, Turkey</t>
  </si>
  <si>
    <t>Tunis, Tunisia</t>
  </si>
  <si>
    <t>Chennai, India</t>
  </si>
  <si>
    <t>Athens, Greece</t>
  </si>
  <si>
    <t>La Coruna, Spain</t>
  </si>
  <si>
    <t>Q. The Iist has employee names and badge#s of XYZ Inc.</t>
  </si>
  <si>
    <t xml:space="preserve">Their email ID is their first name_lastname@XYZ.com. However, the names in the list below has lastname, First name. </t>
  </si>
  <si>
    <t>Using XL Formulae, create a list of email ids in the format 'firstname_lastname@XYZ.com</t>
  </si>
  <si>
    <t>First Name</t>
  </si>
  <si>
    <t>Last Name</t>
  </si>
  <si>
    <t>Badge</t>
  </si>
  <si>
    <t>first name_lastname@XYZ.com</t>
  </si>
  <si>
    <t>Prashanth</t>
  </si>
  <si>
    <t>Gopi</t>
  </si>
  <si>
    <t>Tank</t>
  </si>
  <si>
    <t>Ashwini</t>
  </si>
  <si>
    <t>Suri</t>
  </si>
  <si>
    <t>Aviral</t>
  </si>
  <si>
    <t>Kumar</t>
  </si>
  <si>
    <t>Ram</t>
  </si>
  <si>
    <t>Tendulkar</t>
  </si>
  <si>
    <t>Sachin</t>
  </si>
  <si>
    <t>Maradonna</t>
  </si>
  <si>
    <t>Diego</t>
  </si>
  <si>
    <t>Singh</t>
  </si>
  <si>
    <t>Robin</t>
  </si>
  <si>
    <t>Deepak</t>
  </si>
  <si>
    <t>Q. For the student database given alongside, arrive at the number of students who come under each of the grade category.</t>
  </si>
  <si>
    <t>Student</t>
  </si>
  <si>
    <t>Scores</t>
  </si>
  <si>
    <t>Grade</t>
  </si>
  <si>
    <t>Min</t>
  </si>
  <si>
    <t>Max</t>
  </si>
  <si>
    <t>Student 1</t>
  </si>
  <si>
    <t>A</t>
  </si>
  <si>
    <t>Student 2</t>
  </si>
  <si>
    <t>B</t>
  </si>
  <si>
    <t>Student 3</t>
  </si>
  <si>
    <t>C</t>
  </si>
  <si>
    <t>Student 4</t>
  </si>
  <si>
    <t>D</t>
  </si>
  <si>
    <t>Student 5</t>
  </si>
  <si>
    <t>F</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</si>
  <si>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</si>
  <si>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</si>
  <si>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</si>
  <si>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</si>
  <si>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</si>
  <si>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</si>
  <si>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</si>
  <si>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</si>
  <si>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</si>
  <si>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</si>
  <si>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</si>
  <si>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</si>
  <si>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</si>
  <si>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</si>
  <si>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</si>
  <si>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</si>
  <si>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</si>
  <si>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</si>
  <si>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</si>
  <si>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</si>
  <si>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</si>
  <si>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</si>
  <si>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</si>
  <si>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</si>
  <si>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</si>
  <si>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</si>
  <si>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</si>
  <si>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</si>
  <si>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</si>
  <si>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</si>
  <si>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</si>
  <si>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</si>
  <si>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</si>
  <si>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</si>
  <si>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</si>
  <si>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</si>
  <si>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</si>
  <si>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</si>
  <si>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</si>
  <si>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</si>
  <si>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</si>
  <si>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</si>
  <si>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</si>
  <si>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</si>
  <si>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</si>
  <si>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</si>
  <si>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</si>
  <si>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</si>
  <si>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</si>
  <si>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</si>
  <si>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</si>
  <si>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</si>
  <si>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</si>
  <si>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</si>
  <si>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</si>
  <si>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</si>
  <si>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</si>
  <si>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</si>
  <si>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</si>
  <si>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</si>
  <si>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Feb</t>
  </si>
  <si>
    <t>Mar</t>
  </si>
  <si>
    <t>Apr</t>
  </si>
  <si>
    <t>May</t>
  </si>
  <si>
    <t>Londo, Mollari</t>
  </si>
  <si>
    <t>Puri, Om</t>
  </si>
  <si>
    <t>Temp Mgr1</t>
  </si>
  <si>
    <t>Prakash, Surya</t>
  </si>
  <si>
    <t>Wayne, John</t>
  </si>
  <si>
    <t>Jain, Anita</t>
  </si>
  <si>
    <t>Their Manager name in found in the other table, you will need to use the employee badge to lookup their manager in the manager table. Note Managers rotate randomly each month, so your lookup needs to consider the month also</t>
  </si>
  <si>
    <t>Month :</t>
  </si>
  <si>
    <t>Q. Calculate the average roll up for the respective managers using the data in the second table.</t>
  </si>
  <si>
    <t>Manager name</t>
  </si>
  <si>
    <t>V, Rajesh</t>
  </si>
  <si>
    <t>Machado, Jason</t>
  </si>
  <si>
    <t>Elayedatt, Rubin</t>
  </si>
  <si>
    <r>
      <t xml:space="preserve">Q4 : </t>
    </r>
    <r>
      <rPr>
        <b/>
        <sz val="14"/>
        <color theme="1"/>
        <rFont val="Calibri"/>
        <family val="2"/>
        <scheme val="minor"/>
      </rPr>
      <t>Without</t>
    </r>
    <r>
      <rPr>
        <b/>
        <sz val="14"/>
        <color rgb="FFFF0000"/>
        <rFont val="Calibri"/>
        <family val="2"/>
        <scheme val="minor"/>
      </rPr>
      <t xml:space="preserve"> using Pivot Table count the total number of SR for each of the below locations using SR Table . </t>
    </r>
  </si>
  <si>
    <t>Total SR</t>
  </si>
  <si>
    <t>Classification</t>
  </si>
  <si>
    <t>SR_Numbers</t>
  </si>
  <si>
    <t>Casa_CSMB_Premium_1</t>
  </si>
  <si>
    <t>UKBLRRSA1</t>
  </si>
  <si>
    <t>Stockholms Lan, Sweden</t>
  </si>
  <si>
    <t>Wilcke, Joey</t>
  </si>
  <si>
    <t>CGS_CSC_Italy</t>
  </si>
  <si>
    <t>UKI CSMB Care</t>
  </si>
  <si>
    <t>Ger LEP Core Tech</t>
  </si>
  <si>
    <t>Not Assigned</t>
  </si>
  <si>
    <t>CGS_BUCH _IT_SMB</t>
  </si>
  <si>
    <t>GCSS_Client</t>
  </si>
  <si>
    <t xml:space="preserve">Q1: Using below Table calculate the total Counts for each Agent and using excel functions update the stack status column using the below criteria </t>
  </si>
  <si>
    <t>Counts below 15</t>
  </si>
  <si>
    <t>Not Stacked</t>
  </si>
  <si>
    <t>Counts between 15 - 19</t>
  </si>
  <si>
    <t>Exception</t>
  </si>
  <si>
    <t>Counts above 19</t>
  </si>
  <si>
    <t>Stacked</t>
  </si>
  <si>
    <t>Agent Name</t>
  </si>
  <si>
    <t>Total Counts</t>
  </si>
  <si>
    <t>Stack Status</t>
  </si>
  <si>
    <t>Hajjam, Hayat</t>
  </si>
  <si>
    <t>-</t>
  </si>
  <si>
    <t>Bouzerda, Ryad</t>
  </si>
  <si>
    <t>Tavani, Giovanni</t>
  </si>
  <si>
    <t>Gondzur, Stanislav</t>
  </si>
  <si>
    <t>Szerda, Peter</t>
  </si>
  <si>
    <t>R, Sudarshan</t>
  </si>
  <si>
    <t>Madarasz, Richard</t>
  </si>
  <si>
    <t>Bachrata, Petra</t>
  </si>
  <si>
    <t>Hauser, Natalia</t>
  </si>
  <si>
    <t>Bounaaj, Khalil</t>
  </si>
  <si>
    <t>Chakrouna, Assaad</t>
  </si>
  <si>
    <t>Petersson, Angelica</t>
  </si>
  <si>
    <t>Akhnoori, Vidya</t>
  </si>
  <si>
    <t>Q : Using Excel Functions separate First Name and Last Name for the below list .</t>
  </si>
  <si>
    <t>Full Name</t>
  </si>
  <si>
    <t xml:space="preserve">First Name </t>
  </si>
  <si>
    <t>Shaik Azad</t>
  </si>
  <si>
    <t>Uzma Ayaz</t>
  </si>
  <si>
    <t>Satyamoorthy R</t>
  </si>
  <si>
    <t>Jason Machado</t>
  </si>
  <si>
    <t>Mary D</t>
  </si>
  <si>
    <t>Varun TR</t>
  </si>
  <si>
    <t>Joel Mathias</t>
  </si>
  <si>
    <t>Rajesh V</t>
  </si>
  <si>
    <t>Pritam roy</t>
  </si>
  <si>
    <t>Ajay Manral</t>
  </si>
  <si>
    <t>Sudarshan R</t>
  </si>
  <si>
    <t>Rubin Elayedatt</t>
  </si>
  <si>
    <t>Q : Populate Manager Name and location for the below Agents using the location table.</t>
  </si>
  <si>
    <t xml:space="preserve">Location Code </t>
  </si>
  <si>
    <t>Manager Name</t>
  </si>
  <si>
    <t>Location Code</t>
  </si>
  <si>
    <t>Location Name</t>
  </si>
  <si>
    <t>Stefan Radu</t>
  </si>
  <si>
    <t>KA22</t>
  </si>
  <si>
    <t>AU04</t>
  </si>
  <si>
    <t>Thomas, Rohit</t>
  </si>
  <si>
    <t>Andrei Ciprian</t>
  </si>
  <si>
    <t>GF09</t>
  </si>
  <si>
    <t>ZY01</t>
  </si>
  <si>
    <t>Bogdan Stefan</t>
  </si>
  <si>
    <t>BO22</t>
  </si>
  <si>
    <t>Marius Iovu</t>
  </si>
  <si>
    <t>BN23</t>
  </si>
  <si>
    <t>Ramona Dumitrescu</t>
  </si>
  <si>
    <t>NC01</t>
  </si>
  <si>
    <t>Vachajova, Martina</t>
  </si>
  <si>
    <t>Raluca Radescu</t>
  </si>
  <si>
    <t>DQ21</t>
  </si>
  <si>
    <t>Delhi, India</t>
  </si>
  <si>
    <t>Giulio Fondriest</t>
  </si>
  <si>
    <t>VV09</t>
  </si>
  <si>
    <t>KK10</t>
  </si>
  <si>
    <t>Choddhary, Aaseem</t>
  </si>
  <si>
    <t>Loredana Badea</t>
  </si>
  <si>
    <t>LE32</t>
  </si>
  <si>
    <t>Ciprian Simion</t>
  </si>
  <si>
    <t>Frankfurt, Germany</t>
  </si>
  <si>
    <t>Mauro Ghiglia</t>
  </si>
  <si>
    <t>RM43</t>
  </si>
  <si>
    <t>Emilian-Claudiu Panc</t>
  </si>
  <si>
    <t>VV30</t>
  </si>
  <si>
    <t>Kolkata, India</t>
  </si>
  <si>
    <t>Mulegeri, Robinson</t>
  </si>
  <si>
    <t>Andreialexandru Chic</t>
  </si>
  <si>
    <t>Pune, India</t>
  </si>
  <si>
    <t>Ayaz, Uzma</t>
  </si>
  <si>
    <t>Denis Palade</t>
  </si>
  <si>
    <t>GF72</t>
  </si>
  <si>
    <t>Wilhelmshaven, Germany</t>
  </si>
  <si>
    <t>Azad, Shaik</t>
  </si>
  <si>
    <t>Cotizo Costache</t>
  </si>
  <si>
    <t>TF65</t>
  </si>
  <si>
    <t>P, Joby</t>
  </si>
  <si>
    <t>Pascal Grodowski</t>
  </si>
  <si>
    <t>CN37</t>
  </si>
  <si>
    <t>Adardour, Fadoua</t>
  </si>
  <si>
    <t>Lorand Greff</t>
  </si>
  <si>
    <t>NE21</t>
  </si>
  <si>
    <t>Amari, Hind</t>
  </si>
  <si>
    <t>Mihaela Troscolan</t>
  </si>
  <si>
    <t>TN12</t>
  </si>
  <si>
    <t>Alin Dulacioiu</t>
  </si>
  <si>
    <t>AC30</t>
  </si>
  <si>
    <t>D, Mary</t>
  </si>
  <si>
    <t>Dinu Todor</t>
  </si>
  <si>
    <t>IT11</t>
  </si>
  <si>
    <t>Cagliari, Italy</t>
  </si>
  <si>
    <t>Boumegnane, Nadia</t>
  </si>
  <si>
    <t>Dan Ungureanu</t>
  </si>
  <si>
    <t>ZA43</t>
  </si>
  <si>
    <t>Christensen, Henning</t>
  </si>
  <si>
    <t>Dan Lucian Juncu</t>
  </si>
  <si>
    <t>Davies, Ruth</t>
  </si>
  <si>
    <t>Lucian Stanciu</t>
  </si>
  <si>
    <t>EG54</t>
  </si>
  <si>
    <t>Hynes, Fintan</t>
  </si>
  <si>
    <t>Alexandru Laza Dobre</t>
  </si>
  <si>
    <t>Marius Postolica</t>
  </si>
  <si>
    <t>Daniel Voicu</t>
  </si>
  <si>
    <t>Ernesto Morejon</t>
  </si>
  <si>
    <t>Iosif Lavric</t>
  </si>
  <si>
    <t>Ariadna Ioana Baduna</t>
  </si>
  <si>
    <t>Nicoleta Bogza</t>
  </si>
  <si>
    <t>Denisa Fieraru</t>
  </si>
  <si>
    <t>Paulo Trascaianu</t>
  </si>
  <si>
    <t>Bogdan Dobre</t>
  </si>
  <si>
    <t>P Barcelos</t>
  </si>
  <si>
    <t>Lea Rinaldi</t>
  </si>
  <si>
    <t>Prateek P Nayak</t>
  </si>
  <si>
    <t>Jaroslav Rumanko</t>
  </si>
  <si>
    <t>Oussama Amrani</t>
  </si>
  <si>
    <t>Ricardo Prieto</t>
  </si>
  <si>
    <t>Martin Spacek</t>
  </si>
  <si>
    <t>Christopher Roberts2</t>
  </si>
  <si>
    <t>Michal Sadlon</t>
  </si>
  <si>
    <t>Tomas Lipka</t>
  </si>
  <si>
    <t>Martin Tomasovic</t>
  </si>
  <si>
    <t>Ivan Homola</t>
  </si>
  <si>
    <t>Bogdan Malacescu</t>
  </si>
  <si>
    <t>Klaudia Jochmanova</t>
  </si>
  <si>
    <t>Andrej Ludvig</t>
  </si>
  <si>
    <t>Zdenko Brngal</t>
  </si>
  <si>
    <t>Daniel Kmet</t>
  </si>
  <si>
    <t>Pavol Rehorcik</t>
  </si>
  <si>
    <t>Viliam Pechacek</t>
  </si>
  <si>
    <t>Grades</t>
  </si>
  <si>
    <t>Frequency</t>
  </si>
  <si>
    <t>Q : Using CCO_Raw sheet inset Pivot table identical to below snapshot .</t>
  </si>
  <si>
    <t>Note: SL missed rate calculated as SL_missed/Den</t>
  </si>
  <si>
    <t>Total_headcount</t>
  </si>
  <si>
    <t xml:space="preserve">SL Missed Rate </t>
  </si>
  <si>
    <t>Grand Total</t>
  </si>
  <si>
    <t>Shaik</t>
  </si>
  <si>
    <t>Azad</t>
  </si>
  <si>
    <t>Uzma</t>
  </si>
  <si>
    <t>Ayaz</t>
  </si>
  <si>
    <t>Satyamoorthy</t>
  </si>
  <si>
    <t>R</t>
  </si>
  <si>
    <t>Jason</t>
  </si>
  <si>
    <t>Machado</t>
  </si>
  <si>
    <t>Mary</t>
  </si>
  <si>
    <t>Varun</t>
  </si>
  <si>
    <t>TR</t>
  </si>
  <si>
    <t>Joel</t>
  </si>
  <si>
    <t>Mathias</t>
  </si>
  <si>
    <t>Rajesh</t>
  </si>
  <si>
    <t>V</t>
  </si>
  <si>
    <t>Pritam</t>
  </si>
  <si>
    <t>roy</t>
  </si>
  <si>
    <t>Ajay</t>
  </si>
  <si>
    <t>Manral</t>
  </si>
  <si>
    <t>Sudarshan</t>
  </si>
  <si>
    <t>Rubin</t>
  </si>
  <si>
    <t>Elayedatt</t>
  </si>
  <si>
    <t>Row Labels</t>
  </si>
  <si>
    <t>Sum of HeadCount</t>
  </si>
  <si>
    <t>Average of Performance_score</t>
  </si>
  <si>
    <t xml:space="preserve">Average of SL_Missed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</si>
</sst>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0">
    <font>
      <sz val="11"/>
      <color theme="1"/>
      <name val="Calibri"/>
      <family val="2"/>
      <scheme val="minor"/>
    </font>
    <font>
      <sz val="11"/>
      <color theme="1"/>
      <name val="Calibri"/>
      <family val="2"/>
      <scheme val="minor"/>
    </font>
    <font>
      <b/>
      <sz val="11"/>
      <color theme="1"/>
      <name val="Calibri"/>
      <family val="2"/>
      <scheme val="minor"/>
    </font>
    <font>
      <b/>
      <sz val="10"/>
      <color indexed="10"/>
      <name val="Arial"/>
      <family val="2"/>
    </font>
    <font>
      <sz val="10"/>
      <name val="Arial"/>
      <family val="2"/>
    </font>
    <font>
      <b/>
      <i/>
      <sz val="9"/>
      <color indexed="20"/>
      <name val="Arial"/>
      <family val="2"/>
    </font>
    <font>
      <b/>
      <i/>
      <sz val="12"/>
      <color indexed="16"/>
      <name val="Arial"/>
      <family val="2"/>
    </font>
    <font>
      <b/>
      <sz val="10"/>
      <name val="Arial"/>
      <family val="2"/>
    </font>
    <font>
      <b/>
      <sz val="11"/>
      <color indexed="18"/>
      <name val="Arial"/>
      <family val="2"/>
    </font>
    <font>
      <b/>
      <sz val="10"/>
      <color indexed="16"/>
      <name val="Arial"/>
      <family val="2"/>
    </font>
    <font>
      <b/>
      <sz val="8"/>
      <name val="Arial"/>
      <family val="2"/>
    </font>
    <font>
      <b/>
      <sz val="10"/>
      <color indexed="9"/>
      <name val="Arial"/>
      <family val="2"/>
    </font>
    <font>
      <b/>
      <sz val="11"/>
      <color rgb="FFFF0000"/>
      <name val="Calibri"/>
      <family val="2"/>
      <scheme val="minor"/>
    </font>
    <font>
      <sz val="10"/>
      <name val="Calibri"/>
      <family val="2"/>
      <scheme val="minor"/>
    </font>
    <font>
      <b/>
      <sz val="10"/>
      <name val="Calibri"/>
      <family val="2"/>
      <scheme val="minor"/>
    </font>
    <font>
      <b/>
      <sz val="14"/>
      <color rgb="FFFF0000"/>
      <name val="Calibri"/>
      <family val="2"/>
      <scheme val="minor"/>
    </font>
    <font>
      <b/>
      <sz val="14"/>
      <color theme="1"/>
      <name val="Calibri"/>
      <family val="2"/>
      <scheme val="minor"/>
    </font>
    <font>
      <b/>
      <sz val="12"/>
      <color theme="1"/>
      <name val="Calibri"/>
      <family val="2"/>
      <scheme val="minor"/>
    </font>
    <font>
      <b/>
      <sz val="11"/>
      <name val="Calibri"/>
      <family val="2"/>
      <scheme val="minor"/>
    </font>
    <font>
      <sz val="11"/>
      <color indexed="10"/>
      <name val="Museo Sans For Dell"/>
    </font>
    <font>
      <i/>
      <sz val="11"/>
      <color indexed="16"/>
      <name val="Museo Sans For Dell"/>
    </font>
    <font>
      <b/>
      <i/>
      <sz val="11"/>
      <color indexed="20"/>
      <name val="Museo Sans For Dell"/>
    </font>
    <font>
      <b/>
      <i/>
      <sz val="11"/>
      <color indexed="16"/>
      <name val="Museo Sans For Dell"/>
    </font>
    <font>
      <sz val="11"/>
      <color indexed="9"/>
      <name val="Museo Sans For Dell"/>
    </font>
    <font>
      <sz val="11"/>
      <color theme="1"/>
      <name val="Museo Sans For Dell"/>
    </font>
    <font>
      <b/>
      <sz val="11"/>
      <color indexed="16"/>
      <name val="Museo Sans For Dell"/>
    </font>
    <font>
      <sz val="11"/>
      <name val="Museo Sans For Dell"/>
    </font>
    <font>
      <b/>
      <sz val="11"/>
      <color theme="1"/>
      <name val="Museo Sans For Dell"/>
    </font>
    <font>
      <b/>
      <sz val="11"/>
      <name val="Museo Sans For Dell"/>
    </font>
    <font>
      <b/>
      <i/>
      <sz val="10"/>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85C3"/>
        <bgColor indexed="64"/>
      </patternFill>
    </fill>
    <fill>
      <patternFill patternType="solid">
        <fgColor indexed="49"/>
        <bgColor indexed="64"/>
      </patternFill>
    </fill>
    <fill>
      <patternFill patternType="solid">
        <fgColor theme="7" tint="0.59999389629810485"/>
        <bgColor theme="4" tint="0.79998168889431442"/>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9" fontId="1" fillId="0" borderId="0" applyFont="0" applyFill="0" applyBorder="0" applyAlignment="0" applyProtection="0"/>
    <xf numFmtId="0" fontId="4" fillId="0" borderId="0"/>
  </cellStyleXfs>
  <cellXfs count="109">
    <xf numFmtId="0" fontId="0" fillId="0" borderId="0" xfId="0"/>
    <xf numFmtId="0" fontId="2" fillId="2" borderId="1" xfId="0" applyFont="1" applyFill="1" applyBorder="1" applyAlignment="1">
      <alignment horizontal="left"/>
    </xf>
    <xf numFmtId="0" fontId="0" fillId="0" borderId="1" xfId="0" applyBorder="1" applyAlignment="1">
      <alignment horizontal="left"/>
    </xf>
    <xf numFmtId="9" fontId="0" fillId="0" borderId="1" xfId="1" applyFont="1" applyBorder="1" applyAlignment="1">
      <alignment horizontal="left"/>
    </xf>
    <xf numFmtId="0" fontId="3" fillId="0" borderId="0" xfId="0" applyFont="1"/>
    <xf numFmtId="0" fontId="0" fillId="0" borderId="1" xfId="0" applyBorder="1" applyAlignment="1">
      <alignment horizontal="center"/>
    </xf>
    <xf numFmtId="0" fontId="0" fillId="0" borderId="1" xfId="0" applyBorder="1"/>
    <xf numFmtId="0" fontId="4" fillId="0" borderId="1" xfId="0" applyFont="1" applyBorder="1" applyAlignment="1">
      <alignment horizontal="center"/>
    </xf>
    <xf numFmtId="0" fontId="10" fillId="0" borderId="1" xfId="0" applyFont="1" applyBorder="1" applyAlignment="1">
      <alignment horizontal="center"/>
    </xf>
    <xf numFmtId="0" fontId="11" fillId="4" borderId="5" xfId="0" applyFont="1" applyFill="1" applyBorder="1" applyAlignment="1">
      <alignment horizontal="center"/>
    </xf>
    <xf numFmtId="0" fontId="11" fillId="4" borderId="0" xfId="0" applyFont="1" applyFill="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5" fillId="0" borderId="0" xfId="0" applyFont="1" applyFill="1" applyAlignment="1">
      <alignment horizontal="center"/>
    </xf>
    <xf numFmtId="0" fontId="6" fillId="0" borderId="0" xfId="0" applyFont="1" applyFill="1" applyAlignment="1">
      <alignment horizontal="center"/>
    </xf>
    <xf numFmtId="0" fontId="0" fillId="0" borderId="0" xfId="0" applyFill="1"/>
    <xf numFmtId="0" fontId="7" fillId="0" borderId="1" xfId="0" applyFont="1" applyFill="1" applyBorder="1" applyAlignment="1">
      <alignment horizontal="center"/>
    </xf>
    <xf numFmtId="0" fontId="8" fillId="0" borderId="1" xfId="0" applyFont="1" applyFill="1" applyBorder="1" applyAlignment="1">
      <alignment horizontal="center"/>
    </xf>
    <xf numFmtId="0" fontId="0" fillId="0" borderId="1" xfId="0" applyFill="1" applyBorder="1" applyAlignment="1">
      <alignment horizontal="center"/>
    </xf>
    <xf numFmtId="0" fontId="9" fillId="0" borderId="1" xfId="0" applyFont="1" applyFill="1" applyBorder="1" applyAlignment="1">
      <alignment horizontal="center"/>
    </xf>
    <xf numFmtId="0" fontId="10" fillId="0" borderId="1" xfId="0" applyFont="1" applyFill="1" applyBorder="1" applyAlignment="1">
      <alignment horizontal="center"/>
    </xf>
    <xf numFmtId="0" fontId="2" fillId="0" borderId="0" xfId="0" applyFont="1" applyFill="1"/>
    <xf numFmtId="0" fontId="7" fillId="0" borderId="0" xfId="0" applyFont="1" applyFill="1"/>
    <xf numFmtId="0" fontId="3" fillId="0" borderId="0" xfId="0" applyFont="1" applyAlignment="1">
      <alignment horizontal="right" indent="1"/>
    </xf>
    <xf numFmtId="0" fontId="2" fillId="2" borderId="0" xfId="0" applyFont="1" applyFill="1" applyAlignment="1">
      <alignment horizontal="left" indent="1"/>
    </xf>
    <xf numFmtId="0" fontId="0" fillId="5" borderId="0" xfId="0" applyFill="1" applyBorder="1" applyAlignment="1">
      <alignment horizontal="center"/>
    </xf>
    <xf numFmtId="0" fontId="13" fillId="0" borderId="1" xfId="0" applyNumberFormat="1" applyFont="1" applyFill="1" applyBorder="1" applyAlignment="1">
      <alignment horizontal="center" vertical="center"/>
    </xf>
    <xf numFmtId="164" fontId="14" fillId="0" borderId="1" xfId="2" applyNumberFormat="1" applyFont="1" applyFill="1" applyBorder="1" applyAlignment="1">
      <alignment horizontal="center" vertical="center"/>
    </xf>
    <xf numFmtId="0" fontId="0" fillId="5" borderId="1" xfId="0" applyFill="1" applyBorder="1" applyAlignment="1">
      <alignment horizontal="center"/>
    </xf>
    <xf numFmtId="164" fontId="0" fillId="0" borderId="1" xfId="0" applyNumberFormat="1" applyBorder="1"/>
    <xf numFmtId="0" fontId="15" fillId="0" borderId="0" xfId="0" applyFont="1"/>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7" borderId="13" xfId="0" applyFont="1" applyFill="1" applyBorder="1" applyAlignment="1">
      <alignment horizontal="center"/>
    </xf>
    <xf numFmtId="0" fontId="0" fillId="0" borderId="14" xfId="0" applyBorder="1" applyAlignment="1">
      <alignment horizontal="center"/>
    </xf>
    <xf numFmtId="0" fontId="2" fillId="0" borderId="15"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7" fillId="0" borderId="11" xfId="0" applyFont="1" applyBorder="1" applyAlignment="1">
      <alignment horizontal="left"/>
    </xf>
    <xf numFmtId="0" fontId="17" fillId="0" borderId="12" xfId="0" applyFont="1" applyBorder="1" applyAlignment="1">
      <alignment horizontal="left"/>
    </xf>
    <xf numFmtId="0" fontId="17" fillId="0" borderId="14" xfId="0" applyFont="1" applyBorder="1" applyAlignment="1">
      <alignment horizontal="left"/>
    </xf>
    <xf numFmtId="0" fontId="17" fillId="0" borderId="15" xfId="0" applyFont="1" applyBorder="1" applyAlignment="1">
      <alignment horizontal="left"/>
    </xf>
    <xf numFmtId="0" fontId="17" fillId="0" borderId="16" xfId="0" applyFont="1" applyBorder="1" applyAlignment="1">
      <alignment horizontal="left"/>
    </xf>
    <xf numFmtId="0" fontId="17" fillId="0" borderId="18" xfId="0" applyFont="1" applyBorder="1" applyAlignment="1">
      <alignment horizontal="left"/>
    </xf>
    <xf numFmtId="0" fontId="2" fillId="8" borderId="11" xfId="0" applyFont="1" applyFill="1" applyBorder="1" applyAlignment="1">
      <alignment horizontal="center"/>
    </xf>
    <xf numFmtId="0" fontId="2" fillId="8" borderId="13" xfId="0" applyFont="1" applyFill="1" applyBorder="1" applyAlignment="1">
      <alignment horizontal="center"/>
    </xf>
    <xf numFmtId="0" fontId="2" fillId="8" borderId="12" xfId="0" applyFont="1" applyFill="1" applyBorder="1" applyAlignment="1">
      <alignment horizontal="center"/>
    </xf>
    <xf numFmtId="0" fontId="0" fillId="9" borderId="1" xfId="0" applyFill="1" applyBorder="1" applyAlignment="1">
      <alignment horizontal="center"/>
    </xf>
    <xf numFmtId="0" fontId="0" fillId="9" borderId="15" xfId="0" applyFill="1" applyBorder="1" applyAlignment="1">
      <alignment horizontal="center"/>
    </xf>
    <xf numFmtId="0" fontId="18" fillId="10" borderId="1" xfId="0" applyFont="1" applyFill="1" applyBorder="1" applyAlignment="1">
      <alignment horizontal="center"/>
    </xf>
    <xf numFmtId="49" fontId="0" fillId="0" borderId="1" xfId="0" applyNumberFormat="1" applyBorder="1" applyAlignment="1">
      <alignment horizontal="left"/>
    </xf>
    <xf numFmtId="0" fontId="2" fillId="11" borderId="11" xfId="0" applyFont="1" applyFill="1" applyBorder="1" applyAlignment="1">
      <alignment horizontal="center"/>
    </xf>
    <xf numFmtId="0" fontId="2" fillId="11" borderId="13" xfId="0" applyFont="1" applyFill="1" applyBorder="1" applyAlignment="1">
      <alignment horizontal="center"/>
    </xf>
    <xf numFmtId="0" fontId="2" fillId="11" borderId="12" xfId="0" applyFont="1" applyFill="1" applyBorder="1" applyAlignment="1">
      <alignment horizontal="center"/>
    </xf>
    <xf numFmtId="0" fontId="2" fillId="12" borderId="11" xfId="0" applyFont="1" applyFill="1" applyBorder="1" applyAlignment="1">
      <alignment horizontal="center"/>
    </xf>
    <xf numFmtId="0" fontId="2" fillId="12" borderId="19" xfId="0" applyFont="1" applyFill="1" applyBorder="1" applyAlignment="1">
      <alignment horizontal="center"/>
    </xf>
    <xf numFmtId="0" fontId="2" fillId="12" borderId="12" xfId="0" applyFont="1" applyFill="1" applyBorder="1" applyAlignment="1">
      <alignment horizontal="center"/>
    </xf>
    <xf numFmtId="0" fontId="0" fillId="0" borderId="15" xfId="0" applyBorder="1"/>
    <xf numFmtId="0" fontId="0" fillId="0" borderId="2" xfId="0" applyBorder="1" applyAlignment="1">
      <alignment horizontal="center"/>
    </xf>
    <xf numFmtId="0" fontId="0" fillId="0" borderId="20" xfId="0" applyBorder="1" applyAlignment="1">
      <alignment horizontal="center"/>
    </xf>
    <xf numFmtId="0" fontId="0" fillId="0" borderId="18" xfId="0" applyBorder="1"/>
    <xf numFmtId="0" fontId="19" fillId="0" borderId="0" xfId="0" applyFont="1" applyAlignment="1">
      <alignment horizontal="left"/>
    </xf>
    <xf numFmtId="0" fontId="20" fillId="0" borderId="0" xfId="0" applyFont="1" applyAlignment="1">
      <alignment horizontal="left"/>
    </xf>
    <xf numFmtId="0" fontId="20" fillId="0" borderId="0" xfId="0" applyFont="1" applyAlignment="1">
      <alignment horizontal="center"/>
    </xf>
    <xf numFmtId="0" fontId="21" fillId="0" borderId="0" xfId="0" applyFont="1"/>
    <xf numFmtId="0" fontId="22" fillId="0" borderId="0" xfId="0" applyFont="1" applyAlignment="1">
      <alignment horizontal="center"/>
    </xf>
    <xf numFmtId="0" fontId="23" fillId="13" borderId="1" xfId="0" applyFont="1" applyFill="1" applyBorder="1" applyAlignment="1">
      <alignment horizontal="center"/>
    </xf>
    <xf numFmtId="0" fontId="24" fillId="0" borderId="0" xfId="0" applyFont="1"/>
    <xf numFmtId="0" fontId="25" fillId="0" borderId="21" xfId="0" applyFont="1" applyBorder="1"/>
    <xf numFmtId="0" fontId="26" fillId="5" borderId="22" xfId="0" applyFont="1" applyFill="1" applyBorder="1" applyAlignment="1">
      <alignment horizontal="center"/>
    </xf>
    <xf numFmtId="0" fontId="24" fillId="5" borderId="22" xfId="0" applyFont="1" applyFill="1" applyBorder="1" applyAlignment="1">
      <alignment horizontal="center"/>
    </xf>
    <xf numFmtId="0" fontId="24" fillId="14" borderId="23" xfId="0" applyFont="1" applyFill="1" applyBorder="1" applyAlignment="1">
      <alignment horizontal="center"/>
    </xf>
    <xf numFmtId="0" fontId="25" fillId="0" borderId="24" xfId="0" applyFont="1" applyBorder="1"/>
    <xf numFmtId="0" fontId="26" fillId="5" borderId="25" xfId="0" applyFont="1" applyFill="1" applyBorder="1" applyAlignment="1">
      <alignment horizontal="center"/>
    </xf>
    <xf numFmtId="0" fontId="24" fillId="5" borderId="25" xfId="0" applyFont="1" applyFill="1" applyBorder="1" applyAlignment="1">
      <alignment horizontal="center"/>
    </xf>
    <xf numFmtId="0" fontId="25" fillId="0" borderId="26" xfId="0" applyFont="1" applyBorder="1"/>
    <xf numFmtId="0" fontId="25" fillId="0" borderId="27" xfId="0" applyFont="1" applyBorder="1"/>
    <xf numFmtId="0" fontId="25" fillId="0" borderId="28" xfId="0" applyFont="1" applyBorder="1"/>
    <xf numFmtId="0" fontId="27" fillId="0" borderId="0" xfId="0" applyFont="1"/>
    <xf numFmtId="0" fontId="28" fillId="0" borderId="0" xfId="0" applyFont="1"/>
    <xf numFmtId="0" fontId="29" fillId="0" borderId="0" xfId="0" applyFont="1"/>
    <xf numFmtId="0" fontId="2" fillId="12" borderId="1" xfId="0" applyFont="1" applyFill="1" applyBorder="1" applyAlignment="1">
      <alignment horizontal="center"/>
    </xf>
    <xf numFmtId="164" fontId="0" fillId="0" borderId="1" xfId="0" applyNumberFormat="1" applyBorder="1" applyAlignment="1">
      <alignment horizontal="center"/>
    </xf>
    <xf numFmtId="0" fontId="0" fillId="0" borderId="1" xfId="0" applyNumberFormat="1" applyBorder="1" applyAlignment="1">
      <alignment horizontal="center"/>
    </xf>
    <xf numFmtId="0" fontId="2" fillId="15" borderId="1" xfId="0" applyFont="1" applyFill="1" applyBorder="1" applyAlignment="1">
      <alignment horizontal="center"/>
    </xf>
    <xf numFmtId="164" fontId="2" fillId="15" borderId="1" xfId="0" applyNumberFormat="1" applyFont="1" applyFill="1" applyBorder="1" applyAlignment="1">
      <alignment horizontal="center"/>
    </xf>
    <xf numFmtId="0" fontId="2" fillId="15" borderId="1" xfId="0"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3" fillId="0" borderId="0" xfId="0" applyFont="1" applyFill="1" applyAlignment="1">
      <alignment horizontal="center"/>
    </xf>
    <xf numFmtId="0" fontId="3" fillId="0" borderId="0" xfId="0" applyFont="1" applyAlignment="1">
      <alignment horizontal="center" vertical="top"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12" fillId="0" borderId="0" xfId="0" applyFont="1" applyAlignment="1">
      <alignment horizontal="center"/>
    </xf>
    <xf numFmtId="0" fontId="15" fillId="0" borderId="0" xfId="0" applyFont="1" applyAlignment="1">
      <alignment horizontal="center" vertical="center"/>
    </xf>
  </cellXfs>
  <cellStyles count="3">
    <cellStyle name="Nor}al" xfId="2"/>
    <cellStyle name="Normal" xfId="0" builtinId="0"/>
    <cellStyle name="Percent" xfId="1" builtinId="5"/>
  </cellStyles>
  <dxfs count="3">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eetiNa" refreshedDate="44285.854307986112" createdVersion="6" refreshedVersion="6" minRefreshableVersion="3" recordCount="63">
  <cacheSource type="worksheet">
    <worksheetSource ref="A1:F64" sheet="CCO_Raw"/>
  </cacheSource>
  <cacheFields count="6">
    <cacheField name="Location" numFmtId="0">
      <sharedItems count="21">
        <s v="Cherrywood, Ireland"/>
        <s v="Brasov, Romania"/>
        <s v="Johannesburg, South Africa"/>
        <s v="Bangalore, India"/>
        <s v="Montpellier, France"/>
        <s v="Bratislava, Slovakia"/>
        <s v="Casablanca, Morocco"/>
        <s v="Amsterdam, Netherlands"/>
        <s v="Halle (Saale), Germany"/>
        <s v="Turku, Finland"/>
        <s v="Ed, Sweden"/>
        <s v="Glasgow, United Kingdom"/>
        <s v="Cairo, Egypt"/>
        <s v="Bucharest, Romania"/>
        <s v="Warsaw, Poland"/>
        <s v="Limerick, Ireland"/>
        <s v="Istanbul, Turkey"/>
        <s v="Tunis, Tunisia"/>
        <s v="Chennai, India"/>
        <s v="Athens, Greece"/>
        <s v="La Coruna, Spain"/>
      </sharedItems>
    </cacheField>
    <cacheField name="HeadCount" numFmtId="0">
      <sharedItems containsSemiMixedTypes="0" containsString="0" containsNumber="1" containsInteger="1" minValue="1" maxValue="4364"/>
    </cacheField>
    <cacheField name="Performance_score" numFmtId="9">
      <sharedItems containsSemiMixedTypes="0" containsString="0" containsNumber="1" minValue="7.0000000000000007E-2" maxValue="0.98"/>
    </cacheField>
    <cacheField name="SL_Missed " numFmtId="0">
      <sharedItems containsSemiMixedTypes="0" containsString="0" containsNumber="1" containsInteger="1" minValue="0" maxValue="1"/>
    </cacheField>
    <cacheField name="Week" numFmtId="0">
      <sharedItems containsSemiMixedTypes="0" containsString="0" containsNumber="1" containsInteger="1" minValue="201601" maxValue="201603"/>
    </cacheField>
    <cacheField name="Den"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3">
  <r>
    <x v="0"/>
    <n v="398"/>
    <n v="0.86"/>
    <n v="0"/>
    <n v="201601"/>
    <n v="1"/>
  </r>
  <r>
    <x v="1"/>
    <n v="40"/>
    <n v="0.87"/>
    <n v="0"/>
    <n v="201601"/>
    <n v="1"/>
  </r>
  <r>
    <x v="2"/>
    <n v="411"/>
    <n v="0.77"/>
    <n v="0"/>
    <n v="201601"/>
    <n v="1"/>
  </r>
  <r>
    <x v="3"/>
    <n v="4138"/>
    <n v="0.54"/>
    <n v="1"/>
    <n v="201601"/>
    <n v="1"/>
  </r>
  <r>
    <x v="4"/>
    <n v="329"/>
    <n v="0.11"/>
    <n v="0"/>
    <n v="201601"/>
    <n v="1"/>
  </r>
  <r>
    <x v="5"/>
    <n v="271"/>
    <n v="0.87"/>
    <n v="1"/>
    <n v="201601"/>
    <n v="1"/>
  </r>
  <r>
    <x v="6"/>
    <n v="642"/>
    <n v="0.09"/>
    <n v="0"/>
    <n v="201601"/>
    <n v="1"/>
  </r>
  <r>
    <x v="7"/>
    <n v="819"/>
    <n v="0.97"/>
    <n v="0"/>
    <n v="201601"/>
    <n v="1"/>
  </r>
  <r>
    <x v="8"/>
    <n v="1646"/>
    <n v="0.67"/>
    <n v="0"/>
    <n v="201601"/>
    <n v="1"/>
  </r>
  <r>
    <x v="9"/>
    <n v="4364"/>
    <n v="0.87"/>
    <n v="0"/>
    <n v="201601"/>
    <n v="1"/>
  </r>
  <r>
    <x v="10"/>
    <n v="360"/>
    <n v="0.9"/>
    <n v="0"/>
    <n v="201601"/>
    <n v="1"/>
  </r>
  <r>
    <x v="11"/>
    <n v="3518"/>
    <n v="0.65"/>
    <n v="1"/>
    <n v="201601"/>
    <n v="1"/>
  </r>
  <r>
    <x v="12"/>
    <n v="284"/>
    <n v="0.34"/>
    <n v="1"/>
    <n v="201601"/>
    <n v="1"/>
  </r>
  <r>
    <x v="13"/>
    <n v="9"/>
    <n v="0.78"/>
    <n v="0"/>
    <n v="201601"/>
    <n v="1"/>
  </r>
  <r>
    <x v="14"/>
    <n v="1025"/>
    <n v="0.98"/>
    <n v="0"/>
    <n v="201601"/>
    <n v="1"/>
  </r>
  <r>
    <x v="15"/>
    <n v="211"/>
    <n v="0.54"/>
    <n v="0"/>
    <n v="201601"/>
    <n v="1"/>
  </r>
  <r>
    <x v="16"/>
    <n v="708"/>
    <n v="0.44"/>
    <n v="1"/>
    <n v="201601"/>
    <n v="1"/>
  </r>
  <r>
    <x v="17"/>
    <n v="28"/>
    <n v="0.61"/>
    <n v="1"/>
    <n v="201601"/>
    <n v="1"/>
  </r>
  <r>
    <x v="18"/>
    <n v="179"/>
    <n v="0.08"/>
    <n v="1"/>
    <n v="201601"/>
    <n v="1"/>
  </r>
  <r>
    <x v="19"/>
    <n v="119"/>
    <n v="0.98"/>
    <n v="0"/>
    <n v="201601"/>
    <n v="1"/>
  </r>
  <r>
    <x v="20"/>
    <n v="169"/>
    <n v="0.54"/>
    <n v="0"/>
    <n v="201601"/>
    <n v="1"/>
  </r>
  <r>
    <x v="0"/>
    <n v="5"/>
    <n v="0.12"/>
    <n v="0"/>
    <n v="201602"/>
    <n v="1"/>
  </r>
  <r>
    <x v="1"/>
    <n v="5"/>
    <n v="0.34"/>
    <n v="0"/>
    <n v="201602"/>
    <n v="1"/>
  </r>
  <r>
    <x v="2"/>
    <n v="10"/>
    <n v="0.98"/>
    <n v="1"/>
    <n v="201602"/>
    <n v="1"/>
  </r>
  <r>
    <x v="3"/>
    <n v="3"/>
    <n v="0.81"/>
    <n v="0"/>
    <n v="201602"/>
    <n v="1"/>
  </r>
  <r>
    <x v="4"/>
    <n v="180"/>
    <n v="0.76"/>
    <n v="0"/>
    <n v="201602"/>
    <n v="1"/>
  </r>
  <r>
    <x v="5"/>
    <n v="307"/>
    <n v="0.66"/>
    <n v="0"/>
    <n v="201602"/>
    <n v="1"/>
  </r>
  <r>
    <x v="6"/>
    <n v="334"/>
    <n v="0.87"/>
    <n v="1"/>
    <n v="201602"/>
    <n v="1"/>
  </r>
  <r>
    <x v="7"/>
    <n v="666"/>
    <n v="0.21"/>
    <n v="0"/>
    <n v="201602"/>
    <n v="1"/>
  </r>
  <r>
    <x v="8"/>
    <n v="5"/>
    <n v="0.76"/>
    <n v="0"/>
    <n v="201602"/>
    <n v="1"/>
  </r>
  <r>
    <x v="9"/>
    <n v="1153"/>
    <n v="0.67"/>
    <n v="1"/>
    <n v="201602"/>
    <n v="1"/>
  </r>
  <r>
    <x v="10"/>
    <n v="4"/>
    <n v="0.77"/>
    <n v="1"/>
    <n v="201602"/>
    <n v="1"/>
  </r>
  <r>
    <x v="11"/>
    <n v="520"/>
    <n v="0.87"/>
    <n v="0"/>
    <n v="201602"/>
    <n v="1"/>
  </r>
  <r>
    <x v="12"/>
    <n v="401"/>
    <n v="0.98"/>
    <n v="0"/>
    <n v="201602"/>
    <n v="1"/>
  </r>
  <r>
    <x v="13"/>
    <n v="7"/>
    <n v="0.84"/>
    <n v="0"/>
    <n v="201602"/>
    <n v="1"/>
  </r>
  <r>
    <x v="14"/>
    <n v="1050"/>
    <n v="0.76"/>
    <n v="0"/>
    <n v="201602"/>
    <n v="1"/>
  </r>
  <r>
    <x v="15"/>
    <n v="3"/>
    <n v="0.78"/>
    <n v="1"/>
    <n v="201602"/>
    <n v="1"/>
  </r>
  <r>
    <x v="16"/>
    <n v="3"/>
    <n v="0.87"/>
    <n v="1"/>
    <n v="201602"/>
    <n v="1"/>
  </r>
  <r>
    <x v="17"/>
    <n v="81"/>
    <n v="0.92"/>
    <n v="0"/>
    <n v="201602"/>
    <n v="1"/>
  </r>
  <r>
    <x v="18"/>
    <n v="44"/>
    <n v="0.76"/>
    <n v="0"/>
    <n v="201602"/>
    <n v="1"/>
  </r>
  <r>
    <x v="19"/>
    <n v="5"/>
    <n v="0.64"/>
    <n v="0"/>
    <n v="201602"/>
    <n v="1"/>
  </r>
  <r>
    <x v="20"/>
    <n v="196"/>
    <n v="0.34"/>
    <n v="0"/>
    <n v="201602"/>
    <n v="1"/>
  </r>
  <r>
    <x v="0"/>
    <n v="1409"/>
    <n v="0.65"/>
    <n v="1"/>
    <n v="201603"/>
    <n v="1"/>
  </r>
  <r>
    <x v="1"/>
    <n v="690"/>
    <n v="0.77"/>
    <n v="0"/>
    <n v="201603"/>
    <n v="1"/>
  </r>
  <r>
    <x v="2"/>
    <n v="1"/>
    <n v="0.65"/>
    <n v="1"/>
    <n v="201603"/>
    <n v="1"/>
  </r>
  <r>
    <x v="3"/>
    <n v="1833"/>
    <n v="0.98"/>
    <n v="1"/>
    <n v="201603"/>
    <n v="1"/>
  </r>
  <r>
    <x v="4"/>
    <n v="228"/>
    <n v="0.87"/>
    <n v="0"/>
    <n v="201603"/>
    <n v="1"/>
  </r>
  <r>
    <x v="5"/>
    <n v="9"/>
    <n v="0.81"/>
    <n v="0"/>
    <n v="201603"/>
    <n v="1"/>
  </r>
  <r>
    <x v="6"/>
    <n v="5"/>
    <n v="0.78"/>
    <n v="0"/>
    <n v="201603"/>
    <n v="1"/>
  </r>
  <r>
    <x v="7"/>
    <n v="899"/>
    <n v="0.65"/>
    <n v="0"/>
    <n v="201603"/>
    <n v="1"/>
  </r>
  <r>
    <x v="8"/>
    <n v="15"/>
    <n v="0.71"/>
    <n v="1"/>
    <n v="201603"/>
    <n v="1"/>
  </r>
  <r>
    <x v="9"/>
    <n v="283"/>
    <n v="0.75"/>
    <n v="0"/>
    <n v="201603"/>
    <n v="1"/>
  </r>
  <r>
    <x v="10"/>
    <n v="31"/>
    <n v="7.0000000000000007E-2"/>
    <n v="0"/>
    <n v="201603"/>
    <n v="1"/>
  </r>
  <r>
    <x v="11"/>
    <n v="14"/>
    <n v="0.74"/>
    <n v="0"/>
    <n v="201603"/>
    <n v="1"/>
  </r>
  <r>
    <x v="12"/>
    <n v="834"/>
    <n v="0.09"/>
    <n v="1"/>
    <n v="201603"/>
    <n v="1"/>
  </r>
  <r>
    <x v="13"/>
    <n v="171"/>
    <n v="0.08"/>
    <n v="0"/>
    <n v="201603"/>
    <n v="1"/>
  </r>
  <r>
    <x v="14"/>
    <n v="196"/>
    <n v="0.54"/>
    <n v="0"/>
    <n v="201603"/>
    <n v="1"/>
  </r>
  <r>
    <x v="15"/>
    <n v="1409"/>
    <n v="0.54"/>
    <n v="0"/>
    <n v="201603"/>
    <n v="1"/>
  </r>
  <r>
    <x v="16"/>
    <n v="690"/>
    <n v="0.65"/>
    <n v="0"/>
    <n v="201603"/>
    <n v="1"/>
  </r>
  <r>
    <x v="17"/>
    <n v="1"/>
    <n v="0.98"/>
    <n v="0"/>
    <n v="201603"/>
    <n v="1"/>
  </r>
  <r>
    <x v="18"/>
    <n v="1833"/>
    <n v="0.76"/>
    <n v="1"/>
    <n v="201603"/>
    <n v="1"/>
  </r>
  <r>
    <x v="19"/>
    <n v="899"/>
    <n v="0.24"/>
    <n v="0"/>
    <n v="201603"/>
    <n v="1"/>
  </r>
  <r>
    <x v="20"/>
    <n v="15"/>
    <n v="0.21"/>
    <n v="1"/>
    <n v="20160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25" firstHeaderRow="0" firstDataRow="1" firstDataCol="1"/>
  <pivotFields count="6">
    <pivotField axis="axisRow" showAll="0">
      <items count="22">
        <item x="7"/>
        <item x="19"/>
        <item x="3"/>
        <item x="1"/>
        <item x="5"/>
        <item x="13"/>
        <item x="12"/>
        <item x="6"/>
        <item x="18"/>
        <item x="0"/>
        <item x="10"/>
        <item x="11"/>
        <item x="8"/>
        <item x="16"/>
        <item x="2"/>
        <item x="20"/>
        <item x="15"/>
        <item x="4"/>
        <item x="17"/>
        <item x="9"/>
        <item x="14"/>
        <item t="default"/>
      </items>
    </pivotField>
    <pivotField dataField="1" showAll="0"/>
    <pivotField dataField="1" numFmtId="9" showAll="0"/>
    <pivotField dataField="1" showAll="0"/>
    <pivotField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Average of Performance_score" fld="2" subtotal="average" baseField="0" baseItem="0" numFmtId="164"/>
    <dataField name="Sum of HeadCount" fld="1" baseField="0" baseItem="0"/>
    <dataField name="Average of SL_Missed "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sqref="A1:F64"/>
    </sheetView>
  </sheetViews>
  <sheetFormatPr defaultRowHeight="15"/>
  <cols>
    <col min="1" max="1" width="25.5703125" bestFit="1" customWidth="1"/>
    <col min="2" max="2" width="10.85546875" bestFit="1" customWidth="1"/>
    <col min="3" max="3" width="18.42578125" bestFit="1" customWidth="1"/>
    <col min="4" max="4" width="9.85546875" customWidth="1"/>
    <col min="5" max="5" width="7" bestFit="1" customWidth="1"/>
  </cols>
  <sheetData>
    <row r="1" spans="1:6">
      <c r="A1" s="1" t="s">
        <v>0</v>
      </c>
      <c r="B1" s="1" t="s">
        <v>1</v>
      </c>
      <c r="C1" s="1" t="s">
        <v>2</v>
      </c>
      <c r="D1" s="1" t="s">
        <v>3</v>
      </c>
      <c r="E1" s="1" t="s">
        <v>4</v>
      </c>
      <c r="F1" s="1" t="s">
        <v>5</v>
      </c>
    </row>
    <row r="2" spans="1:6">
      <c r="A2" s="2" t="s">
        <v>6</v>
      </c>
      <c r="B2" s="2">
        <v>398</v>
      </c>
      <c r="C2" s="3">
        <v>0.86</v>
      </c>
      <c r="D2" s="2">
        <v>0</v>
      </c>
      <c r="E2" s="2">
        <v>201601</v>
      </c>
      <c r="F2" s="2">
        <v>1</v>
      </c>
    </row>
    <row r="3" spans="1:6">
      <c r="A3" s="2" t="s">
        <v>7</v>
      </c>
      <c r="B3" s="2">
        <v>40</v>
      </c>
      <c r="C3" s="3">
        <v>0.87</v>
      </c>
      <c r="D3" s="2">
        <v>0</v>
      </c>
      <c r="E3" s="2">
        <v>201601</v>
      </c>
      <c r="F3" s="2">
        <v>1</v>
      </c>
    </row>
    <row r="4" spans="1:6">
      <c r="A4" s="2" t="s">
        <v>8</v>
      </c>
      <c r="B4" s="2">
        <v>411</v>
      </c>
      <c r="C4" s="3">
        <v>0.77</v>
      </c>
      <c r="D4" s="2">
        <v>0</v>
      </c>
      <c r="E4" s="2">
        <v>201601</v>
      </c>
      <c r="F4" s="2">
        <v>1</v>
      </c>
    </row>
    <row r="5" spans="1:6">
      <c r="A5" s="2" t="s">
        <v>9</v>
      </c>
      <c r="B5" s="2">
        <v>4138</v>
      </c>
      <c r="C5" s="3">
        <v>0.54</v>
      </c>
      <c r="D5" s="2">
        <v>1</v>
      </c>
      <c r="E5" s="2">
        <v>201601</v>
      </c>
      <c r="F5" s="2">
        <v>1</v>
      </c>
    </row>
    <row r="6" spans="1:6">
      <c r="A6" s="2" t="s">
        <v>10</v>
      </c>
      <c r="B6" s="2">
        <v>329</v>
      </c>
      <c r="C6" s="3">
        <v>0.11</v>
      </c>
      <c r="D6" s="2">
        <v>0</v>
      </c>
      <c r="E6" s="2">
        <v>201601</v>
      </c>
      <c r="F6" s="2">
        <v>1</v>
      </c>
    </row>
    <row r="7" spans="1:6">
      <c r="A7" s="2" t="s">
        <v>11</v>
      </c>
      <c r="B7" s="2">
        <v>271</v>
      </c>
      <c r="C7" s="3">
        <v>0.87</v>
      </c>
      <c r="D7" s="2">
        <v>1</v>
      </c>
      <c r="E7" s="2">
        <v>201601</v>
      </c>
      <c r="F7" s="2">
        <v>1</v>
      </c>
    </row>
    <row r="8" spans="1:6">
      <c r="A8" s="2" t="s">
        <v>12</v>
      </c>
      <c r="B8" s="2">
        <v>642</v>
      </c>
      <c r="C8" s="3">
        <v>0.09</v>
      </c>
      <c r="D8" s="2">
        <v>0</v>
      </c>
      <c r="E8" s="2">
        <v>201601</v>
      </c>
      <c r="F8" s="2">
        <v>1</v>
      </c>
    </row>
    <row r="9" spans="1:6">
      <c r="A9" s="2" t="s">
        <v>13</v>
      </c>
      <c r="B9" s="2">
        <v>819</v>
      </c>
      <c r="C9" s="3">
        <v>0.97</v>
      </c>
      <c r="D9" s="2">
        <v>0</v>
      </c>
      <c r="E9" s="2">
        <v>201601</v>
      </c>
      <c r="F9" s="2">
        <v>1</v>
      </c>
    </row>
    <row r="10" spans="1:6">
      <c r="A10" s="2" t="s">
        <v>14</v>
      </c>
      <c r="B10" s="2">
        <v>1646</v>
      </c>
      <c r="C10" s="3">
        <v>0.67</v>
      </c>
      <c r="D10" s="2">
        <v>0</v>
      </c>
      <c r="E10" s="2">
        <v>201601</v>
      </c>
      <c r="F10" s="2">
        <v>1</v>
      </c>
    </row>
    <row r="11" spans="1:6">
      <c r="A11" s="2" t="s">
        <v>15</v>
      </c>
      <c r="B11" s="2">
        <v>4364</v>
      </c>
      <c r="C11" s="3">
        <v>0.87</v>
      </c>
      <c r="D11" s="2">
        <v>0</v>
      </c>
      <c r="E11" s="2">
        <v>201601</v>
      </c>
      <c r="F11" s="2">
        <v>1</v>
      </c>
    </row>
    <row r="12" spans="1:6">
      <c r="A12" s="2" t="s">
        <v>16</v>
      </c>
      <c r="B12" s="2">
        <v>360</v>
      </c>
      <c r="C12" s="3">
        <v>0.9</v>
      </c>
      <c r="D12" s="2">
        <v>0</v>
      </c>
      <c r="E12" s="2">
        <v>201601</v>
      </c>
      <c r="F12" s="2">
        <v>1</v>
      </c>
    </row>
    <row r="13" spans="1:6">
      <c r="A13" s="2" t="s">
        <v>17</v>
      </c>
      <c r="B13" s="2">
        <v>3518</v>
      </c>
      <c r="C13" s="3">
        <v>0.65</v>
      </c>
      <c r="D13" s="2">
        <v>1</v>
      </c>
      <c r="E13" s="2">
        <v>201601</v>
      </c>
      <c r="F13" s="2">
        <v>1</v>
      </c>
    </row>
    <row r="14" spans="1:6">
      <c r="A14" s="2" t="s">
        <v>18</v>
      </c>
      <c r="B14" s="2">
        <v>284</v>
      </c>
      <c r="C14" s="3">
        <v>0.34</v>
      </c>
      <c r="D14" s="2">
        <v>1</v>
      </c>
      <c r="E14" s="2">
        <v>201601</v>
      </c>
      <c r="F14" s="2">
        <v>1</v>
      </c>
    </row>
    <row r="15" spans="1:6">
      <c r="A15" s="2" t="s">
        <v>19</v>
      </c>
      <c r="B15" s="2">
        <v>9</v>
      </c>
      <c r="C15" s="3">
        <v>0.78</v>
      </c>
      <c r="D15" s="2">
        <v>0</v>
      </c>
      <c r="E15" s="2">
        <v>201601</v>
      </c>
      <c r="F15" s="2">
        <v>1</v>
      </c>
    </row>
    <row r="16" spans="1:6">
      <c r="A16" s="2" t="s">
        <v>20</v>
      </c>
      <c r="B16" s="2">
        <v>1025</v>
      </c>
      <c r="C16" s="3">
        <v>0.98</v>
      </c>
      <c r="D16" s="2">
        <v>0</v>
      </c>
      <c r="E16" s="2">
        <v>201601</v>
      </c>
      <c r="F16" s="2">
        <v>1</v>
      </c>
    </row>
    <row r="17" spans="1:6">
      <c r="A17" s="2" t="s">
        <v>21</v>
      </c>
      <c r="B17" s="2">
        <v>211</v>
      </c>
      <c r="C17" s="3">
        <v>0.54</v>
      </c>
      <c r="D17" s="2">
        <v>0</v>
      </c>
      <c r="E17" s="2">
        <v>201601</v>
      </c>
      <c r="F17" s="2">
        <v>1</v>
      </c>
    </row>
    <row r="18" spans="1:6">
      <c r="A18" s="2" t="s">
        <v>22</v>
      </c>
      <c r="B18" s="2">
        <v>708</v>
      </c>
      <c r="C18" s="3">
        <v>0.44</v>
      </c>
      <c r="D18" s="2">
        <v>1</v>
      </c>
      <c r="E18" s="2">
        <v>201601</v>
      </c>
      <c r="F18" s="2">
        <v>1</v>
      </c>
    </row>
    <row r="19" spans="1:6">
      <c r="A19" s="2" t="s">
        <v>23</v>
      </c>
      <c r="B19" s="2">
        <v>28</v>
      </c>
      <c r="C19" s="3">
        <v>0.61</v>
      </c>
      <c r="D19" s="2">
        <v>1</v>
      </c>
      <c r="E19" s="2">
        <v>201601</v>
      </c>
      <c r="F19" s="2">
        <v>1</v>
      </c>
    </row>
    <row r="20" spans="1:6">
      <c r="A20" s="2" t="s">
        <v>24</v>
      </c>
      <c r="B20" s="2">
        <v>179</v>
      </c>
      <c r="C20" s="3">
        <v>0.08</v>
      </c>
      <c r="D20" s="2">
        <v>1</v>
      </c>
      <c r="E20" s="2">
        <v>201601</v>
      </c>
      <c r="F20" s="2">
        <v>1</v>
      </c>
    </row>
    <row r="21" spans="1:6">
      <c r="A21" s="2" t="s">
        <v>25</v>
      </c>
      <c r="B21" s="2">
        <v>119</v>
      </c>
      <c r="C21" s="3">
        <v>0.98</v>
      </c>
      <c r="D21" s="2">
        <v>0</v>
      </c>
      <c r="E21" s="2">
        <v>201601</v>
      </c>
      <c r="F21" s="2">
        <v>1</v>
      </c>
    </row>
    <row r="22" spans="1:6">
      <c r="A22" s="2" t="s">
        <v>26</v>
      </c>
      <c r="B22" s="2">
        <v>169</v>
      </c>
      <c r="C22" s="3">
        <v>0.54</v>
      </c>
      <c r="D22" s="2">
        <v>0</v>
      </c>
      <c r="E22" s="2">
        <v>201601</v>
      </c>
      <c r="F22" s="2">
        <v>1</v>
      </c>
    </row>
    <row r="23" spans="1:6">
      <c r="A23" s="2" t="s">
        <v>6</v>
      </c>
      <c r="B23" s="2">
        <v>5</v>
      </c>
      <c r="C23" s="3">
        <v>0.12</v>
      </c>
      <c r="D23" s="2">
        <v>0</v>
      </c>
      <c r="E23" s="2">
        <v>201602</v>
      </c>
      <c r="F23" s="2">
        <v>1</v>
      </c>
    </row>
    <row r="24" spans="1:6">
      <c r="A24" s="2" t="s">
        <v>7</v>
      </c>
      <c r="B24" s="2">
        <v>5</v>
      </c>
      <c r="C24" s="3">
        <v>0.34</v>
      </c>
      <c r="D24" s="2">
        <v>0</v>
      </c>
      <c r="E24" s="2">
        <v>201602</v>
      </c>
      <c r="F24" s="2">
        <v>1</v>
      </c>
    </row>
    <row r="25" spans="1:6">
      <c r="A25" s="2" t="s">
        <v>8</v>
      </c>
      <c r="B25" s="2">
        <v>10</v>
      </c>
      <c r="C25" s="3">
        <v>0.98</v>
      </c>
      <c r="D25" s="2">
        <v>1</v>
      </c>
      <c r="E25" s="2">
        <v>201602</v>
      </c>
      <c r="F25" s="2">
        <v>1</v>
      </c>
    </row>
    <row r="26" spans="1:6">
      <c r="A26" s="2" t="s">
        <v>9</v>
      </c>
      <c r="B26" s="2">
        <v>3</v>
      </c>
      <c r="C26" s="3">
        <v>0.81</v>
      </c>
      <c r="D26" s="2">
        <v>0</v>
      </c>
      <c r="E26" s="2">
        <v>201602</v>
      </c>
      <c r="F26" s="2">
        <v>1</v>
      </c>
    </row>
    <row r="27" spans="1:6">
      <c r="A27" s="2" t="s">
        <v>10</v>
      </c>
      <c r="B27" s="2">
        <v>180</v>
      </c>
      <c r="C27" s="3">
        <v>0.76</v>
      </c>
      <c r="D27" s="2">
        <v>0</v>
      </c>
      <c r="E27" s="2">
        <v>201602</v>
      </c>
      <c r="F27" s="2">
        <v>1</v>
      </c>
    </row>
    <row r="28" spans="1:6">
      <c r="A28" s="2" t="s">
        <v>11</v>
      </c>
      <c r="B28" s="2">
        <v>307</v>
      </c>
      <c r="C28" s="3">
        <v>0.66</v>
      </c>
      <c r="D28" s="2">
        <v>0</v>
      </c>
      <c r="E28" s="2">
        <v>201602</v>
      </c>
      <c r="F28" s="2">
        <v>1</v>
      </c>
    </row>
    <row r="29" spans="1:6">
      <c r="A29" s="2" t="s">
        <v>12</v>
      </c>
      <c r="B29" s="2">
        <v>334</v>
      </c>
      <c r="C29" s="3">
        <v>0.87</v>
      </c>
      <c r="D29" s="2">
        <v>1</v>
      </c>
      <c r="E29" s="2">
        <v>201602</v>
      </c>
      <c r="F29" s="2">
        <v>1</v>
      </c>
    </row>
    <row r="30" spans="1:6">
      <c r="A30" s="2" t="s">
        <v>13</v>
      </c>
      <c r="B30" s="2">
        <v>666</v>
      </c>
      <c r="C30" s="3">
        <v>0.21</v>
      </c>
      <c r="D30" s="2">
        <v>0</v>
      </c>
      <c r="E30" s="2">
        <v>201602</v>
      </c>
      <c r="F30" s="2">
        <v>1</v>
      </c>
    </row>
    <row r="31" spans="1:6">
      <c r="A31" s="2" t="s">
        <v>14</v>
      </c>
      <c r="B31" s="2">
        <v>5</v>
      </c>
      <c r="C31" s="3">
        <v>0.76</v>
      </c>
      <c r="D31" s="2">
        <v>0</v>
      </c>
      <c r="E31" s="2">
        <v>201602</v>
      </c>
      <c r="F31" s="2">
        <v>1</v>
      </c>
    </row>
    <row r="32" spans="1:6">
      <c r="A32" s="2" t="s">
        <v>15</v>
      </c>
      <c r="B32" s="2">
        <v>1153</v>
      </c>
      <c r="C32" s="3">
        <v>0.67</v>
      </c>
      <c r="D32" s="2">
        <v>1</v>
      </c>
      <c r="E32" s="2">
        <v>201602</v>
      </c>
      <c r="F32" s="2">
        <v>1</v>
      </c>
    </row>
    <row r="33" spans="1:6">
      <c r="A33" s="2" t="s">
        <v>16</v>
      </c>
      <c r="B33" s="2">
        <v>4</v>
      </c>
      <c r="C33" s="3">
        <v>0.77</v>
      </c>
      <c r="D33" s="2">
        <v>1</v>
      </c>
      <c r="E33" s="2">
        <v>201602</v>
      </c>
      <c r="F33" s="2">
        <v>1</v>
      </c>
    </row>
    <row r="34" spans="1:6">
      <c r="A34" s="2" t="s">
        <v>17</v>
      </c>
      <c r="B34" s="2">
        <v>520</v>
      </c>
      <c r="C34" s="3">
        <v>0.87</v>
      </c>
      <c r="D34" s="2">
        <v>0</v>
      </c>
      <c r="E34" s="2">
        <v>201602</v>
      </c>
      <c r="F34" s="2">
        <v>1</v>
      </c>
    </row>
    <row r="35" spans="1:6">
      <c r="A35" s="2" t="s">
        <v>18</v>
      </c>
      <c r="B35" s="2">
        <v>401</v>
      </c>
      <c r="C35" s="3">
        <v>0.98</v>
      </c>
      <c r="D35" s="2">
        <v>0</v>
      </c>
      <c r="E35" s="2">
        <v>201602</v>
      </c>
      <c r="F35" s="2">
        <v>1</v>
      </c>
    </row>
    <row r="36" spans="1:6">
      <c r="A36" s="2" t="s">
        <v>19</v>
      </c>
      <c r="B36" s="2">
        <v>7</v>
      </c>
      <c r="C36" s="3">
        <v>0.84</v>
      </c>
      <c r="D36" s="2">
        <v>0</v>
      </c>
      <c r="E36" s="2">
        <v>201602</v>
      </c>
      <c r="F36" s="2">
        <v>1</v>
      </c>
    </row>
    <row r="37" spans="1:6">
      <c r="A37" s="2" t="s">
        <v>20</v>
      </c>
      <c r="B37" s="2">
        <v>1050</v>
      </c>
      <c r="C37" s="3">
        <v>0.76</v>
      </c>
      <c r="D37" s="2">
        <v>0</v>
      </c>
      <c r="E37" s="2">
        <v>201602</v>
      </c>
      <c r="F37" s="2">
        <v>1</v>
      </c>
    </row>
    <row r="38" spans="1:6">
      <c r="A38" s="2" t="s">
        <v>21</v>
      </c>
      <c r="B38" s="2">
        <v>3</v>
      </c>
      <c r="C38" s="3">
        <v>0.78</v>
      </c>
      <c r="D38" s="2">
        <v>1</v>
      </c>
      <c r="E38" s="2">
        <v>201602</v>
      </c>
      <c r="F38" s="2">
        <v>1</v>
      </c>
    </row>
    <row r="39" spans="1:6">
      <c r="A39" s="2" t="s">
        <v>22</v>
      </c>
      <c r="B39" s="2">
        <v>3</v>
      </c>
      <c r="C39" s="3">
        <v>0.87</v>
      </c>
      <c r="D39" s="2">
        <v>1</v>
      </c>
      <c r="E39" s="2">
        <v>201602</v>
      </c>
      <c r="F39" s="2">
        <v>1</v>
      </c>
    </row>
    <row r="40" spans="1:6">
      <c r="A40" s="2" t="s">
        <v>23</v>
      </c>
      <c r="B40" s="2">
        <v>81</v>
      </c>
      <c r="C40" s="3">
        <v>0.92</v>
      </c>
      <c r="D40" s="2">
        <v>0</v>
      </c>
      <c r="E40" s="2">
        <v>201602</v>
      </c>
      <c r="F40" s="2">
        <v>1</v>
      </c>
    </row>
    <row r="41" spans="1:6">
      <c r="A41" s="2" t="s">
        <v>24</v>
      </c>
      <c r="B41" s="2">
        <v>44</v>
      </c>
      <c r="C41" s="3">
        <v>0.76</v>
      </c>
      <c r="D41" s="2">
        <v>0</v>
      </c>
      <c r="E41" s="2">
        <v>201602</v>
      </c>
      <c r="F41" s="2">
        <v>1</v>
      </c>
    </row>
    <row r="42" spans="1:6">
      <c r="A42" s="2" t="s">
        <v>25</v>
      </c>
      <c r="B42" s="2">
        <v>5</v>
      </c>
      <c r="C42" s="3">
        <v>0.64</v>
      </c>
      <c r="D42" s="2">
        <v>0</v>
      </c>
      <c r="E42" s="2">
        <v>201602</v>
      </c>
      <c r="F42" s="2">
        <v>1</v>
      </c>
    </row>
    <row r="43" spans="1:6">
      <c r="A43" s="2" t="s">
        <v>26</v>
      </c>
      <c r="B43" s="2">
        <v>196</v>
      </c>
      <c r="C43" s="3">
        <v>0.34</v>
      </c>
      <c r="D43" s="2">
        <v>0</v>
      </c>
      <c r="E43" s="2">
        <v>201602</v>
      </c>
      <c r="F43" s="2">
        <v>1</v>
      </c>
    </row>
    <row r="44" spans="1:6">
      <c r="A44" s="2" t="s">
        <v>6</v>
      </c>
      <c r="B44" s="2">
        <v>1409</v>
      </c>
      <c r="C44" s="3">
        <v>0.65</v>
      </c>
      <c r="D44" s="2">
        <v>1</v>
      </c>
      <c r="E44" s="2">
        <v>201603</v>
      </c>
      <c r="F44" s="2">
        <v>1</v>
      </c>
    </row>
    <row r="45" spans="1:6">
      <c r="A45" s="2" t="s">
        <v>7</v>
      </c>
      <c r="B45" s="2">
        <v>690</v>
      </c>
      <c r="C45" s="3">
        <v>0.77</v>
      </c>
      <c r="D45" s="2">
        <v>0</v>
      </c>
      <c r="E45" s="2">
        <v>201603</v>
      </c>
      <c r="F45" s="2">
        <v>1</v>
      </c>
    </row>
    <row r="46" spans="1:6">
      <c r="A46" s="2" t="s">
        <v>8</v>
      </c>
      <c r="B46" s="2">
        <v>1</v>
      </c>
      <c r="C46" s="3">
        <v>0.65</v>
      </c>
      <c r="D46" s="2">
        <v>1</v>
      </c>
      <c r="E46" s="2">
        <v>201603</v>
      </c>
      <c r="F46" s="2">
        <v>1</v>
      </c>
    </row>
    <row r="47" spans="1:6">
      <c r="A47" s="2" t="s">
        <v>9</v>
      </c>
      <c r="B47" s="2">
        <v>1833</v>
      </c>
      <c r="C47" s="3">
        <v>0.98</v>
      </c>
      <c r="D47" s="2">
        <v>1</v>
      </c>
      <c r="E47" s="2">
        <v>201603</v>
      </c>
      <c r="F47" s="2">
        <v>1</v>
      </c>
    </row>
    <row r="48" spans="1:6">
      <c r="A48" s="2" t="s">
        <v>10</v>
      </c>
      <c r="B48" s="2">
        <v>228</v>
      </c>
      <c r="C48" s="3">
        <v>0.87</v>
      </c>
      <c r="D48" s="2">
        <v>0</v>
      </c>
      <c r="E48" s="2">
        <v>201603</v>
      </c>
      <c r="F48" s="2">
        <v>1</v>
      </c>
    </row>
    <row r="49" spans="1:6">
      <c r="A49" s="2" t="s">
        <v>11</v>
      </c>
      <c r="B49" s="2">
        <v>9</v>
      </c>
      <c r="C49" s="3">
        <v>0.81</v>
      </c>
      <c r="D49" s="2">
        <v>0</v>
      </c>
      <c r="E49" s="2">
        <v>201603</v>
      </c>
      <c r="F49" s="2">
        <v>1</v>
      </c>
    </row>
    <row r="50" spans="1:6">
      <c r="A50" s="2" t="s">
        <v>12</v>
      </c>
      <c r="B50" s="2">
        <v>5</v>
      </c>
      <c r="C50" s="3">
        <v>0.78</v>
      </c>
      <c r="D50" s="2">
        <v>0</v>
      </c>
      <c r="E50" s="2">
        <v>201603</v>
      </c>
      <c r="F50" s="2">
        <v>1</v>
      </c>
    </row>
    <row r="51" spans="1:6">
      <c r="A51" s="2" t="s">
        <v>13</v>
      </c>
      <c r="B51" s="2">
        <v>899</v>
      </c>
      <c r="C51" s="3">
        <v>0.65</v>
      </c>
      <c r="D51" s="2">
        <v>0</v>
      </c>
      <c r="E51" s="2">
        <v>201603</v>
      </c>
      <c r="F51" s="2">
        <v>1</v>
      </c>
    </row>
    <row r="52" spans="1:6">
      <c r="A52" s="2" t="s">
        <v>14</v>
      </c>
      <c r="B52" s="2">
        <v>15</v>
      </c>
      <c r="C52" s="3">
        <v>0.71</v>
      </c>
      <c r="D52" s="2">
        <v>1</v>
      </c>
      <c r="E52" s="2">
        <v>201603</v>
      </c>
      <c r="F52" s="2">
        <v>1</v>
      </c>
    </row>
    <row r="53" spans="1:6">
      <c r="A53" s="2" t="s">
        <v>15</v>
      </c>
      <c r="B53" s="2">
        <v>283</v>
      </c>
      <c r="C53" s="3">
        <v>0.75</v>
      </c>
      <c r="D53" s="2">
        <v>0</v>
      </c>
      <c r="E53" s="2">
        <v>201603</v>
      </c>
      <c r="F53" s="2">
        <v>1</v>
      </c>
    </row>
    <row r="54" spans="1:6">
      <c r="A54" s="2" t="s">
        <v>16</v>
      </c>
      <c r="B54" s="2">
        <v>31</v>
      </c>
      <c r="C54" s="3">
        <v>7.0000000000000007E-2</v>
      </c>
      <c r="D54" s="2">
        <v>0</v>
      </c>
      <c r="E54" s="2">
        <v>201603</v>
      </c>
      <c r="F54" s="2">
        <v>1</v>
      </c>
    </row>
    <row r="55" spans="1:6">
      <c r="A55" s="2" t="s">
        <v>17</v>
      </c>
      <c r="B55" s="2">
        <v>14</v>
      </c>
      <c r="C55" s="3">
        <v>0.74</v>
      </c>
      <c r="D55" s="2">
        <v>0</v>
      </c>
      <c r="E55" s="2">
        <v>201603</v>
      </c>
      <c r="F55" s="2">
        <v>1</v>
      </c>
    </row>
    <row r="56" spans="1:6">
      <c r="A56" s="2" t="s">
        <v>18</v>
      </c>
      <c r="B56" s="2">
        <v>834</v>
      </c>
      <c r="C56" s="3">
        <v>0.09</v>
      </c>
      <c r="D56" s="2">
        <v>1</v>
      </c>
      <c r="E56" s="2">
        <v>201603</v>
      </c>
      <c r="F56" s="2">
        <v>1</v>
      </c>
    </row>
    <row r="57" spans="1:6">
      <c r="A57" s="2" t="s">
        <v>19</v>
      </c>
      <c r="B57" s="2">
        <v>171</v>
      </c>
      <c r="C57" s="3">
        <v>0.08</v>
      </c>
      <c r="D57" s="2">
        <v>0</v>
      </c>
      <c r="E57" s="2">
        <v>201603</v>
      </c>
      <c r="F57" s="2">
        <v>1</v>
      </c>
    </row>
    <row r="58" spans="1:6">
      <c r="A58" s="2" t="s">
        <v>20</v>
      </c>
      <c r="B58" s="2">
        <v>196</v>
      </c>
      <c r="C58" s="3">
        <v>0.54</v>
      </c>
      <c r="D58" s="2">
        <v>0</v>
      </c>
      <c r="E58" s="2">
        <v>201603</v>
      </c>
      <c r="F58" s="2">
        <v>1</v>
      </c>
    </row>
    <row r="59" spans="1:6">
      <c r="A59" s="2" t="s">
        <v>21</v>
      </c>
      <c r="B59" s="2">
        <v>1409</v>
      </c>
      <c r="C59" s="3">
        <v>0.54</v>
      </c>
      <c r="D59" s="2">
        <v>0</v>
      </c>
      <c r="E59" s="2">
        <v>201603</v>
      </c>
      <c r="F59" s="2">
        <v>1</v>
      </c>
    </row>
    <row r="60" spans="1:6">
      <c r="A60" s="2" t="s">
        <v>22</v>
      </c>
      <c r="B60" s="2">
        <v>690</v>
      </c>
      <c r="C60" s="3">
        <v>0.65</v>
      </c>
      <c r="D60" s="2">
        <v>0</v>
      </c>
      <c r="E60" s="2">
        <v>201603</v>
      </c>
      <c r="F60" s="2">
        <v>1</v>
      </c>
    </row>
    <row r="61" spans="1:6">
      <c r="A61" s="2" t="s">
        <v>23</v>
      </c>
      <c r="B61" s="2">
        <v>1</v>
      </c>
      <c r="C61" s="3">
        <v>0.98</v>
      </c>
      <c r="D61" s="2">
        <v>0</v>
      </c>
      <c r="E61" s="2">
        <v>201603</v>
      </c>
      <c r="F61" s="2">
        <v>1</v>
      </c>
    </row>
    <row r="62" spans="1:6">
      <c r="A62" s="2" t="s">
        <v>24</v>
      </c>
      <c r="B62" s="2">
        <v>1833</v>
      </c>
      <c r="C62" s="3">
        <v>0.76</v>
      </c>
      <c r="D62" s="2">
        <v>1</v>
      </c>
      <c r="E62" s="2">
        <v>201603</v>
      </c>
      <c r="F62" s="2">
        <v>1</v>
      </c>
    </row>
    <row r="63" spans="1:6">
      <c r="A63" s="2" t="s">
        <v>25</v>
      </c>
      <c r="B63" s="2">
        <v>899</v>
      </c>
      <c r="C63" s="3">
        <v>0.24</v>
      </c>
      <c r="D63" s="2">
        <v>0</v>
      </c>
      <c r="E63" s="2">
        <v>201603</v>
      </c>
      <c r="F63" s="2">
        <v>1</v>
      </c>
    </row>
    <row r="64" spans="1:6">
      <c r="A64" s="2" t="s">
        <v>26</v>
      </c>
      <c r="B64" s="2">
        <v>15</v>
      </c>
      <c r="C64" s="3">
        <v>0.21</v>
      </c>
      <c r="D64" s="2">
        <v>1</v>
      </c>
      <c r="E64" s="2">
        <v>201603</v>
      </c>
      <c r="F64"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election activeCell="H12" sqref="H12"/>
    </sheetView>
  </sheetViews>
  <sheetFormatPr defaultRowHeight="15"/>
  <cols>
    <col min="1" max="1" width="26.5703125" customWidth="1"/>
    <col min="2" max="2" width="10.140625" bestFit="1" customWidth="1"/>
    <col min="4" max="4" width="29" bestFit="1" customWidth="1"/>
  </cols>
  <sheetData>
    <row r="1" spans="1:4">
      <c r="A1" s="4" t="s">
        <v>27</v>
      </c>
    </row>
    <row r="2" spans="1:4">
      <c r="A2" s="4" t="s">
        <v>28</v>
      </c>
    </row>
    <row r="3" spans="1:4">
      <c r="A3" s="4" t="s">
        <v>29</v>
      </c>
    </row>
    <row r="6" spans="1:4">
      <c r="A6" s="5" t="s">
        <v>30</v>
      </c>
      <c r="B6" s="5" t="s">
        <v>31</v>
      </c>
      <c r="C6" s="5" t="s">
        <v>32</v>
      </c>
      <c r="D6" s="6" t="s">
        <v>33</v>
      </c>
    </row>
    <row r="7" spans="1:4">
      <c r="A7" s="5" t="s">
        <v>34</v>
      </c>
      <c r="B7" s="6" t="s">
        <v>35</v>
      </c>
      <c r="C7" s="5">
        <v>87423</v>
      </c>
      <c r="D7" s="6" t="str">
        <f>CONCATENATE($B7,"_",$A7,"@XYZ.com")</f>
        <v>Gopi_Prashanth@XYZ.com</v>
      </c>
    </row>
    <row r="8" spans="1:4">
      <c r="A8" s="5" t="s">
        <v>36</v>
      </c>
      <c r="B8" s="6" t="s">
        <v>37</v>
      </c>
      <c r="C8" s="5">
        <v>78312</v>
      </c>
      <c r="D8" s="6" t="str">
        <f t="shared" ref="D8:D14" si="0">CONCATENATE($B8,"_",$A8,"@XYZ.com")</f>
        <v>Ashwini_Tank@XYZ.com</v>
      </c>
    </row>
    <row r="9" spans="1:4">
      <c r="A9" s="5" t="s">
        <v>38</v>
      </c>
      <c r="B9" s="6" t="s">
        <v>39</v>
      </c>
      <c r="C9" s="5">
        <v>98722</v>
      </c>
      <c r="D9" s="6" t="str">
        <f t="shared" si="0"/>
        <v>Aviral_Suri@XYZ.com</v>
      </c>
    </row>
    <row r="10" spans="1:4">
      <c r="A10" s="5" t="s">
        <v>40</v>
      </c>
      <c r="B10" s="6" t="s">
        <v>41</v>
      </c>
      <c r="C10" s="5">
        <v>12235</v>
      </c>
      <c r="D10" s="6" t="str">
        <f t="shared" si="0"/>
        <v>Ram_Kumar@XYZ.com</v>
      </c>
    </row>
    <row r="11" spans="1:4">
      <c r="A11" s="5" t="s">
        <v>42</v>
      </c>
      <c r="B11" s="6" t="s">
        <v>43</v>
      </c>
      <c r="C11" s="5">
        <v>23972</v>
      </c>
      <c r="D11" s="6" t="str">
        <f t="shared" si="0"/>
        <v>Sachin_Tendulkar@XYZ.com</v>
      </c>
    </row>
    <row r="12" spans="1:4">
      <c r="A12" s="7" t="s">
        <v>44</v>
      </c>
      <c r="B12" s="6" t="s">
        <v>45</v>
      </c>
      <c r="C12" s="5">
        <v>56431</v>
      </c>
      <c r="D12" s="6" t="str">
        <f t="shared" si="0"/>
        <v>Diego_Maradonna@XYZ.com</v>
      </c>
    </row>
    <row r="13" spans="1:4">
      <c r="A13" s="5" t="s">
        <v>46</v>
      </c>
      <c r="B13" s="6" t="s">
        <v>47</v>
      </c>
      <c r="C13" s="5">
        <v>98362</v>
      </c>
      <c r="D13" s="6" t="str">
        <f t="shared" si="0"/>
        <v>Robin_Singh@XYZ.com</v>
      </c>
    </row>
    <row r="14" spans="1:4">
      <c r="A14" s="5" t="s">
        <v>40</v>
      </c>
      <c r="B14" s="6" t="s">
        <v>48</v>
      </c>
      <c r="C14" s="5">
        <v>18739</v>
      </c>
      <c r="D14" s="6" t="str">
        <f t="shared" si="0"/>
        <v>Deepak_Kumar@XYZ.com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workbookViewId="0">
      <selection activeCell="I4" sqref="I4"/>
    </sheetView>
  </sheetViews>
  <sheetFormatPr defaultRowHeight="15"/>
  <sheetData>
    <row r="1" spans="1:18">
      <c r="A1" s="100" t="s">
        <v>49</v>
      </c>
      <c r="B1" s="100"/>
      <c r="C1" s="100"/>
      <c r="D1" s="100"/>
      <c r="E1" s="100"/>
      <c r="F1" s="100"/>
      <c r="G1" s="100"/>
      <c r="H1" s="100"/>
      <c r="I1" s="100"/>
      <c r="J1" s="100"/>
      <c r="K1" s="100"/>
      <c r="L1" s="100"/>
      <c r="M1" s="100"/>
      <c r="N1" s="100"/>
      <c r="O1" s="100"/>
      <c r="P1" s="100"/>
      <c r="Q1" s="100"/>
      <c r="R1" s="100"/>
    </row>
    <row r="2" spans="1:18" ht="15.75">
      <c r="A2" s="20"/>
      <c r="B2" s="21"/>
      <c r="C2" s="21"/>
      <c r="D2" s="21"/>
      <c r="E2" s="21"/>
      <c r="F2" s="21"/>
      <c r="G2" s="21"/>
      <c r="H2" s="21"/>
      <c r="I2" s="21"/>
      <c r="J2" s="22"/>
    </row>
    <row r="3" spans="1:18">
      <c r="A3" s="23" t="s">
        <v>50</v>
      </c>
      <c r="B3" s="23" t="s">
        <v>51</v>
      </c>
      <c r="C3" s="24" t="s">
        <v>52</v>
      </c>
      <c r="D3" s="22"/>
      <c r="E3" s="22"/>
      <c r="F3" s="22"/>
      <c r="G3" s="22"/>
      <c r="H3" s="23" t="s">
        <v>53</v>
      </c>
      <c r="I3" s="23" t="s">
        <v>54</v>
      </c>
      <c r="J3" s="23" t="s">
        <v>52</v>
      </c>
    </row>
    <row r="4" spans="1:18">
      <c r="A4" s="25" t="s">
        <v>55</v>
      </c>
      <c r="B4" s="25">
        <v>62</v>
      </c>
      <c r="C4" s="26" t="str">
        <f>IF(AND(B4&lt;=100,B4&gt;=90),$J$4,IF(AND(B4&lt;90,B4&gt;=80),$J$5,IF(AND(B4&lt;80,B4&gt;=51),$J$6,IF(AND(B4&lt;=500,B4&gt;=41),$J$7,IF(B4&lt;=40,$J$8)))))</f>
        <v>C</v>
      </c>
      <c r="D4" s="22"/>
      <c r="H4" s="8">
        <f t="array" ref="H4">MIN(IF($C$4:$C$53=$J4,$B$4:$B$53))</f>
        <v>90</v>
      </c>
      <c r="I4" s="8">
        <f t="array" ref="I4">MAX(IF($C$4:$C$53=$J4,$B$4:$B$53))</f>
        <v>100</v>
      </c>
      <c r="J4" s="25" t="s">
        <v>56</v>
      </c>
    </row>
    <row r="5" spans="1:18">
      <c r="A5" s="25" t="s">
        <v>57</v>
      </c>
      <c r="B5" s="25">
        <v>92</v>
      </c>
      <c r="C5" s="26" t="str">
        <f t="shared" ref="C5:C53" si="0">IF(AND(B5&lt;=100,B5&gt;=90),$J$4,IF(AND(B5&lt;90,B5&gt;=80),$J$5,IF(AND(B5&lt;80,B5&gt;=51),$J$6,IF(AND(B5&lt;=500,B5&gt;=41),$J$7,IF(B5&lt;=40,$J$8)))))</f>
        <v>A</v>
      </c>
      <c r="D5" s="22"/>
      <c r="H5" s="27">
        <f t="array" ref="H5">MIN(IF($C$4:$C$53=$J5,$B$4:$B$53))</f>
        <v>81</v>
      </c>
      <c r="I5" s="8">
        <f t="array" ref="I5">MAX(IF($C$4:$C$53=$J5,$B$4:$B$53))</f>
        <v>89</v>
      </c>
      <c r="J5" s="25" t="s">
        <v>58</v>
      </c>
    </row>
    <row r="6" spans="1:18">
      <c r="A6" s="25" t="s">
        <v>59</v>
      </c>
      <c r="B6" s="25">
        <v>52</v>
      </c>
      <c r="C6" s="26" t="str">
        <f t="shared" si="0"/>
        <v>C</v>
      </c>
      <c r="D6" s="22"/>
      <c r="H6" s="27">
        <f t="array" ref="H6">MIN(IF($C$4:$C$53=$J6,$B$4:$B$53))</f>
        <v>51</v>
      </c>
      <c r="I6" s="8">
        <f t="array" ref="I6">MAX(IF($C$4:$C$53=$J6,$B$4:$B$53))</f>
        <v>76</v>
      </c>
      <c r="J6" s="25" t="s">
        <v>60</v>
      </c>
    </row>
    <row r="7" spans="1:18">
      <c r="A7" s="25" t="s">
        <v>61</v>
      </c>
      <c r="B7" s="25">
        <v>60</v>
      </c>
      <c r="C7" s="26" t="str">
        <f t="shared" si="0"/>
        <v>C</v>
      </c>
      <c r="D7" s="22"/>
      <c r="H7" s="27">
        <f t="array" ref="H7">MIN(IF($C$4:$C$53=$J7,$B$4:$B$53))</f>
        <v>44</v>
      </c>
      <c r="I7" s="8">
        <f t="array" ref="I7">MAX(IF($C$4:$C$53=$J7,$B$4:$B$53))</f>
        <v>46</v>
      </c>
      <c r="J7" s="25" t="s">
        <v>62</v>
      </c>
    </row>
    <row r="8" spans="1:18">
      <c r="A8" s="25" t="s">
        <v>63</v>
      </c>
      <c r="B8" s="25">
        <v>81</v>
      </c>
      <c r="C8" s="26" t="str">
        <f t="shared" si="0"/>
        <v>B</v>
      </c>
      <c r="D8" s="22"/>
      <c r="H8" s="27">
        <f t="array" ref="H8">MIN(IF($C$4:$C$53=$J8,$B$4:$B$53))</f>
        <v>31</v>
      </c>
      <c r="I8" s="8">
        <f t="array" ref="I8">MAX(IF($C$4:$C$53=$J8,$B$4:$B$53))</f>
        <v>40</v>
      </c>
      <c r="J8" s="25" t="s">
        <v>64</v>
      </c>
    </row>
    <row r="9" spans="1:18">
      <c r="A9" s="25" t="s">
        <v>65</v>
      </c>
      <c r="B9" s="25">
        <v>66</v>
      </c>
      <c r="C9" s="26" t="str">
        <f t="shared" si="0"/>
        <v>C</v>
      </c>
      <c r="D9" s="22"/>
      <c r="E9" s="22"/>
      <c r="F9" s="22"/>
    </row>
    <row r="10" spans="1:18">
      <c r="A10" s="25" t="s">
        <v>66</v>
      </c>
      <c r="B10" s="25">
        <v>63</v>
      </c>
      <c r="C10" s="26" t="str">
        <f t="shared" si="0"/>
        <v>C</v>
      </c>
      <c r="D10" s="28"/>
      <c r="E10" s="22"/>
      <c r="F10" s="22"/>
    </row>
    <row r="11" spans="1:18">
      <c r="A11" s="25" t="s">
        <v>67</v>
      </c>
      <c r="B11" s="25">
        <v>100</v>
      </c>
      <c r="C11" s="26" t="str">
        <f t="shared" si="0"/>
        <v>A</v>
      </c>
      <c r="D11" s="29"/>
      <c r="E11" s="22"/>
      <c r="F11" s="22"/>
      <c r="G11" s="22"/>
      <c r="H11" s="22"/>
      <c r="I11" s="22"/>
      <c r="J11" s="22"/>
    </row>
    <row r="12" spans="1:18">
      <c r="A12" s="25" t="s">
        <v>68</v>
      </c>
      <c r="B12" s="25">
        <v>46</v>
      </c>
      <c r="C12" s="26" t="str">
        <f t="shared" si="0"/>
        <v>D</v>
      </c>
      <c r="D12" s="22"/>
      <c r="E12" s="22"/>
      <c r="F12" s="22"/>
      <c r="G12" s="22"/>
      <c r="H12" s="22"/>
      <c r="I12" s="22"/>
      <c r="J12" s="22"/>
    </row>
    <row r="13" spans="1:18">
      <c r="A13" s="25" t="s">
        <v>69</v>
      </c>
      <c r="B13" s="25">
        <v>87</v>
      </c>
      <c r="C13" s="26" t="str">
        <f t="shared" si="0"/>
        <v>B</v>
      </c>
      <c r="D13" s="22"/>
      <c r="E13" s="22"/>
      <c r="F13" s="22"/>
      <c r="G13" s="22"/>
      <c r="H13" s="22"/>
      <c r="I13" s="22"/>
      <c r="J13" s="22"/>
    </row>
    <row r="14" spans="1:18">
      <c r="A14" s="25" t="s">
        <v>70</v>
      </c>
      <c r="B14" s="25">
        <v>93</v>
      </c>
      <c r="C14" s="26" t="str">
        <f t="shared" si="0"/>
        <v>A</v>
      </c>
      <c r="D14" s="22"/>
      <c r="E14" s="22"/>
      <c r="F14" s="22"/>
      <c r="G14" s="22"/>
      <c r="H14" s="22"/>
      <c r="I14" s="22"/>
      <c r="J14" s="22"/>
    </row>
    <row r="15" spans="1:18">
      <c r="A15" s="25" t="s">
        <v>71</v>
      </c>
      <c r="B15" s="25">
        <v>84</v>
      </c>
      <c r="C15" s="26" t="str">
        <f t="shared" si="0"/>
        <v>B</v>
      </c>
      <c r="D15" s="22"/>
      <c r="E15" s="22"/>
      <c r="F15" s="22"/>
      <c r="G15" s="22"/>
      <c r="H15" s="22"/>
      <c r="I15" s="22"/>
      <c r="J15" s="22"/>
    </row>
    <row r="16" spans="1:18">
      <c r="A16" s="25" t="s">
        <v>72</v>
      </c>
      <c r="B16" s="25">
        <v>44</v>
      </c>
      <c r="C16" s="26" t="str">
        <f t="shared" si="0"/>
        <v>D</v>
      </c>
      <c r="D16" s="22"/>
      <c r="E16" s="22"/>
      <c r="F16" s="22"/>
      <c r="G16" s="22"/>
      <c r="H16" s="22"/>
      <c r="I16" s="22"/>
      <c r="J16" s="22"/>
    </row>
    <row r="17" spans="1:10">
      <c r="A17" s="25" t="s">
        <v>73</v>
      </c>
      <c r="B17" s="25">
        <v>71</v>
      </c>
      <c r="C17" s="26" t="str">
        <f t="shared" si="0"/>
        <v>C</v>
      </c>
      <c r="D17" s="22"/>
      <c r="E17" s="22"/>
      <c r="F17" s="22"/>
      <c r="G17" s="22"/>
      <c r="H17" s="22"/>
      <c r="I17" s="22"/>
      <c r="J17" s="22"/>
    </row>
    <row r="18" spans="1:10">
      <c r="A18" s="25" t="s">
        <v>74</v>
      </c>
      <c r="B18" s="25">
        <v>100</v>
      </c>
      <c r="C18" s="26" t="str">
        <f t="shared" si="0"/>
        <v>A</v>
      </c>
      <c r="D18" s="22"/>
      <c r="E18" s="22"/>
      <c r="F18" s="22"/>
      <c r="G18" s="22"/>
      <c r="H18" s="22"/>
      <c r="I18" s="22"/>
      <c r="J18" s="22"/>
    </row>
    <row r="19" spans="1:10">
      <c r="A19" s="25" t="s">
        <v>75</v>
      </c>
      <c r="B19" s="25">
        <v>40</v>
      </c>
      <c r="C19" s="26" t="str">
        <f t="shared" si="0"/>
        <v>F</v>
      </c>
      <c r="D19" s="22"/>
      <c r="E19" s="22"/>
      <c r="F19" s="22"/>
      <c r="G19" s="22"/>
      <c r="H19" s="22"/>
      <c r="I19" s="22"/>
      <c r="J19" s="22"/>
    </row>
    <row r="20" spans="1:10">
      <c r="A20" s="25" t="s">
        <v>76</v>
      </c>
      <c r="B20" s="25">
        <v>35</v>
      </c>
      <c r="C20" s="26" t="str">
        <f t="shared" si="0"/>
        <v>F</v>
      </c>
      <c r="D20" s="22"/>
      <c r="E20" s="22"/>
      <c r="F20" s="22"/>
      <c r="G20" s="22"/>
      <c r="H20" s="22"/>
      <c r="I20" s="22"/>
      <c r="J20" s="22"/>
    </row>
    <row r="21" spans="1:10">
      <c r="A21" s="25" t="s">
        <v>77</v>
      </c>
      <c r="B21" s="25">
        <v>73</v>
      </c>
      <c r="C21" s="26" t="str">
        <f t="shared" si="0"/>
        <v>C</v>
      </c>
      <c r="D21" s="22"/>
      <c r="E21" s="22"/>
      <c r="F21" s="22"/>
      <c r="G21" s="22"/>
      <c r="H21" s="22"/>
      <c r="I21" s="22"/>
      <c r="J21" s="22"/>
    </row>
    <row r="22" spans="1:10">
      <c r="A22" s="25" t="s">
        <v>78</v>
      </c>
      <c r="B22" s="25">
        <v>99</v>
      </c>
      <c r="C22" s="26" t="str">
        <f t="shared" si="0"/>
        <v>A</v>
      </c>
      <c r="D22" s="22"/>
      <c r="E22" s="22"/>
      <c r="F22" s="22"/>
      <c r="G22" s="22"/>
      <c r="H22" s="22"/>
      <c r="I22" s="22"/>
      <c r="J22" s="22"/>
    </row>
    <row r="23" spans="1:10">
      <c r="A23" s="25" t="s">
        <v>79</v>
      </c>
      <c r="B23" s="25">
        <v>88</v>
      </c>
      <c r="C23" s="26" t="str">
        <f t="shared" si="0"/>
        <v>B</v>
      </c>
      <c r="D23" s="22"/>
      <c r="E23" s="22"/>
      <c r="F23" s="22"/>
      <c r="G23" s="22"/>
      <c r="H23" s="22"/>
      <c r="I23" s="22"/>
      <c r="J23" s="22"/>
    </row>
    <row r="24" spans="1:10">
      <c r="A24" s="25" t="s">
        <v>80</v>
      </c>
      <c r="B24" s="25">
        <v>90</v>
      </c>
      <c r="C24" s="26" t="str">
        <f t="shared" si="0"/>
        <v>A</v>
      </c>
      <c r="D24" s="22"/>
      <c r="E24" s="22"/>
      <c r="F24" s="22"/>
      <c r="G24" s="22"/>
      <c r="H24" s="22"/>
      <c r="I24" s="22"/>
      <c r="J24" s="22"/>
    </row>
    <row r="25" spans="1:10">
      <c r="A25" s="25" t="s">
        <v>81</v>
      </c>
      <c r="B25" s="25">
        <v>90</v>
      </c>
      <c r="C25" s="26" t="str">
        <f t="shared" si="0"/>
        <v>A</v>
      </c>
      <c r="D25" s="22"/>
      <c r="E25" s="22"/>
      <c r="F25" s="22"/>
      <c r="G25" s="22"/>
      <c r="H25" s="22"/>
      <c r="I25" s="22"/>
      <c r="J25" s="22"/>
    </row>
    <row r="26" spans="1:10">
      <c r="A26" s="25" t="s">
        <v>82</v>
      </c>
      <c r="B26" s="25">
        <v>44</v>
      </c>
      <c r="C26" s="26" t="str">
        <f t="shared" si="0"/>
        <v>D</v>
      </c>
      <c r="D26" s="22"/>
      <c r="E26" s="22"/>
      <c r="F26" s="22"/>
      <c r="G26" s="22"/>
      <c r="H26" s="22"/>
      <c r="I26" s="22"/>
      <c r="J26" s="22"/>
    </row>
    <row r="27" spans="1:10">
      <c r="A27" s="25" t="s">
        <v>83</v>
      </c>
      <c r="B27" s="25">
        <v>74</v>
      </c>
      <c r="C27" s="26" t="str">
        <f t="shared" si="0"/>
        <v>C</v>
      </c>
      <c r="D27" s="22"/>
      <c r="E27" s="22"/>
      <c r="F27" s="22"/>
      <c r="G27" s="22"/>
      <c r="H27" s="22"/>
      <c r="I27" s="22"/>
      <c r="J27" s="22"/>
    </row>
    <row r="28" spans="1:10">
      <c r="A28" s="25" t="s">
        <v>84</v>
      </c>
      <c r="B28" s="25">
        <v>46</v>
      </c>
      <c r="C28" s="26" t="str">
        <f t="shared" si="0"/>
        <v>D</v>
      </c>
      <c r="D28" s="22"/>
      <c r="E28" s="22"/>
      <c r="F28" s="22"/>
      <c r="G28" s="22"/>
      <c r="H28" s="22"/>
      <c r="I28" s="22"/>
      <c r="J28" s="22"/>
    </row>
    <row r="29" spans="1:10">
      <c r="A29" s="25" t="s">
        <v>85</v>
      </c>
      <c r="B29" s="25">
        <v>74</v>
      </c>
      <c r="C29" s="26" t="str">
        <f t="shared" si="0"/>
        <v>C</v>
      </c>
      <c r="D29" s="22"/>
      <c r="E29" s="22"/>
      <c r="F29" s="22"/>
      <c r="G29" s="22"/>
      <c r="H29" s="22"/>
      <c r="I29" s="22"/>
      <c r="J29" s="22"/>
    </row>
    <row r="30" spans="1:10">
      <c r="A30" s="25" t="s">
        <v>86</v>
      </c>
      <c r="B30" s="25">
        <v>92</v>
      </c>
      <c r="C30" s="26" t="str">
        <f t="shared" si="0"/>
        <v>A</v>
      </c>
      <c r="D30" s="22"/>
      <c r="E30" s="22"/>
      <c r="F30" s="22"/>
      <c r="G30" s="22"/>
      <c r="H30" s="22"/>
      <c r="I30" s="22"/>
      <c r="J30" s="22"/>
    </row>
    <row r="31" spans="1:10">
      <c r="A31" s="25" t="s">
        <v>87</v>
      </c>
      <c r="B31" s="25">
        <v>31</v>
      </c>
      <c r="C31" s="26" t="str">
        <f t="shared" si="0"/>
        <v>F</v>
      </c>
      <c r="D31" s="22"/>
      <c r="E31" s="22"/>
      <c r="F31" s="22"/>
      <c r="G31" s="22"/>
      <c r="H31" s="22"/>
      <c r="I31" s="22"/>
      <c r="J31" s="22"/>
    </row>
    <row r="32" spans="1:10">
      <c r="A32" s="25" t="s">
        <v>88</v>
      </c>
      <c r="B32" s="25">
        <v>51</v>
      </c>
      <c r="C32" s="26" t="str">
        <f t="shared" si="0"/>
        <v>C</v>
      </c>
      <c r="D32" s="22"/>
      <c r="E32" s="22"/>
      <c r="F32" s="22"/>
      <c r="G32" s="22"/>
      <c r="H32" s="22"/>
      <c r="I32" s="22"/>
      <c r="J32" s="22"/>
    </row>
    <row r="33" spans="1:10">
      <c r="A33" s="25" t="s">
        <v>89</v>
      </c>
      <c r="B33" s="25">
        <v>59</v>
      </c>
      <c r="C33" s="26" t="str">
        <f t="shared" si="0"/>
        <v>C</v>
      </c>
      <c r="D33" s="22"/>
      <c r="E33" s="22"/>
      <c r="F33" s="22"/>
      <c r="G33" s="22"/>
      <c r="H33" s="22"/>
      <c r="I33" s="22"/>
      <c r="J33" s="22"/>
    </row>
    <row r="34" spans="1:10">
      <c r="A34" s="25" t="s">
        <v>90</v>
      </c>
      <c r="B34" s="25">
        <v>85</v>
      </c>
      <c r="C34" s="26" t="str">
        <f t="shared" si="0"/>
        <v>B</v>
      </c>
      <c r="D34" s="22"/>
      <c r="E34" s="22"/>
      <c r="F34" s="22"/>
      <c r="G34" s="22"/>
      <c r="H34" s="22"/>
      <c r="I34" s="22"/>
      <c r="J34" s="22"/>
    </row>
    <row r="35" spans="1:10">
      <c r="A35" s="25" t="s">
        <v>91</v>
      </c>
      <c r="B35" s="25">
        <v>63</v>
      </c>
      <c r="C35" s="26" t="str">
        <f t="shared" si="0"/>
        <v>C</v>
      </c>
      <c r="D35" s="22"/>
      <c r="E35" s="22"/>
      <c r="F35" s="22"/>
      <c r="G35" s="22"/>
      <c r="H35" s="22"/>
      <c r="I35" s="22"/>
      <c r="J35" s="22"/>
    </row>
    <row r="36" spans="1:10">
      <c r="A36" s="25" t="s">
        <v>92</v>
      </c>
      <c r="B36" s="25">
        <v>60</v>
      </c>
      <c r="C36" s="26" t="str">
        <f t="shared" si="0"/>
        <v>C</v>
      </c>
      <c r="D36" s="22"/>
      <c r="E36" s="22"/>
      <c r="F36" s="22"/>
      <c r="G36" s="22"/>
      <c r="H36" s="22"/>
      <c r="I36" s="22"/>
      <c r="J36" s="22"/>
    </row>
    <row r="37" spans="1:10">
      <c r="A37" s="25" t="s">
        <v>93</v>
      </c>
      <c r="B37" s="25">
        <v>83</v>
      </c>
      <c r="C37" s="26" t="str">
        <f t="shared" si="0"/>
        <v>B</v>
      </c>
      <c r="D37" s="22"/>
      <c r="E37" s="22"/>
      <c r="F37" s="22"/>
      <c r="G37" s="22"/>
      <c r="H37" s="22"/>
      <c r="I37" s="22"/>
      <c r="J37" s="22"/>
    </row>
    <row r="38" spans="1:10">
      <c r="A38" s="25" t="s">
        <v>94</v>
      </c>
      <c r="B38" s="25">
        <v>72</v>
      </c>
      <c r="C38" s="26" t="str">
        <f t="shared" si="0"/>
        <v>C</v>
      </c>
      <c r="D38" s="22"/>
      <c r="E38" s="22"/>
      <c r="F38" s="22"/>
      <c r="G38" s="22"/>
      <c r="H38" s="22"/>
      <c r="I38" s="22"/>
      <c r="J38" s="22"/>
    </row>
    <row r="39" spans="1:10">
      <c r="A39" s="25" t="s">
        <v>95</v>
      </c>
      <c r="B39" s="25">
        <v>94</v>
      </c>
      <c r="C39" s="26" t="str">
        <f t="shared" si="0"/>
        <v>A</v>
      </c>
      <c r="D39" s="22"/>
      <c r="E39" s="22"/>
      <c r="F39" s="22"/>
      <c r="G39" s="22"/>
      <c r="H39" s="22"/>
      <c r="I39" s="22"/>
      <c r="J39" s="22"/>
    </row>
    <row r="40" spans="1:10">
      <c r="A40" s="25" t="s">
        <v>96</v>
      </c>
      <c r="B40" s="25">
        <v>92</v>
      </c>
      <c r="C40" s="26" t="str">
        <f t="shared" si="0"/>
        <v>A</v>
      </c>
      <c r="D40" s="22"/>
      <c r="E40" s="22"/>
      <c r="F40" s="22"/>
      <c r="G40" s="22"/>
      <c r="H40" s="22"/>
      <c r="I40" s="22"/>
      <c r="J40" s="22"/>
    </row>
    <row r="41" spans="1:10">
      <c r="A41" s="25" t="s">
        <v>97</v>
      </c>
      <c r="B41" s="25">
        <v>92</v>
      </c>
      <c r="C41" s="26" t="str">
        <f t="shared" si="0"/>
        <v>A</v>
      </c>
      <c r="D41" s="22"/>
      <c r="E41" s="22"/>
      <c r="F41" s="22"/>
      <c r="G41" s="22"/>
      <c r="H41" s="22"/>
      <c r="I41" s="22"/>
      <c r="J41" s="22"/>
    </row>
    <row r="42" spans="1:10">
      <c r="A42" s="25" t="s">
        <v>98</v>
      </c>
      <c r="B42" s="25">
        <v>59</v>
      </c>
      <c r="C42" s="26" t="str">
        <f t="shared" si="0"/>
        <v>C</v>
      </c>
      <c r="D42" s="22"/>
      <c r="E42" s="22"/>
      <c r="F42" s="22"/>
      <c r="G42" s="22"/>
      <c r="H42" s="22"/>
      <c r="I42" s="22"/>
      <c r="J42" s="22"/>
    </row>
    <row r="43" spans="1:10">
      <c r="A43" s="25" t="s">
        <v>99</v>
      </c>
      <c r="B43" s="25">
        <v>51</v>
      </c>
      <c r="C43" s="26" t="str">
        <f t="shared" si="0"/>
        <v>C</v>
      </c>
      <c r="D43" s="22"/>
      <c r="E43" s="22"/>
      <c r="F43" s="22"/>
      <c r="G43" s="22"/>
      <c r="H43" s="22"/>
      <c r="I43" s="22"/>
      <c r="J43" s="22"/>
    </row>
    <row r="44" spans="1:10">
      <c r="A44" s="25" t="s">
        <v>100</v>
      </c>
      <c r="B44" s="25">
        <v>45</v>
      </c>
      <c r="C44" s="26" t="str">
        <f t="shared" si="0"/>
        <v>D</v>
      </c>
      <c r="D44" s="22"/>
      <c r="E44" s="22"/>
      <c r="F44" s="22"/>
      <c r="G44" s="22"/>
      <c r="H44" s="22"/>
      <c r="I44" s="22"/>
      <c r="J44" s="22"/>
    </row>
    <row r="45" spans="1:10">
      <c r="A45" s="25" t="s">
        <v>101</v>
      </c>
      <c r="B45" s="25">
        <v>89</v>
      </c>
      <c r="C45" s="26" t="str">
        <f t="shared" si="0"/>
        <v>B</v>
      </c>
      <c r="D45" s="22"/>
      <c r="E45" s="22"/>
      <c r="F45" s="22"/>
      <c r="G45" s="22"/>
      <c r="H45" s="22"/>
      <c r="I45" s="22"/>
      <c r="J45" s="22"/>
    </row>
    <row r="46" spans="1:10">
      <c r="A46" s="25" t="s">
        <v>102</v>
      </c>
      <c r="B46" s="25">
        <v>51</v>
      </c>
      <c r="C46" s="26" t="str">
        <f t="shared" si="0"/>
        <v>C</v>
      </c>
      <c r="D46" s="22"/>
      <c r="E46" s="22"/>
      <c r="F46" s="22"/>
      <c r="G46" s="22"/>
      <c r="H46" s="22"/>
      <c r="I46" s="22"/>
      <c r="J46" s="22"/>
    </row>
    <row r="47" spans="1:10">
      <c r="A47" s="25" t="s">
        <v>103</v>
      </c>
      <c r="B47" s="25">
        <v>84</v>
      </c>
      <c r="C47" s="26" t="str">
        <f t="shared" si="0"/>
        <v>B</v>
      </c>
      <c r="D47" s="22"/>
      <c r="E47" s="22"/>
      <c r="F47" s="22"/>
      <c r="G47" s="22"/>
      <c r="H47" s="22"/>
      <c r="I47" s="22"/>
      <c r="J47" s="22"/>
    </row>
    <row r="48" spans="1:10">
      <c r="A48" s="25" t="s">
        <v>104</v>
      </c>
      <c r="B48" s="25">
        <v>32</v>
      </c>
      <c r="C48" s="26" t="str">
        <f t="shared" si="0"/>
        <v>F</v>
      </c>
      <c r="D48" s="22"/>
      <c r="E48" s="22"/>
      <c r="F48" s="22"/>
      <c r="G48" s="22"/>
      <c r="H48" s="22"/>
      <c r="I48" s="22"/>
      <c r="J48" s="22"/>
    </row>
    <row r="49" spans="1:10">
      <c r="A49" s="25" t="s">
        <v>105</v>
      </c>
      <c r="B49" s="25">
        <v>73</v>
      </c>
      <c r="C49" s="26" t="str">
        <f t="shared" si="0"/>
        <v>C</v>
      </c>
      <c r="D49" s="22"/>
      <c r="E49" s="22"/>
      <c r="F49" s="22"/>
      <c r="G49" s="22"/>
      <c r="H49" s="22"/>
      <c r="I49" s="22"/>
      <c r="J49" s="22"/>
    </row>
    <row r="50" spans="1:10">
      <c r="A50" s="25" t="s">
        <v>106</v>
      </c>
      <c r="B50" s="25">
        <v>44</v>
      </c>
      <c r="C50" s="26" t="str">
        <f t="shared" si="0"/>
        <v>D</v>
      </c>
      <c r="D50" s="22"/>
      <c r="E50" s="22"/>
      <c r="F50" s="22"/>
      <c r="G50" s="22"/>
      <c r="H50" s="22"/>
      <c r="I50" s="22"/>
      <c r="J50" s="22"/>
    </row>
    <row r="51" spans="1:10">
      <c r="A51" s="25" t="s">
        <v>107</v>
      </c>
      <c r="B51" s="25">
        <v>81</v>
      </c>
      <c r="C51" s="26" t="str">
        <f t="shared" si="0"/>
        <v>B</v>
      </c>
      <c r="D51" s="22"/>
      <c r="E51" s="22"/>
      <c r="F51" s="22"/>
      <c r="G51" s="22"/>
      <c r="H51" s="22"/>
      <c r="I51" s="22"/>
      <c r="J51" s="22"/>
    </row>
    <row r="52" spans="1:10">
      <c r="A52" s="25" t="s">
        <v>108</v>
      </c>
      <c r="B52" s="25">
        <v>76</v>
      </c>
      <c r="C52" s="26" t="str">
        <f t="shared" si="0"/>
        <v>C</v>
      </c>
      <c r="D52" s="22"/>
      <c r="E52" s="22"/>
      <c r="F52" s="22"/>
      <c r="G52" s="22"/>
      <c r="H52" s="22"/>
      <c r="I52" s="22"/>
      <c r="J52" s="22"/>
    </row>
    <row r="53" spans="1:10">
      <c r="A53" s="25" t="s">
        <v>109</v>
      </c>
      <c r="B53" s="25">
        <v>89</v>
      </c>
      <c r="C53" s="26" t="str">
        <f t="shared" si="0"/>
        <v>B</v>
      </c>
      <c r="D53" s="22"/>
      <c r="E53" s="22"/>
      <c r="F53" s="22"/>
      <c r="G53" s="22"/>
      <c r="H53" s="22"/>
      <c r="I53" s="22"/>
      <c r="J53" s="22"/>
    </row>
  </sheetData>
  <mergeCells count="1">
    <mergeCell ref="A1: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election activeCell="E12" sqref="E12"/>
    </sheetView>
  </sheetViews>
  <sheetFormatPr defaultRowHeight="15"/>
  <cols>
    <col min="1" max="1" width="53.7109375" bestFit="1" customWidth="1"/>
    <col min="2" max="5" width="13.85546875" bestFit="1" customWidth="1"/>
    <col min="6" max="6" width="12.28515625" bestFit="1" customWidth="1"/>
  </cols>
  <sheetData>
    <row r="1" spans="1:4">
      <c r="A1" s="4" t="s">
        <v>27</v>
      </c>
    </row>
    <row r="2" spans="1:4">
      <c r="A2" s="101" t="s">
        <v>135</v>
      </c>
      <c r="B2" s="101"/>
      <c r="C2" s="101"/>
      <c r="D2" s="101"/>
    </row>
    <row r="3" spans="1:4">
      <c r="A3" s="4"/>
    </row>
    <row r="4" spans="1:4">
      <c r="A4" s="30" t="s">
        <v>136</v>
      </c>
      <c r="B4" s="31" t="s">
        <v>125</v>
      </c>
    </row>
    <row r="5" spans="1:4">
      <c r="A5" s="4"/>
    </row>
    <row r="6" spans="1:4">
      <c r="A6" s="102" t="s">
        <v>110</v>
      </c>
      <c r="B6" s="103"/>
      <c r="C6" s="104"/>
    </row>
    <row r="7" spans="1:4">
      <c r="A7" s="9" t="s">
        <v>111</v>
      </c>
      <c r="B7" s="10" t="s">
        <v>112</v>
      </c>
      <c r="C7" s="10" t="s">
        <v>113</v>
      </c>
    </row>
    <row r="8" spans="1:4">
      <c r="A8" s="11" t="s">
        <v>114</v>
      </c>
      <c r="B8" s="12">
        <v>87423</v>
      </c>
      <c r="C8" s="25" t="str">
        <f>HLOOKUP($B$4,$A$23:$F$31,6,0)</f>
        <v>Puri, Om</v>
      </c>
    </row>
    <row r="9" spans="1:4">
      <c r="A9" s="13" t="s">
        <v>115</v>
      </c>
      <c r="B9" s="32">
        <v>78312</v>
      </c>
      <c r="C9" s="25" t="str">
        <f>HLOOKUP($B$4,$A$23:$F$31,4,0)</f>
        <v>Puri, Om</v>
      </c>
    </row>
    <row r="10" spans="1:4">
      <c r="A10" s="13" t="s">
        <v>116</v>
      </c>
      <c r="B10" s="32">
        <v>98722</v>
      </c>
      <c r="C10" s="25" t="str">
        <f>HLOOKUP($B$4,$A$23:$F$31,5,0)</f>
        <v>Londo, Mollari</v>
      </c>
    </row>
    <row r="11" spans="1:4">
      <c r="A11" s="13" t="s">
        <v>117</v>
      </c>
      <c r="B11" s="32">
        <v>12235</v>
      </c>
      <c r="C11" s="25" t="str">
        <f>HLOOKUP($B$4,$A$23:$F$31,3,0)</f>
        <v>Londo, Mollari</v>
      </c>
    </row>
    <row r="12" spans="1:4">
      <c r="A12" s="13" t="s">
        <v>118</v>
      </c>
      <c r="B12" s="32">
        <v>23972</v>
      </c>
      <c r="C12" s="25" t="str">
        <f>HLOOKUP($B$4,$A$23:$F$31,8,0)</f>
        <v>Londo, Mollari</v>
      </c>
    </row>
    <row r="13" spans="1:4">
      <c r="A13" s="14" t="s">
        <v>119</v>
      </c>
      <c r="B13" s="32">
        <v>56431</v>
      </c>
      <c r="C13" s="25" t="str">
        <f>HLOOKUP($B$4,$A$23:$F$31,7,0)</f>
        <v>Londo, Mollari</v>
      </c>
    </row>
    <row r="14" spans="1:4">
      <c r="A14" s="13" t="s">
        <v>120</v>
      </c>
      <c r="B14" s="32">
        <v>98362</v>
      </c>
      <c r="C14" s="25" t="str">
        <f>HLOOKUP($B$4,$A$23:$F$31,2,0)</f>
        <v>Puri, Om</v>
      </c>
    </row>
    <row r="15" spans="1:4">
      <c r="A15" s="15" t="s">
        <v>121</v>
      </c>
      <c r="B15" s="16">
        <v>18739</v>
      </c>
      <c r="C15" s="25" t="str">
        <f>HLOOKUP($B$4,$A$23:$F$31,9,0)</f>
        <v>Puri, Om</v>
      </c>
    </row>
    <row r="22" spans="1:6">
      <c r="A22" s="105" t="s">
        <v>122</v>
      </c>
      <c r="B22" s="106"/>
    </row>
    <row r="23" spans="1:6">
      <c r="A23" s="10" t="s">
        <v>123</v>
      </c>
      <c r="B23" s="10" t="s">
        <v>124</v>
      </c>
      <c r="C23" s="10" t="s">
        <v>125</v>
      </c>
      <c r="D23" s="10" t="s">
        <v>126</v>
      </c>
      <c r="E23" s="10" t="s">
        <v>127</v>
      </c>
      <c r="F23" s="10" t="s">
        <v>128</v>
      </c>
    </row>
    <row r="24" spans="1:6">
      <c r="A24" s="12">
        <v>98362</v>
      </c>
      <c r="B24" s="17" t="s">
        <v>129</v>
      </c>
      <c r="C24" s="17" t="s">
        <v>130</v>
      </c>
      <c r="D24" s="17" t="s">
        <v>131</v>
      </c>
      <c r="E24" s="17" t="s">
        <v>132</v>
      </c>
      <c r="F24" s="17" t="s">
        <v>133</v>
      </c>
    </row>
    <row r="25" spans="1:6">
      <c r="A25" s="32">
        <v>12235</v>
      </c>
      <c r="B25" s="18" t="s">
        <v>129</v>
      </c>
      <c r="C25" s="18" t="s">
        <v>129</v>
      </c>
      <c r="D25" s="18" t="s">
        <v>129</v>
      </c>
      <c r="E25" s="18" t="s">
        <v>132</v>
      </c>
      <c r="F25" s="18" t="s">
        <v>130</v>
      </c>
    </row>
    <row r="26" spans="1:6">
      <c r="A26" s="32">
        <v>78312</v>
      </c>
      <c r="B26" s="18" t="s">
        <v>129</v>
      </c>
      <c r="C26" s="18" t="s">
        <v>130</v>
      </c>
      <c r="D26" s="18" t="s">
        <v>129</v>
      </c>
      <c r="E26" s="18" t="s">
        <v>134</v>
      </c>
      <c r="F26" s="18" t="s">
        <v>133</v>
      </c>
    </row>
    <row r="27" spans="1:6">
      <c r="A27" s="32">
        <v>98722</v>
      </c>
      <c r="B27" s="18" t="s">
        <v>129</v>
      </c>
      <c r="C27" s="18" t="s">
        <v>129</v>
      </c>
      <c r="D27" s="18" t="s">
        <v>131</v>
      </c>
      <c r="E27" s="18" t="s">
        <v>134</v>
      </c>
      <c r="F27" s="18" t="s">
        <v>133</v>
      </c>
    </row>
    <row r="28" spans="1:6">
      <c r="A28" s="32">
        <v>87423</v>
      </c>
      <c r="B28" s="18" t="s">
        <v>130</v>
      </c>
      <c r="C28" s="18" t="s">
        <v>130</v>
      </c>
      <c r="D28" s="18" t="s">
        <v>131</v>
      </c>
      <c r="E28" s="18" t="s">
        <v>134</v>
      </c>
      <c r="F28" s="18" t="s">
        <v>130</v>
      </c>
    </row>
    <row r="29" spans="1:6">
      <c r="A29" s="32">
        <v>56431</v>
      </c>
      <c r="B29" s="18" t="s">
        <v>130</v>
      </c>
      <c r="C29" s="18" t="s">
        <v>129</v>
      </c>
      <c r="D29" s="18" t="s">
        <v>131</v>
      </c>
      <c r="E29" s="18" t="s">
        <v>132</v>
      </c>
      <c r="F29" s="18" t="s">
        <v>130</v>
      </c>
    </row>
    <row r="30" spans="1:6">
      <c r="A30" s="32">
        <v>23972</v>
      </c>
      <c r="B30" s="18" t="s">
        <v>130</v>
      </c>
      <c r="C30" s="18" t="s">
        <v>129</v>
      </c>
      <c r="D30" s="18" t="s">
        <v>129</v>
      </c>
      <c r="E30" s="18" t="s">
        <v>132</v>
      </c>
      <c r="F30" s="18" t="s">
        <v>133</v>
      </c>
    </row>
    <row r="31" spans="1:6">
      <c r="A31" s="16">
        <v>18739</v>
      </c>
      <c r="B31" s="19" t="s">
        <v>130</v>
      </c>
      <c r="C31" s="19" t="s">
        <v>130</v>
      </c>
      <c r="D31" s="19" t="s">
        <v>129</v>
      </c>
      <c r="E31" s="19" t="s">
        <v>134</v>
      </c>
      <c r="F31" s="19" t="s">
        <v>130</v>
      </c>
    </row>
  </sheetData>
  <mergeCells count="3">
    <mergeCell ref="A2:D2"/>
    <mergeCell ref="A6:C6"/>
    <mergeCell ref="A22:B22"/>
  </mergeCells>
  <dataValidations count="1">
    <dataValidation type="list" allowBlank="1" showInputMessage="1" showErrorMessage="1" sqref="B4">
      <formula1>$B$23:$F$23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election activeCell="A8" sqref="A8"/>
    </sheetView>
  </sheetViews>
  <sheetFormatPr defaultRowHeight="15"/>
  <cols>
    <col min="1" max="1" width="15.5703125" bestFit="1" customWidth="1"/>
    <col min="2" max="2" width="10.5703125" customWidth="1"/>
    <col min="7" max="7" width="9.28515625" customWidth="1"/>
    <col min="8" max="8" width="14.85546875" bestFit="1" customWidth="1"/>
  </cols>
  <sheetData>
    <row r="1" spans="1:9">
      <c r="A1" s="107" t="s">
        <v>137</v>
      </c>
      <c r="B1" s="107"/>
      <c r="C1" s="107"/>
      <c r="D1" s="107"/>
      <c r="E1" s="107"/>
      <c r="F1" s="107"/>
      <c r="G1" s="107"/>
      <c r="H1" s="107"/>
      <c r="I1" s="107"/>
    </row>
    <row r="3" spans="1:9">
      <c r="H3" s="9" t="s">
        <v>138</v>
      </c>
      <c r="I3" s="9" t="s">
        <v>51</v>
      </c>
    </row>
    <row r="4" spans="1:9">
      <c r="H4" s="33" t="s">
        <v>139</v>
      </c>
      <c r="I4" s="34">
        <v>0.96589557673564153</v>
      </c>
    </row>
    <row r="5" spans="1:9">
      <c r="H5" s="33" t="s">
        <v>139</v>
      </c>
      <c r="I5" s="34">
        <v>0.94392708385781399</v>
      </c>
    </row>
    <row r="6" spans="1:9">
      <c r="H6" s="33" t="s">
        <v>139</v>
      </c>
      <c r="I6" s="34">
        <v>0.92309264525721524</v>
      </c>
    </row>
    <row r="7" spans="1:9">
      <c r="A7" s="9" t="s">
        <v>138</v>
      </c>
      <c r="H7" s="33" t="s">
        <v>139</v>
      </c>
      <c r="I7" s="34">
        <v>0.91184511983622285</v>
      </c>
    </row>
    <row r="8" spans="1:9">
      <c r="A8" s="35" t="s">
        <v>139</v>
      </c>
      <c r="B8" s="36">
        <f>AVERAGEIF($H$4:$H$24,A8,$I$4:$I$24)</f>
        <v>0.91886115604430774</v>
      </c>
      <c r="H8" s="33" t="s">
        <v>139</v>
      </c>
      <c r="I8" s="34">
        <v>0.9118255099358572</v>
      </c>
    </row>
    <row r="9" spans="1:9">
      <c r="A9" s="35" t="s">
        <v>140</v>
      </c>
      <c r="B9" s="36">
        <f t="shared" ref="B9:B10" si="0">AVERAGEIF($H$4:$H$24,A9,$I$4:$I$24)</f>
        <v>1.0222065508139568</v>
      </c>
      <c r="H9" s="33" t="s">
        <v>139</v>
      </c>
      <c r="I9" s="34">
        <v>0.90810515968284966</v>
      </c>
    </row>
    <row r="10" spans="1:9">
      <c r="A10" s="35" t="s">
        <v>141</v>
      </c>
      <c r="B10" s="36">
        <f t="shared" si="0"/>
        <v>1.0157355036666562</v>
      </c>
      <c r="H10" s="33" t="s">
        <v>139</v>
      </c>
      <c r="I10" s="34">
        <v>0.89440647514660199</v>
      </c>
    </row>
    <row r="11" spans="1:9">
      <c r="H11" s="33" t="s">
        <v>139</v>
      </c>
      <c r="I11" s="34">
        <v>0.89179167790225944</v>
      </c>
    </row>
    <row r="12" spans="1:9">
      <c r="H12" s="33" t="s">
        <v>140</v>
      </c>
      <c r="I12" s="34">
        <v>1.036565959732173</v>
      </c>
    </row>
    <row r="13" spans="1:9">
      <c r="H13" s="33" t="s">
        <v>140</v>
      </c>
      <c r="I13" s="34">
        <v>1.0337164992501291</v>
      </c>
    </row>
    <row r="14" spans="1:9">
      <c r="H14" s="33" t="s">
        <v>140</v>
      </c>
      <c r="I14" s="34">
        <v>1.0278529134819105</v>
      </c>
    </row>
    <row r="15" spans="1:9">
      <c r="H15" s="33" t="s">
        <v>141</v>
      </c>
      <c r="I15" s="34">
        <v>1.0225254867552653</v>
      </c>
    </row>
    <row r="16" spans="1:9">
      <c r="H16" s="33" t="s">
        <v>140</v>
      </c>
      <c r="I16" s="34">
        <v>1.0205521205568453</v>
      </c>
    </row>
    <row r="17" spans="8:9">
      <c r="H17" s="33" t="s">
        <v>140</v>
      </c>
      <c r="I17" s="34">
        <v>1.0161556517969272</v>
      </c>
    </row>
    <row r="18" spans="8:9">
      <c r="H18" s="33" t="s">
        <v>141</v>
      </c>
      <c r="I18" s="34">
        <v>1.0146878982904652</v>
      </c>
    </row>
    <row r="19" spans="8:9">
      <c r="H19" s="33" t="s">
        <v>141</v>
      </c>
      <c r="I19" s="34">
        <v>1.0146878982904652</v>
      </c>
    </row>
    <row r="20" spans="8:9">
      <c r="H20" s="33" t="s">
        <v>141</v>
      </c>
      <c r="I20" s="34">
        <v>1.0146878982904652</v>
      </c>
    </row>
    <row r="21" spans="8:9">
      <c r="H21" s="33" t="s">
        <v>141</v>
      </c>
      <c r="I21" s="34">
        <v>1.0140790017282357</v>
      </c>
    </row>
    <row r="22" spans="8:9">
      <c r="H22" s="33" t="s">
        <v>141</v>
      </c>
      <c r="I22" s="34">
        <v>1.0137448386450401</v>
      </c>
    </row>
    <row r="23" spans="8:9">
      <c r="H23" s="33" t="s">
        <v>140</v>
      </c>
      <c r="I23" s="34">
        <v>1.0103129611817092</v>
      </c>
    </row>
    <row r="24" spans="8:9">
      <c r="H24" s="33" t="s">
        <v>140</v>
      </c>
      <c r="I24" s="34">
        <v>1.010289749698003</v>
      </c>
    </row>
  </sheetData>
  <mergeCells count="1">
    <mergeCell ref="A1:I1"/>
  </mergeCells>
  <conditionalFormatting sqref="I4:I6 I8:I11">
    <cfRule type="cellIs" dxfId="2" priority="3" operator="lessThan">
      <formula>0</formula>
    </cfRule>
  </conditionalFormatting>
  <conditionalFormatting sqref="I12:I24">
    <cfRule type="cellIs" dxfId="1" priority="2" operator="lessThan">
      <formula>0</formula>
    </cfRule>
  </conditionalFormatting>
  <conditionalFormatting sqref="I7">
    <cfRule type="cellIs" dxfId="0" priority="1" operator="less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7"/>
  <sheetViews>
    <sheetView showGridLines="0" workbookViewId="0">
      <selection activeCell="C19" sqref="C19"/>
    </sheetView>
  </sheetViews>
  <sheetFormatPr defaultRowHeight="15"/>
  <cols>
    <col min="2" max="2" width="33.42578125" customWidth="1"/>
    <col min="3" max="3" width="12.140625" customWidth="1"/>
    <col min="7" max="7" width="31.5703125" customWidth="1"/>
    <col min="8" max="8" width="24.7109375" customWidth="1"/>
    <col min="9" max="9" width="15" customWidth="1"/>
  </cols>
  <sheetData>
    <row r="2" spans="2:9" ht="18.75">
      <c r="B2" s="37" t="s">
        <v>142</v>
      </c>
    </row>
    <row r="4" spans="2:9" ht="15.75" thickBot="1"/>
    <row r="5" spans="2:9">
      <c r="B5" s="38" t="s">
        <v>0</v>
      </c>
      <c r="C5" s="39" t="s">
        <v>143</v>
      </c>
      <c r="G5" s="38" t="s">
        <v>0</v>
      </c>
      <c r="H5" s="40" t="s">
        <v>144</v>
      </c>
      <c r="I5" s="39" t="s">
        <v>145</v>
      </c>
    </row>
    <row r="6" spans="2:9">
      <c r="B6" s="41" t="s">
        <v>18</v>
      </c>
      <c r="C6" s="42">
        <f>COUNTIF($G$6:$G$77,$B6)</f>
        <v>12</v>
      </c>
      <c r="G6" s="41" t="s">
        <v>12</v>
      </c>
      <c r="H6" s="5" t="s">
        <v>146</v>
      </c>
      <c r="I6" s="43">
        <v>906933352</v>
      </c>
    </row>
    <row r="7" spans="2:9">
      <c r="B7" s="41" t="s">
        <v>11</v>
      </c>
      <c r="C7" s="42">
        <f t="shared" ref="C7:C15" si="0">COUNTIF(G$6:G$77,$B7)</f>
        <v>11</v>
      </c>
      <c r="G7" s="41" t="s">
        <v>12</v>
      </c>
      <c r="H7" s="5" t="s">
        <v>146</v>
      </c>
      <c r="I7" s="43">
        <v>906980646</v>
      </c>
    </row>
    <row r="8" spans="2:9">
      <c r="B8" s="41" t="s">
        <v>20</v>
      </c>
      <c r="C8" s="42">
        <f t="shared" si="0"/>
        <v>9</v>
      </c>
      <c r="G8" s="41" t="s">
        <v>11</v>
      </c>
      <c r="H8" s="5" t="s">
        <v>147</v>
      </c>
      <c r="I8" s="43">
        <v>907503419</v>
      </c>
    </row>
    <row r="9" spans="2:9">
      <c r="B9" s="41" t="s">
        <v>148</v>
      </c>
      <c r="C9" s="42">
        <f t="shared" si="0"/>
        <v>9</v>
      </c>
      <c r="G9" s="41" t="s">
        <v>9</v>
      </c>
      <c r="H9" s="5" t="s">
        <v>147</v>
      </c>
      <c r="I9" s="43">
        <v>907791268</v>
      </c>
    </row>
    <row r="10" spans="2:9">
      <c r="B10" s="41" t="s">
        <v>25</v>
      </c>
      <c r="C10" s="42">
        <f t="shared" si="0"/>
        <v>7</v>
      </c>
      <c r="G10" s="41" t="s">
        <v>19</v>
      </c>
      <c r="H10" s="5" t="s">
        <v>146</v>
      </c>
      <c r="I10" s="43">
        <v>908226545</v>
      </c>
    </row>
    <row r="11" spans="2:9">
      <c r="B11" s="41" t="s">
        <v>22</v>
      </c>
      <c r="C11" s="42">
        <f t="shared" si="0"/>
        <v>6</v>
      </c>
      <c r="G11" s="41" t="s">
        <v>19</v>
      </c>
      <c r="H11" s="5" t="s">
        <v>150</v>
      </c>
      <c r="I11" s="43">
        <v>908232743</v>
      </c>
    </row>
    <row r="12" spans="2:9">
      <c r="B12" s="41" t="s">
        <v>19</v>
      </c>
      <c r="C12" s="42">
        <f t="shared" si="0"/>
        <v>6</v>
      </c>
      <c r="G12" s="41" t="s">
        <v>19</v>
      </c>
      <c r="H12" s="5" t="s">
        <v>150</v>
      </c>
      <c r="I12" s="43">
        <v>908236065</v>
      </c>
    </row>
    <row r="13" spans="2:9">
      <c r="B13" s="41" t="s">
        <v>9</v>
      </c>
      <c r="C13" s="42">
        <f t="shared" si="0"/>
        <v>6</v>
      </c>
      <c r="G13" s="41" t="s">
        <v>19</v>
      </c>
      <c r="H13" s="5" t="s">
        <v>150</v>
      </c>
      <c r="I13" s="43">
        <v>908290070</v>
      </c>
    </row>
    <row r="14" spans="2:9">
      <c r="B14" s="41" t="s">
        <v>149</v>
      </c>
      <c r="C14" s="42">
        <f t="shared" si="0"/>
        <v>3</v>
      </c>
      <c r="G14" s="41" t="s">
        <v>9</v>
      </c>
      <c r="H14" s="5" t="s">
        <v>147</v>
      </c>
      <c r="I14" s="43">
        <v>908326744</v>
      </c>
    </row>
    <row r="15" spans="2:9" ht="15.75" thickBot="1">
      <c r="B15" s="44" t="s">
        <v>12</v>
      </c>
      <c r="C15" s="42">
        <f t="shared" si="0"/>
        <v>3</v>
      </c>
      <c r="G15" s="41" t="s">
        <v>149</v>
      </c>
      <c r="H15" s="5" t="s">
        <v>151</v>
      </c>
      <c r="I15" s="43">
        <v>908345052</v>
      </c>
    </row>
    <row r="16" spans="2:9">
      <c r="G16" s="41" t="s">
        <v>25</v>
      </c>
      <c r="H16" s="5" t="s">
        <v>152</v>
      </c>
      <c r="I16" s="43">
        <v>908349217</v>
      </c>
    </row>
    <row r="17" spans="7:9">
      <c r="G17" s="41" t="s">
        <v>22</v>
      </c>
      <c r="H17" s="5" t="s">
        <v>152</v>
      </c>
      <c r="I17" s="43">
        <v>908353670</v>
      </c>
    </row>
    <row r="18" spans="7:9">
      <c r="G18" s="41" t="s">
        <v>9</v>
      </c>
      <c r="H18" s="5" t="s">
        <v>147</v>
      </c>
      <c r="I18" s="43">
        <v>908354545</v>
      </c>
    </row>
    <row r="19" spans="7:9">
      <c r="G19" s="41" t="s">
        <v>22</v>
      </c>
      <c r="H19" s="5" t="s">
        <v>153</v>
      </c>
      <c r="I19" s="43">
        <v>908358302</v>
      </c>
    </row>
    <row r="20" spans="7:9">
      <c r="G20" s="41" t="s">
        <v>22</v>
      </c>
      <c r="H20" s="5" t="s">
        <v>154</v>
      </c>
      <c r="I20" s="43">
        <v>908405637</v>
      </c>
    </row>
    <row r="21" spans="7:9">
      <c r="G21" s="41" t="s">
        <v>25</v>
      </c>
      <c r="H21" s="5" t="s">
        <v>152</v>
      </c>
      <c r="I21" s="43">
        <v>908419355</v>
      </c>
    </row>
    <row r="22" spans="7:9">
      <c r="G22" s="41" t="s">
        <v>148</v>
      </c>
      <c r="H22" s="5" t="s">
        <v>151</v>
      </c>
      <c r="I22" s="43">
        <v>908471006</v>
      </c>
    </row>
    <row r="23" spans="7:9">
      <c r="G23" s="41" t="s">
        <v>11</v>
      </c>
      <c r="H23" s="5" t="s">
        <v>147</v>
      </c>
      <c r="I23" s="43">
        <v>908529831</v>
      </c>
    </row>
    <row r="24" spans="7:9">
      <c r="G24" s="41" t="s">
        <v>19</v>
      </c>
      <c r="H24" s="5" t="s">
        <v>150</v>
      </c>
      <c r="I24" s="43">
        <v>908532984</v>
      </c>
    </row>
    <row r="25" spans="7:9">
      <c r="G25" s="41" t="s">
        <v>19</v>
      </c>
      <c r="H25" s="5" t="s">
        <v>150</v>
      </c>
      <c r="I25" s="43">
        <v>908532985</v>
      </c>
    </row>
    <row r="26" spans="7:9">
      <c r="G26" s="41" t="s">
        <v>9</v>
      </c>
      <c r="H26" s="5" t="s">
        <v>147</v>
      </c>
      <c r="I26" s="43">
        <v>908600279</v>
      </c>
    </row>
    <row r="27" spans="7:9">
      <c r="G27" s="41" t="s">
        <v>148</v>
      </c>
      <c r="H27" s="5" t="s">
        <v>151</v>
      </c>
      <c r="I27" s="43">
        <v>908605097</v>
      </c>
    </row>
    <row r="28" spans="7:9">
      <c r="G28" s="41" t="s">
        <v>20</v>
      </c>
      <c r="H28" s="5" t="s">
        <v>155</v>
      </c>
      <c r="I28" s="43">
        <v>908607741</v>
      </c>
    </row>
    <row r="29" spans="7:9">
      <c r="G29" s="41" t="s">
        <v>22</v>
      </c>
      <c r="H29" s="5" t="s">
        <v>153</v>
      </c>
      <c r="I29" s="43">
        <v>908658985</v>
      </c>
    </row>
    <row r="30" spans="7:9">
      <c r="G30" s="41" t="s">
        <v>148</v>
      </c>
      <c r="H30" s="5" t="s">
        <v>151</v>
      </c>
      <c r="I30" s="43">
        <v>908665887</v>
      </c>
    </row>
    <row r="31" spans="7:9">
      <c r="G31" s="41" t="s">
        <v>9</v>
      </c>
      <c r="H31" s="5" t="s">
        <v>147</v>
      </c>
      <c r="I31" s="43">
        <v>908667581</v>
      </c>
    </row>
    <row r="32" spans="7:9">
      <c r="G32" s="41" t="s">
        <v>148</v>
      </c>
      <c r="H32" s="5" t="s">
        <v>151</v>
      </c>
      <c r="I32" s="43">
        <v>908669005</v>
      </c>
    </row>
    <row r="33" spans="7:9">
      <c r="G33" s="41" t="s">
        <v>22</v>
      </c>
      <c r="H33" s="5" t="s">
        <v>153</v>
      </c>
      <c r="I33" s="43">
        <v>908721769</v>
      </c>
    </row>
    <row r="34" spans="7:9">
      <c r="G34" s="41" t="s">
        <v>148</v>
      </c>
      <c r="H34" s="5" t="s">
        <v>151</v>
      </c>
      <c r="I34" s="43">
        <v>908722828</v>
      </c>
    </row>
    <row r="35" spans="7:9">
      <c r="G35" s="41" t="s">
        <v>148</v>
      </c>
      <c r="H35" s="5" t="s">
        <v>151</v>
      </c>
      <c r="I35" s="43">
        <v>908728401</v>
      </c>
    </row>
    <row r="36" spans="7:9">
      <c r="G36" s="41" t="s">
        <v>148</v>
      </c>
      <c r="H36" s="5" t="s">
        <v>151</v>
      </c>
      <c r="I36" s="43">
        <v>908737732</v>
      </c>
    </row>
    <row r="37" spans="7:9">
      <c r="G37" s="41" t="s">
        <v>148</v>
      </c>
      <c r="H37" s="5" t="s">
        <v>151</v>
      </c>
      <c r="I37" s="43">
        <v>908786857</v>
      </c>
    </row>
    <row r="38" spans="7:9">
      <c r="G38" s="41" t="s">
        <v>22</v>
      </c>
      <c r="H38" s="5" t="s">
        <v>152</v>
      </c>
      <c r="I38" s="43">
        <v>908794032</v>
      </c>
    </row>
    <row r="39" spans="7:9">
      <c r="G39" s="41" t="s">
        <v>148</v>
      </c>
      <c r="H39" s="5" t="s">
        <v>151</v>
      </c>
      <c r="I39" s="43">
        <v>908829061</v>
      </c>
    </row>
    <row r="40" spans="7:9">
      <c r="G40" s="41" t="s">
        <v>149</v>
      </c>
      <c r="H40" s="5" t="s">
        <v>151</v>
      </c>
      <c r="I40" s="43">
        <v>908830118</v>
      </c>
    </row>
    <row r="41" spans="7:9">
      <c r="G41" s="41" t="s">
        <v>11</v>
      </c>
      <c r="H41" s="5" t="s">
        <v>151</v>
      </c>
      <c r="I41" s="43">
        <v>908832604</v>
      </c>
    </row>
    <row r="42" spans="7:9">
      <c r="G42" s="41" t="s">
        <v>11</v>
      </c>
      <c r="H42" s="5" t="s">
        <v>147</v>
      </c>
      <c r="I42" s="43">
        <v>908846140</v>
      </c>
    </row>
    <row r="43" spans="7:9">
      <c r="G43" s="41" t="s">
        <v>11</v>
      </c>
      <c r="H43" s="5" t="s">
        <v>147</v>
      </c>
      <c r="I43" s="43">
        <v>908847675</v>
      </c>
    </row>
    <row r="44" spans="7:9">
      <c r="G44" s="41" t="s">
        <v>11</v>
      </c>
      <c r="H44" s="5" t="s">
        <v>147</v>
      </c>
      <c r="I44" s="43">
        <v>908867418</v>
      </c>
    </row>
    <row r="45" spans="7:9">
      <c r="G45" s="41" t="s">
        <v>25</v>
      </c>
      <c r="H45" s="5" t="s">
        <v>152</v>
      </c>
      <c r="I45" s="43">
        <v>908878059</v>
      </c>
    </row>
    <row r="46" spans="7:9">
      <c r="G46" s="41" t="s">
        <v>25</v>
      </c>
      <c r="H46" s="5" t="s">
        <v>152</v>
      </c>
      <c r="I46" s="43">
        <v>908879435</v>
      </c>
    </row>
    <row r="47" spans="7:9">
      <c r="G47" s="41" t="s">
        <v>11</v>
      </c>
      <c r="H47" s="5" t="s">
        <v>147</v>
      </c>
      <c r="I47" s="43">
        <v>908902837</v>
      </c>
    </row>
    <row r="48" spans="7:9">
      <c r="G48" s="41" t="s">
        <v>25</v>
      </c>
      <c r="H48" s="5" t="s">
        <v>152</v>
      </c>
      <c r="I48" s="43">
        <v>908908837</v>
      </c>
    </row>
    <row r="49" spans="7:9">
      <c r="G49" s="41" t="s">
        <v>12</v>
      </c>
      <c r="H49" s="5" t="s">
        <v>146</v>
      </c>
      <c r="I49" s="43">
        <v>908912052</v>
      </c>
    </row>
    <row r="50" spans="7:9">
      <c r="G50" s="41" t="s">
        <v>11</v>
      </c>
      <c r="H50" s="5" t="s">
        <v>147</v>
      </c>
      <c r="I50" s="43">
        <v>908915524</v>
      </c>
    </row>
    <row r="51" spans="7:9">
      <c r="G51" s="41" t="s">
        <v>25</v>
      </c>
      <c r="H51" s="5" t="s">
        <v>152</v>
      </c>
      <c r="I51" s="43">
        <v>908916951</v>
      </c>
    </row>
    <row r="52" spans="7:9">
      <c r="G52" s="41" t="s">
        <v>20</v>
      </c>
      <c r="H52" s="5" t="s">
        <v>155</v>
      </c>
      <c r="I52" s="43">
        <v>908919143</v>
      </c>
    </row>
    <row r="53" spans="7:9">
      <c r="G53" s="41" t="s">
        <v>20</v>
      </c>
      <c r="H53" s="5" t="s">
        <v>155</v>
      </c>
      <c r="I53" s="43">
        <v>908919760</v>
      </c>
    </row>
    <row r="54" spans="7:9">
      <c r="G54" s="41" t="s">
        <v>25</v>
      </c>
      <c r="H54" s="5" t="s">
        <v>152</v>
      </c>
      <c r="I54" s="43">
        <v>908961834</v>
      </c>
    </row>
    <row r="55" spans="7:9">
      <c r="G55" s="41" t="s">
        <v>18</v>
      </c>
      <c r="H55" s="5" t="s">
        <v>154</v>
      </c>
      <c r="I55" s="43">
        <v>908980351</v>
      </c>
    </row>
    <row r="56" spans="7:9">
      <c r="G56" s="41" t="s">
        <v>18</v>
      </c>
      <c r="H56" s="5" t="s">
        <v>154</v>
      </c>
      <c r="I56" s="43">
        <v>908980439</v>
      </c>
    </row>
    <row r="57" spans="7:9">
      <c r="G57" s="41" t="s">
        <v>18</v>
      </c>
      <c r="H57" s="5" t="s">
        <v>154</v>
      </c>
      <c r="I57" s="43">
        <v>908980564</v>
      </c>
    </row>
    <row r="58" spans="7:9">
      <c r="G58" s="41" t="s">
        <v>18</v>
      </c>
      <c r="H58" s="5" t="s">
        <v>154</v>
      </c>
      <c r="I58" s="43">
        <v>908980651</v>
      </c>
    </row>
    <row r="59" spans="7:9">
      <c r="G59" s="41" t="s">
        <v>18</v>
      </c>
      <c r="H59" s="5" t="s">
        <v>154</v>
      </c>
      <c r="I59" s="43">
        <v>908980711</v>
      </c>
    </row>
    <row r="60" spans="7:9">
      <c r="G60" s="41" t="s">
        <v>18</v>
      </c>
      <c r="H60" s="5" t="s">
        <v>154</v>
      </c>
      <c r="I60" s="43">
        <v>908980860</v>
      </c>
    </row>
    <row r="61" spans="7:9">
      <c r="G61" s="41" t="s">
        <v>18</v>
      </c>
      <c r="H61" s="5" t="s">
        <v>154</v>
      </c>
      <c r="I61" s="43">
        <v>908981259</v>
      </c>
    </row>
    <row r="62" spans="7:9">
      <c r="G62" s="41" t="s">
        <v>18</v>
      </c>
      <c r="H62" s="5" t="s">
        <v>154</v>
      </c>
      <c r="I62" s="43">
        <v>908981574</v>
      </c>
    </row>
    <row r="63" spans="7:9">
      <c r="G63" s="41" t="s">
        <v>18</v>
      </c>
      <c r="H63" s="5" t="s">
        <v>154</v>
      </c>
      <c r="I63" s="43">
        <v>908981679</v>
      </c>
    </row>
    <row r="64" spans="7:9">
      <c r="G64" s="41" t="s">
        <v>18</v>
      </c>
      <c r="H64" s="5" t="s">
        <v>154</v>
      </c>
      <c r="I64" s="43">
        <v>908981801</v>
      </c>
    </row>
    <row r="65" spans="7:9">
      <c r="G65" s="41" t="s">
        <v>18</v>
      </c>
      <c r="H65" s="5" t="s">
        <v>151</v>
      </c>
      <c r="I65" s="43">
        <v>908981849</v>
      </c>
    </row>
    <row r="66" spans="7:9">
      <c r="G66" s="41" t="s">
        <v>18</v>
      </c>
      <c r="H66" s="5" t="s">
        <v>151</v>
      </c>
      <c r="I66" s="43">
        <v>908984441</v>
      </c>
    </row>
    <row r="67" spans="7:9">
      <c r="G67" s="41" t="s">
        <v>11</v>
      </c>
      <c r="H67" s="5" t="s">
        <v>147</v>
      </c>
      <c r="I67" s="43">
        <v>908990209</v>
      </c>
    </row>
    <row r="68" spans="7:9">
      <c r="G68" s="41" t="s">
        <v>20</v>
      </c>
      <c r="H68" s="5" t="s">
        <v>155</v>
      </c>
      <c r="I68" s="43">
        <v>909032929</v>
      </c>
    </row>
    <row r="69" spans="7:9">
      <c r="G69" s="41" t="s">
        <v>20</v>
      </c>
      <c r="H69" s="5" t="s">
        <v>155</v>
      </c>
      <c r="I69" s="43">
        <v>909034875</v>
      </c>
    </row>
    <row r="70" spans="7:9">
      <c r="G70" s="41" t="s">
        <v>20</v>
      </c>
      <c r="H70" s="5" t="s">
        <v>155</v>
      </c>
      <c r="I70" s="43">
        <v>909035403</v>
      </c>
    </row>
    <row r="71" spans="7:9">
      <c r="G71" s="41" t="s">
        <v>11</v>
      </c>
      <c r="H71" s="5" t="s">
        <v>147</v>
      </c>
      <c r="I71" s="43">
        <v>909035564</v>
      </c>
    </row>
    <row r="72" spans="7:9">
      <c r="G72" s="41" t="s">
        <v>20</v>
      </c>
      <c r="H72" s="5" t="s">
        <v>155</v>
      </c>
      <c r="I72" s="43">
        <v>909037836</v>
      </c>
    </row>
    <row r="73" spans="7:9">
      <c r="G73" s="41" t="s">
        <v>9</v>
      </c>
      <c r="H73" s="5" t="s">
        <v>147</v>
      </c>
      <c r="I73" s="43">
        <v>909039087</v>
      </c>
    </row>
    <row r="74" spans="7:9">
      <c r="G74" s="41" t="s">
        <v>20</v>
      </c>
      <c r="H74" s="5" t="s">
        <v>155</v>
      </c>
      <c r="I74" s="43">
        <v>909044063</v>
      </c>
    </row>
    <row r="75" spans="7:9">
      <c r="G75" s="41" t="s">
        <v>149</v>
      </c>
      <c r="H75" s="5" t="s">
        <v>151</v>
      </c>
      <c r="I75" s="43">
        <v>909045718</v>
      </c>
    </row>
    <row r="76" spans="7:9">
      <c r="G76" s="41" t="s">
        <v>20</v>
      </c>
      <c r="H76" s="5" t="s">
        <v>155</v>
      </c>
      <c r="I76" s="43">
        <v>909087083</v>
      </c>
    </row>
    <row r="77" spans="7:9" ht="15.75" thickBot="1">
      <c r="G77" s="44" t="s">
        <v>11</v>
      </c>
      <c r="H77" s="45" t="s">
        <v>147</v>
      </c>
      <c r="I77" s="46">
        <v>909087906</v>
      </c>
    </row>
  </sheetData>
  <sortState ref="B6:C15">
    <sortCondition descending="1" ref="C6:C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2"/>
  <sheetViews>
    <sheetView showGridLines="0" workbookViewId="0">
      <selection activeCell="M18" sqref="M18"/>
    </sheetView>
  </sheetViews>
  <sheetFormatPr defaultRowHeight="15"/>
  <cols>
    <col min="2" max="2" width="26.140625" customWidth="1"/>
    <col min="3" max="3" width="12.42578125" customWidth="1"/>
    <col min="9" max="9" width="12" bestFit="1" customWidth="1"/>
    <col min="10" max="10" width="11.42578125" bestFit="1" customWidth="1"/>
  </cols>
  <sheetData>
    <row r="1" spans="2:10" ht="18.75">
      <c r="B1" s="37" t="s">
        <v>156</v>
      </c>
    </row>
    <row r="3" spans="2:10" ht="15.75" thickBot="1"/>
    <row r="4" spans="2:10" ht="15.75">
      <c r="B4" s="47" t="s">
        <v>157</v>
      </c>
      <c r="C4" s="48" t="s">
        <v>158</v>
      </c>
    </row>
    <row r="5" spans="2:10" ht="15.75">
      <c r="B5" s="49" t="s">
        <v>159</v>
      </c>
      <c r="C5" s="50" t="s">
        <v>160</v>
      </c>
    </row>
    <row r="6" spans="2:10" ht="16.5" thickBot="1">
      <c r="B6" s="51" t="s">
        <v>161</v>
      </c>
      <c r="C6" s="52" t="s">
        <v>162</v>
      </c>
    </row>
    <row r="8" spans="2:10" ht="15.75" thickBot="1"/>
    <row r="9" spans="2:10">
      <c r="B9" s="53" t="s">
        <v>163</v>
      </c>
      <c r="C9" s="54">
        <v>201514</v>
      </c>
      <c r="D9" s="54">
        <v>201515</v>
      </c>
      <c r="E9" s="54">
        <v>201516</v>
      </c>
      <c r="F9" s="54">
        <v>201517</v>
      </c>
      <c r="G9" s="54">
        <v>201518</v>
      </c>
      <c r="H9" s="54">
        <v>201519</v>
      </c>
      <c r="I9" s="54" t="s">
        <v>164</v>
      </c>
      <c r="J9" s="55" t="s">
        <v>165</v>
      </c>
    </row>
    <row r="10" spans="2:10">
      <c r="B10" s="41" t="s">
        <v>166</v>
      </c>
      <c r="C10" s="5">
        <v>5</v>
      </c>
      <c r="D10" s="5">
        <v>4</v>
      </c>
      <c r="E10" s="5">
        <v>10</v>
      </c>
      <c r="F10" s="5" t="s">
        <v>167</v>
      </c>
      <c r="G10" s="5">
        <v>6</v>
      </c>
      <c r="H10" s="5">
        <v>4</v>
      </c>
      <c r="I10" s="56">
        <f>SUM(C10:H10)</f>
        <v>29</v>
      </c>
      <c r="J10" s="57" t="str">
        <f>IF($I10&lt;15,"Not Stacked", IF($I10&gt;19,"Stacked","Exception"))</f>
        <v>Stacked</v>
      </c>
    </row>
    <row r="11" spans="2:10">
      <c r="B11" s="41" t="s">
        <v>168</v>
      </c>
      <c r="C11" s="5">
        <v>1</v>
      </c>
      <c r="D11" s="5">
        <v>1</v>
      </c>
      <c r="E11" s="5">
        <v>2</v>
      </c>
      <c r="F11" s="5">
        <v>11</v>
      </c>
      <c r="G11" s="5">
        <v>2</v>
      </c>
      <c r="H11" s="5" t="s">
        <v>167</v>
      </c>
      <c r="I11" s="56">
        <f t="shared" ref="I11:I22" si="0">SUM(C11:H11)</f>
        <v>17</v>
      </c>
      <c r="J11" s="57" t="str">
        <f t="shared" ref="J11:J22" si="1">IF($I11&lt;15,"Not Stacked", IF($I11&gt;19,"Stacked","Exception"))</f>
        <v>Exception</v>
      </c>
    </row>
    <row r="12" spans="2:10">
      <c r="B12" s="41" t="s">
        <v>169</v>
      </c>
      <c r="C12" s="5">
        <v>2</v>
      </c>
      <c r="D12" s="5">
        <v>3</v>
      </c>
      <c r="E12" s="5">
        <v>1</v>
      </c>
      <c r="F12" s="5">
        <v>2</v>
      </c>
      <c r="G12" s="5">
        <v>1</v>
      </c>
      <c r="H12" s="5" t="s">
        <v>167</v>
      </c>
      <c r="I12" s="56">
        <f t="shared" si="0"/>
        <v>9</v>
      </c>
      <c r="J12" s="57" t="str">
        <f t="shared" si="1"/>
        <v>Not Stacked</v>
      </c>
    </row>
    <row r="13" spans="2:10">
      <c r="B13" s="41" t="s">
        <v>170</v>
      </c>
      <c r="C13" s="5">
        <v>5</v>
      </c>
      <c r="D13" s="5" t="s">
        <v>167</v>
      </c>
      <c r="E13" s="5">
        <v>2</v>
      </c>
      <c r="F13" s="5">
        <v>2</v>
      </c>
      <c r="G13" s="5">
        <v>4</v>
      </c>
      <c r="H13" s="5">
        <v>3</v>
      </c>
      <c r="I13" s="56">
        <f t="shared" si="0"/>
        <v>16</v>
      </c>
      <c r="J13" s="57" t="str">
        <f t="shared" si="1"/>
        <v>Exception</v>
      </c>
    </row>
    <row r="14" spans="2:10">
      <c r="B14" s="41" t="s">
        <v>171</v>
      </c>
      <c r="C14" s="5">
        <v>8</v>
      </c>
      <c r="D14" s="5">
        <v>4</v>
      </c>
      <c r="E14" s="5">
        <v>4</v>
      </c>
      <c r="F14" s="5">
        <v>2</v>
      </c>
      <c r="G14" s="5">
        <v>1</v>
      </c>
      <c r="H14" s="5" t="s">
        <v>167</v>
      </c>
      <c r="I14" s="56">
        <f t="shared" si="0"/>
        <v>19</v>
      </c>
      <c r="J14" s="57" t="str">
        <f t="shared" si="1"/>
        <v>Exception</v>
      </c>
    </row>
    <row r="15" spans="2:10">
      <c r="B15" s="41" t="s">
        <v>172</v>
      </c>
      <c r="C15" s="5">
        <v>1</v>
      </c>
      <c r="D15" s="5">
        <v>2</v>
      </c>
      <c r="E15" s="5" t="s">
        <v>167</v>
      </c>
      <c r="F15" s="5">
        <v>7</v>
      </c>
      <c r="G15" s="5">
        <v>1</v>
      </c>
      <c r="H15" s="5" t="s">
        <v>167</v>
      </c>
      <c r="I15" s="56">
        <f t="shared" si="0"/>
        <v>11</v>
      </c>
      <c r="J15" s="57" t="str">
        <f t="shared" si="1"/>
        <v>Not Stacked</v>
      </c>
    </row>
    <row r="16" spans="2:10">
      <c r="B16" s="41" t="s">
        <v>173</v>
      </c>
      <c r="C16" s="5">
        <v>1</v>
      </c>
      <c r="D16" s="5">
        <v>1</v>
      </c>
      <c r="E16" s="5">
        <v>7</v>
      </c>
      <c r="F16" s="5">
        <v>3</v>
      </c>
      <c r="G16" s="5">
        <v>6</v>
      </c>
      <c r="H16" s="5" t="s">
        <v>167</v>
      </c>
      <c r="I16" s="56">
        <f t="shared" si="0"/>
        <v>18</v>
      </c>
      <c r="J16" s="57" t="str">
        <f t="shared" si="1"/>
        <v>Exception</v>
      </c>
    </row>
    <row r="17" spans="2:10">
      <c r="B17" s="41" t="s">
        <v>174</v>
      </c>
      <c r="C17" s="5">
        <v>4</v>
      </c>
      <c r="D17" s="5" t="s">
        <v>167</v>
      </c>
      <c r="E17" s="5">
        <v>1</v>
      </c>
      <c r="F17" s="5">
        <v>12</v>
      </c>
      <c r="G17" s="5">
        <v>3</v>
      </c>
      <c r="H17" s="5">
        <v>6</v>
      </c>
      <c r="I17" s="56">
        <f t="shared" si="0"/>
        <v>26</v>
      </c>
      <c r="J17" s="57" t="str">
        <f t="shared" si="1"/>
        <v>Stacked</v>
      </c>
    </row>
    <row r="18" spans="2:10">
      <c r="B18" s="41" t="s">
        <v>175</v>
      </c>
      <c r="C18" s="5">
        <v>6</v>
      </c>
      <c r="D18" s="5">
        <v>1</v>
      </c>
      <c r="E18" s="5">
        <v>9</v>
      </c>
      <c r="F18" s="5" t="s">
        <v>167</v>
      </c>
      <c r="G18" s="5">
        <v>1</v>
      </c>
      <c r="H18" s="5">
        <v>4</v>
      </c>
      <c r="I18" s="56">
        <f t="shared" si="0"/>
        <v>21</v>
      </c>
      <c r="J18" s="57" t="str">
        <f t="shared" si="1"/>
        <v>Stacked</v>
      </c>
    </row>
    <row r="19" spans="2:10">
      <c r="B19" s="41" t="s">
        <v>176</v>
      </c>
      <c r="C19" s="5">
        <v>3</v>
      </c>
      <c r="D19" s="5" t="s">
        <v>167</v>
      </c>
      <c r="E19" s="5">
        <v>3</v>
      </c>
      <c r="F19" s="5">
        <v>9</v>
      </c>
      <c r="G19" s="5">
        <v>6</v>
      </c>
      <c r="H19" s="5" t="s">
        <v>167</v>
      </c>
      <c r="I19" s="56">
        <f t="shared" si="0"/>
        <v>21</v>
      </c>
      <c r="J19" s="57" t="str">
        <f t="shared" si="1"/>
        <v>Stacked</v>
      </c>
    </row>
    <row r="20" spans="2:10">
      <c r="B20" s="41" t="s">
        <v>177</v>
      </c>
      <c r="C20" s="5">
        <v>12</v>
      </c>
      <c r="D20" s="5">
        <v>10</v>
      </c>
      <c r="E20" s="5">
        <v>5</v>
      </c>
      <c r="F20" s="5">
        <v>9</v>
      </c>
      <c r="G20" s="5">
        <v>3</v>
      </c>
      <c r="H20" s="5">
        <v>8</v>
      </c>
      <c r="I20" s="56">
        <f t="shared" si="0"/>
        <v>47</v>
      </c>
      <c r="J20" s="57" t="str">
        <f t="shared" si="1"/>
        <v>Stacked</v>
      </c>
    </row>
    <row r="21" spans="2:10">
      <c r="B21" s="41" t="s">
        <v>178</v>
      </c>
      <c r="C21" s="5">
        <v>7</v>
      </c>
      <c r="D21" s="5">
        <v>6</v>
      </c>
      <c r="E21" s="5">
        <v>2</v>
      </c>
      <c r="F21" s="5">
        <v>12</v>
      </c>
      <c r="G21" s="5">
        <v>6</v>
      </c>
      <c r="H21" s="5" t="s">
        <v>167</v>
      </c>
      <c r="I21" s="56">
        <f t="shared" si="0"/>
        <v>33</v>
      </c>
      <c r="J21" s="57" t="str">
        <f t="shared" si="1"/>
        <v>Stacked</v>
      </c>
    </row>
    <row r="22" spans="2:10" ht="15.75" thickBot="1">
      <c r="B22" s="44" t="s">
        <v>179</v>
      </c>
      <c r="C22" s="45">
        <v>3</v>
      </c>
      <c r="D22" s="45">
        <v>9</v>
      </c>
      <c r="E22" s="45">
        <v>0</v>
      </c>
      <c r="F22" s="45">
        <v>9</v>
      </c>
      <c r="G22" s="45">
        <v>5</v>
      </c>
      <c r="H22" s="45">
        <v>10</v>
      </c>
      <c r="I22" s="56">
        <f t="shared" si="0"/>
        <v>36</v>
      </c>
      <c r="J22" s="57" t="str">
        <f t="shared" si="1"/>
        <v>Stacked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showGridLines="0" workbookViewId="0">
      <selection activeCell="E20" sqref="E20"/>
    </sheetView>
  </sheetViews>
  <sheetFormatPr defaultRowHeight="15"/>
  <cols>
    <col min="1" max="1" width="16.5703125" customWidth="1"/>
    <col min="2" max="2" width="42.42578125" customWidth="1"/>
    <col min="3" max="3" width="15" bestFit="1" customWidth="1"/>
    <col min="4" max="4" width="17.140625" customWidth="1"/>
    <col min="5" max="5" width="16.5703125" customWidth="1"/>
  </cols>
  <sheetData>
    <row r="1" spans="2:5" ht="18.75">
      <c r="B1" s="108" t="s">
        <v>180</v>
      </c>
      <c r="C1" s="108"/>
      <c r="D1" s="108"/>
      <c r="E1" s="108"/>
    </row>
    <row r="4" spans="2:5">
      <c r="C4" s="58" t="s">
        <v>181</v>
      </c>
      <c r="D4" s="58" t="s">
        <v>182</v>
      </c>
      <c r="E4" s="58" t="s">
        <v>31</v>
      </c>
    </row>
    <row r="5" spans="2:5">
      <c r="C5" s="59" t="s">
        <v>183</v>
      </c>
      <c r="D5" s="6" t="s">
        <v>300</v>
      </c>
      <c r="E5" s="6" t="s">
        <v>301</v>
      </c>
    </row>
    <row r="6" spans="2:5">
      <c r="C6" s="2" t="s">
        <v>184</v>
      </c>
      <c r="D6" s="6" t="s">
        <v>302</v>
      </c>
      <c r="E6" s="6" t="s">
        <v>303</v>
      </c>
    </row>
    <row r="7" spans="2:5">
      <c r="C7" s="2" t="s">
        <v>185</v>
      </c>
      <c r="D7" s="6" t="s">
        <v>304</v>
      </c>
      <c r="E7" s="6" t="s">
        <v>305</v>
      </c>
    </row>
    <row r="8" spans="2:5">
      <c r="C8" s="2" t="s">
        <v>186</v>
      </c>
      <c r="D8" s="6" t="s">
        <v>306</v>
      </c>
      <c r="E8" s="6" t="s">
        <v>307</v>
      </c>
    </row>
    <row r="9" spans="2:5">
      <c r="C9" s="2" t="s">
        <v>187</v>
      </c>
      <c r="D9" s="6" t="s">
        <v>308</v>
      </c>
      <c r="E9" s="6" t="s">
        <v>62</v>
      </c>
    </row>
    <row r="10" spans="2:5">
      <c r="C10" s="2" t="s">
        <v>188</v>
      </c>
      <c r="D10" s="6" t="s">
        <v>309</v>
      </c>
      <c r="E10" s="6" t="s">
        <v>310</v>
      </c>
    </row>
    <row r="11" spans="2:5">
      <c r="C11" s="2" t="s">
        <v>189</v>
      </c>
      <c r="D11" s="6" t="s">
        <v>311</v>
      </c>
      <c r="E11" s="6" t="s">
        <v>312</v>
      </c>
    </row>
    <row r="12" spans="2:5">
      <c r="C12" s="2" t="s">
        <v>190</v>
      </c>
      <c r="D12" s="6" t="s">
        <v>313</v>
      </c>
      <c r="E12" s="6" t="s">
        <v>314</v>
      </c>
    </row>
    <row r="13" spans="2:5">
      <c r="C13" s="2" t="s">
        <v>191</v>
      </c>
      <c r="D13" s="6" t="s">
        <v>315</v>
      </c>
      <c r="E13" s="6" t="s">
        <v>316</v>
      </c>
    </row>
    <row r="14" spans="2:5">
      <c r="C14" s="2" t="s">
        <v>192</v>
      </c>
      <c r="D14" s="6" t="s">
        <v>317</v>
      </c>
      <c r="E14" s="6" t="s">
        <v>318</v>
      </c>
    </row>
    <row r="15" spans="2:5">
      <c r="C15" s="2" t="s">
        <v>193</v>
      </c>
      <c r="D15" s="6" t="s">
        <v>319</v>
      </c>
      <c r="E15" s="6" t="s">
        <v>305</v>
      </c>
    </row>
    <row r="16" spans="2:5">
      <c r="C16" s="2" t="s">
        <v>194</v>
      </c>
      <c r="D16" s="6" t="s">
        <v>320</v>
      </c>
      <c r="E16" s="6" t="s">
        <v>321</v>
      </c>
    </row>
  </sheetData>
  <mergeCells count="1">
    <mergeCell ref="B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6"/>
  <sheetViews>
    <sheetView showGridLines="0" workbookViewId="0">
      <selection activeCell="I14" sqref="I14"/>
    </sheetView>
  </sheetViews>
  <sheetFormatPr defaultRowHeight="15"/>
  <cols>
    <col min="2" max="2" width="27.140625" customWidth="1"/>
    <col min="3" max="3" width="13.28515625" bestFit="1" customWidth="1"/>
    <col min="4" max="4" width="20.28515625" bestFit="1" customWidth="1"/>
    <col min="5" max="5" width="19.42578125" bestFit="1" customWidth="1"/>
    <col min="8" max="8" width="21.85546875" bestFit="1" customWidth="1"/>
    <col min="9" max="9" width="13.140625" bestFit="1" customWidth="1"/>
    <col min="10" max="10" width="24.28515625" bestFit="1" customWidth="1"/>
    <col min="11" max="11" width="20.28515625" bestFit="1" customWidth="1"/>
  </cols>
  <sheetData>
    <row r="2" spans="2:11" ht="18.75">
      <c r="B2" s="37" t="s">
        <v>195</v>
      </c>
    </row>
    <row r="4" spans="2:11" ht="15.75" thickBot="1"/>
    <row r="5" spans="2:11">
      <c r="B5" s="60" t="s">
        <v>163</v>
      </c>
      <c r="C5" s="61" t="s">
        <v>196</v>
      </c>
      <c r="D5" s="61" t="s">
        <v>197</v>
      </c>
      <c r="E5" s="62" t="s">
        <v>0</v>
      </c>
      <c r="I5" s="63" t="s">
        <v>198</v>
      </c>
      <c r="J5" s="64" t="s">
        <v>199</v>
      </c>
      <c r="K5" s="65" t="s">
        <v>113</v>
      </c>
    </row>
    <row r="6" spans="2:11">
      <c r="B6" s="41" t="s">
        <v>200</v>
      </c>
      <c r="C6" s="5" t="s">
        <v>201</v>
      </c>
      <c r="D6" s="6" t="str">
        <f>VLOOKUP($C6,$I$5:$K$27,3,0)</f>
        <v>Davies, Ruth</v>
      </c>
      <c r="E6" s="66" t="str">
        <f>VLOOKUP($C6,$I$5:$K$27,2,0)</f>
        <v>Warsaw, Poland</v>
      </c>
      <c r="I6" s="41" t="s">
        <v>202</v>
      </c>
      <c r="J6" s="67" t="s">
        <v>19</v>
      </c>
      <c r="K6" s="66" t="s">
        <v>203</v>
      </c>
    </row>
    <row r="7" spans="2:11">
      <c r="B7" s="41" t="s">
        <v>204</v>
      </c>
      <c r="C7" s="5" t="s">
        <v>205</v>
      </c>
      <c r="D7" s="6" t="str">
        <f t="shared" ref="D7:D56" si="0">VLOOKUP($C7,$I$5:$K$27,3,0)</f>
        <v>Chakrouna, Assaad</v>
      </c>
      <c r="E7" s="66" t="str">
        <f t="shared" ref="E7:E56" si="1">VLOOKUP($C7,$I$5:$K$27,2,0)</f>
        <v>Frankfurt, Germany</v>
      </c>
      <c r="I7" s="41" t="s">
        <v>206</v>
      </c>
      <c r="J7" s="67" t="s">
        <v>7</v>
      </c>
      <c r="K7" s="66" t="s">
        <v>166</v>
      </c>
    </row>
    <row r="8" spans="2:11">
      <c r="B8" s="41" t="s">
        <v>207</v>
      </c>
      <c r="C8" s="5" t="s">
        <v>208</v>
      </c>
      <c r="D8" s="6" t="str">
        <f t="shared" si="0"/>
        <v>Tavani, Giovanni</v>
      </c>
      <c r="E8" s="66" t="str">
        <f t="shared" si="1"/>
        <v>Bratislava, Slovakia</v>
      </c>
      <c r="I8" s="41" t="s">
        <v>208</v>
      </c>
      <c r="J8" s="67" t="s">
        <v>11</v>
      </c>
      <c r="K8" s="66" t="s">
        <v>169</v>
      </c>
    </row>
    <row r="9" spans="2:11">
      <c r="B9" s="41" t="s">
        <v>209</v>
      </c>
      <c r="C9" s="5" t="s">
        <v>208</v>
      </c>
      <c r="D9" s="6" t="str">
        <f t="shared" si="0"/>
        <v>Tavani, Giovanni</v>
      </c>
      <c r="E9" s="66" t="str">
        <f t="shared" si="1"/>
        <v>Bratislava, Slovakia</v>
      </c>
      <c r="I9" s="41" t="s">
        <v>210</v>
      </c>
      <c r="J9" s="67" t="s">
        <v>9</v>
      </c>
      <c r="K9" s="66" t="s">
        <v>171</v>
      </c>
    </row>
    <row r="10" spans="2:11">
      <c r="B10" s="41" t="s">
        <v>211</v>
      </c>
      <c r="C10" s="5" t="s">
        <v>208</v>
      </c>
      <c r="D10" s="6" t="str">
        <f t="shared" si="0"/>
        <v>Tavani, Giovanni</v>
      </c>
      <c r="E10" s="66" t="str">
        <f t="shared" si="1"/>
        <v>Bratislava, Slovakia</v>
      </c>
      <c r="I10" s="41" t="s">
        <v>212</v>
      </c>
      <c r="J10" s="67" t="s">
        <v>12</v>
      </c>
      <c r="K10" s="66" t="s">
        <v>213</v>
      </c>
    </row>
    <row r="11" spans="2:11">
      <c r="B11" s="41" t="s">
        <v>214</v>
      </c>
      <c r="C11" s="5" t="s">
        <v>205</v>
      </c>
      <c r="D11" s="6" t="str">
        <f t="shared" si="0"/>
        <v>Chakrouna, Assaad</v>
      </c>
      <c r="E11" s="66" t="str">
        <f t="shared" si="1"/>
        <v>Frankfurt, Germany</v>
      </c>
      <c r="I11" s="41" t="s">
        <v>215</v>
      </c>
      <c r="J11" s="67" t="s">
        <v>216</v>
      </c>
      <c r="K11" s="66" t="s">
        <v>173</v>
      </c>
    </row>
    <row r="12" spans="2:11">
      <c r="B12" s="41" t="s">
        <v>217</v>
      </c>
      <c r="C12" s="5" t="s">
        <v>218</v>
      </c>
      <c r="D12" s="6" t="str">
        <f t="shared" si="0"/>
        <v>Ayaz, Uzma</v>
      </c>
      <c r="E12" s="66" t="str">
        <f t="shared" si="1"/>
        <v>Pune, India</v>
      </c>
      <c r="I12" s="41" t="s">
        <v>219</v>
      </c>
      <c r="J12" s="67" t="s">
        <v>6</v>
      </c>
      <c r="K12" s="66" t="s">
        <v>220</v>
      </c>
    </row>
    <row r="13" spans="2:11">
      <c r="B13" s="41" t="s">
        <v>221</v>
      </c>
      <c r="C13" s="5" t="s">
        <v>201</v>
      </c>
      <c r="D13" s="6" t="str">
        <f t="shared" si="0"/>
        <v>Davies, Ruth</v>
      </c>
      <c r="E13" s="66" t="str">
        <f t="shared" si="1"/>
        <v>Warsaw, Poland</v>
      </c>
      <c r="I13" s="41" t="s">
        <v>222</v>
      </c>
      <c r="J13" s="67" t="s">
        <v>21</v>
      </c>
      <c r="K13" s="66" t="s">
        <v>176</v>
      </c>
    </row>
    <row r="14" spans="2:11">
      <c r="B14" s="41" t="s">
        <v>223</v>
      </c>
      <c r="C14" s="5" t="s">
        <v>205</v>
      </c>
      <c r="D14" s="6" t="str">
        <f t="shared" si="0"/>
        <v>Chakrouna, Assaad</v>
      </c>
      <c r="E14" s="66" t="str">
        <f t="shared" si="1"/>
        <v>Frankfurt, Germany</v>
      </c>
      <c r="I14" s="41" t="s">
        <v>205</v>
      </c>
      <c r="J14" s="67" t="s">
        <v>224</v>
      </c>
      <c r="K14" s="66" t="s">
        <v>177</v>
      </c>
    </row>
    <row r="15" spans="2:11">
      <c r="B15" s="41" t="s">
        <v>225</v>
      </c>
      <c r="C15" s="5" t="s">
        <v>226</v>
      </c>
      <c r="D15" s="6" t="str">
        <f t="shared" si="0"/>
        <v>Petersson, Angelica</v>
      </c>
      <c r="E15" s="66" t="str">
        <f t="shared" si="1"/>
        <v>Montpellier, France</v>
      </c>
      <c r="I15" s="41" t="s">
        <v>226</v>
      </c>
      <c r="J15" s="67" t="s">
        <v>10</v>
      </c>
      <c r="K15" s="66" t="s">
        <v>178</v>
      </c>
    </row>
    <row r="16" spans="2:11">
      <c r="B16" s="41" t="s">
        <v>227</v>
      </c>
      <c r="C16" s="5" t="s">
        <v>222</v>
      </c>
      <c r="D16" s="6" t="str">
        <f t="shared" si="0"/>
        <v>Bounaaj, Khalil</v>
      </c>
      <c r="E16" s="66" t="str">
        <f t="shared" si="1"/>
        <v>Limerick, Ireland</v>
      </c>
      <c r="I16" s="41" t="s">
        <v>228</v>
      </c>
      <c r="J16" s="67" t="s">
        <v>229</v>
      </c>
      <c r="K16" s="66" t="s">
        <v>230</v>
      </c>
    </row>
    <row r="17" spans="2:11">
      <c r="B17" s="41" t="s">
        <v>231</v>
      </c>
      <c r="C17" s="5" t="s">
        <v>208</v>
      </c>
      <c r="D17" s="6" t="str">
        <f t="shared" si="0"/>
        <v>Tavani, Giovanni</v>
      </c>
      <c r="E17" s="66" t="str">
        <f t="shared" si="1"/>
        <v>Bratislava, Slovakia</v>
      </c>
      <c r="I17" s="41" t="s">
        <v>218</v>
      </c>
      <c r="J17" s="67" t="s">
        <v>232</v>
      </c>
      <c r="K17" s="66" t="s">
        <v>233</v>
      </c>
    </row>
    <row r="18" spans="2:11">
      <c r="B18" s="41" t="s">
        <v>234</v>
      </c>
      <c r="C18" s="5" t="s">
        <v>218</v>
      </c>
      <c r="D18" s="6" t="str">
        <f t="shared" si="0"/>
        <v>Ayaz, Uzma</v>
      </c>
      <c r="E18" s="66" t="str">
        <f t="shared" si="1"/>
        <v>Pune, India</v>
      </c>
      <c r="I18" s="41" t="s">
        <v>235</v>
      </c>
      <c r="J18" s="67" t="s">
        <v>236</v>
      </c>
      <c r="K18" s="66" t="s">
        <v>237</v>
      </c>
    </row>
    <row r="19" spans="2:11">
      <c r="B19" s="41" t="s">
        <v>238</v>
      </c>
      <c r="C19" s="5" t="s">
        <v>222</v>
      </c>
      <c r="D19" s="6" t="str">
        <f t="shared" si="0"/>
        <v>Bounaaj, Khalil</v>
      </c>
      <c r="E19" s="66" t="str">
        <f t="shared" si="1"/>
        <v>Limerick, Ireland</v>
      </c>
      <c r="I19" s="41" t="s">
        <v>239</v>
      </c>
      <c r="J19" s="67" t="s">
        <v>15</v>
      </c>
      <c r="K19" s="66" t="s">
        <v>240</v>
      </c>
    </row>
    <row r="20" spans="2:11">
      <c r="B20" s="41" t="s">
        <v>241</v>
      </c>
      <c r="C20" s="5" t="s">
        <v>205</v>
      </c>
      <c r="D20" s="6" t="str">
        <f t="shared" si="0"/>
        <v>Chakrouna, Assaad</v>
      </c>
      <c r="E20" s="66" t="str">
        <f t="shared" si="1"/>
        <v>Frankfurt, Germany</v>
      </c>
      <c r="I20" s="41" t="s">
        <v>242</v>
      </c>
      <c r="J20" s="67" t="s">
        <v>24</v>
      </c>
      <c r="K20" s="66" t="s">
        <v>243</v>
      </c>
    </row>
    <row r="21" spans="2:11">
      <c r="B21" s="41" t="s">
        <v>244</v>
      </c>
      <c r="C21" s="5" t="s">
        <v>222</v>
      </c>
      <c r="D21" s="6" t="str">
        <f t="shared" si="0"/>
        <v>Bounaaj, Khalil</v>
      </c>
      <c r="E21" s="66" t="str">
        <f t="shared" si="1"/>
        <v>Limerick, Ireland</v>
      </c>
      <c r="I21" s="41" t="s">
        <v>245</v>
      </c>
      <c r="J21" s="67" t="s">
        <v>13</v>
      </c>
      <c r="K21" s="66" t="s">
        <v>246</v>
      </c>
    </row>
    <row r="22" spans="2:11">
      <c r="B22" s="41" t="s">
        <v>247</v>
      </c>
      <c r="C22" s="5" t="s">
        <v>219</v>
      </c>
      <c r="D22" s="6" t="str">
        <f t="shared" si="0"/>
        <v>Choddhary, Aaseem</v>
      </c>
      <c r="E22" s="66" t="str">
        <f t="shared" si="1"/>
        <v>Cherrywood, Ireland</v>
      </c>
      <c r="I22" s="41" t="s">
        <v>248</v>
      </c>
      <c r="J22" s="67" t="s">
        <v>23</v>
      </c>
      <c r="K22" s="66" t="s">
        <v>170</v>
      </c>
    </row>
    <row r="23" spans="2:11">
      <c r="B23" s="41" t="s">
        <v>249</v>
      </c>
      <c r="C23" s="5" t="s">
        <v>219</v>
      </c>
      <c r="D23" s="6" t="str">
        <f t="shared" si="0"/>
        <v>Choddhary, Aaseem</v>
      </c>
      <c r="E23" s="66" t="str">
        <f t="shared" si="1"/>
        <v>Cherrywood, Ireland</v>
      </c>
      <c r="I23" s="41" t="s">
        <v>250</v>
      </c>
      <c r="J23" s="67" t="s">
        <v>26</v>
      </c>
      <c r="K23" s="66" t="s">
        <v>251</v>
      </c>
    </row>
    <row r="24" spans="2:11">
      <c r="B24" s="41" t="s">
        <v>252</v>
      </c>
      <c r="C24" s="5" t="s">
        <v>219</v>
      </c>
      <c r="D24" s="6" t="str">
        <f t="shared" si="0"/>
        <v>Choddhary, Aaseem</v>
      </c>
      <c r="E24" s="66" t="str">
        <f t="shared" si="1"/>
        <v>Cherrywood, Ireland</v>
      </c>
      <c r="I24" s="41" t="s">
        <v>253</v>
      </c>
      <c r="J24" s="67" t="s">
        <v>254</v>
      </c>
      <c r="K24" s="66" t="s">
        <v>255</v>
      </c>
    </row>
    <row r="25" spans="2:11">
      <c r="B25" s="41" t="s">
        <v>256</v>
      </c>
      <c r="C25" s="5" t="s">
        <v>218</v>
      </c>
      <c r="D25" s="6" t="str">
        <f t="shared" si="0"/>
        <v>Ayaz, Uzma</v>
      </c>
      <c r="E25" s="66" t="str">
        <f t="shared" si="1"/>
        <v>Pune, India</v>
      </c>
      <c r="I25" s="41" t="s">
        <v>257</v>
      </c>
      <c r="J25" s="67" t="s">
        <v>25</v>
      </c>
      <c r="K25" s="66" t="s">
        <v>258</v>
      </c>
    </row>
    <row r="26" spans="2:11">
      <c r="B26" s="41" t="s">
        <v>259</v>
      </c>
      <c r="C26" s="5" t="s">
        <v>205</v>
      </c>
      <c r="D26" s="6" t="str">
        <f t="shared" si="0"/>
        <v>Chakrouna, Assaad</v>
      </c>
      <c r="E26" s="66" t="str">
        <f t="shared" si="1"/>
        <v>Frankfurt, Germany</v>
      </c>
      <c r="I26" s="41" t="s">
        <v>201</v>
      </c>
      <c r="J26" s="67" t="s">
        <v>20</v>
      </c>
      <c r="K26" s="66" t="s">
        <v>260</v>
      </c>
    </row>
    <row r="27" spans="2:11" ht="15.75" thickBot="1">
      <c r="B27" s="41" t="s">
        <v>261</v>
      </c>
      <c r="C27" s="5" t="s">
        <v>257</v>
      </c>
      <c r="D27" s="6" t="str">
        <f t="shared" si="0"/>
        <v>Christensen, Henning</v>
      </c>
      <c r="E27" s="66" t="str">
        <f t="shared" si="1"/>
        <v>Athens, Greece</v>
      </c>
      <c r="I27" s="44" t="s">
        <v>262</v>
      </c>
      <c r="J27" s="68" t="s">
        <v>18</v>
      </c>
      <c r="K27" s="69" t="s">
        <v>263</v>
      </c>
    </row>
    <row r="28" spans="2:11">
      <c r="B28" s="41" t="s">
        <v>264</v>
      </c>
      <c r="C28" s="5" t="s">
        <v>242</v>
      </c>
      <c r="D28" s="6" t="str">
        <f t="shared" si="0"/>
        <v>Adardour, Fadoua</v>
      </c>
      <c r="E28" s="66" t="str">
        <f t="shared" si="1"/>
        <v>Chennai, India</v>
      </c>
    </row>
    <row r="29" spans="2:11">
      <c r="B29" s="41" t="s">
        <v>265</v>
      </c>
      <c r="C29" s="5" t="s">
        <v>242</v>
      </c>
      <c r="D29" s="6" t="str">
        <f t="shared" si="0"/>
        <v>Adardour, Fadoua</v>
      </c>
      <c r="E29" s="66" t="str">
        <f t="shared" si="1"/>
        <v>Chennai, India</v>
      </c>
    </row>
    <row r="30" spans="2:11">
      <c r="B30" s="41" t="s">
        <v>266</v>
      </c>
      <c r="C30" s="5" t="s">
        <v>219</v>
      </c>
      <c r="D30" s="6" t="str">
        <f t="shared" si="0"/>
        <v>Choddhary, Aaseem</v>
      </c>
      <c r="E30" s="66" t="str">
        <f t="shared" si="1"/>
        <v>Cherrywood, Ireland</v>
      </c>
    </row>
    <row r="31" spans="2:11">
      <c r="B31" s="41" t="s">
        <v>267</v>
      </c>
      <c r="C31" s="5" t="s">
        <v>257</v>
      </c>
      <c r="D31" s="6" t="str">
        <f t="shared" si="0"/>
        <v>Christensen, Henning</v>
      </c>
      <c r="E31" s="66" t="str">
        <f t="shared" si="1"/>
        <v>Athens, Greece</v>
      </c>
    </row>
    <row r="32" spans="2:11">
      <c r="B32" s="41" t="s">
        <v>268</v>
      </c>
      <c r="C32" s="5" t="s">
        <v>210</v>
      </c>
      <c r="D32" s="6" t="str">
        <f t="shared" si="0"/>
        <v>Szerda, Peter</v>
      </c>
      <c r="E32" s="66" t="str">
        <f t="shared" si="1"/>
        <v>Bangalore, India</v>
      </c>
    </row>
    <row r="33" spans="2:5">
      <c r="B33" s="41" t="s">
        <v>269</v>
      </c>
      <c r="C33" s="5" t="s">
        <v>210</v>
      </c>
      <c r="D33" s="6" t="str">
        <f t="shared" si="0"/>
        <v>Szerda, Peter</v>
      </c>
      <c r="E33" s="66" t="str">
        <f t="shared" si="1"/>
        <v>Bangalore, India</v>
      </c>
    </row>
    <row r="34" spans="2:5">
      <c r="B34" s="41" t="s">
        <v>270</v>
      </c>
      <c r="C34" s="5" t="s">
        <v>210</v>
      </c>
      <c r="D34" s="6" t="str">
        <f t="shared" si="0"/>
        <v>Szerda, Peter</v>
      </c>
      <c r="E34" s="66" t="str">
        <f t="shared" si="1"/>
        <v>Bangalore, India</v>
      </c>
    </row>
    <row r="35" spans="2:5">
      <c r="B35" s="41" t="s">
        <v>271</v>
      </c>
      <c r="C35" s="5" t="s">
        <v>208</v>
      </c>
      <c r="D35" s="6" t="str">
        <f t="shared" si="0"/>
        <v>Tavani, Giovanni</v>
      </c>
      <c r="E35" s="66" t="str">
        <f t="shared" si="1"/>
        <v>Bratislava, Slovakia</v>
      </c>
    </row>
    <row r="36" spans="2:5">
      <c r="B36" s="41" t="s">
        <v>272</v>
      </c>
      <c r="C36" s="5" t="s">
        <v>257</v>
      </c>
      <c r="D36" s="6" t="str">
        <f t="shared" si="0"/>
        <v>Christensen, Henning</v>
      </c>
      <c r="E36" s="66" t="str">
        <f t="shared" si="1"/>
        <v>Athens, Greece</v>
      </c>
    </row>
    <row r="37" spans="2:5">
      <c r="B37" s="41" t="s">
        <v>273</v>
      </c>
      <c r="C37" s="5" t="s">
        <v>257</v>
      </c>
      <c r="D37" s="6" t="str">
        <f t="shared" si="0"/>
        <v>Christensen, Henning</v>
      </c>
      <c r="E37" s="66" t="str">
        <f t="shared" si="1"/>
        <v>Athens, Greece</v>
      </c>
    </row>
    <row r="38" spans="2:5">
      <c r="B38" s="41" t="s">
        <v>274</v>
      </c>
      <c r="C38" s="5" t="s">
        <v>215</v>
      </c>
      <c r="D38" s="6" t="str">
        <f t="shared" si="0"/>
        <v>Madarasz, Richard</v>
      </c>
      <c r="E38" s="66" t="str">
        <f t="shared" si="1"/>
        <v>Delhi, India</v>
      </c>
    </row>
    <row r="39" spans="2:5">
      <c r="B39" s="41" t="s">
        <v>275</v>
      </c>
      <c r="C39" s="5" t="s">
        <v>219</v>
      </c>
      <c r="D39" s="6" t="str">
        <f t="shared" si="0"/>
        <v>Choddhary, Aaseem</v>
      </c>
      <c r="E39" s="66" t="str">
        <f t="shared" si="1"/>
        <v>Cherrywood, Ireland</v>
      </c>
    </row>
    <row r="40" spans="2:5">
      <c r="B40" s="41" t="s">
        <v>276</v>
      </c>
      <c r="C40" s="5" t="s">
        <v>215</v>
      </c>
      <c r="D40" s="6" t="str">
        <f t="shared" si="0"/>
        <v>Madarasz, Richard</v>
      </c>
      <c r="E40" s="66" t="str">
        <f t="shared" si="1"/>
        <v>Delhi, India</v>
      </c>
    </row>
    <row r="41" spans="2:5">
      <c r="B41" s="41" t="s">
        <v>277</v>
      </c>
      <c r="C41" s="5" t="s">
        <v>208</v>
      </c>
      <c r="D41" s="6" t="str">
        <f t="shared" si="0"/>
        <v>Tavani, Giovanni</v>
      </c>
      <c r="E41" s="66" t="str">
        <f t="shared" si="1"/>
        <v>Bratislava, Slovakia</v>
      </c>
    </row>
    <row r="42" spans="2:5">
      <c r="B42" s="41" t="s">
        <v>278</v>
      </c>
      <c r="C42" s="5" t="s">
        <v>257</v>
      </c>
      <c r="D42" s="6" t="str">
        <f t="shared" si="0"/>
        <v>Christensen, Henning</v>
      </c>
      <c r="E42" s="66" t="str">
        <f t="shared" si="1"/>
        <v>Athens, Greece</v>
      </c>
    </row>
    <row r="43" spans="2:5">
      <c r="B43" s="41" t="s">
        <v>279</v>
      </c>
      <c r="C43" s="5" t="s">
        <v>257</v>
      </c>
      <c r="D43" s="6" t="str">
        <f t="shared" si="0"/>
        <v>Christensen, Henning</v>
      </c>
      <c r="E43" s="66" t="str">
        <f t="shared" si="1"/>
        <v>Athens, Greece</v>
      </c>
    </row>
    <row r="44" spans="2:5">
      <c r="B44" s="41" t="s">
        <v>280</v>
      </c>
      <c r="C44" s="5" t="s">
        <v>226</v>
      </c>
      <c r="D44" s="6" t="str">
        <f t="shared" si="0"/>
        <v>Petersson, Angelica</v>
      </c>
      <c r="E44" s="66" t="str">
        <f t="shared" si="1"/>
        <v>Montpellier, France</v>
      </c>
    </row>
    <row r="45" spans="2:5">
      <c r="B45" s="41" t="s">
        <v>281</v>
      </c>
      <c r="C45" s="5" t="s">
        <v>226</v>
      </c>
      <c r="D45" s="6" t="str">
        <f t="shared" si="0"/>
        <v>Petersson, Angelica</v>
      </c>
      <c r="E45" s="66" t="str">
        <f t="shared" si="1"/>
        <v>Montpellier, France</v>
      </c>
    </row>
    <row r="46" spans="2:5">
      <c r="B46" s="41" t="s">
        <v>282</v>
      </c>
      <c r="C46" s="5" t="s">
        <v>208</v>
      </c>
      <c r="D46" s="6" t="str">
        <f t="shared" si="0"/>
        <v>Tavani, Giovanni</v>
      </c>
      <c r="E46" s="66" t="str">
        <f t="shared" si="1"/>
        <v>Bratislava, Slovakia</v>
      </c>
    </row>
    <row r="47" spans="2:5">
      <c r="B47" s="41" t="s">
        <v>283</v>
      </c>
      <c r="C47" s="5" t="s">
        <v>250</v>
      </c>
      <c r="D47" s="6" t="str">
        <f t="shared" si="0"/>
        <v>D, Mary</v>
      </c>
      <c r="E47" s="66" t="str">
        <f t="shared" si="1"/>
        <v>La Coruna, Spain</v>
      </c>
    </row>
    <row r="48" spans="2:5">
      <c r="B48" s="41" t="s">
        <v>284</v>
      </c>
      <c r="C48" s="5" t="s">
        <v>250</v>
      </c>
      <c r="D48" s="6" t="str">
        <f t="shared" si="0"/>
        <v>D, Mary</v>
      </c>
      <c r="E48" s="66" t="str">
        <f t="shared" si="1"/>
        <v>La Coruna, Spain</v>
      </c>
    </row>
    <row r="49" spans="2:5">
      <c r="B49" s="41" t="s">
        <v>285</v>
      </c>
      <c r="C49" s="5" t="s">
        <v>215</v>
      </c>
      <c r="D49" s="6" t="str">
        <f t="shared" si="0"/>
        <v>Madarasz, Richard</v>
      </c>
      <c r="E49" s="66" t="str">
        <f t="shared" si="1"/>
        <v>Delhi, India</v>
      </c>
    </row>
    <row r="50" spans="2:5">
      <c r="B50" s="41" t="s">
        <v>286</v>
      </c>
      <c r="C50" s="5" t="s">
        <v>215</v>
      </c>
      <c r="D50" s="6" t="str">
        <f t="shared" si="0"/>
        <v>Madarasz, Richard</v>
      </c>
      <c r="E50" s="66" t="str">
        <f t="shared" si="1"/>
        <v>Delhi, India</v>
      </c>
    </row>
    <row r="51" spans="2:5">
      <c r="B51" s="41" t="s">
        <v>287</v>
      </c>
      <c r="C51" s="5" t="s">
        <v>226</v>
      </c>
      <c r="D51" s="6" t="str">
        <f t="shared" si="0"/>
        <v>Petersson, Angelica</v>
      </c>
      <c r="E51" s="66" t="str">
        <f t="shared" si="1"/>
        <v>Montpellier, France</v>
      </c>
    </row>
    <row r="52" spans="2:5">
      <c r="B52" s="41" t="s">
        <v>288</v>
      </c>
      <c r="C52" s="5" t="s">
        <v>226</v>
      </c>
      <c r="D52" s="6" t="str">
        <f t="shared" si="0"/>
        <v>Petersson, Angelica</v>
      </c>
      <c r="E52" s="66" t="str">
        <f t="shared" si="1"/>
        <v>Montpellier, France</v>
      </c>
    </row>
    <row r="53" spans="2:5">
      <c r="B53" s="41" t="s">
        <v>289</v>
      </c>
      <c r="C53" s="5" t="s">
        <v>201</v>
      </c>
      <c r="D53" s="6" t="str">
        <f t="shared" si="0"/>
        <v>Davies, Ruth</v>
      </c>
      <c r="E53" s="66" t="str">
        <f t="shared" si="1"/>
        <v>Warsaw, Poland</v>
      </c>
    </row>
    <row r="54" spans="2:5">
      <c r="B54" s="41" t="s">
        <v>290</v>
      </c>
      <c r="C54" s="5" t="s">
        <v>257</v>
      </c>
      <c r="D54" s="6" t="str">
        <f t="shared" si="0"/>
        <v>Christensen, Henning</v>
      </c>
      <c r="E54" s="66" t="str">
        <f t="shared" si="1"/>
        <v>Athens, Greece</v>
      </c>
    </row>
    <row r="55" spans="2:5">
      <c r="B55" s="41" t="s">
        <v>291</v>
      </c>
      <c r="C55" s="5" t="s">
        <v>208</v>
      </c>
      <c r="D55" s="6" t="str">
        <f t="shared" si="0"/>
        <v>Tavani, Giovanni</v>
      </c>
      <c r="E55" s="66" t="str">
        <f t="shared" si="1"/>
        <v>Bratislava, Slovakia</v>
      </c>
    </row>
    <row r="56" spans="2:5" ht="15.75" thickBot="1">
      <c r="B56" s="44" t="s">
        <v>292</v>
      </c>
      <c r="C56" s="45" t="s">
        <v>201</v>
      </c>
      <c r="D56" s="6" t="str">
        <f t="shared" si="0"/>
        <v>Davies, Ruth</v>
      </c>
      <c r="E56" s="66" t="str">
        <f t="shared" si="1"/>
        <v>Warsaw, Poland</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election activeCell="J16" sqref="J16"/>
    </sheetView>
  </sheetViews>
  <sheetFormatPr defaultRowHeight="15"/>
  <cols>
    <col min="1" max="1" width="21.42578125" customWidth="1"/>
    <col min="7" max="7" width="10.85546875" bestFit="1" customWidth="1"/>
  </cols>
  <sheetData>
    <row r="1" spans="1:7">
      <c r="A1" s="70" t="s">
        <v>49</v>
      </c>
      <c r="B1" s="71"/>
      <c r="C1" s="72"/>
      <c r="E1" s="72"/>
      <c r="F1" s="72"/>
      <c r="G1" s="72"/>
    </row>
    <row r="2" spans="1:7">
      <c r="A2" s="73"/>
      <c r="B2" s="74"/>
      <c r="C2" s="74"/>
      <c r="D2" s="74"/>
      <c r="E2" s="74"/>
      <c r="F2" s="74"/>
      <c r="G2" s="74"/>
    </row>
    <row r="3" spans="1:7">
      <c r="A3" s="75" t="s">
        <v>50</v>
      </c>
      <c r="B3" s="75" t="s">
        <v>293</v>
      </c>
      <c r="C3" s="75"/>
      <c r="D3" s="75" t="s">
        <v>53</v>
      </c>
      <c r="E3" s="75" t="s">
        <v>54</v>
      </c>
      <c r="F3" s="75" t="s">
        <v>52</v>
      </c>
      <c r="G3" s="75" t="s">
        <v>294</v>
      </c>
    </row>
    <row r="4" spans="1:7">
      <c r="A4" s="76" t="s">
        <v>55</v>
      </c>
      <c r="B4" s="76">
        <v>62</v>
      </c>
      <c r="C4" s="77"/>
      <c r="D4" s="78">
        <v>90</v>
      </c>
      <c r="E4" s="78">
        <v>100</v>
      </c>
      <c r="F4" s="79" t="s">
        <v>56</v>
      </c>
      <c r="G4" s="80">
        <f>COUNTIF(B4:B53,"&gt;=90")</f>
        <v>11</v>
      </c>
    </row>
    <row r="5" spans="1:7">
      <c r="A5" s="76" t="s">
        <v>57</v>
      </c>
      <c r="B5" s="76">
        <v>92</v>
      </c>
      <c r="C5" s="81"/>
      <c r="D5" s="82">
        <v>80</v>
      </c>
      <c r="E5" s="82">
        <v>89</v>
      </c>
      <c r="F5" s="83" t="s">
        <v>58</v>
      </c>
      <c r="G5" s="80">
        <f>COUNTIFS($B$4:$B$53,"&gt;=80",$B$4:$B$53,"&lt;=89")</f>
        <v>10</v>
      </c>
    </row>
    <row r="6" spans="1:7">
      <c r="A6" s="76" t="s">
        <v>59</v>
      </c>
      <c r="B6" s="76">
        <v>52</v>
      </c>
      <c r="C6" s="81"/>
      <c r="D6" s="82">
        <v>51</v>
      </c>
      <c r="E6" s="82">
        <v>79</v>
      </c>
      <c r="F6" s="83" t="s">
        <v>60</v>
      </c>
      <c r="G6" s="80">
        <f>COUNTIFS($B$4:$B$53,"&gt;=51",$B$4:$B$53,"&lt;=79")</f>
        <v>19</v>
      </c>
    </row>
    <row r="7" spans="1:7">
      <c r="A7" s="76" t="s">
        <v>61</v>
      </c>
      <c r="B7" s="76">
        <v>60</v>
      </c>
      <c r="C7" s="81"/>
      <c r="D7" s="82">
        <v>41</v>
      </c>
      <c r="E7" s="82">
        <v>50</v>
      </c>
      <c r="F7" s="83" t="s">
        <v>62</v>
      </c>
      <c r="G7" s="80">
        <f>COUNTIFS($B$4:$B$53,"&gt;=41",$B$4:$B$53,"&lt;=50")</f>
        <v>6</v>
      </c>
    </row>
    <row r="8" spans="1:7">
      <c r="A8" s="76" t="s">
        <v>63</v>
      </c>
      <c r="B8" s="76">
        <v>81</v>
      </c>
      <c r="C8" s="81"/>
      <c r="D8" s="82">
        <v>0</v>
      </c>
      <c r="E8" s="82">
        <v>40</v>
      </c>
      <c r="F8" s="83" t="s">
        <v>64</v>
      </c>
      <c r="G8" s="80">
        <f>COUNTIFS($B$4:$B$53,"&gt;=0",$B$4:$B$53,"&lt;=40")</f>
        <v>4</v>
      </c>
    </row>
    <row r="9" spans="1:7">
      <c r="A9" s="76" t="s">
        <v>65</v>
      </c>
      <c r="B9" s="76">
        <v>66</v>
      </c>
      <c r="C9" s="84"/>
      <c r="D9" s="85"/>
      <c r="E9" s="85"/>
      <c r="F9" s="85"/>
      <c r="G9" s="86"/>
    </row>
    <row r="10" spans="1:7">
      <c r="A10" s="76" t="s">
        <v>66</v>
      </c>
      <c r="B10" s="76">
        <v>63</v>
      </c>
      <c r="D10" s="87"/>
    </row>
    <row r="11" spans="1:7">
      <c r="A11" s="76" t="s">
        <v>67</v>
      </c>
      <c r="B11" s="76">
        <v>100</v>
      </c>
      <c r="D11" s="88"/>
    </row>
    <row r="12" spans="1:7">
      <c r="A12" s="76" t="s">
        <v>68</v>
      </c>
      <c r="B12" s="76">
        <v>46</v>
      </c>
    </row>
    <row r="13" spans="1:7">
      <c r="A13" s="76" t="s">
        <v>69</v>
      </c>
      <c r="B13" s="76">
        <v>87</v>
      </c>
    </row>
    <row r="14" spans="1:7">
      <c r="A14" s="76" t="s">
        <v>70</v>
      </c>
      <c r="B14" s="76">
        <v>93</v>
      </c>
    </row>
    <row r="15" spans="1:7">
      <c r="A15" s="76" t="s">
        <v>71</v>
      </c>
      <c r="B15" s="76">
        <v>84</v>
      </c>
    </row>
    <row r="16" spans="1:7">
      <c r="A16" s="76" t="s">
        <v>72</v>
      </c>
      <c r="B16" s="76">
        <v>44</v>
      </c>
    </row>
    <row r="17" spans="1:2">
      <c r="A17" s="76" t="s">
        <v>73</v>
      </c>
      <c r="B17" s="76">
        <v>71</v>
      </c>
    </row>
    <row r="18" spans="1:2">
      <c r="A18" s="76" t="s">
        <v>74</v>
      </c>
      <c r="B18" s="76">
        <v>100</v>
      </c>
    </row>
    <row r="19" spans="1:2">
      <c r="A19" s="76" t="s">
        <v>75</v>
      </c>
      <c r="B19" s="76">
        <v>40</v>
      </c>
    </row>
    <row r="20" spans="1:2">
      <c r="A20" s="76" t="s">
        <v>76</v>
      </c>
      <c r="B20" s="76">
        <v>35</v>
      </c>
    </row>
    <row r="21" spans="1:2">
      <c r="A21" s="76" t="s">
        <v>77</v>
      </c>
      <c r="B21" s="76">
        <v>73</v>
      </c>
    </row>
    <row r="22" spans="1:2">
      <c r="A22" s="76" t="s">
        <v>78</v>
      </c>
      <c r="B22" s="76">
        <v>99</v>
      </c>
    </row>
    <row r="23" spans="1:2">
      <c r="A23" s="76" t="s">
        <v>79</v>
      </c>
      <c r="B23" s="76">
        <v>88</v>
      </c>
    </row>
    <row r="24" spans="1:2">
      <c r="A24" s="76" t="s">
        <v>80</v>
      </c>
      <c r="B24" s="76">
        <v>90</v>
      </c>
    </row>
    <row r="25" spans="1:2">
      <c r="A25" s="76" t="s">
        <v>81</v>
      </c>
      <c r="B25" s="76">
        <v>90</v>
      </c>
    </row>
    <row r="26" spans="1:2">
      <c r="A26" s="76" t="s">
        <v>82</v>
      </c>
      <c r="B26" s="76">
        <v>44</v>
      </c>
    </row>
    <row r="27" spans="1:2">
      <c r="A27" s="76" t="s">
        <v>83</v>
      </c>
      <c r="B27" s="76">
        <v>74</v>
      </c>
    </row>
    <row r="28" spans="1:2">
      <c r="A28" s="76" t="s">
        <v>84</v>
      </c>
      <c r="B28" s="76">
        <v>46</v>
      </c>
    </row>
    <row r="29" spans="1:2">
      <c r="A29" s="76" t="s">
        <v>85</v>
      </c>
      <c r="B29" s="76">
        <v>74</v>
      </c>
    </row>
    <row r="30" spans="1:2">
      <c r="A30" s="76" t="s">
        <v>86</v>
      </c>
      <c r="B30" s="76">
        <v>92</v>
      </c>
    </row>
    <row r="31" spans="1:2">
      <c r="A31" s="76" t="s">
        <v>87</v>
      </c>
      <c r="B31" s="76">
        <v>31</v>
      </c>
    </row>
    <row r="32" spans="1:2">
      <c r="A32" s="76" t="s">
        <v>88</v>
      </c>
      <c r="B32" s="76">
        <v>51</v>
      </c>
    </row>
    <row r="33" spans="1:2">
      <c r="A33" s="76" t="s">
        <v>89</v>
      </c>
      <c r="B33" s="76">
        <v>59</v>
      </c>
    </row>
    <row r="34" spans="1:2">
      <c r="A34" s="76" t="s">
        <v>90</v>
      </c>
      <c r="B34" s="76">
        <v>85</v>
      </c>
    </row>
    <row r="35" spans="1:2">
      <c r="A35" s="76" t="s">
        <v>91</v>
      </c>
      <c r="B35" s="76">
        <v>63</v>
      </c>
    </row>
    <row r="36" spans="1:2">
      <c r="A36" s="76" t="s">
        <v>92</v>
      </c>
      <c r="B36" s="76">
        <v>60</v>
      </c>
    </row>
    <row r="37" spans="1:2">
      <c r="A37" s="76" t="s">
        <v>93</v>
      </c>
      <c r="B37" s="76">
        <v>83</v>
      </c>
    </row>
    <row r="38" spans="1:2">
      <c r="A38" s="76" t="s">
        <v>94</v>
      </c>
      <c r="B38" s="76">
        <v>72</v>
      </c>
    </row>
    <row r="39" spans="1:2">
      <c r="A39" s="76" t="s">
        <v>95</v>
      </c>
      <c r="B39" s="76">
        <v>94</v>
      </c>
    </row>
    <row r="40" spans="1:2">
      <c r="A40" s="76" t="s">
        <v>96</v>
      </c>
      <c r="B40" s="76">
        <v>92</v>
      </c>
    </row>
    <row r="41" spans="1:2">
      <c r="A41" s="76" t="s">
        <v>97</v>
      </c>
      <c r="B41" s="76">
        <v>92</v>
      </c>
    </row>
    <row r="42" spans="1:2">
      <c r="A42" s="76" t="s">
        <v>98</v>
      </c>
      <c r="B42" s="76">
        <v>59</v>
      </c>
    </row>
    <row r="43" spans="1:2">
      <c r="A43" s="76" t="s">
        <v>99</v>
      </c>
      <c r="B43" s="76">
        <v>51</v>
      </c>
    </row>
    <row r="44" spans="1:2">
      <c r="A44" s="76" t="s">
        <v>100</v>
      </c>
      <c r="B44" s="76">
        <v>45</v>
      </c>
    </row>
    <row r="45" spans="1:2">
      <c r="A45" s="76" t="s">
        <v>101</v>
      </c>
      <c r="B45" s="76">
        <v>89</v>
      </c>
    </row>
    <row r="46" spans="1:2">
      <c r="A46" s="76" t="s">
        <v>102</v>
      </c>
      <c r="B46" s="76">
        <v>51</v>
      </c>
    </row>
    <row r="47" spans="1:2">
      <c r="A47" s="76" t="s">
        <v>103</v>
      </c>
      <c r="B47" s="76">
        <v>84</v>
      </c>
    </row>
    <row r="48" spans="1:2">
      <c r="A48" s="76" t="s">
        <v>104</v>
      </c>
      <c r="B48" s="76">
        <v>32</v>
      </c>
    </row>
    <row r="49" spans="1:2">
      <c r="A49" s="76" t="s">
        <v>105</v>
      </c>
      <c r="B49" s="76">
        <v>73</v>
      </c>
    </row>
    <row r="50" spans="1:2">
      <c r="A50" s="76" t="s">
        <v>106</v>
      </c>
      <c r="B50" s="76">
        <v>44</v>
      </c>
    </row>
    <row r="51" spans="1:2">
      <c r="A51" s="76" t="s">
        <v>107</v>
      </c>
      <c r="B51" s="76">
        <v>81</v>
      </c>
    </row>
    <row r="52" spans="1:2">
      <c r="A52" s="76" t="s">
        <v>108</v>
      </c>
      <c r="B52" s="76">
        <v>76</v>
      </c>
    </row>
    <row r="53" spans="1:2">
      <c r="A53" s="76" t="s">
        <v>109</v>
      </c>
      <c r="B53" s="76">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showGridLines="0" topLeftCell="A2" workbookViewId="0">
      <selection activeCell="E13" sqref="E13"/>
    </sheetView>
  </sheetViews>
  <sheetFormatPr defaultRowHeight="15"/>
  <cols>
    <col min="2" max="2" width="22.140625" customWidth="1"/>
    <col min="3" max="3" width="17.5703125" bestFit="1" customWidth="1"/>
    <col min="4" max="4" width="15.42578125" bestFit="1" customWidth="1"/>
    <col min="5" max="5" width="14" bestFit="1" customWidth="1"/>
  </cols>
  <sheetData>
    <row r="2" spans="2:5" ht="18.75">
      <c r="B2" s="37" t="s">
        <v>295</v>
      </c>
    </row>
    <row r="3" spans="2:5">
      <c r="B3" s="89" t="s">
        <v>296</v>
      </c>
    </row>
    <row r="6" spans="2:5">
      <c r="B6" s="90" t="s">
        <v>0</v>
      </c>
      <c r="C6" s="90" t="s">
        <v>2</v>
      </c>
      <c r="D6" s="90" t="s">
        <v>297</v>
      </c>
      <c r="E6" s="90" t="s">
        <v>298</v>
      </c>
    </row>
    <row r="7" spans="2:5">
      <c r="B7" s="5" t="s">
        <v>13</v>
      </c>
      <c r="C7" s="91">
        <v>0.61</v>
      </c>
      <c r="D7" s="92">
        <v>2384</v>
      </c>
      <c r="E7" s="91">
        <v>0</v>
      </c>
    </row>
    <row r="8" spans="2:5">
      <c r="B8" s="5" t="s">
        <v>25</v>
      </c>
      <c r="C8" s="91">
        <v>0.62</v>
      </c>
      <c r="D8" s="92">
        <v>1023</v>
      </c>
      <c r="E8" s="91">
        <v>0</v>
      </c>
    </row>
    <row r="9" spans="2:5">
      <c r="B9" s="5" t="s">
        <v>9</v>
      </c>
      <c r="C9" s="91">
        <v>0.77666666666666673</v>
      </c>
      <c r="D9" s="92">
        <v>5974</v>
      </c>
      <c r="E9" s="91">
        <v>0.66666666666666663</v>
      </c>
    </row>
    <row r="10" spans="2:5">
      <c r="B10" s="5" t="s">
        <v>7</v>
      </c>
      <c r="C10" s="91">
        <v>0.66</v>
      </c>
      <c r="D10" s="92">
        <v>735</v>
      </c>
      <c r="E10" s="91">
        <v>0</v>
      </c>
    </row>
    <row r="11" spans="2:5">
      <c r="B11" s="5" t="s">
        <v>11</v>
      </c>
      <c r="C11" s="91">
        <v>0.77999999999999992</v>
      </c>
      <c r="D11" s="92">
        <v>587</v>
      </c>
      <c r="E11" s="91">
        <v>0.33333333333333331</v>
      </c>
    </row>
    <row r="12" spans="2:5">
      <c r="B12" s="5" t="s">
        <v>19</v>
      </c>
      <c r="C12" s="91">
        <v>0.56666666666666676</v>
      </c>
      <c r="D12" s="92">
        <v>187</v>
      </c>
      <c r="E12" s="91">
        <v>0</v>
      </c>
    </row>
    <row r="13" spans="2:5">
      <c r="B13" s="5" t="s">
        <v>18</v>
      </c>
      <c r="C13" s="91">
        <v>0.47000000000000003</v>
      </c>
      <c r="D13" s="92">
        <v>1519</v>
      </c>
      <c r="E13" s="91">
        <v>0.66666666666666663</v>
      </c>
    </row>
    <row r="14" spans="2:5">
      <c r="B14" s="5" t="s">
        <v>12</v>
      </c>
      <c r="C14" s="91">
        <v>0.57999999999999996</v>
      </c>
      <c r="D14" s="92">
        <v>981</v>
      </c>
      <c r="E14" s="91">
        <v>0.33333333333333331</v>
      </c>
    </row>
    <row r="15" spans="2:5">
      <c r="B15" s="5" t="s">
        <v>24</v>
      </c>
      <c r="C15" s="91">
        <v>0.53333333333333333</v>
      </c>
      <c r="D15" s="92">
        <v>2056</v>
      </c>
      <c r="E15" s="91">
        <v>0.66666666666666663</v>
      </c>
    </row>
    <row r="16" spans="2:5">
      <c r="B16" s="5" t="s">
        <v>6</v>
      </c>
      <c r="C16" s="91">
        <v>0.54333333333333333</v>
      </c>
      <c r="D16" s="92">
        <v>1812</v>
      </c>
      <c r="E16" s="91">
        <v>0.33333333333333331</v>
      </c>
    </row>
    <row r="17" spans="2:5">
      <c r="B17" s="5" t="s">
        <v>16</v>
      </c>
      <c r="C17" s="91">
        <v>0.57999999999999996</v>
      </c>
      <c r="D17" s="92">
        <v>395</v>
      </c>
      <c r="E17" s="91">
        <v>0.33333333333333331</v>
      </c>
    </row>
    <row r="18" spans="2:5">
      <c r="B18" s="5" t="s">
        <v>17</v>
      </c>
      <c r="C18" s="91">
        <v>0.7533333333333333</v>
      </c>
      <c r="D18" s="92">
        <v>4052</v>
      </c>
      <c r="E18" s="91">
        <v>0.33333333333333331</v>
      </c>
    </row>
    <row r="19" spans="2:5">
      <c r="B19" s="5" t="s">
        <v>14</v>
      </c>
      <c r="C19" s="91">
        <v>0.71333333333333337</v>
      </c>
      <c r="D19" s="92">
        <v>1666</v>
      </c>
      <c r="E19" s="91">
        <v>0.33333333333333331</v>
      </c>
    </row>
    <row r="20" spans="2:5">
      <c r="B20" s="5" t="s">
        <v>22</v>
      </c>
      <c r="C20" s="91">
        <v>0.65333333333333332</v>
      </c>
      <c r="D20" s="92">
        <v>1401</v>
      </c>
      <c r="E20" s="91">
        <v>0.66666666666666663</v>
      </c>
    </row>
    <row r="21" spans="2:5">
      <c r="B21" s="5" t="s">
        <v>8</v>
      </c>
      <c r="C21" s="91">
        <v>0.79999999999999993</v>
      </c>
      <c r="D21" s="92">
        <v>422</v>
      </c>
      <c r="E21" s="91">
        <v>0.66666666666666663</v>
      </c>
    </row>
    <row r="22" spans="2:5">
      <c r="B22" s="5" t="s">
        <v>26</v>
      </c>
      <c r="C22" s="91">
        <v>0.36333333333333334</v>
      </c>
      <c r="D22" s="92">
        <v>380</v>
      </c>
      <c r="E22" s="91">
        <v>0.33333333333333331</v>
      </c>
    </row>
    <row r="23" spans="2:5">
      <c r="B23" s="5" t="s">
        <v>21</v>
      </c>
      <c r="C23" s="91">
        <v>0.62</v>
      </c>
      <c r="D23" s="92">
        <v>1623</v>
      </c>
      <c r="E23" s="91">
        <v>0.33333333333333331</v>
      </c>
    </row>
    <row r="24" spans="2:5">
      <c r="B24" s="5" t="s">
        <v>10</v>
      </c>
      <c r="C24" s="91">
        <v>0.57999999999999996</v>
      </c>
      <c r="D24" s="92">
        <v>737</v>
      </c>
      <c r="E24" s="91">
        <v>0</v>
      </c>
    </row>
    <row r="25" spans="2:5">
      <c r="B25" s="5" t="s">
        <v>23</v>
      </c>
      <c r="C25" s="91">
        <v>0.83666666666666656</v>
      </c>
      <c r="D25" s="92">
        <v>110</v>
      </c>
      <c r="E25" s="91">
        <v>0.33333333333333331</v>
      </c>
    </row>
    <row r="26" spans="2:5">
      <c r="B26" s="5" t="s">
        <v>15</v>
      </c>
      <c r="C26" s="91">
        <v>0.76333333333333331</v>
      </c>
      <c r="D26" s="92">
        <v>5800</v>
      </c>
      <c r="E26" s="91">
        <v>0.33333333333333331</v>
      </c>
    </row>
    <row r="27" spans="2:5">
      <c r="B27" s="5" t="s">
        <v>20</v>
      </c>
      <c r="C27" s="91">
        <v>0.76000000000000012</v>
      </c>
      <c r="D27" s="92">
        <v>2271</v>
      </c>
      <c r="E27" s="91">
        <v>0</v>
      </c>
    </row>
    <row r="28" spans="2:5">
      <c r="B28" s="93" t="s">
        <v>299</v>
      </c>
      <c r="C28" s="94">
        <v>0.64587301587301571</v>
      </c>
      <c r="D28" s="95">
        <v>36115</v>
      </c>
      <c r="E28" s="94">
        <v>0.31746031746031744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5"/>
  <sheetViews>
    <sheetView tabSelected="1" workbookViewId="0">
      <selection activeCell="F20" sqref="F20"/>
    </sheetView>
  </sheetViews>
  <sheetFormatPr defaultRowHeight="15"/>
  <cols>
    <col min="1" max="1" width="25.5703125" bestFit="1" customWidth="1"/>
    <col min="2" max="2" width="28.7109375" bestFit="1" customWidth="1"/>
    <col min="3" max="3" width="17.7109375" bestFit="1" customWidth="1"/>
    <col min="4" max="4" width="21" bestFit="1" customWidth="1"/>
  </cols>
  <sheetData>
    <row r="3" spans="1:4">
      <c r="A3" s="96" t="s">
        <v>322</v>
      </c>
      <c r="B3" t="s">
        <v>324</v>
      </c>
      <c r="C3" t="s">
        <v>323</v>
      </c>
      <c r="D3" t="s">
        <v>325</v>
      </c>
    </row>
    <row r="4" spans="1:4">
      <c r="A4" s="97" t="s">
        <v>13</v>
      </c>
      <c r="B4" s="99">
        <v>0.61</v>
      </c>
      <c r="C4" s="98">
        <v>2384</v>
      </c>
      <c r="D4" s="99">
        <v>0</v>
      </c>
    </row>
    <row r="5" spans="1:4">
      <c r="A5" s="97" t="s">
        <v>25</v>
      </c>
      <c r="B5" s="99">
        <v>0.62</v>
      </c>
      <c r="C5" s="98">
        <v>1023</v>
      </c>
      <c r="D5" s="99">
        <v>0</v>
      </c>
    </row>
    <row r="6" spans="1:4">
      <c r="A6" s="97" t="s">
        <v>9</v>
      </c>
      <c r="B6" s="99">
        <v>0.77666666666666673</v>
      </c>
      <c r="C6" s="98">
        <v>5974</v>
      </c>
      <c r="D6" s="99">
        <v>0.66666666666666663</v>
      </c>
    </row>
    <row r="7" spans="1:4">
      <c r="A7" s="97" t="s">
        <v>7</v>
      </c>
      <c r="B7" s="99">
        <v>0.66</v>
      </c>
      <c r="C7" s="98">
        <v>735</v>
      </c>
      <c r="D7" s="99">
        <v>0</v>
      </c>
    </row>
    <row r="8" spans="1:4">
      <c r="A8" s="97" t="s">
        <v>11</v>
      </c>
      <c r="B8" s="99">
        <v>0.77999999999999992</v>
      </c>
      <c r="C8" s="98">
        <v>587</v>
      </c>
      <c r="D8" s="99">
        <v>0.33333333333333331</v>
      </c>
    </row>
    <row r="9" spans="1:4">
      <c r="A9" s="97" t="s">
        <v>19</v>
      </c>
      <c r="B9" s="99">
        <v>0.56666666666666676</v>
      </c>
      <c r="C9" s="98">
        <v>187</v>
      </c>
      <c r="D9" s="99">
        <v>0</v>
      </c>
    </row>
    <row r="10" spans="1:4">
      <c r="A10" s="97" t="s">
        <v>18</v>
      </c>
      <c r="B10" s="99">
        <v>0.47000000000000003</v>
      </c>
      <c r="C10" s="98">
        <v>1519</v>
      </c>
      <c r="D10" s="99">
        <v>0.66666666666666663</v>
      </c>
    </row>
    <row r="11" spans="1:4">
      <c r="A11" s="97" t="s">
        <v>12</v>
      </c>
      <c r="B11" s="99">
        <v>0.57999999999999996</v>
      </c>
      <c r="C11" s="98">
        <v>981</v>
      </c>
      <c r="D11" s="99">
        <v>0.33333333333333331</v>
      </c>
    </row>
    <row r="12" spans="1:4">
      <c r="A12" s="97" t="s">
        <v>24</v>
      </c>
      <c r="B12" s="99">
        <v>0.53333333333333333</v>
      </c>
      <c r="C12" s="98">
        <v>2056</v>
      </c>
      <c r="D12" s="99">
        <v>0.66666666666666663</v>
      </c>
    </row>
    <row r="13" spans="1:4">
      <c r="A13" s="97" t="s">
        <v>6</v>
      </c>
      <c r="B13" s="99">
        <v>0.54333333333333333</v>
      </c>
      <c r="C13" s="98">
        <v>1812</v>
      </c>
      <c r="D13" s="99">
        <v>0.33333333333333331</v>
      </c>
    </row>
    <row r="14" spans="1:4">
      <c r="A14" s="97" t="s">
        <v>16</v>
      </c>
      <c r="B14" s="99">
        <v>0.57999999999999996</v>
      </c>
      <c r="C14" s="98">
        <v>395</v>
      </c>
      <c r="D14" s="99">
        <v>0.33333333333333331</v>
      </c>
    </row>
    <row r="15" spans="1:4">
      <c r="A15" s="97" t="s">
        <v>17</v>
      </c>
      <c r="B15" s="99">
        <v>0.7533333333333333</v>
      </c>
      <c r="C15" s="98">
        <v>4052</v>
      </c>
      <c r="D15" s="99">
        <v>0.33333333333333331</v>
      </c>
    </row>
    <row r="16" spans="1:4">
      <c r="A16" s="97" t="s">
        <v>14</v>
      </c>
      <c r="B16" s="99">
        <v>0.71333333333333337</v>
      </c>
      <c r="C16" s="98">
        <v>1666</v>
      </c>
      <c r="D16" s="99">
        <v>0.33333333333333331</v>
      </c>
    </row>
    <row r="17" spans="1:4">
      <c r="A17" s="97" t="s">
        <v>22</v>
      </c>
      <c r="B17" s="99">
        <v>0.65333333333333332</v>
      </c>
      <c r="C17" s="98">
        <v>1401</v>
      </c>
      <c r="D17" s="99">
        <v>0.66666666666666663</v>
      </c>
    </row>
    <row r="18" spans="1:4">
      <c r="A18" s="97" t="s">
        <v>8</v>
      </c>
      <c r="B18" s="99">
        <v>0.79999999999999993</v>
      </c>
      <c r="C18" s="98">
        <v>422</v>
      </c>
      <c r="D18" s="99">
        <v>0.66666666666666663</v>
      </c>
    </row>
    <row r="19" spans="1:4">
      <c r="A19" s="97" t="s">
        <v>26</v>
      </c>
      <c r="B19" s="99">
        <v>0.36333333333333334</v>
      </c>
      <c r="C19" s="98">
        <v>380</v>
      </c>
      <c r="D19" s="99">
        <v>0.33333333333333331</v>
      </c>
    </row>
    <row r="20" spans="1:4">
      <c r="A20" s="97" t="s">
        <v>21</v>
      </c>
      <c r="B20" s="99">
        <v>0.62</v>
      </c>
      <c r="C20" s="98">
        <v>1623</v>
      </c>
      <c r="D20" s="99">
        <v>0.33333333333333331</v>
      </c>
    </row>
    <row r="21" spans="1:4">
      <c r="A21" s="97" t="s">
        <v>10</v>
      </c>
      <c r="B21" s="99">
        <v>0.57999999999999996</v>
      </c>
      <c r="C21" s="98">
        <v>737</v>
      </c>
      <c r="D21" s="99">
        <v>0</v>
      </c>
    </row>
    <row r="22" spans="1:4">
      <c r="A22" s="97" t="s">
        <v>23</v>
      </c>
      <c r="B22" s="99">
        <v>0.83666666666666656</v>
      </c>
      <c r="C22" s="98">
        <v>110</v>
      </c>
      <c r="D22" s="99">
        <v>0.33333333333333331</v>
      </c>
    </row>
    <row r="23" spans="1:4">
      <c r="A23" s="97" t="s">
        <v>15</v>
      </c>
      <c r="B23" s="99">
        <v>0.76333333333333331</v>
      </c>
      <c r="C23" s="98">
        <v>5800</v>
      </c>
      <c r="D23" s="99">
        <v>0.33333333333333331</v>
      </c>
    </row>
    <row r="24" spans="1:4">
      <c r="A24" s="97" t="s">
        <v>20</v>
      </c>
      <c r="B24" s="99">
        <v>0.76000000000000012</v>
      </c>
      <c r="C24" s="98">
        <v>2271</v>
      </c>
      <c r="D24" s="99">
        <v>0</v>
      </c>
    </row>
    <row r="25" spans="1:4">
      <c r="A25" s="97" t="s">
        <v>299</v>
      </c>
      <c r="B25" s="99">
        <v>0.64587301587301571</v>
      </c>
      <c r="C25" s="98">
        <v>36115</v>
      </c>
      <c r="D25" s="99">
        <v>0.31746031746031744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CCO_Raw</vt:lpstr>
      <vt:lpstr>Q1-Concat</vt:lpstr>
      <vt:lpstr>Q2-Min &amp; Max</vt:lpstr>
      <vt:lpstr>Q3-Look up</vt:lpstr>
      <vt:lpstr>Q4-Average</vt:lpstr>
      <vt:lpstr>Q5-Brainstorm</vt:lpstr>
      <vt:lpstr>Q6-IF</vt:lpstr>
      <vt:lpstr>Q7-Text to columns</vt:lpstr>
      <vt:lpstr>Q8-Vlookup</vt:lpstr>
      <vt:lpstr>Q9-CountIF</vt:lpstr>
      <vt:lpstr>Q10-Pivot</vt:lpstr>
      <vt:lpstr>Q10-Pivot Solved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PreetiNa</dc:creator>
  <cp:lastModifiedBy>PreetiNa</cp:lastModifiedBy>
  <dcterms:created xsi:type="dcterms:W3CDTF">2021-03-30T01:54:13Z</dcterms:created>
  <dcterms:modified xsi:type="dcterms:W3CDTF">2021-04-10T14:16:50Z</dcterms:modified>
</cp:coreProperties>
</file>