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iNeuron\"/>
    </mc:Choice>
  </mc:AlternateContent>
  <xr:revisionPtr revIDLastSave="0" documentId="13_ncr:1_{DA7C7259-03C2-42C9-A5E2-1F4C24D2C92E}" xr6:coauthVersionLast="47" xr6:coauthVersionMax="47" xr10:uidLastSave="{00000000-0000-0000-0000-000000000000}"/>
  <bookViews>
    <workbookView xWindow="-108" yWindow="-108" windowWidth="23256" windowHeight="12576" activeTab="1" xr2:uid="{B4400A90-2A06-46A0-8F7E-45826EB43FBE}"/>
  </bookViews>
  <sheets>
    <sheet name="Correlation" sheetId="1" r:id="rId1"/>
    <sheet name="5 Number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F22" i="2"/>
  <c r="G26" i="2"/>
  <c r="F26" i="2"/>
  <c r="K20" i="2"/>
  <c r="K19" i="2"/>
  <c r="K16" i="2" a="1"/>
  <c r="K16" i="2" s="1"/>
  <c r="M16" i="2"/>
  <c r="M15" i="2"/>
  <c r="M14" i="2"/>
  <c r="K14" i="2" s="1" a="1"/>
  <c r="K14" i="2" s="1"/>
  <c r="K15" i="2" a="1"/>
  <c r="K15" i="2" s="1"/>
  <c r="K17" i="2"/>
  <c r="K13" i="2"/>
  <c r="D25" i="2"/>
  <c r="C24" i="2"/>
  <c r="D24" i="2"/>
  <c r="D23" i="2"/>
  <c r="C26" i="2"/>
  <c r="C22" i="2"/>
  <c r="P27" i="1"/>
  <c r="G32" i="1"/>
  <c r="L27" i="1"/>
  <c r="K27" i="1"/>
  <c r="G28" i="1"/>
  <c r="G29" i="1"/>
  <c r="G30" i="1"/>
  <c r="G31" i="1"/>
  <c r="G27" i="1"/>
  <c r="C32" i="1"/>
  <c r="B32" i="1"/>
  <c r="H23" i="1"/>
  <c r="Q3" i="1" s="1"/>
  <c r="I23" i="1"/>
  <c r="G23" i="1"/>
  <c r="G22" i="1"/>
  <c r="L3" i="1"/>
  <c r="M3" i="1"/>
  <c r="N3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C23" i="1"/>
  <c r="D23" i="1"/>
  <c r="E23" i="1"/>
  <c r="G9" i="1" s="1"/>
  <c r="B23" i="1"/>
  <c r="G7" i="1" s="1"/>
  <c r="C23" i="2" l="1"/>
  <c r="C25" i="2"/>
  <c r="C27" i="2" s="1"/>
  <c r="C28" i="2" s="1"/>
  <c r="K18" i="2"/>
  <c r="P3" i="1"/>
  <c r="R3" i="1"/>
  <c r="G14" i="1"/>
  <c r="G17" i="1"/>
  <c r="G5" i="1"/>
  <c r="G20" i="1"/>
  <c r="G16" i="1"/>
  <c r="G12" i="1"/>
  <c r="G8" i="1"/>
  <c r="G4" i="1"/>
  <c r="G18" i="1"/>
  <c r="G10" i="1"/>
  <c r="G6" i="1"/>
  <c r="G21" i="1"/>
  <c r="G13" i="1"/>
  <c r="G3" i="1"/>
  <c r="G19" i="1"/>
  <c r="G15" i="1"/>
  <c r="G11" i="1"/>
  <c r="C2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<sst xmlns="http://schemas.openxmlformats.org/spreadsheetml/2006/main" count="46" uniqueCount="26">
  <si>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x</t>
  </si>
  <si>
    <t>y</t>
  </si>
  <si>
    <t>z</t>
  </si>
  <si>
    <t>stress</t>
  </si>
  <si>
    <t>Participant</t>
  </si>
  <si>
    <t>x vs stress</t>
  </si>
  <si>
    <t>Covariance</t>
  </si>
  <si>
    <t>y vs stress</t>
  </si>
  <si>
    <t>z vs stress</t>
  </si>
  <si>
    <t>Standard Deviation</t>
  </si>
  <si>
    <t>Correlation</t>
  </si>
  <si>
    <t>hours</t>
  </si>
  <si>
    <t>marks</t>
  </si>
  <si>
    <t>Mean</t>
  </si>
  <si>
    <t>data</t>
  </si>
  <si>
    <t>Min</t>
  </si>
  <si>
    <t>First Quartile</t>
  </si>
  <si>
    <t>25 Percentile</t>
  </si>
  <si>
    <t>Median</t>
  </si>
  <si>
    <t>50 Percentile</t>
  </si>
  <si>
    <t>Third Quartile</t>
  </si>
  <si>
    <t>75 Percentile</t>
  </si>
  <si>
    <t>Max</t>
  </si>
  <si>
    <t>IQR Range</t>
  </si>
  <si>
    <t>Lower Fence</t>
  </si>
  <si>
    <t>Upper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</si>
</sst>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0165-7F32-4D53-AA51-7B69D5B99CA8}">
  <dimension ref="A1:R3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77734375" bestFit="1" customWidth="1"/>
    <col min="2" max="2" width="5.5546875" bestFit="1" customWidth="1"/>
    <col min="3" max="4" width="4.5546875" bestFit="1" customWidth="1"/>
    <col min="5" max="5" width="5.6640625" bestFit="1" customWidth="1"/>
    <col min="6" max="6" width="10.109375" bestFit="1" customWidth="1"/>
    <col min="7" max="8" width="9.109375" bestFit="1" customWidth="1"/>
    <col min="9" max="9" width="9" bestFit="1" customWidth="1"/>
    <col min="11" max="14" width="12" bestFit="1" customWidth="1"/>
    <col min="16" max="16" width="12.6640625" bestFit="1" customWidth="1"/>
    <col min="17" max="18" width="12" bestFit="1" customWidth="1"/>
  </cols>
  <sheetData>
    <row r="1" spans="1:18" x14ac:dyDescent="0.3">
      <c r="G1" s="4" t="s">
        <v>6</v>
      </c>
      <c r="H1" s="4"/>
      <c r="I1" s="4"/>
      <c r="K1" s="4" t="s">
        <v>9</v>
      </c>
      <c r="L1" s="4"/>
      <c r="M1" s="4"/>
      <c r="P1" s="4" t="s">
        <v>10</v>
      </c>
      <c r="Q1" s="4"/>
      <c r="R1" s="4"/>
    </row>
    <row r="2" spans="1:18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G2" t="s">
        <v>5</v>
      </c>
      <c r="H2" t="s">
        <v>7</v>
      </c>
      <c r="I2" t="s">
        <v>8</v>
      </c>
      <c r="K2" t="s">
        <v>0</v>
      </c>
      <c r="L2" t="s">
        <v>1</v>
      </c>
      <c r="M2" t="s">
        <v>2</v>
      </c>
      <c r="N2" t="s">
        <v>3</v>
      </c>
      <c r="P2" t="s">
        <v>5</v>
      </c>
      <c r="Q2" t="s">
        <v>7</v>
      </c>
      <c r="R2" t="s">
        <v>8</v>
      </c>
    </row>
    <row r="3" spans="1:18" x14ac:dyDescent="0.3">
      <c r="A3">
        <v>1</v>
      </c>
      <c r="B3">
        <v>3</v>
      </c>
      <c r="C3">
        <v>1</v>
      </c>
      <c r="D3">
        <v>1</v>
      </c>
      <c r="E3">
        <v>7</v>
      </c>
      <c r="G3" s="1">
        <f>(B3-$B$23)*(E3-$E$23)</f>
        <v>-0.15000000000000036</v>
      </c>
      <c r="H3" s="1">
        <f>(C3-$C$23)*(E3*$E$23)</f>
        <v>-67.13</v>
      </c>
      <c r="I3" s="1">
        <f>(D3-$D$23)*(E3-$E$23)</f>
        <v>-0.19500000000000042</v>
      </c>
      <c r="K3">
        <f>_xlfn.STDEV.P(B3:B22)</f>
        <v>1.4142135623730951</v>
      </c>
      <c r="L3">
        <f t="shared" ref="L3:N3" si="0">_xlfn.STDEV.P(C3:C22)</f>
        <v>1.0677078252031311</v>
      </c>
      <c r="M3">
        <f t="shared" si="0"/>
        <v>1.004987562112089</v>
      </c>
      <c r="N3">
        <f t="shared" si="0"/>
        <v>1.1947803145348521</v>
      </c>
      <c r="P3">
        <f>G23/(K3*N3)</f>
        <v>-2.9591497808609108E-2</v>
      </c>
      <c r="Q3">
        <f>H23/(L3*N3)</f>
        <v>5.3697007987888935E-2</v>
      </c>
      <c r="R3">
        <f>I23/(M3*N3)</f>
        <v>0.53716903423815288</v>
      </c>
    </row>
    <row r="4" spans="1:18" x14ac:dyDescent="0.3">
      <c r="A4">
        <v>2</v>
      </c>
      <c r="B4">
        <v>5</v>
      </c>
      <c r="C4">
        <v>2</v>
      </c>
      <c r="D4">
        <v>2</v>
      </c>
      <c r="E4">
        <v>6</v>
      </c>
      <c r="G4" s="1">
        <f t="shared" ref="G4:G22" si="1">(B4-$B$23)*(E4-$E$23)</f>
        <v>-0.84999999999999964</v>
      </c>
      <c r="H4" s="1">
        <f t="shared" ref="H4:H22" si="2">(C4-$C$23)*(E4*$E$23)</f>
        <v>-16.439999999999994</v>
      </c>
      <c r="I4" s="1">
        <f t="shared" ref="I4:I22" si="3">(D4-$D$23)*(E4-$E$23)</f>
        <v>0.25499999999999973</v>
      </c>
    </row>
    <row r="5" spans="1:18" x14ac:dyDescent="0.3">
      <c r="A5">
        <v>3</v>
      </c>
      <c r="B5">
        <v>4</v>
      </c>
      <c r="C5">
        <v>3</v>
      </c>
      <c r="D5">
        <v>3</v>
      </c>
      <c r="E5">
        <v>8</v>
      </c>
      <c r="G5" s="1">
        <f t="shared" si="1"/>
        <v>0</v>
      </c>
      <c r="H5" s="1">
        <f t="shared" si="2"/>
        <v>32.880000000000003</v>
      </c>
      <c r="I5" s="1">
        <f t="shared" si="3"/>
        <v>0.80500000000000049</v>
      </c>
    </row>
    <row r="6" spans="1:18" x14ac:dyDescent="0.3">
      <c r="A6">
        <v>4</v>
      </c>
      <c r="B6">
        <v>2</v>
      </c>
      <c r="C6">
        <v>4</v>
      </c>
      <c r="D6">
        <v>2</v>
      </c>
      <c r="E6">
        <v>7</v>
      </c>
      <c r="G6" s="1">
        <f t="shared" si="1"/>
        <v>-0.30000000000000071</v>
      </c>
      <c r="H6" s="1">
        <f t="shared" si="2"/>
        <v>76.72</v>
      </c>
      <c r="I6" s="1">
        <f t="shared" si="3"/>
        <v>-4.5000000000000082E-2</v>
      </c>
    </row>
    <row r="7" spans="1:18" x14ac:dyDescent="0.3">
      <c r="A7">
        <v>5</v>
      </c>
      <c r="B7">
        <v>6</v>
      </c>
      <c r="C7">
        <v>2</v>
      </c>
      <c r="D7">
        <v>1</v>
      </c>
      <c r="E7">
        <v>5</v>
      </c>
      <c r="G7" s="1">
        <f t="shared" si="1"/>
        <v>-3.6999999999999993</v>
      </c>
      <c r="H7" s="1">
        <f t="shared" si="2"/>
        <v>-13.699999999999998</v>
      </c>
      <c r="I7" s="1">
        <f t="shared" si="3"/>
        <v>2.4049999999999994</v>
      </c>
    </row>
    <row r="8" spans="1:18" x14ac:dyDescent="0.3">
      <c r="A8">
        <v>6</v>
      </c>
      <c r="B8">
        <v>3</v>
      </c>
      <c r="C8">
        <v>1</v>
      </c>
      <c r="D8">
        <v>4</v>
      </c>
      <c r="E8">
        <v>9</v>
      </c>
      <c r="G8" s="1">
        <f t="shared" si="1"/>
        <v>-2.1500000000000004</v>
      </c>
      <c r="H8" s="1">
        <f t="shared" si="2"/>
        <v>-86.309999999999988</v>
      </c>
      <c r="I8" s="1">
        <f t="shared" si="3"/>
        <v>3.6550000000000011</v>
      </c>
    </row>
    <row r="9" spans="1:18" x14ac:dyDescent="0.3">
      <c r="A9">
        <v>7</v>
      </c>
      <c r="B9">
        <v>4</v>
      </c>
      <c r="C9">
        <v>2</v>
      </c>
      <c r="D9">
        <v>2</v>
      </c>
      <c r="E9">
        <v>6</v>
      </c>
      <c r="G9" s="1">
        <f t="shared" si="1"/>
        <v>0</v>
      </c>
      <c r="H9" s="1">
        <f t="shared" si="2"/>
        <v>-16.439999999999994</v>
      </c>
      <c r="I9" s="1">
        <f t="shared" si="3"/>
        <v>0.25499999999999973</v>
      </c>
    </row>
    <row r="10" spans="1:18" x14ac:dyDescent="0.3">
      <c r="A10">
        <v>8</v>
      </c>
      <c r="B10">
        <v>5</v>
      </c>
      <c r="C10">
        <v>3</v>
      </c>
      <c r="D10">
        <v>3</v>
      </c>
      <c r="E10">
        <v>8</v>
      </c>
      <c r="G10" s="1">
        <f t="shared" si="1"/>
        <v>1.1500000000000004</v>
      </c>
      <c r="H10" s="1">
        <f t="shared" si="2"/>
        <v>32.880000000000003</v>
      </c>
      <c r="I10" s="1">
        <f t="shared" si="3"/>
        <v>0.80500000000000049</v>
      </c>
    </row>
    <row r="11" spans="1:18" x14ac:dyDescent="0.3">
      <c r="A11">
        <v>9</v>
      </c>
      <c r="B11">
        <v>2</v>
      </c>
      <c r="C11">
        <v>4</v>
      </c>
      <c r="D11">
        <v>1</v>
      </c>
      <c r="E11">
        <v>7</v>
      </c>
      <c r="G11" s="1">
        <f t="shared" si="1"/>
        <v>-0.30000000000000071</v>
      </c>
      <c r="H11" s="1">
        <f t="shared" si="2"/>
        <v>76.72</v>
      </c>
      <c r="I11" s="1">
        <f t="shared" si="3"/>
        <v>-0.19500000000000042</v>
      </c>
    </row>
    <row r="12" spans="1:18" x14ac:dyDescent="0.3">
      <c r="A12">
        <v>10</v>
      </c>
      <c r="B12">
        <v>6</v>
      </c>
      <c r="C12">
        <v>1</v>
      </c>
      <c r="D12">
        <v>3</v>
      </c>
      <c r="E12">
        <v>5</v>
      </c>
      <c r="G12" s="1">
        <f t="shared" si="1"/>
        <v>-3.6999999999999993</v>
      </c>
      <c r="H12" s="1">
        <f t="shared" si="2"/>
        <v>-47.949999999999996</v>
      </c>
      <c r="I12" s="1">
        <f t="shared" si="3"/>
        <v>-1.2950000000000002</v>
      </c>
    </row>
    <row r="13" spans="1:18" x14ac:dyDescent="0.3">
      <c r="A13">
        <v>11</v>
      </c>
      <c r="B13">
        <v>3</v>
      </c>
      <c r="C13">
        <v>3</v>
      </c>
      <c r="D13">
        <v>2</v>
      </c>
      <c r="E13">
        <v>7</v>
      </c>
      <c r="G13" s="1">
        <f t="shared" si="1"/>
        <v>-0.15000000000000036</v>
      </c>
      <c r="H13" s="1">
        <f t="shared" si="2"/>
        <v>28.770000000000003</v>
      </c>
      <c r="I13" s="1">
        <f t="shared" si="3"/>
        <v>-4.5000000000000082E-2</v>
      </c>
    </row>
    <row r="14" spans="1:18" x14ac:dyDescent="0.3">
      <c r="A14">
        <v>12</v>
      </c>
      <c r="B14">
        <v>4</v>
      </c>
      <c r="C14">
        <v>2</v>
      </c>
      <c r="D14">
        <v>1</v>
      </c>
      <c r="E14">
        <v>6</v>
      </c>
      <c r="G14" s="1">
        <f t="shared" si="1"/>
        <v>0</v>
      </c>
      <c r="H14" s="1">
        <f t="shared" si="2"/>
        <v>-16.439999999999994</v>
      </c>
      <c r="I14" s="1">
        <f t="shared" si="3"/>
        <v>1.1049999999999993</v>
      </c>
    </row>
    <row r="15" spans="1:18" x14ac:dyDescent="0.3">
      <c r="A15">
        <v>13</v>
      </c>
      <c r="B15">
        <v>5</v>
      </c>
      <c r="C15">
        <v>4</v>
      </c>
      <c r="D15">
        <v>4</v>
      </c>
      <c r="E15">
        <v>8</v>
      </c>
      <c r="G15" s="1">
        <f t="shared" si="1"/>
        <v>1.1500000000000004</v>
      </c>
      <c r="H15" s="1">
        <f t="shared" si="2"/>
        <v>87.68</v>
      </c>
      <c r="I15" s="1">
        <f t="shared" si="3"/>
        <v>1.9550000000000007</v>
      </c>
    </row>
    <row r="16" spans="1:18" x14ac:dyDescent="0.3">
      <c r="A16">
        <v>14</v>
      </c>
      <c r="B16">
        <v>2</v>
      </c>
      <c r="C16">
        <v>1</v>
      </c>
      <c r="D16">
        <v>2</v>
      </c>
      <c r="E16">
        <v>6</v>
      </c>
      <c r="G16" s="1">
        <f t="shared" si="1"/>
        <v>1.6999999999999993</v>
      </c>
      <c r="H16" s="1">
        <f t="shared" si="2"/>
        <v>-57.539999999999985</v>
      </c>
      <c r="I16" s="1">
        <f t="shared" si="3"/>
        <v>0.25499999999999973</v>
      </c>
    </row>
    <row r="17" spans="1:16" x14ac:dyDescent="0.3">
      <c r="A17">
        <v>15</v>
      </c>
      <c r="B17">
        <v>6</v>
      </c>
      <c r="C17">
        <v>3</v>
      </c>
      <c r="D17">
        <v>3</v>
      </c>
      <c r="E17">
        <v>8</v>
      </c>
      <c r="G17" s="1">
        <f t="shared" si="1"/>
        <v>2.3000000000000007</v>
      </c>
      <c r="H17" s="1">
        <f t="shared" si="2"/>
        <v>32.880000000000003</v>
      </c>
      <c r="I17" s="1">
        <f t="shared" si="3"/>
        <v>0.80500000000000049</v>
      </c>
    </row>
    <row r="18" spans="1:16" x14ac:dyDescent="0.3">
      <c r="A18">
        <v>16</v>
      </c>
      <c r="B18">
        <v>3</v>
      </c>
      <c r="C18">
        <v>2</v>
      </c>
      <c r="D18">
        <v>1</v>
      </c>
      <c r="E18">
        <v>7</v>
      </c>
      <c r="G18" s="1">
        <f t="shared" si="1"/>
        <v>-0.15000000000000036</v>
      </c>
      <c r="H18" s="1">
        <f t="shared" si="2"/>
        <v>-19.179999999999993</v>
      </c>
      <c r="I18" s="1">
        <f t="shared" si="3"/>
        <v>-0.19500000000000042</v>
      </c>
    </row>
    <row r="19" spans="1:16" x14ac:dyDescent="0.3">
      <c r="A19">
        <v>17</v>
      </c>
      <c r="B19">
        <v>4</v>
      </c>
      <c r="C19">
        <v>4</v>
      </c>
      <c r="D19">
        <v>2</v>
      </c>
      <c r="E19">
        <v>5</v>
      </c>
      <c r="G19" s="1">
        <f t="shared" si="1"/>
        <v>0</v>
      </c>
      <c r="H19" s="1">
        <f t="shared" si="2"/>
        <v>54.800000000000004</v>
      </c>
      <c r="I19" s="1">
        <f t="shared" si="3"/>
        <v>0.5549999999999996</v>
      </c>
    </row>
    <row r="20" spans="1:16" x14ac:dyDescent="0.3">
      <c r="A20">
        <v>18</v>
      </c>
      <c r="B20">
        <v>5</v>
      </c>
      <c r="C20">
        <v>1</v>
      </c>
      <c r="D20">
        <v>3</v>
      </c>
      <c r="E20">
        <v>9</v>
      </c>
      <c r="G20" s="1">
        <f t="shared" si="1"/>
        <v>2.1500000000000004</v>
      </c>
      <c r="H20" s="1">
        <f t="shared" si="2"/>
        <v>-86.309999999999988</v>
      </c>
      <c r="I20" s="1">
        <f t="shared" si="3"/>
        <v>1.5050000000000006</v>
      </c>
    </row>
    <row r="21" spans="1:16" x14ac:dyDescent="0.3">
      <c r="A21">
        <v>19</v>
      </c>
      <c r="B21">
        <v>2</v>
      </c>
      <c r="C21">
        <v>3</v>
      </c>
      <c r="D21">
        <v>2</v>
      </c>
      <c r="E21">
        <v>6</v>
      </c>
      <c r="G21" s="1">
        <f t="shared" si="1"/>
        <v>1.6999999999999993</v>
      </c>
      <c r="H21" s="1">
        <f t="shared" si="2"/>
        <v>24.66</v>
      </c>
      <c r="I21" s="1">
        <f t="shared" si="3"/>
        <v>0.25499999999999973</v>
      </c>
    </row>
    <row r="22" spans="1:16" x14ac:dyDescent="0.3">
      <c r="A22">
        <v>20</v>
      </c>
      <c r="B22">
        <v>6</v>
      </c>
      <c r="C22">
        <v>2</v>
      </c>
      <c r="D22">
        <v>4</v>
      </c>
      <c r="E22">
        <v>7</v>
      </c>
      <c r="G22" s="1">
        <f t="shared" si="1"/>
        <v>0.30000000000000071</v>
      </c>
      <c r="H22" s="1">
        <f t="shared" si="2"/>
        <v>-19.179999999999993</v>
      </c>
      <c r="I22" s="1">
        <f t="shared" si="3"/>
        <v>0.25500000000000062</v>
      </c>
    </row>
    <row r="23" spans="1:16" x14ac:dyDescent="0.3">
      <c r="A23" t="s">
        <v>13</v>
      </c>
      <c r="B23" s="1">
        <f>AVERAGE(B3:B22)</f>
        <v>4</v>
      </c>
      <c r="C23" s="1">
        <f t="shared" ref="C23:E23" si="4">AVERAGE(C3:C22)</f>
        <v>2.4</v>
      </c>
      <c r="D23" s="1">
        <f t="shared" si="4"/>
        <v>2.2999999999999998</v>
      </c>
      <c r="E23" s="1">
        <f t="shared" si="4"/>
        <v>6.85</v>
      </c>
      <c r="G23" s="1">
        <f>AVERAGE(G3:G22)</f>
        <v>-0.05</v>
      </c>
      <c r="H23" s="1">
        <f t="shared" ref="H23:I23" si="5">AVERAGE(H3:H22)</f>
        <v>6.8500000000004668E-2</v>
      </c>
      <c r="I23" s="1">
        <f t="shared" si="5"/>
        <v>0.64500000000000002</v>
      </c>
    </row>
    <row r="24" spans="1:16" x14ac:dyDescent="0.3">
      <c r="G24" s="1"/>
      <c r="H24" s="1"/>
      <c r="I24" s="1"/>
    </row>
    <row r="26" spans="1:16" x14ac:dyDescent="0.3">
      <c r="B26" t="s">
        <v>11</v>
      </c>
      <c r="C26" t="s">
        <v>12</v>
      </c>
      <c r="K26" s="4" t="s">
        <v>9</v>
      </c>
      <c r="L26" s="4"/>
      <c r="P26" t="s">
        <v>10</v>
      </c>
    </row>
    <row r="27" spans="1:16" x14ac:dyDescent="0.3">
      <c r="B27">
        <v>1</v>
      </c>
      <c r="C27">
        <v>50</v>
      </c>
      <c r="G27">
        <f>(B27-$B$32)*(C27-$C$32)</f>
        <v>40</v>
      </c>
      <c r="K27">
        <f>_xlfn.STDEV.P(B27:B31)</f>
        <v>1.4142135623730951</v>
      </c>
      <c r="L27">
        <f>_xlfn.STDEV.P(C27:C31)</f>
        <v>14.142135623730951</v>
      </c>
      <c r="P27" s="1">
        <f>G32/(K27*L27)</f>
        <v>0.99999999999999978</v>
      </c>
    </row>
    <row r="28" spans="1:16" x14ac:dyDescent="0.3">
      <c r="B28">
        <v>2</v>
      </c>
      <c r="C28">
        <v>60</v>
      </c>
      <c r="G28">
        <f t="shared" ref="G28:G31" si="6">(B28-$B$32)*(C28-$C$32)</f>
        <v>10</v>
      </c>
    </row>
    <row r="29" spans="1:16" x14ac:dyDescent="0.3">
      <c r="B29">
        <v>3</v>
      </c>
      <c r="C29">
        <v>70</v>
      </c>
      <c r="G29">
        <f t="shared" si="6"/>
        <v>0</v>
      </c>
    </row>
    <row r="30" spans="1:16" x14ac:dyDescent="0.3">
      <c r="B30">
        <v>4</v>
      </c>
      <c r="C30">
        <v>80</v>
      </c>
      <c r="G30">
        <f t="shared" si="6"/>
        <v>10</v>
      </c>
    </row>
    <row r="31" spans="1:16" x14ac:dyDescent="0.3">
      <c r="B31">
        <v>5</v>
      </c>
      <c r="C31">
        <v>90</v>
      </c>
      <c r="G31">
        <f t="shared" si="6"/>
        <v>40</v>
      </c>
    </row>
    <row r="32" spans="1:16" x14ac:dyDescent="0.3">
      <c r="A32" t="s">
        <v>13</v>
      </c>
      <c r="B32">
        <f>AVERAGE(B27:B31)</f>
        <v>3</v>
      </c>
      <c r="C32">
        <f>AVERAGE(C27:C31)</f>
        <v>70</v>
      </c>
      <c r="F32" t="s">
        <v>6</v>
      </c>
      <c r="G32">
        <f>AVERAGE(G27:G31)</f>
        <v>20</v>
      </c>
    </row>
  </sheetData>
  <mergeCells count="4">
    <mergeCell ref="G1:I1"/>
    <mergeCell ref="K1:M1"/>
    <mergeCell ref="P1:R1"/>
    <mergeCell ref="K26:L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4EA6-92FC-48E5-9A7C-5736871131D7}">
  <dimension ref="A1:M29"/>
  <sheetViews>
    <sheetView tabSelected="1" workbookViewId="0"/>
  </sheetViews>
  <sheetFormatPr defaultRowHeight="14.4" x14ac:dyDescent="0.3"/>
  <cols>
    <col min="1" max="1" width="12.44140625" bestFit="1" customWidth="1"/>
    <col min="2" max="2" width="11.77734375" bestFit="1" customWidth="1"/>
    <col min="3" max="3" width="6" bestFit="1" customWidth="1"/>
    <col min="10" max="10" width="11.77734375" bestFit="1" customWidth="1"/>
  </cols>
  <sheetData>
    <row r="1" spans="3:13" x14ac:dyDescent="0.3">
      <c r="C1" t="s">
        <v>14</v>
      </c>
      <c r="K1" t="s">
        <v>14</v>
      </c>
    </row>
    <row r="2" spans="3:13" x14ac:dyDescent="0.3">
      <c r="C2">
        <v>18</v>
      </c>
      <c r="K2">
        <v>55</v>
      </c>
    </row>
    <row r="3" spans="3:13" x14ac:dyDescent="0.3">
      <c r="C3">
        <v>20</v>
      </c>
      <c r="K3">
        <v>60</v>
      </c>
    </row>
    <row r="4" spans="3:13" x14ac:dyDescent="0.3">
      <c r="C4">
        <v>22</v>
      </c>
      <c r="K4">
        <v>65</v>
      </c>
    </row>
    <row r="5" spans="3:13" x14ac:dyDescent="0.3">
      <c r="C5">
        <v>25</v>
      </c>
      <c r="K5">
        <v>70</v>
      </c>
    </row>
    <row r="6" spans="3:13" x14ac:dyDescent="0.3">
      <c r="C6">
        <v>27</v>
      </c>
      <c r="K6">
        <v>75</v>
      </c>
    </row>
    <row r="7" spans="3:13" x14ac:dyDescent="0.3">
      <c r="C7">
        <v>28</v>
      </c>
      <c r="K7">
        <v>80</v>
      </c>
    </row>
    <row r="8" spans="3:13" x14ac:dyDescent="0.3">
      <c r="C8">
        <v>30</v>
      </c>
      <c r="K8">
        <v>85</v>
      </c>
    </row>
    <row r="9" spans="3:13" x14ac:dyDescent="0.3">
      <c r="C9">
        <v>32</v>
      </c>
      <c r="K9">
        <v>90</v>
      </c>
    </row>
    <row r="10" spans="3:13" x14ac:dyDescent="0.3">
      <c r="C10">
        <v>34</v>
      </c>
      <c r="K10">
        <v>95</v>
      </c>
    </row>
    <row r="11" spans="3:13" x14ac:dyDescent="0.3">
      <c r="C11">
        <v>35</v>
      </c>
      <c r="K11">
        <v>100</v>
      </c>
    </row>
    <row r="12" spans="3:13" x14ac:dyDescent="0.3">
      <c r="C12">
        <v>36</v>
      </c>
      <c r="K12">
        <v>105</v>
      </c>
    </row>
    <row r="13" spans="3:13" x14ac:dyDescent="0.3">
      <c r="C13">
        <v>40</v>
      </c>
      <c r="J13" s="2" t="s">
        <v>15</v>
      </c>
      <c r="K13" s="3">
        <f>MIN(K2:K12)</f>
        <v>55</v>
      </c>
    </row>
    <row r="14" spans="3:13" x14ac:dyDescent="0.3">
      <c r="C14">
        <v>42</v>
      </c>
      <c r="J14" s="2" t="s">
        <v>17</v>
      </c>
      <c r="K14" s="3" cm="1">
        <f t="array" ref="K14">INDEX(K2:K12,M14)</f>
        <v>65</v>
      </c>
      <c r="M14" s="1">
        <f>25/100*12</f>
        <v>3</v>
      </c>
    </row>
    <row r="15" spans="3:13" x14ac:dyDescent="0.3">
      <c r="C15">
        <v>45</v>
      </c>
      <c r="J15" s="2" t="s">
        <v>19</v>
      </c>
      <c r="K15" s="3" cm="1">
        <f t="array" ref="K15">INDEX(K2:K12,M15)</f>
        <v>80</v>
      </c>
      <c r="M15" s="1">
        <f>50/100*12</f>
        <v>6</v>
      </c>
    </row>
    <row r="16" spans="3:13" x14ac:dyDescent="0.3">
      <c r="C16">
        <v>48</v>
      </c>
      <c r="J16" s="2" t="s">
        <v>21</v>
      </c>
      <c r="K16" s="3" cm="1">
        <f t="array" ref="K16">INDEX(K2:K12,M16)</f>
        <v>95</v>
      </c>
      <c r="M16" s="1">
        <f>75/100*12</f>
        <v>9</v>
      </c>
    </row>
    <row r="17" spans="1:11" x14ac:dyDescent="0.3">
      <c r="C17">
        <v>50</v>
      </c>
      <c r="J17" s="2" t="s">
        <v>22</v>
      </c>
      <c r="K17" s="3">
        <f>MAX(K2:K12)</f>
        <v>105</v>
      </c>
    </row>
    <row r="18" spans="1:11" x14ac:dyDescent="0.3">
      <c r="C18">
        <v>52</v>
      </c>
      <c r="J18" s="2" t="s">
        <v>23</v>
      </c>
      <c r="K18" s="3">
        <f>K16-K14</f>
        <v>30</v>
      </c>
    </row>
    <row r="19" spans="1:11" x14ac:dyDescent="0.3">
      <c r="C19">
        <v>55</v>
      </c>
      <c r="J19" s="2" t="s">
        <v>24</v>
      </c>
      <c r="K19" s="3">
        <f>K14-(1.5*K18)</f>
        <v>20</v>
      </c>
    </row>
    <row r="20" spans="1:11" x14ac:dyDescent="0.3">
      <c r="C20">
        <v>60</v>
      </c>
      <c r="J20" s="2" t="s">
        <v>25</v>
      </c>
      <c r="K20" s="3">
        <f>K16+(1.5*K18)</f>
        <v>140</v>
      </c>
    </row>
    <row r="21" spans="1:11" x14ac:dyDescent="0.3">
      <c r="C21">
        <v>75</v>
      </c>
    </row>
    <row r="22" spans="1:11" x14ac:dyDescent="0.3">
      <c r="B22" s="2" t="s">
        <v>15</v>
      </c>
      <c r="C22">
        <f>MIN(C2:C21)</f>
        <v>18</v>
      </c>
      <c r="F22">
        <f>F23*0.75</f>
        <v>20.25</v>
      </c>
      <c r="G22">
        <f>G23*0.25</f>
        <v>7</v>
      </c>
    </row>
    <row r="23" spans="1:11" x14ac:dyDescent="0.3">
      <c r="A23" s="2" t="s">
        <v>16</v>
      </c>
      <c r="B23" s="2" t="s">
        <v>17</v>
      </c>
      <c r="C23" s="2">
        <f>F22+G22</f>
        <v>27.25</v>
      </c>
      <c r="D23">
        <f>25/100*21</f>
        <v>5.25</v>
      </c>
      <c r="F23">
        <v>27</v>
      </c>
      <c r="G23">
        <v>28</v>
      </c>
    </row>
    <row r="24" spans="1:11" x14ac:dyDescent="0.3">
      <c r="A24" s="2" t="s">
        <v>18</v>
      </c>
      <c r="B24" s="2" t="s">
        <v>19</v>
      </c>
      <c r="C24" s="2">
        <f>AVERAGE(F24:G24)</f>
        <v>35.5</v>
      </c>
      <c r="D24">
        <f>50/100*21</f>
        <v>10.5</v>
      </c>
      <c r="F24">
        <v>35</v>
      </c>
      <c r="G24">
        <v>36</v>
      </c>
    </row>
    <row r="25" spans="1:11" x14ac:dyDescent="0.3">
      <c r="A25" s="2" t="s">
        <v>20</v>
      </c>
      <c r="B25" s="2" t="s">
        <v>21</v>
      </c>
      <c r="C25" s="2">
        <f>F26+G26</f>
        <v>49.5</v>
      </c>
      <c r="D25">
        <f>75/100*21</f>
        <v>15.75</v>
      </c>
      <c r="F25">
        <v>48</v>
      </c>
      <c r="G25">
        <v>50</v>
      </c>
    </row>
    <row r="26" spans="1:11" x14ac:dyDescent="0.3">
      <c r="B26" s="2" t="s">
        <v>22</v>
      </c>
      <c r="C26" s="2">
        <f>MAX(C2:C21)</f>
        <v>75</v>
      </c>
      <c r="F26">
        <f>F25*0.25</f>
        <v>12</v>
      </c>
      <c r="G26">
        <f>G25*0.75</f>
        <v>37.5</v>
      </c>
    </row>
    <row r="27" spans="1:11" x14ac:dyDescent="0.3">
      <c r="B27" s="2" t="s">
        <v>23</v>
      </c>
      <c r="C27" s="2">
        <f>C25-C23</f>
        <v>22.25</v>
      </c>
    </row>
    <row r="28" spans="1:11" x14ac:dyDescent="0.3">
      <c r="B28" s="2" t="s">
        <v>24</v>
      </c>
      <c r="C28" s="2">
        <f>C23-(1.5*C27)</f>
        <v>-6.125</v>
      </c>
    </row>
    <row r="29" spans="1:11" x14ac:dyDescent="0.3">
      <c r="B29" s="2" t="s">
        <v>25</v>
      </c>
      <c r="C29" s="2">
        <f>C25+(1.5*C27)</f>
        <v>82.875</v>
      </c>
    </row>
  </sheetData>
  <sortState xmlns:xlrd2="http://schemas.microsoft.com/office/spreadsheetml/2017/richdata2" ref="K2:K12">
    <sortCondition ref="K1:K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5 Number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2024-05-15T13:41:51Z</dcterms:created>
  <dcterms:modified xsi:type="dcterms:W3CDTF">2024-05-16T09:16:15Z</dcterms:modified>
</cp:coreProperties>
</file>