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hidePivotFieldList="1" defaultThemeVersion="166925"/>
  <mc:AlternateContent xmlns:mc="http://schemas.openxmlformats.org/markup-compatibility/2006">
    <mc:Choice Requires="x15">
      <x15ac:absPath xmlns:x15ac="http://schemas.microsoft.com/office/spreadsheetml/2010/11/ac" url="C:\Users\prera\Downloads\"/>
    </mc:Choice>
  </mc:AlternateContent>
  <xr:revisionPtr revIDLastSave="0" documentId="8_{36016622-1682-4737-9E84-1B4407C14489}" xr6:coauthVersionLast="47" xr6:coauthVersionMax="47" xr10:uidLastSave="{00000000-0000-0000-0000-000000000000}"/>
  <bookViews>
    <workbookView xWindow="-108" yWindow="-108" windowWidth="23256" windowHeight="12456" xr2:uid="{343E01EC-6061-404D-8D42-81934AF67CDD}"/>
  </bookViews>
  <sheets>
    <sheet name="DASHBOARD" sheetId="1" r:id="rId1"/>
    <sheet name="Processing" sheetId="4" r:id="rId2"/>
    <sheet name="Data" sheetId="3" r:id="rId3"/>
  </sheets>
  <definedNames>
    <definedName name="selectW">CHOOSE(Processing!$M$36,Processing!$N$21,Processing!$N$22,Processing!$N$23,Processing!$N$24,Processing!$N$25,Processing!$N$26,Processing!$N$27,Processing!$N$28,Processing!$N$29,Processing!$N$30,Processing!$N$31,Processing!$N$32)</definedName>
    <definedName name="Slicer_Month">#N/A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4" l="1" a="1"/>
  <c r="H2" i="4" s="1"/>
  <c r="A2" i="4" l="1"/>
  <c r="B2" i="4"/>
  <c r="K2" i="4"/>
  <c r="A3" i="4"/>
  <c r="B3" i="4"/>
  <c r="A4" i="4"/>
  <c r="B4" i="4"/>
  <c r="A5" i="4"/>
  <c r="B5" i="4"/>
  <c r="A6" i="4"/>
  <c r="B6" i="4"/>
  <c r="A7" i="4"/>
  <c r="B7" i="4"/>
  <c r="A8" i="4"/>
  <c r="B8" i="4"/>
  <c r="A9" i="4"/>
  <c r="B9" i="4"/>
  <c r="A10" i="4"/>
  <c r="B10" i="4"/>
  <c r="A11" i="4"/>
  <c r="B11" i="4"/>
  <c r="A12" i="4"/>
  <c r="B12" i="4"/>
  <c r="A13" i="4"/>
  <c r="B13" i="4"/>
  <c r="A14" i="4"/>
  <c r="B14" i="4"/>
  <c r="A15" i="4"/>
  <c r="B15" i="4"/>
  <c r="A16" i="4"/>
  <c r="B16" i="4"/>
  <c r="A17" i="4"/>
  <c r="B17" i="4"/>
  <c r="A18" i="4"/>
  <c r="B18" i="4"/>
  <c r="A19" i="4"/>
  <c r="B19" i="4"/>
  <c r="A20" i="4"/>
  <c r="B20" i="4"/>
  <c r="A21" i="4"/>
  <c r="B21" i="4"/>
  <c r="A22" i="4"/>
  <c r="B22" i="4"/>
  <c r="A23" i="4"/>
  <c r="B23" i="4"/>
  <c r="A24" i="4"/>
  <c r="B24" i="4"/>
  <c r="A25" i="4"/>
  <c r="B25" i="4"/>
  <c r="A26" i="4"/>
  <c r="B26" i="4"/>
  <c r="A27" i="4"/>
  <c r="B27" i="4"/>
  <c r="A28" i="4"/>
  <c r="B28" i="4"/>
  <c r="A29" i="4"/>
  <c r="B29" i="4"/>
  <c r="A30" i="4"/>
  <c r="B30" i="4"/>
  <c r="A31" i="4"/>
  <c r="B31" i="4"/>
  <c r="A32" i="4"/>
  <c r="B32" i="4"/>
  <c r="A33" i="4"/>
  <c r="B33" i="4"/>
  <c r="A34" i="4"/>
  <c r="B34" i="4"/>
  <c r="A35" i="4"/>
  <c r="B35" i="4"/>
  <c r="A36" i="4"/>
  <c r="B36" i="4"/>
  <c r="A37" i="4"/>
  <c r="B37" i="4"/>
  <c r="A38" i="4"/>
  <c r="B38" i="4"/>
  <c r="A39" i="4"/>
  <c r="B39" i="4"/>
  <c r="A40" i="4"/>
  <c r="B40" i="4"/>
  <c r="A41" i="4"/>
  <c r="B41" i="4"/>
  <c r="A42" i="4"/>
  <c r="B42" i="4"/>
  <c r="A43" i="4"/>
  <c r="B43" i="4"/>
  <c r="A44" i="4"/>
  <c r="B44" i="4"/>
  <c r="A45" i="4"/>
  <c r="B45" i="4"/>
  <c r="A46" i="4"/>
  <c r="B46" i="4"/>
  <c r="A47" i="4"/>
  <c r="B47" i="4"/>
  <c r="A48" i="4"/>
  <c r="B48" i="4"/>
  <c r="A49" i="4"/>
  <c r="B49" i="4"/>
  <c r="A50" i="4"/>
  <c r="B50" i="4"/>
  <c r="A51" i="4"/>
  <c r="B51" i="4"/>
  <c r="A52" i="4"/>
  <c r="B52" i="4"/>
  <c r="A53" i="4"/>
  <c r="B53" i="4"/>
  <c r="A54" i="4"/>
  <c r="B54" i="4"/>
  <c r="A55" i="4"/>
  <c r="B55" i="4"/>
  <c r="A56" i="4"/>
  <c r="B56" i="4"/>
  <c r="A57" i="4"/>
  <c r="B57" i="4"/>
  <c r="A58" i="4"/>
  <c r="B58" i="4"/>
  <c r="A59" i="4"/>
  <c r="B59" i="4"/>
  <c r="A60" i="4"/>
  <c r="B60" i="4"/>
  <c r="A61" i="4"/>
  <c r="B61" i="4"/>
  <c r="A62" i="4"/>
  <c r="B62" i="4"/>
  <c r="A63" i="4"/>
  <c r="B63" i="4"/>
  <c r="A64" i="4"/>
  <c r="B64" i="4"/>
  <c r="A65" i="4"/>
  <c r="B65" i="4"/>
  <c r="A66" i="4"/>
  <c r="B66" i="4"/>
  <c r="A67" i="4"/>
  <c r="B67" i="4"/>
  <c r="A68" i="4"/>
  <c r="B68" i="4"/>
  <c r="A69" i="4"/>
  <c r="B69" i="4"/>
  <c r="A70" i="4"/>
  <c r="B70" i="4"/>
  <c r="A71" i="4"/>
  <c r="B71" i="4"/>
  <c r="A72" i="4"/>
  <c r="B72" i="4"/>
  <c r="A73" i="4"/>
  <c r="B73" i="4"/>
  <c r="A74" i="4"/>
  <c r="B74" i="4"/>
  <c r="A75" i="4"/>
  <c r="B75" i="4"/>
  <c r="A76" i="4"/>
  <c r="B76" i="4"/>
  <c r="A77" i="4"/>
  <c r="B77" i="4"/>
  <c r="A78" i="4"/>
  <c r="B78" i="4"/>
  <c r="A79" i="4"/>
  <c r="B79" i="4"/>
  <c r="A80" i="4"/>
  <c r="B80" i="4"/>
  <c r="A81" i="4"/>
  <c r="B81" i="4"/>
  <c r="C81" i="4"/>
  <c r="A82" i="4"/>
  <c r="B82" i="4"/>
  <c r="A83" i="4"/>
  <c r="B83" i="4"/>
  <c r="A84" i="4"/>
  <c r="B84" i="4"/>
  <c r="A85" i="4"/>
  <c r="B85" i="4"/>
  <c r="A86" i="4"/>
  <c r="B86" i="4"/>
  <c r="A87" i="4"/>
  <c r="B87" i="4"/>
  <c r="A88" i="4"/>
  <c r="B88" i="4"/>
  <c r="A89" i="4"/>
  <c r="B89" i="4"/>
  <c r="A90" i="4"/>
  <c r="B90" i="4"/>
  <c r="A91" i="4"/>
  <c r="B91" i="4"/>
  <c r="A92" i="4"/>
  <c r="B92" i="4"/>
  <c r="A93" i="4"/>
  <c r="B93" i="4"/>
  <c r="A94" i="4"/>
  <c r="B94" i="4"/>
  <c r="A95" i="4"/>
  <c r="B95" i="4"/>
  <c r="A96" i="4"/>
  <c r="B96" i="4"/>
  <c r="A97" i="4"/>
  <c r="B97" i="4"/>
  <c r="A98" i="4"/>
  <c r="B98" i="4"/>
  <c r="A99" i="4"/>
  <c r="B99" i="4"/>
  <c r="A100" i="4"/>
  <c r="B100" i="4"/>
  <c r="A101" i="4"/>
  <c r="B101" i="4"/>
  <c r="A102" i="4"/>
  <c r="B102" i="4"/>
  <c r="A103" i="4"/>
  <c r="B103" i="4"/>
  <c r="A104" i="4"/>
  <c r="B104" i="4"/>
  <c r="A105" i="4"/>
  <c r="B105" i="4"/>
  <c r="A106" i="4"/>
  <c r="B106" i="4"/>
  <c r="A107" i="4"/>
  <c r="B107" i="4"/>
  <c r="A108" i="4"/>
  <c r="B108" i="4"/>
  <c r="A109" i="4"/>
  <c r="B109" i="4"/>
  <c r="A110" i="4"/>
  <c r="B110" i="4"/>
  <c r="A111" i="4"/>
  <c r="B111" i="4"/>
  <c r="A112" i="4"/>
  <c r="B112" i="4"/>
  <c r="A113" i="4"/>
  <c r="B113" i="4"/>
  <c r="A114" i="4"/>
  <c r="B114" i="4"/>
  <c r="A115" i="4"/>
  <c r="B115" i="4"/>
  <c r="A116" i="4"/>
  <c r="B116" i="4"/>
  <c r="A117" i="4"/>
  <c r="B117" i="4"/>
  <c r="A118" i="4"/>
  <c r="B118" i="4"/>
  <c r="A119" i="4"/>
  <c r="B119" i="4"/>
  <c r="A120" i="4"/>
  <c r="B120" i="4"/>
  <c r="A121" i="4"/>
  <c r="B121" i="4"/>
  <c r="A122" i="4"/>
  <c r="B122" i="4"/>
  <c r="A123" i="4"/>
  <c r="B123" i="4"/>
  <c r="A124" i="4"/>
  <c r="B124" i="4"/>
  <c r="A125" i="4"/>
  <c r="B125" i="4"/>
  <c r="A126" i="4"/>
  <c r="B126" i="4"/>
  <c r="A127" i="4"/>
  <c r="B127" i="4"/>
  <c r="A128" i="4"/>
  <c r="B128" i="4"/>
  <c r="A129" i="4"/>
  <c r="B129" i="4"/>
  <c r="A130" i="4"/>
  <c r="B130" i="4"/>
  <c r="A131" i="4"/>
  <c r="B131" i="4"/>
  <c r="A132" i="4"/>
  <c r="B132" i="4"/>
  <c r="A133" i="4"/>
  <c r="B133" i="4"/>
  <c r="A134" i="4"/>
  <c r="B134" i="4"/>
  <c r="A135" i="4"/>
  <c r="B135" i="4"/>
  <c r="A136" i="4"/>
  <c r="B136" i="4"/>
  <c r="A137" i="4"/>
  <c r="B137" i="4"/>
  <c r="A138" i="4"/>
  <c r="B138" i="4"/>
  <c r="A139" i="4"/>
  <c r="B139" i="4"/>
  <c r="A140" i="4"/>
  <c r="B140" i="4"/>
  <c r="A141" i="4"/>
  <c r="B141" i="4"/>
  <c r="A142" i="4"/>
  <c r="B142" i="4"/>
  <c r="A143" i="4"/>
  <c r="B143" i="4"/>
  <c r="A144" i="4"/>
  <c r="B144" i="4"/>
  <c r="A145" i="4"/>
  <c r="B145" i="4"/>
  <c r="A146" i="4"/>
  <c r="B146" i="4"/>
  <c r="A147" i="4"/>
  <c r="B147" i="4"/>
  <c r="A148" i="4"/>
  <c r="B148" i="4"/>
  <c r="A149" i="4"/>
  <c r="B149" i="4"/>
  <c r="A150" i="4"/>
  <c r="B150" i="4"/>
  <c r="A151" i="4"/>
  <c r="B151" i="4"/>
  <c r="A152" i="4"/>
  <c r="B152" i="4"/>
  <c r="A153" i="4"/>
  <c r="B153" i="4"/>
  <c r="A154" i="4"/>
  <c r="B154" i="4"/>
  <c r="A155" i="4"/>
  <c r="B155" i="4"/>
  <c r="A156" i="4"/>
  <c r="B156" i="4"/>
  <c r="A157" i="4"/>
  <c r="B157" i="4"/>
  <c r="A158" i="4"/>
  <c r="B158" i="4"/>
  <c r="A159" i="4"/>
  <c r="B159" i="4"/>
  <c r="A160" i="4"/>
  <c r="B160" i="4"/>
  <c r="A161" i="4"/>
  <c r="B161" i="4"/>
  <c r="A162" i="4"/>
  <c r="B162" i="4"/>
  <c r="A163" i="4"/>
  <c r="B163" i="4"/>
  <c r="A164" i="4"/>
  <c r="B164" i="4"/>
  <c r="A165" i="4"/>
  <c r="B165" i="4"/>
  <c r="A166" i="4"/>
  <c r="B166" i="4"/>
  <c r="A167" i="4"/>
  <c r="B167" i="4"/>
  <c r="A168" i="4"/>
  <c r="B168" i="4"/>
  <c r="A169" i="4"/>
  <c r="B169" i="4"/>
  <c r="A170" i="4"/>
  <c r="B170" i="4"/>
  <c r="A171" i="4"/>
  <c r="B171" i="4"/>
  <c r="A172" i="4"/>
  <c r="B172" i="4"/>
  <c r="A173" i="4"/>
  <c r="B173" i="4"/>
  <c r="A174" i="4"/>
  <c r="B174" i="4"/>
  <c r="A175" i="4"/>
  <c r="B175" i="4"/>
  <c r="A176" i="4"/>
  <c r="B176" i="4"/>
  <c r="A177" i="4"/>
  <c r="B177" i="4"/>
  <c r="A178" i="4"/>
  <c r="B178" i="4"/>
  <c r="A179" i="4"/>
  <c r="B179" i="4"/>
  <c r="A180" i="4"/>
  <c r="B180" i="4"/>
  <c r="A181" i="4"/>
  <c r="B181" i="4"/>
  <c r="A182" i="4"/>
  <c r="B182" i="4"/>
  <c r="A183" i="4"/>
  <c r="B183" i="4"/>
  <c r="A184" i="4"/>
  <c r="B184" i="4"/>
  <c r="A185" i="4"/>
  <c r="B185" i="4"/>
  <c r="A186" i="4"/>
  <c r="B186" i="4"/>
  <c r="A187" i="4"/>
  <c r="B187" i="4"/>
  <c r="A188" i="4"/>
  <c r="B188" i="4"/>
  <c r="A189" i="4"/>
  <c r="B189" i="4"/>
  <c r="A190" i="4"/>
  <c r="B190" i="4"/>
  <c r="A191" i="4"/>
  <c r="B191" i="4"/>
  <c r="A192" i="4"/>
  <c r="B192" i="4"/>
  <c r="A193" i="4"/>
  <c r="B193" i="4"/>
  <c r="A194" i="4"/>
  <c r="B194" i="4"/>
  <c r="A195" i="4"/>
  <c r="B195" i="4"/>
  <c r="A196" i="4"/>
  <c r="B196" i="4"/>
  <c r="A197" i="4"/>
  <c r="B197" i="4"/>
  <c r="A198" i="4"/>
  <c r="B198" i="4"/>
  <c r="A199" i="4"/>
  <c r="B199" i="4"/>
  <c r="A200" i="4"/>
  <c r="B200" i="4"/>
  <c r="A201" i="4"/>
  <c r="B201" i="4"/>
  <c r="A202" i="4"/>
  <c r="B202" i="4"/>
  <c r="A203" i="4"/>
  <c r="B203" i="4"/>
  <c r="A204" i="4"/>
  <c r="B204" i="4"/>
  <c r="A205" i="4"/>
  <c r="B205" i="4"/>
  <c r="A206" i="4"/>
  <c r="B206" i="4"/>
  <c r="A207" i="4"/>
  <c r="B207" i="4"/>
  <c r="A208" i="4"/>
  <c r="B208" i="4"/>
  <c r="A209" i="4"/>
  <c r="B209" i="4"/>
  <c r="A210" i="4"/>
  <c r="B210" i="4"/>
  <c r="A211" i="4"/>
  <c r="B211" i="4"/>
  <c r="A212" i="4"/>
  <c r="B212" i="4"/>
  <c r="A213" i="4"/>
  <c r="B213" i="4"/>
  <c r="A214" i="4"/>
  <c r="B214" i="4"/>
  <c r="A215" i="4"/>
  <c r="B215" i="4"/>
  <c r="A216" i="4"/>
  <c r="B216" i="4"/>
  <c r="A217" i="4"/>
  <c r="B217" i="4"/>
  <c r="A218" i="4"/>
  <c r="B218" i="4"/>
  <c r="A219" i="4"/>
  <c r="B219" i="4"/>
  <c r="A220" i="4"/>
  <c r="B220" i="4"/>
  <c r="A221" i="4"/>
  <c r="B221" i="4"/>
  <c r="A222" i="4"/>
  <c r="B222" i="4"/>
  <c r="A223" i="4"/>
  <c r="B223" i="4"/>
  <c r="A224" i="4"/>
  <c r="B224" i="4"/>
  <c r="A225" i="4"/>
  <c r="B225" i="4"/>
  <c r="A226" i="4"/>
  <c r="B226" i="4"/>
  <c r="A227" i="4"/>
  <c r="B227" i="4"/>
  <c r="A228" i="4"/>
  <c r="B228" i="4"/>
  <c r="A229" i="4"/>
  <c r="B229" i="4"/>
  <c r="A230" i="4"/>
  <c r="B230" i="4"/>
  <c r="A231" i="4"/>
  <c r="B231" i="4"/>
  <c r="A232" i="4"/>
  <c r="B232" i="4"/>
  <c r="A233" i="4"/>
  <c r="B233" i="4"/>
  <c r="A234" i="4"/>
  <c r="B234" i="4"/>
  <c r="A235" i="4"/>
  <c r="B235" i="4"/>
  <c r="A236" i="4"/>
  <c r="B236" i="4"/>
  <c r="A237" i="4"/>
  <c r="B237" i="4"/>
  <c r="A238" i="4"/>
  <c r="B238" i="4"/>
  <c r="A239" i="4"/>
  <c r="B239" i="4"/>
  <c r="A240" i="4"/>
  <c r="B240" i="4"/>
  <c r="A241" i="4"/>
  <c r="B241" i="4"/>
  <c r="A242" i="4"/>
  <c r="B242" i="4"/>
  <c r="A243" i="4"/>
  <c r="B243" i="4"/>
  <c r="A244" i="4"/>
  <c r="B244" i="4"/>
  <c r="A245" i="4"/>
  <c r="B245" i="4"/>
  <c r="A246" i="4"/>
  <c r="B246" i="4"/>
  <c r="A247" i="4"/>
  <c r="B247" i="4"/>
  <c r="A248" i="4"/>
  <c r="B248" i="4"/>
  <c r="A249" i="4"/>
  <c r="B249" i="4"/>
  <c r="A250" i="4"/>
  <c r="B250" i="4"/>
  <c r="A251" i="4"/>
  <c r="B251" i="4"/>
  <c r="A252" i="4"/>
  <c r="B252" i="4"/>
  <c r="A253" i="4"/>
  <c r="B253" i="4"/>
  <c r="A254" i="4"/>
  <c r="B254" i="4"/>
  <c r="A255" i="4"/>
  <c r="B255" i="4"/>
  <c r="A256" i="4"/>
  <c r="B256" i="4"/>
  <c r="A257" i="4"/>
  <c r="B257" i="4"/>
  <c r="A258" i="4"/>
  <c r="B258" i="4"/>
  <c r="A259" i="4"/>
  <c r="B259" i="4"/>
  <c r="A260" i="4"/>
  <c r="B260" i="4"/>
  <c r="A261" i="4"/>
  <c r="B261" i="4"/>
  <c r="A262" i="4"/>
  <c r="B262" i="4"/>
  <c r="A263" i="4"/>
  <c r="B263" i="4"/>
  <c r="A264" i="4"/>
  <c r="B264" i="4"/>
  <c r="A265" i="4"/>
  <c r="B265" i="4"/>
  <c r="A266" i="4"/>
  <c r="B266" i="4"/>
  <c r="A267" i="4"/>
  <c r="B267" i="4"/>
  <c r="A268" i="4"/>
  <c r="B268" i="4"/>
  <c r="A269" i="4"/>
  <c r="B269" i="4"/>
  <c r="A270" i="4"/>
  <c r="B270" i="4"/>
  <c r="A271" i="4"/>
  <c r="B271" i="4"/>
  <c r="A272" i="4"/>
  <c r="B272" i="4"/>
  <c r="A273" i="4"/>
  <c r="B273" i="4"/>
  <c r="A274" i="4"/>
  <c r="B274" i="4"/>
  <c r="A275" i="4"/>
  <c r="B275" i="4"/>
  <c r="A276" i="4"/>
  <c r="B276" i="4"/>
  <c r="A277" i="4"/>
  <c r="B277" i="4"/>
  <c r="A278" i="4"/>
  <c r="B278" i="4"/>
  <c r="A279" i="4"/>
  <c r="B279" i="4"/>
  <c r="A280" i="4"/>
  <c r="B280" i="4"/>
  <c r="A281" i="4"/>
  <c r="B281" i="4"/>
  <c r="A282" i="4"/>
  <c r="B282" i="4"/>
  <c r="A283" i="4"/>
  <c r="B283" i="4"/>
  <c r="A284" i="4"/>
  <c r="B284" i="4"/>
  <c r="A285" i="4"/>
  <c r="B285" i="4"/>
  <c r="A286" i="4"/>
  <c r="B286" i="4"/>
  <c r="A287" i="4"/>
  <c r="B287" i="4"/>
  <c r="A288" i="4"/>
  <c r="B288" i="4"/>
  <c r="A289" i="4"/>
  <c r="B289" i="4"/>
  <c r="A290" i="4"/>
  <c r="B290" i="4"/>
  <c r="A291" i="4"/>
  <c r="B291" i="4"/>
  <c r="A292" i="4"/>
  <c r="B292" i="4"/>
  <c r="A293" i="4"/>
  <c r="B293" i="4"/>
  <c r="A294" i="4"/>
  <c r="B294" i="4"/>
  <c r="A295" i="4"/>
  <c r="B295" i="4"/>
  <c r="A296" i="4"/>
  <c r="B296" i="4"/>
  <c r="A297" i="4"/>
  <c r="B297" i="4"/>
  <c r="A298" i="4"/>
  <c r="B298" i="4"/>
  <c r="A299" i="4"/>
  <c r="B299" i="4"/>
  <c r="A300" i="4"/>
  <c r="B300" i="4"/>
  <c r="A301" i="4"/>
  <c r="B301" i="4"/>
  <c r="A302" i="4"/>
  <c r="B302" i="4"/>
  <c r="A303" i="4"/>
  <c r="B303" i="4"/>
  <c r="A304" i="4"/>
  <c r="B304" i="4"/>
  <c r="A305" i="4"/>
  <c r="B305" i="4"/>
  <c r="A306" i="4"/>
  <c r="B306" i="4"/>
  <c r="A307" i="4"/>
  <c r="B307" i="4"/>
  <c r="A308" i="4"/>
  <c r="B308" i="4"/>
  <c r="A309" i="4"/>
  <c r="B309" i="4"/>
  <c r="A310" i="4"/>
  <c r="B310" i="4"/>
  <c r="A311" i="4"/>
  <c r="B311" i="4"/>
  <c r="A312" i="4"/>
  <c r="B312" i="4"/>
  <c r="A313" i="4"/>
  <c r="B313" i="4"/>
  <c r="A314" i="4"/>
  <c r="B314" i="4"/>
  <c r="A315" i="4"/>
  <c r="B315" i="4"/>
  <c r="A316" i="4"/>
  <c r="B316" i="4"/>
  <c r="A317" i="4"/>
  <c r="B317" i="4"/>
  <c r="A318" i="4"/>
  <c r="B318" i="4"/>
  <c r="A319" i="4"/>
  <c r="B319" i="4"/>
  <c r="A320" i="4"/>
  <c r="B320" i="4"/>
  <c r="A321" i="4"/>
  <c r="B321" i="4"/>
  <c r="A322" i="4"/>
  <c r="B322" i="4"/>
  <c r="A323" i="4"/>
  <c r="B323" i="4"/>
  <c r="A324" i="4"/>
  <c r="B324" i="4"/>
  <c r="A325" i="4"/>
  <c r="B325" i="4"/>
  <c r="A326" i="4"/>
  <c r="B326" i="4"/>
  <c r="A327" i="4"/>
  <c r="B327" i="4"/>
  <c r="A328" i="4"/>
  <c r="B328" i="4"/>
  <c r="A329" i="4"/>
  <c r="B329" i="4"/>
  <c r="A330" i="4"/>
  <c r="B330" i="4"/>
  <c r="A331" i="4"/>
  <c r="B331" i="4"/>
  <c r="A332" i="4"/>
  <c r="B332" i="4"/>
  <c r="A333" i="4"/>
  <c r="B333" i="4"/>
  <c r="A334" i="4"/>
  <c r="B334" i="4"/>
  <c r="A335" i="4"/>
  <c r="B335" i="4"/>
  <c r="A336" i="4"/>
  <c r="B336" i="4"/>
  <c r="A337" i="4"/>
  <c r="B337" i="4"/>
  <c r="A338" i="4"/>
  <c r="B338" i="4"/>
  <c r="A339" i="4"/>
  <c r="B339" i="4"/>
  <c r="A340" i="4"/>
  <c r="B340" i="4"/>
  <c r="A341" i="4"/>
  <c r="B341" i="4"/>
  <c r="A342" i="4"/>
  <c r="B342" i="4"/>
  <c r="A343" i="4"/>
  <c r="B343" i="4"/>
  <c r="A344" i="4"/>
  <c r="B344" i="4"/>
  <c r="A345" i="4"/>
  <c r="B345" i="4"/>
  <c r="A346" i="4"/>
  <c r="B346" i="4"/>
  <c r="A347" i="4"/>
  <c r="B347" i="4"/>
  <c r="A348" i="4"/>
  <c r="B348" i="4"/>
  <c r="A349" i="4"/>
  <c r="B349" i="4"/>
  <c r="A350" i="4"/>
  <c r="B350" i="4"/>
  <c r="A351" i="4"/>
  <c r="B351" i="4"/>
  <c r="A352" i="4"/>
  <c r="B352" i="4"/>
  <c r="A353" i="4"/>
  <c r="B353" i="4"/>
  <c r="A354" i="4"/>
  <c r="B354" i="4"/>
  <c r="A355" i="4"/>
  <c r="B355" i="4"/>
  <c r="A356" i="4"/>
  <c r="B356" i="4"/>
  <c r="A357" i="4"/>
  <c r="B357" i="4"/>
  <c r="A358" i="4"/>
  <c r="B358" i="4"/>
  <c r="A359" i="4"/>
  <c r="B359" i="4"/>
  <c r="A360" i="4"/>
  <c r="B360" i="4"/>
  <c r="A361" i="4"/>
  <c r="B361" i="4"/>
  <c r="A362" i="4"/>
  <c r="B362" i="4"/>
  <c r="C362" i="4"/>
  <c r="A363" i="4"/>
  <c r="B363" i="4"/>
  <c r="A364" i="4"/>
  <c r="B364" i="4"/>
  <c r="A365" i="4"/>
  <c r="B365" i="4"/>
  <c r="A366" i="4"/>
  <c r="B366" i="4"/>
  <c r="A367" i="4"/>
  <c r="B367" i="4"/>
  <c r="B2" i="3"/>
  <c r="C2" i="3"/>
  <c r="G2" i="3"/>
  <c r="F2" i="4" s="1"/>
  <c r="L2" i="3"/>
  <c r="M2" i="3"/>
  <c r="N2" i="3"/>
  <c r="B3" i="3"/>
  <c r="C3" i="4" s="1"/>
  <c r="C3" i="3"/>
  <c r="G3" i="3"/>
  <c r="F3" i="4" s="1"/>
  <c r="L3" i="3"/>
  <c r="M3" i="3"/>
  <c r="N3" i="3"/>
  <c r="B4" i="3"/>
  <c r="C4" i="4" s="1"/>
  <c r="C4" i="3"/>
  <c r="G4" i="3"/>
  <c r="F4" i="4" s="1"/>
  <c r="L4" i="3"/>
  <c r="M4" i="3"/>
  <c r="N4" i="3"/>
  <c r="B5" i="3"/>
  <c r="C5" i="4" s="1"/>
  <c r="C5" i="3"/>
  <c r="G5" i="3"/>
  <c r="F5" i="4" s="1"/>
  <c r="L5" i="3"/>
  <c r="M5" i="3"/>
  <c r="N5" i="3"/>
  <c r="B6" i="3"/>
  <c r="C6" i="4" s="1"/>
  <c r="C6" i="3"/>
  <c r="G6" i="3"/>
  <c r="F6" i="4" s="1"/>
  <c r="L6" i="3"/>
  <c r="M6" i="3"/>
  <c r="N6" i="3"/>
  <c r="B7" i="3"/>
  <c r="C7" i="4" s="1"/>
  <c r="C7" i="3"/>
  <c r="G7" i="3"/>
  <c r="F7" i="4" s="1"/>
  <c r="L7" i="3"/>
  <c r="M7" i="3"/>
  <c r="N7" i="3"/>
  <c r="B8" i="3"/>
  <c r="C8" i="4" s="1"/>
  <c r="C8" i="3"/>
  <c r="G8" i="3"/>
  <c r="F8" i="4" s="1"/>
  <c r="L8" i="3"/>
  <c r="M8" i="3"/>
  <c r="N8" i="3"/>
  <c r="B9" i="3"/>
  <c r="C9" i="4" s="1"/>
  <c r="C9" i="3"/>
  <c r="G9" i="3"/>
  <c r="F9" i="4" s="1"/>
  <c r="L9" i="3"/>
  <c r="M9" i="3"/>
  <c r="N9" i="3"/>
  <c r="B10" i="3"/>
  <c r="C10" i="4" s="1"/>
  <c r="C10" i="3"/>
  <c r="G10" i="3"/>
  <c r="F10" i="4" s="1"/>
  <c r="L10" i="3"/>
  <c r="M10" i="3"/>
  <c r="N10" i="3"/>
  <c r="B11" i="3"/>
  <c r="C11" i="4" s="1"/>
  <c r="C11" i="3"/>
  <c r="G11" i="3"/>
  <c r="F11" i="4" s="1"/>
  <c r="L11" i="3"/>
  <c r="M11" i="3"/>
  <c r="N11" i="3"/>
  <c r="B12" i="3"/>
  <c r="C12" i="4" s="1"/>
  <c r="C12" i="3"/>
  <c r="G12" i="3"/>
  <c r="F12" i="4" s="1"/>
  <c r="L12" i="3"/>
  <c r="M12" i="3"/>
  <c r="N12" i="3"/>
  <c r="B13" i="3"/>
  <c r="C13" i="4" s="1"/>
  <c r="C13" i="3"/>
  <c r="G13" i="3"/>
  <c r="F13" i="4" s="1"/>
  <c r="L13" i="3"/>
  <c r="M13" i="3"/>
  <c r="N13" i="3"/>
  <c r="B14" i="3"/>
  <c r="C14" i="4" s="1"/>
  <c r="C14" i="3"/>
  <c r="G14" i="3"/>
  <c r="F14" i="4" s="1"/>
  <c r="L14" i="3"/>
  <c r="M14" i="3"/>
  <c r="N14" i="3"/>
  <c r="B15" i="3"/>
  <c r="C15" i="4" s="1"/>
  <c r="C15" i="3"/>
  <c r="G15" i="3"/>
  <c r="F15" i="4" s="1"/>
  <c r="L15" i="3"/>
  <c r="M15" i="3"/>
  <c r="N15" i="3"/>
  <c r="B16" i="3"/>
  <c r="C16" i="4" s="1"/>
  <c r="C16" i="3"/>
  <c r="G16" i="3"/>
  <c r="F16" i="4" s="1"/>
  <c r="L16" i="3"/>
  <c r="M16" i="3"/>
  <c r="N16" i="3"/>
  <c r="B17" i="3"/>
  <c r="C17" i="4" s="1"/>
  <c r="C17" i="3"/>
  <c r="G17" i="3"/>
  <c r="F17" i="4" s="1"/>
  <c r="L17" i="3"/>
  <c r="M17" i="3"/>
  <c r="N17" i="3"/>
  <c r="B18" i="3"/>
  <c r="C18" i="4" s="1"/>
  <c r="C18" i="3"/>
  <c r="G18" i="3"/>
  <c r="F18" i="4" s="1"/>
  <c r="L18" i="3"/>
  <c r="M18" i="3"/>
  <c r="N18" i="3"/>
  <c r="B19" i="3"/>
  <c r="C19" i="4" s="1"/>
  <c r="C19" i="3"/>
  <c r="G19" i="3"/>
  <c r="F19" i="4" s="1"/>
  <c r="L19" i="3"/>
  <c r="M19" i="3"/>
  <c r="N19" i="3"/>
  <c r="B20" i="3"/>
  <c r="C20" i="4" s="1"/>
  <c r="C20" i="3"/>
  <c r="G20" i="3"/>
  <c r="F20" i="4" s="1"/>
  <c r="L20" i="3"/>
  <c r="M20" i="3"/>
  <c r="N20" i="3"/>
  <c r="B21" i="3"/>
  <c r="C21" i="4" s="1"/>
  <c r="C21" i="3"/>
  <c r="G21" i="3"/>
  <c r="F21" i="4" s="1"/>
  <c r="L21" i="3"/>
  <c r="M21" i="3"/>
  <c r="N21" i="3"/>
  <c r="B22" i="3"/>
  <c r="C22" i="4" s="1"/>
  <c r="C22" i="3"/>
  <c r="G22" i="3"/>
  <c r="F22" i="4" s="1"/>
  <c r="L22" i="3"/>
  <c r="M22" i="3"/>
  <c r="N22" i="3"/>
  <c r="B23" i="3"/>
  <c r="C23" i="4" s="1"/>
  <c r="C23" i="3"/>
  <c r="G23" i="3"/>
  <c r="F23" i="4" s="1"/>
  <c r="L23" i="3"/>
  <c r="M23" i="3"/>
  <c r="N23" i="3"/>
  <c r="B24" i="3"/>
  <c r="C24" i="4" s="1"/>
  <c r="C24" i="3"/>
  <c r="G24" i="3"/>
  <c r="F24" i="4" s="1"/>
  <c r="L24" i="3"/>
  <c r="M24" i="3"/>
  <c r="N24" i="3"/>
  <c r="B25" i="3"/>
  <c r="C25" i="4" s="1"/>
  <c r="C25" i="3"/>
  <c r="G25" i="3"/>
  <c r="F25" i="4" s="1"/>
  <c r="L25" i="3"/>
  <c r="M25" i="3"/>
  <c r="N25" i="3"/>
  <c r="B26" i="3"/>
  <c r="C26" i="4" s="1"/>
  <c r="C26" i="3"/>
  <c r="G26" i="3"/>
  <c r="F26" i="4" s="1"/>
  <c r="L26" i="3"/>
  <c r="M26" i="3"/>
  <c r="N26" i="3"/>
  <c r="B27" i="3"/>
  <c r="C27" i="4" s="1"/>
  <c r="C27" i="3"/>
  <c r="G27" i="3"/>
  <c r="F27" i="4" s="1"/>
  <c r="L27" i="3"/>
  <c r="M27" i="3"/>
  <c r="N27" i="3"/>
  <c r="B28" i="3"/>
  <c r="C28" i="4" s="1"/>
  <c r="C28" i="3"/>
  <c r="G28" i="3"/>
  <c r="F28" i="4" s="1"/>
  <c r="L28" i="3"/>
  <c r="M28" i="3"/>
  <c r="N28" i="3"/>
  <c r="B29" i="3"/>
  <c r="C29" i="4" s="1"/>
  <c r="C29" i="3"/>
  <c r="G29" i="3"/>
  <c r="F29" i="4" s="1"/>
  <c r="L29" i="3"/>
  <c r="M29" i="3"/>
  <c r="N29" i="3"/>
  <c r="B30" i="3"/>
  <c r="C30" i="4" s="1"/>
  <c r="C30" i="3"/>
  <c r="L30" i="3"/>
  <c r="M30" i="3"/>
  <c r="N30" i="3"/>
  <c r="B31" i="3"/>
  <c r="C31" i="3"/>
  <c r="L31" i="3"/>
  <c r="M31" i="3"/>
  <c r="N31" i="3"/>
  <c r="B32" i="3"/>
  <c r="C32" i="3"/>
  <c r="L32" i="3"/>
  <c r="M32" i="3"/>
  <c r="N32" i="3"/>
  <c r="B33" i="3"/>
  <c r="C33" i="3"/>
  <c r="G33" i="3"/>
  <c r="F33" i="4" s="1"/>
  <c r="L33" i="3"/>
  <c r="M33" i="3"/>
  <c r="N33" i="3"/>
  <c r="B34" i="3"/>
  <c r="C34" i="3"/>
  <c r="L34" i="3"/>
  <c r="M34" i="3"/>
  <c r="N34" i="3"/>
  <c r="B35" i="3"/>
  <c r="C35" i="3"/>
  <c r="L35" i="3"/>
  <c r="M35" i="3"/>
  <c r="N35" i="3"/>
  <c r="B36" i="3"/>
  <c r="C36" i="3"/>
  <c r="G36" i="3"/>
  <c r="F36" i="4" s="1"/>
  <c r="L36" i="3"/>
  <c r="M36" i="3"/>
  <c r="N36" i="3"/>
  <c r="B37" i="3"/>
  <c r="C37" i="3"/>
  <c r="G37" i="3"/>
  <c r="F37" i="4" s="1"/>
  <c r="L37" i="3"/>
  <c r="M37" i="3"/>
  <c r="N37" i="3"/>
  <c r="B38" i="3"/>
  <c r="C38" i="3"/>
  <c r="L38" i="3"/>
  <c r="M38" i="3"/>
  <c r="N38" i="3"/>
  <c r="B39" i="3"/>
  <c r="C39" i="3"/>
  <c r="L39" i="3"/>
  <c r="M39" i="3"/>
  <c r="N39" i="3"/>
  <c r="B40" i="3"/>
  <c r="G40" i="3" s="1"/>
  <c r="F40" i="4" s="1"/>
  <c r="C40" i="3"/>
  <c r="L40" i="3"/>
  <c r="M40" i="3"/>
  <c r="N40" i="3"/>
  <c r="B41" i="3"/>
  <c r="C41" i="3"/>
  <c r="G41" i="3"/>
  <c r="F41" i="4" s="1"/>
  <c r="L41" i="3"/>
  <c r="M41" i="3"/>
  <c r="N41" i="3"/>
  <c r="B42" i="3"/>
  <c r="C42" i="3"/>
  <c r="L42" i="3"/>
  <c r="M42" i="3"/>
  <c r="N42" i="3"/>
  <c r="B43" i="3"/>
  <c r="C43" i="3"/>
  <c r="L43" i="3"/>
  <c r="M43" i="3"/>
  <c r="N43" i="3"/>
  <c r="B44" i="3"/>
  <c r="C44" i="3"/>
  <c r="G44" i="3"/>
  <c r="F44" i="4" s="1"/>
  <c r="L44" i="3"/>
  <c r="M44" i="3"/>
  <c r="N44" i="3"/>
  <c r="B45" i="3"/>
  <c r="C45" i="3"/>
  <c r="G45" i="3"/>
  <c r="F45" i="4" s="1"/>
  <c r="L45" i="3"/>
  <c r="M45" i="3"/>
  <c r="N45" i="3"/>
  <c r="B46" i="3"/>
  <c r="C46" i="3"/>
  <c r="L46" i="3"/>
  <c r="M46" i="3"/>
  <c r="N46" i="3"/>
  <c r="B47" i="3"/>
  <c r="C47" i="3"/>
  <c r="L47" i="3"/>
  <c r="M47" i="3"/>
  <c r="N47" i="3"/>
  <c r="B48" i="3"/>
  <c r="C48" i="3"/>
  <c r="L48" i="3"/>
  <c r="M48" i="3"/>
  <c r="N48" i="3"/>
  <c r="B49" i="3"/>
  <c r="C49" i="3"/>
  <c r="G49" i="3"/>
  <c r="F49" i="4" s="1"/>
  <c r="L49" i="3"/>
  <c r="M49" i="3"/>
  <c r="N49" i="3"/>
  <c r="B50" i="3"/>
  <c r="C50" i="3"/>
  <c r="L50" i="3"/>
  <c r="M50" i="3"/>
  <c r="N50" i="3"/>
  <c r="B51" i="3"/>
  <c r="C51" i="3"/>
  <c r="L51" i="3"/>
  <c r="M51" i="3"/>
  <c r="N51" i="3"/>
  <c r="B52" i="3"/>
  <c r="C52" i="3"/>
  <c r="G52" i="3"/>
  <c r="F52" i="4" s="1"/>
  <c r="L52" i="3"/>
  <c r="M52" i="3"/>
  <c r="N52" i="3"/>
  <c r="B53" i="3"/>
  <c r="C53" i="3"/>
  <c r="G53" i="3"/>
  <c r="F53" i="4" s="1"/>
  <c r="L53" i="3"/>
  <c r="M53" i="3"/>
  <c r="N53" i="3"/>
  <c r="B54" i="3"/>
  <c r="C54" i="3"/>
  <c r="L54" i="3"/>
  <c r="M54" i="3"/>
  <c r="N54" i="3"/>
  <c r="B55" i="3"/>
  <c r="C55" i="3"/>
  <c r="L55" i="3"/>
  <c r="M55" i="3"/>
  <c r="N55" i="3"/>
  <c r="B56" i="3"/>
  <c r="G56" i="3" s="1"/>
  <c r="F56" i="4" s="1"/>
  <c r="C56" i="3"/>
  <c r="L56" i="3"/>
  <c r="M56" i="3"/>
  <c r="N56" i="3"/>
  <c r="B57" i="3"/>
  <c r="C57" i="3"/>
  <c r="G57" i="3"/>
  <c r="F57" i="4" s="1"/>
  <c r="L57" i="3"/>
  <c r="M57" i="3"/>
  <c r="N57" i="3"/>
  <c r="B58" i="3"/>
  <c r="C58" i="3"/>
  <c r="L58" i="3"/>
  <c r="M58" i="3"/>
  <c r="N58" i="3"/>
  <c r="B59" i="3"/>
  <c r="C59" i="3"/>
  <c r="L59" i="3"/>
  <c r="M59" i="3"/>
  <c r="N59" i="3"/>
  <c r="B60" i="3"/>
  <c r="C60" i="3"/>
  <c r="G60" i="3"/>
  <c r="F60" i="4" s="1"/>
  <c r="L60" i="3"/>
  <c r="M60" i="3"/>
  <c r="N60" i="3"/>
  <c r="B61" i="3"/>
  <c r="C61" i="3"/>
  <c r="G61" i="3"/>
  <c r="F61" i="4" s="1"/>
  <c r="L61" i="3"/>
  <c r="M61" i="3"/>
  <c r="N61" i="3"/>
  <c r="B62" i="3"/>
  <c r="C62" i="3"/>
  <c r="L62" i="3"/>
  <c r="M62" i="3"/>
  <c r="N62" i="3"/>
  <c r="B63" i="3"/>
  <c r="C63" i="3"/>
  <c r="L63" i="3"/>
  <c r="M63" i="3"/>
  <c r="N63" i="3"/>
  <c r="B64" i="3"/>
  <c r="C64" i="3"/>
  <c r="L64" i="3"/>
  <c r="M64" i="3"/>
  <c r="N64" i="3"/>
  <c r="B65" i="3"/>
  <c r="C65" i="3"/>
  <c r="G65" i="3"/>
  <c r="F65" i="4" s="1"/>
  <c r="L65" i="3"/>
  <c r="M65" i="3"/>
  <c r="N65" i="3"/>
  <c r="B66" i="3"/>
  <c r="C66" i="3"/>
  <c r="L66" i="3"/>
  <c r="M66" i="3"/>
  <c r="N66" i="3"/>
  <c r="B67" i="3"/>
  <c r="C67" i="3"/>
  <c r="L67" i="3"/>
  <c r="M67" i="3"/>
  <c r="N67" i="3"/>
  <c r="B68" i="3"/>
  <c r="C68" i="3"/>
  <c r="G68" i="3"/>
  <c r="F68" i="4" s="1"/>
  <c r="L68" i="3"/>
  <c r="M68" i="3"/>
  <c r="N68" i="3"/>
  <c r="B69" i="3"/>
  <c r="C69" i="3"/>
  <c r="G69" i="3"/>
  <c r="F69" i="4" s="1"/>
  <c r="L69" i="3"/>
  <c r="M69" i="3"/>
  <c r="N69" i="3"/>
  <c r="B70" i="3"/>
  <c r="C70" i="3"/>
  <c r="L70" i="3"/>
  <c r="M70" i="3"/>
  <c r="N70" i="3"/>
  <c r="B71" i="3"/>
  <c r="C71" i="3"/>
  <c r="L71" i="3"/>
  <c r="M71" i="3"/>
  <c r="N71" i="3"/>
  <c r="B72" i="3"/>
  <c r="G72" i="3" s="1"/>
  <c r="F72" i="4" s="1"/>
  <c r="C72" i="3"/>
  <c r="L72" i="3"/>
  <c r="M72" i="3"/>
  <c r="N72" i="3"/>
  <c r="B73" i="3"/>
  <c r="C73" i="3"/>
  <c r="G73" i="3"/>
  <c r="F73" i="4" s="1"/>
  <c r="L73" i="3"/>
  <c r="M73" i="3"/>
  <c r="N73" i="3"/>
  <c r="B74" i="3"/>
  <c r="C74" i="3"/>
  <c r="L74" i="3"/>
  <c r="M74" i="3"/>
  <c r="N74" i="3"/>
  <c r="B75" i="3"/>
  <c r="C75" i="3"/>
  <c r="L75" i="3"/>
  <c r="M75" i="3"/>
  <c r="N75" i="3"/>
  <c r="B76" i="3"/>
  <c r="C76" i="3"/>
  <c r="G76" i="3"/>
  <c r="F76" i="4" s="1"/>
  <c r="L76" i="3"/>
  <c r="M76" i="3"/>
  <c r="N76" i="3"/>
  <c r="B77" i="3"/>
  <c r="C77" i="3"/>
  <c r="G77" i="3"/>
  <c r="F77" i="4" s="1"/>
  <c r="L77" i="3"/>
  <c r="M77" i="3"/>
  <c r="N77" i="3"/>
  <c r="B78" i="3"/>
  <c r="C78" i="3"/>
  <c r="L78" i="3"/>
  <c r="M78" i="3"/>
  <c r="N78" i="3"/>
  <c r="B79" i="3"/>
  <c r="C79" i="3"/>
  <c r="L79" i="3"/>
  <c r="M79" i="3"/>
  <c r="N79" i="3"/>
  <c r="B80" i="3"/>
  <c r="C80" i="3"/>
  <c r="L80" i="3"/>
  <c r="M80" i="3"/>
  <c r="N80" i="3"/>
  <c r="B81" i="3"/>
  <c r="C81" i="3"/>
  <c r="G81" i="3"/>
  <c r="F81" i="4" s="1"/>
  <c r="L81" i="3"/>
  <c r="M81" i="3"/>
  <c r="N81" i="3"/>
  <c r="B82" i="3"/>
  <c r="C82" i="3"/>
  <c r="L82" i="3"/>
  <c r="M82" i="3"/>
  <c r="N82" i="3"/>
  <c r="B83" i="3"/>
  <c r="C83" i="3"/>
  <c r="L83" i="3"/>
  <c r="M83" i="3"/>
  <c r="N83" i="3"/>
  <c r="B84" i="3"/>
  <c r="C84" i="3"/>
  <c r="G84" i="3"/>
  <c r="F84" i="4" s="1"/>
  <c r="L84" i="3"/>
  <c r="M84" i="3"/>
  <c r="N84" i="3"/>
  <c r="B85" i="3"/>
  <c r="C85" i="3"/>
  <c r="G85" i="3"/>
  <c r="F85" i="4" s="1"/>
  <c r="L85" i="3"/>
  <c r="M85" i="3"/>
  <c r="N85" i="3"/>
  <c r="B86" i="3"/>
  <c r="C86" i="3"/>
  <c r="L86" i="3"/>
  <c r="M86" i="3"/>
  <c r="N86" i="3"/>
  <c r="B87" i="3"/>
  <c r="C87" i="3"/>
  <c r="L87" i="3"/>
  <c r="M87" i="3"/>
  <c r="N87" i="3"/>
  <c r="B88" i="3"/>
  <c r="C88" i="3"/>
  <c r="E88" i="3"/>
  <c r="D88" i="4" s="1"/>
  <c r="H88" i="3"/>
  <c r="E88" i="4" s="1"/>
  <c r="L88" i="3"/>
  <c r="M88" i="3"/>
  <c r="N88" i="3"/>
  <c r="B89" i="3"/>
  <c r="C89" i="4" s="1"/>
  <c r="C89" i="3"/>
  <c r="E89" i="3"/>
  <c r="D89" i="4" s="1"/>
  <c r="H89" i="3"/>
  <c r="E89" i="4" s="1"/>
  <c r="L89" i="3"/>
  <c r="M89" i="3"/>
  <c r="N89" i="3"/>
  <c r="B90" i="3"/>
  <c r="C90" i="4" s="1"/>
  <c r="C90" i="3"/>
  <c r="E90" i="3"/>
  <c r="D90" i="4" s="1"/>
  <c r="H90" i="3"/>
  <c r="E90" i="4" s="1"/>
  <c r="L90" i="3"/>
  <c r="M90" i="3"/>
  <c r="N90" i="3"/>
  <c r="B91" i="3"/>
  <c r="C91" i="4" s="1"/>
  <c r="C91" i="3"/>
  <c r="E91" i="3"/>
  <c r="D91" i="4" s="1"/>
  <c r="H91" i="3"/>
  <c r="E91" i="4" s="1"/>
  <c r="L91" i="3"/>
  <c r="M91" i="3"/>
  <c r="N91" i="3"/>
  <c r="B92" i="3"/>
  <c r="C92" i="4" s="1"/>
  <c r="C92" i="3"/>
  <c r="E92" i="3"/>
  <c r="D92" i="4" s="1"/>
  <c r="H92" i="3"/>
  <c r="E92" i="4" s="1"/>
  <c r="L92" i="3"/>
  <c r="M92" i="3"/>
  <c r="N92" i="3"/>
  <c r="B93" i="3"/>
  <c r="C93" i="4" s="1"/>
  <c r="C93" i="3"/>
  <c r="E93" i="3"/>
  <c r="D93" i="4" s="1"/>
  <c r="H93" i="3"/>
  <c r="E93" i="4" s="1"/>
  <c r="L93" i="3"/>
  <c r="M93" i="3"/>
  <c r="N93" i="3"/>
  <c r="B94" i="3"/>
  <c r="C94" i="4" s="1"/>
  <c r="C94" i="3"/>
  <c r="E94" i="3"/>
  <c r="D94" i="4" s="1"/>
  <c r="H94" i="3"/>
  <c r="E94" i="4" s="1"/>
  <c r="L94" i="3"/>
  <c r="M94" i="3"/>
  <c r="N94" i="3"/>
  <c r="B95" i="3"/>
  <c r="C95" i="4" s="1"/>
  <c r="C95" i="3"/>
  <c r="E95" i="3"/>
  <c r="D95" i="4" s="1"/>
  <c r="L95" i="3"/>
  <c r="M95" i="3"/>
  <c r="N95" i="3"/>
  <c r="B96" i="3"/>
  <c r="C96" i="4" s="1"/>
  <c r="C96" i="3"/>
  <c r="E96" i="3"/>
  <c r="D96" i="4" s="1"/>
  <c r="L96" i="3"/>
  <c r="M96" i="3"/>
  <c r="N96" i="3"/>
  <c r="B97" i="3"/>
  <c r="C97" i="4" s="1"/>
  <c r="C97" i="3"/>
  <c r="E97" i="3"/>
  <c r="D97" i="4" s="1"/>
  <c r="L97" i="3"/>
  <c r="M97" i="3"/>
  <c r="N97" i="3"/>
  <c r="B98" i="3"/>
  <c r="C98" i="4" s="1"/>
  <c r="C98" i="3"/>
  <c r="E98" i="3"/>
  <c r="D98" i="4" s="1"/>
  <c r="L98" i="3"/>
  <c r="M98" i="3"/>
  <c r="N98" i="3"/>
  <c r="B99" i="3"/>
  <c r="C99" i="4" s="1"/>
  <c r="C99" i="3"/>
  <c r="E99" i="3"/>
  <c r="D99" i="4" s="1"/>
  <c r="L99" i="3"/>
  <c r="M99" i="3"/>
  <c r="N99" i="3"/>
  <c r="B100" i="3"/>
  <c r="C100" i="4" s="1"/>
  <c r="C100" i="3"/>
  <c r="E100" i="3"/>
  <c r="D100" i="4" s="1"/>
  <c r="L100" i="3"/>
  <c r="M100" i="3"/>
  <c r="N100" i="3"/>
  <c r="B101" i="3"/>
  <c r="C101" i="4" s="1"/>
  <c r="C101" i="3"/>
  <c r="E101" i="3"/>
  <c r="D101" i="4" s="1"/>
  <c r="L101" i="3"/>
  <c r="M101" i="3"/>
  <c r="N101" i="3"/>
  <c r="B102" i="3"/>
  <c r="C102" i="4" s="1"/>
  <c r="C102" i="3"/>
  <c r="E102" i="3"/>
  <c r="D102" i="4" s="1"/>
  <c r="L102" i="3"/>
  <c r="M102" i="3"/>
  <c r="N102" i="3"/>
  <c r="B103" i="3"/>
  <c r="C103" i="4" s="1"/>
  <c r="C103" i="3"/>
  <c r="E103" i="3"/>
  <c r="D103" i="4" s="1"/>
  <c r="L103" i="3"/>
  <c r="M103" i="3"/>
  <c r="N103" i="3"/>
  <c r="B104" i="3"/>
  <c r="C104" i="4" s="1"/>
  <c r="C104" i="3"/>
  <c r="E104" i="3"/>
  <c r="D104" i="4" s="1"/>
  <c r="L104" i="3"/>
  <c r="M104" i="3"/>
  <c r="N104" i="3"/>
  <c r="B105" i="3"/>
  <c r="C105" i="4" s="1"/>
  <c r="C105" i="3"/>
  <c r="E105" i="3"/>
  <c r="D105" i="4" s="1"/>
  <c r="L105" i="3"/>
  <c r="M105" i="3"/>
  <c r="N105" i="3"/>
  <c r="B106" i="3"/>
  <c r="C106" i="4" s="1"/>
  <c r="C106" i="3"/>
  <c r="E106" i="3"/>
  <c r="D106" i="4" s="1"/>
  <c r="L106" i="3"/>
  <c r="M106" i="3"/>
  <c r="N106" i="3"/>
  <c r="B107" i="3"/>
  <c r="C107" i="4" s="1"/>
  <c r="C107" i="3"/>
  <c r="E107" i="3"/>
  <c r="D107" i="4" s="1"/>
  <c r="L107" i="3"/>
  <c r="M107" i="3"/>
  <c r="N107" i="3"/>
  <c r="B108" i="3"/>
  <c r="C108" i="4" s="1"/>
  <c r="C108" i="3"/>
  <c r="E108" i="3"/>
  <c r="D108" i="4" s="1"/>
  <c r="L108" i="3"/>
  <c r="M108" i="3"/>
  <c r="N108" i="3"/>
  <c r="B109" i="3"/>
  <c r="C109" i="4" s="1"/>
  <c r="C109" i="3"/>
  <c r="L109" i="3"/>
  <c r="M109" i="3"/>
  <c r="N109" i="3"/>
  <c r="B110" i="3"/>
  <c r="C110" i="3"/>
  <c r="L110" i="3"/>
  <c r="M110" i="3"/>
  <c r="N110" i="3"/>
  <c r="B111" i="3"/>
  <c r="C111" i="3"/>
  <c r="E111" i="3"/>
  <c r="D111" i="4" s="1"/>
  <c r="L111" i="3"/>
  <c r="M111" i="3"/>
  <c r="N111" i="3"/>
  <c r="B112" i="3"/>
  <c r="C112" i="3"/>
  <c r="E112" i="3"/>
  <c r="D112" i="4" s="1"/>
  <c r="L112" i="3"/>
  <c r="M112" i="3"/>
  <c r="N112" i="3"/>
  <c r="B113" i="3"/>
  <c r="C113" i="3"/>
  <c r="L113" i="3"/>
  <c r="M113" i="3"/>
  <c r="N113" i="3"/>
  <c r="B114" i="3"/>
  <c r="C114" i="3"/>
  <c r="L114" i="3"/>
  <c r="M114" i="3"/>
  <c r="N114" i="3"/>
  <c r="B115" i="3"/>
  <c r="C115" i="3"/>
  <c r="L115" i="3"/>
  <c r="M115" i="3"/>
  <c r="N115" i="3"/>
  <c r="B116" i="3"/>
  <c r="C116" i="3"/>
  <c r="E116" i="3"/>
  <c r="D116" i="4" s="1"/>
  <c r="L116" i="3"/>
  <c r="M116" i="3"/>
  <c r="N116" i="3"/>
  <c r="B117" i="3"/>
  <c r="C117" i="3"/>
  <c r="L117" i="3"/>
  <c r="M117" i="3"/>
  <c r="N117" i="3"/>
  <c r="B118" i="3"/>
  <c r="C118" i="3"/>
  <c r="L118" i="3"/>
  <c r="M118" i="3"/>
  <c r="N118" i="3"/>
  <c r="B119" i="3"/>
  <c r="C119" i="3"/>
  <c r="E119" i="3"/>
  <c r="D119" i="4" s="1"/>
  <c r="L119" i="3"/>
  <c r="M119" i="3"/>
  <c r="N119" i="3"/>
  <c r="B120" i="3"/>
  <c r="C120" i="3"/>
  <c r="E120" i="3"/>
  <c r="D120" i="4" s="1"/>
  <c r="L120" i="3"/>
  <c r="M120" i="3"/>
  <c r="N120" i="3"/>
  <c r="B121" i="3"/>
  <c r="C121" i="3"/>
  <c r="L121" i="3"/>
  <c r="M121" i="3"/>
  <c r="N121" i="3"/>
  <c r="B122" i="3"/>
  <c r="C122" i="3"/>
  <c r="L122" i="3"/>
  <c r="M122" i="3"/>
  <c r="N122" i="3"/>
  <c r="B123" i="3"/>
  <c r="C123" i="3"/>
  <c r="E123" i="3"/>
  <c r="D123" i="4" s="1"/>
  <c r="L123" i="3"/>
  <c r="M123" i="3"/>
  <c r="N123" i="3"/>
  <c r="B124" i="3"/>
  <c r="C124" i="3"/>
  <c r="E124" i="3"/>
  <c r="D124" i="4" s="1"/>
  <c r="L124" i="3"/>
  <c r="M124" i="3"/>
  <c r="N124" i="3"/>
  <c r="B125" i="3"/>
  <c r="C125" i="3"/>
  <c r="L125" i="3"/>
  <c r="M125" i="3"/>
  <c r="N125" i="3"/>
  <c r="B126" i="3"/>
  <c r="C126" i="3"/>
  <c r="L126" i="3"/>
  <c r="M126" i="3"/>
  <c r="N126" i="3"/>
  <c r="B127" i="3"/>
  <c r="C127" i="3"/>
  <c r="E127" i="3"/>
  <c r="D127" i="4" s="1"/>
  <c r="L127" i="3"/>
  <c r="M127" i="3"/>
  <c r="N127" i="3"/>
  <c r="B128" i="3"/>
  <c r="C128" i="3"/>
  <c r="E128" i="3"/>
  <c r="D128" i="4" s="1"/>
  <c r="L128" i="3"/>
  <c r="M128" i="3"/>
  <c r="N128" i="3"/>
  <c r="B129" i="3"/>
  <c r="C129" i="3"/>
  <c r="L129" i="3"/>
  <c r="M129" i="3"/>
  <c r="N129" i="3"/>
  <c r="B130" i="3"/>
  <c r="C130" i="3"/>
  <c r="L130" i="3"/>
  <c r="M130" i="3"/>
  <c r="N130" i="3"/>
  <c r="B131" i="3"/>
  <c r="C131" i="3"/>
  <c r="L131" i="3"/>
  <c r="M131" i="3"/>
  <c r="N131" i="3"/>
  <c r="B132" i="3"/>
  <c r="C132" i="3"/>
  <c r="E132" i="3"/>
  <c r="D132" i="4" s="1"/>
  <c r="L132" i="3"/>
  <c r="M132" i="3"/>
  <c r="N132" i="3"/>
  <c r="B133" i="3"/>
  <c r="C133" i="3"/>
  <c r="L133" i="3"/>
  <c r="M133" i="3"/>
  <c r="N133" i="3"/>
  <c r="B134" i="3"/>
  <c r="C134" i="3"/>
  <c r="L134" i="3"/>
  <c r="M134" i="3"/>
  <c r="N134" i="3"/>
  <c r="B135" i="3"/>
  <c r="C135" i="3"/>
  <c r="E135" i="3"/>
  <c r="D135" i="4" s="1"/>
  <c r="L135" i="3"/>
  <c r="M135" i="3"/>
  <c r="N135" i="3"/>
  <c r="B136" i="3"/>
  <c r="C136" i="3"/>
  <c r="E136" i="3"/>
  <c r="D136" i="4" s="1"/>
  <c r="L136" i="3"/>
  <c r="M136" i="3"/>
  <c r="N136" i="3"/>
  <c r="B137" i="3"/>
  <c r="C137" i="3"/>
  <c r="L137" i="3"/>
  <c r="M137" i="3"/>
  <c r="N137" i="3"/>
  <c r="B138" i="3"/>
  <c r="C138" i="3"/>
  <c r="L138" i="3"/>
  <c r="M138" i="3"/>
  <c r="N138" i="3"/>
  <c r="B139" i="3"/>
  <c r="C139" i="3"/>
  <c r="E139" i="3"/>
  <c r="D139" i="4" s="1"/>
  <c r="L139" i="3"/>
  <c r="M139" i="3"/>
  <c r="N139" i="3"/>
  <c r="B140" i="3"/>
  <c r="C140" i="3"/>
  <c r="E140" i="3"/>
  <c r="D140" i="4" s="1"/>
  <c r="L140" i="3"/>
  <c r="M140" i="3"/>
  <c r="N140" i="3"/>
  <c r="B141" i="3"/>
  <c r="C141" i="3"/>
  <c r="L141" i="3"/>
  <c r="M141" i="3"/>
  <c r="N141" i="3"/>
  <c r="B142" i="3"/>
  <c r="C142" i="3"/>
  <c r="L142" i="3"/>
  <c r="M142" i="3"/>
  <c r="N142" i="3"/>
  <c r="B143" i="3"/>
  <c r="C143" i="3"/>
  <c r="E143" i="3"/>
  <c r="D143" i="4" s="1"/>
  <c r="L143" i="3"/>
  <c r="M143" i="3"/>
  <c r="N143" i="3"/>
  <c r="B144" i="3"/>
  <c r="C144" i="3"/>
  <c r="E144" i="3"/>
  <c r="D144" i="4" s="1"/>
  <c r="L144" i="3"/>
  <c r="M144" i="3"/>
  <c r="N144" i="3"/>
  <c r="B145" i="3"/>
  <c r="C145" i="3"/>
  <c r="L145" i="3"/>
  <c r="M145" i="3"/>
  <c r="N145" i="3"/>
  <c r="B146" i="3"/>
  <c r="C146" i="3"/>
  <c r="L146" i="3"/>
  <c r="M146" i="3"/>
  <c r="N146" i="3"/>
  <c r="B147" i="3"/>
  <c r="C147" i="3"/>
  <c r="L147" i="3"/>
  <c r="M147" i="3"/>
  <c r="N147" i="3"/>
  <c r="B148" i="3"/>
  <c r="C148" i="3"/>
  <c r="E148" i="3"/>
  <c r="D148" i="4" s="1"/>
  <c r="L148" i="3"/>
  <c r="M148" i="3"/>
  <c r="N148" i="3"/>
  <c r="B149" i="3"/>
  <c r="C149" i="3"/>
  <c r="L149" i="3"/>
  <c r="M149" i="3"/>
  <c r="N149" i="3"/>
  <c r="B150" i="3"/>
  <c r="C150" i="3"/>
  <c r="L150" i="3"/>
  <c r="M150" i="3"/>
  <c r="N150" i="3"/>
  <c r="B151" i="3"/>
  <c r="C151" i="3"/>
  <c r="E151" i="3"/>
  <c r="D151" i="4" s="1"/>
  <c r="H151" i="3"/>
  <c r="E151" i="4" s="1"/>
  <c r="L151" i="3"/>
  <c r="M151" i="3"/>
  <c r="N151" i="3"/>
  <c r="B152" i="3"/>
  <c r="E152" i="3" s="1"/>
  <c r="D152" i="4" s="1"/>
  <c r="C152" i="3"/>
  <c r="H152" i="3"/>
  <c r="E152" i="4" s="1"/>
  <c r="L152" i="3"/>
  <c r="M152" i="3"/>
  <c r="N152" i="3"/>
  <c r="B153" i="3"/>
  <c r="C153" i="3"/>
  <c r="E153" i="3"/>
  <c r="D153" i="4" s="1"/>
  <c r="L153" i="3"/>
  <c r="M153" i="3"/>
  <c r="N153" i="3"/>
  <c r="B154" i="3"/>
  <c r="E154" i="3" s="1"/>
  <c r="D154" i="4" s="1"/>
  <c r="C154" i="3"/>
  <c r="H154" i="3"/>
  <c r="E154" i="4" s="1"/>
  <c r="L154" i="3"/>
  <c r="M154" i="3"/>
  <c r="N154" i="3"/>
  <c r="B155" i="3"/>
  <c r="C155" i="3"/>
  <c r="L155" i="3"/>
  <c r="M155" i="3"/>
  <c r="N155" i="3"/>
  <c r="B156" i="3"/>
  <c r="C156" i="3"/>
  <c r="L156" i="3"/>
  <c r="M156" i="3"/>
  <c r="N156" i="3"/>
  <c r="B157" i="3"/>
  <c r="C157" i="3"/>
  <c r="L157" i="3"/>
  <c r="M157" i="3"/>
  <c r="N157" i="3"/>
  <c r="B158" i="3"/>
  <c r="C158" i="3"/>
  <c r="E158" i="3"/>
  <c r="D158" i="4" s="1"/>
  <c r="L158" i="3"/>
  <c r="M158" i="3"/>
  <c r="N158" i="3"/>
  <c r="B159" i="3"/>
  <c r="C159" i="3"/>
  <c r="E159" i="3"/>
  <c r="D159" i="4" s="1"/>
  <c r="H159" i="3"/>
  <c r="E159" i="4" s="1"/>
  <c r="L159" i="3"/>
  <c r="M159" i="3"/>
  <c r="N159" i="3"/>
  <c r="B160" i="3"/>
  <c r="E160" i="3" s="1"/>
  <c r="D160" i="4" s="1"/>
  <c r="C160" i="3"/>
  <c r="H160" i="3"/>
  <c r="E160" i="4" s="1"/>
  <c r="L160" i="3"/>
  <c r="M160" i="3"/>
  <c r="N160" i="3"/>
  <c r="B161" i="3"/>
  <c r="C161" i="3"/>
  <c r="E161" i="3"/>
  <c r="D161" i="4" s="1"/>
  <c r="L161" i="3"/>
  <c r="M161" i="3"/>
  <c r="N161" i="3"/>
  <c r="B162" i="3"/>
  <c r="E162" i="3" s="1"/>
  <c r="D162" i="4" s="1"/>
  <c r="C162" i="3"/>
  <c r="H162" i="3"/>
  <c r="E162" i="4" s="1"/>
  <c r="L162" i="3"/>
  <c r="M162" i="3"/>
  <c r="N162" i="3"/>
  <c r="B163" i="3"/>
  <c r="C163" i="3"/>
  <c r="L163" i="3"/>
  <c r="M163" i="3"/>
  <c r="N163" i="3"/>
  <c r="B164" i="3"/>
  <c r="C164" i="3"/>
  <c r="L164" i="3"/>
  <c r="M164" i="3"/>
  <c r="N164" i="3"/>
  <c r="B165" i="3"/>
  <c r="C165" i="3"/>
  <c r="L165" i="3"/>
  <c r="M165" i="3"/>
  <c r="N165" i="3"/>
  <c r="B166" i="3"/>
  <c r="C166" i="3"/>
  <c r="E166" i="3"/>
  <c r="D166" i="4" s="1"/>
  <c r="L166" i="3"/>
  <c r="M166" i="3"/>
  <c r="N166" i="3"/>
  <c r="B167" i="3"/>
  <c r="C167" i="3"/>
  <c r="E167" i="3"/>
  <c r="D167" i="4" s="1"/>
  <c r="H167" i="3"/>
  <c r="E167" i="4" s="1"/>
  <c r="L167" i="3"/>
  <c r="M167" i="3"/>
  <c r="N167" i="3"/>
  <c r="B168" i="3"/>
  <c r="E168" i="3" s="1"/>
  <c r="D168" i="4" s="1"/>
  <c r="C168" i="3"/>
  <c r="H168" i="3"/>
  <c r="E168" i="4" s="1"/>
  <c r="L168" i="3"/>
  <c r="M168" i="3"/>
  <c r="N168" i="3"/>
  <c r="B169" i="3"/>
  <c r="C169" i="3"/>
  <c r="E169" i="3"/>
  <c r="D169" i="4" s="1"/>
  <c r="L169" i="3"/>
  <c r="M169" i="3"/>
  <c r="N169" i="3"/>
  <c r="B170" i="3"/>
  <c r="E170" i="3" s="1"/>
  <c r="D170" i="4" s="1"/>
  <c r="C170" i="3"/>
  <c r="H170" i="3"/>
  <c r="E170" i="4" s="1"/>
  <c r="L170" i="3"/>
  <c r="M170" i="3"/>
  <c r="N170" i="3"/>
  <c r="B171" i="3"/>
  <c r="C171" i="3"/>
  <c r="L171" i="3"/>
  <c r="M171" i="3"/>
  <c r="N171" i="3"/>
  <c r="B172" i="3"/>
  <c r="C172" i="3"/>
  <c r="L172" i="3"/>
  <c r="M172" i="3"/>
  <c r="N172" i="3"/>
  <c r="B173" i="3"/>
  <c r="C173" i="3"/>
  <c r="L173" i="3"/>
  <c r="M173" i="3"/>
  <c r="N173" i="3"/>
  <c r="B174" i="3"/>
  <c r="C174" i="3"/>
  <c r="L174" i="3"/>
  <c r="M174" i="3"/>
  <c r="N174" i="3"/>
  <c r="B175" i="3"/>
  <c r="C175" i="3"/>
  <c r="L175" i="3"/>
  <c r="M175" i="3"/>
  <c r="N175" i="3"/>
  <c r="B176" i="3"/>
  <c r="E176" i="3" s="1"/>
  <c r="D176" i="4" s="1"/>
  <c r="C176" i="3"/>
  <c r="H176" i="3"/>
  <c r="E176" i="4" s="1"/>
  <c r="L176" i="3"/>
  <c r="M176" i="3"/>
  <c r="N176" i="3"/>
  <c r="B177" i="3"/>
  <c r="C177" i="3"/>
  <c r="E177" i="3"/>
  <c r="D177" i="4" s="1"/>
  <c r="L177" i="3"/>
  <c r="M177" i="3"/>
  <c r="N177" i="3"/>
  <c r="B178" i="3"/>
  <c r="E178" i="3" s="1"/>
  <c r="D178" i="4" s="1"/>
  <c r="C178" i="3"/>
  <c r="H178" i="3"/>
  <c r="E178" i="4" s="1"/>
  <c r="L178" i="3"/>
  <c r="M178" i="3"/>
  <c r="N178" i="3"/>
  <c r="B179" i="3"/>
  <c r="C179" i="3"/>
  <c r="L179" i="3"/>
  <c r="M179" i="3"/>
  <c r="N179" i="3"/>
  <c r="B180" i="3"/>
  <c r="C180" i="3"/>
  <c r="L180" i="3"/>
  <c r="M180" i="3"/>
  <c r="N180" i="3"/>
  <c r="B181" i="3"/>
  <c r="C181" i="3"/>
  <c r="L181" i="3"/>
  <c r="M181" i="3"/>
  <c r="N181" i="3"/>
  <c r="B182" i="3"/>
  <c r="C182" i="3"/>
  <c r="L182" i="3"/>
  <c r="M182" i="3"/>
  <c r="N182" i="3"/>
  <c r="B183" i="3"/>
  <c r="C183" i="3"/>
  <c r="E183" i="3"/>
  <c r="D183" i="4" s="1"/>
  <c r="H183" i="3"/>
  <c r="E183" i="4" s="1"/>
  <c r="L183" i="3"/>
  <c r="M183" i="3"/>
  <c r="N183" i="3"/>
  <c r="B184" i="3"/>
  <c r="E184" i="3" s="1"/>
  <c r="D184" i="4" s="1"/>
  <c r="C184" i="3"/>
  <c r="H184" i="3"/>
  <c r="E184" i="4" s="1"/>
  <c r="L184" i="3"/>
  <c r="M184" i="3"/>
  <c r="N184" i="3"/>
  <c r="B185" i="3"/>
  <c r="C185" i="3"/>
  <c r="E185" i="3"/>
  <c r="D185" i="4" s="1"/>
  <c r="L185" i="3"/>
  <c r="M185" i="3"/>
  <c r="N185" i="3"/>
  <c r="B186" i="3"/>
  <c r="E186" i="3" s="1"/>
  <c r="D186" i="4" s="1"/>
  <c r="C186" i="3"/>
  <c r="H186" i="3"/>
  <c r="E186" i="4" s="1"/>
  <c r="L186" i="3"/>
  <c r="M186" i="3"/>
  <c r="N186" i="3"/>
  <c r="B187" i="3"/>
  <c r="C187" i="3"/>
  <c r="L187" i="3"/>
  <c r="M187" i="3"/>
  <c r="N187" i="3"/>
  <c r="B188" i="3"/>
  <c r="C188" i="3"/>
  <c r="L188" i="3"/>
  <c r="M188" i="3"/>
  <c r="N188" i="3"/>
  <c r="B189" i="3"/>
  <c r="C189" i="3"/>
  <c r="L189" i="3"/>
  <c r="M189" i="3"/>
  <c r="N189" i="3"/>
  <c r="B190" i="3"/>
  <c r="C190" i="3"/>
  <c r="E190" i="3"/>
  <c r="D190" i="4" s="1"/>
  <c r="L190" i="3"/>
  <c r="M190" i="3"/>
  <c r="N190" i="3"/>
  <c r="B191" i="3"/>
  <c r="C191" i="3"/>
  <c r="E191" i="3"/>
  <c r="D191" i="4" s="1"/>
  <c r="H191" i="3"/>
  <c r="E191" i="4" s="1"/>
  <c r="L191" i="3"/>
  <c r="M191" i="3"/>
  <c r="N191" i="3"/>
  <c r="B192" i="3"/>
  <c r="E192" i="3" s="1"/>
  <c r="D192" i="4" s="1"/>
  <c r="C192" i="3"/>
  <c r="H192" i="3"/>
  <c r="E192" i="4" s="1"/>
  <c r="L192" i="3"/>
  <c r="M192" i="3"/>
  <c r="N192" i="3"/>
  <c r="B193" i="3"/>
  <c r="C193" i="3"/>
  <c r="E193" i="3"/>
  <c r="D193" i="4" s="1"/>
  <c r="L193" i="3"/>
  <c r="M193" i="3"/>
  <c r="N193" i="3"/>
  <c r="B194" i="3"/>
  <c r="E194" i="3" s="1"/>
  <c r="D194" i="4" s="1"/>
  <c r="C194" i="3"/>
  <c r="H194" i="3"/>
  <c r="E194" i="4" s="1"/>
  <c r="L194" i="3"/>
  <c r="M194" i="3"/>
  <c r="N194" i="3"/>
  <c r="B195" i="3"/>
  <c r="C195" i="3"/>
  <c r="L195" i="3"/>
  <c r="M195" i="3"/>
  <c r="N195" i="3"/>
  <c r="B196" i="3"/>
  <c r="C196" i="3"/>
  <c r="L196" i="3"/>
  <c r="M196" i="3"/>
  <c r="N196" i="3"/>
  <c r="B197" i="3"/>
  <c r="C197" i="3"/>
  <c r="L197" i="3"/>
  <c r="M197" i="3"/>
  <c r="N197" i="3"/>
  <c r="B198" i="3"/>
  <c r="C198" i="3"/>
  <c r="E198" i="3"/>
  <c r="D198" i="4" s="1"/>
  <c r="L198" i="3"/>
  <c r="M198" i="3"/>
  <c r="N198" i="3"/>
  <c r="B199" i="3"/>
  <c r="C199" i="3"/>
  <c r="E199" i="3"/>
  <c r="D199" i="4" s="1"/>
  <c r="H199" i="3"/>
  <c r="E199" i="4" s="1"/>
  <c r="L199" i="3"/>
  <c r="M199" i="3"/>
  <c r="N199" i="3"/>
  <c r="B200" i="3"/>
  <c r="E200" i="3" s="1"/>
  <c r="D200" i="4" s="1"/>
  <c r="C200" i="3"/>
  <c r="H200" i="3"/>
  <c r="E200" i="4" s="1"/>
  <c r="L200" i="3"/>
  <c r="M200" i="3"/>
  <c r="N200" i="3"/>
  <c r="B201" i="3"/>
  <c r="C201" i="3"/>
  <c r="E201" i="3"/>
  <c r="D201" i="4" s="1"/>
  <c r="L201" i="3"/>
  <c r="M201" i="3"/>
  <c r="N201" i="3"/>
  <c r="B202" i="3"/>
  <c r="H201" i="3" s="1"/>
  <c r="E201" i="4" s="1"/>
  <c r="C202" i="3"/>
  <c r="E202" i="3"/>
  <c r="D202" i="4" s="1"/>
  <c r="H202" i="3"/>
  <c r="E202" i="4" s="1"/>
  <c r="L202" i="3"/>
  <c r="M202" i="3"/>
  <c r="N202" i="3"/>
  <c r="B203" i="3"/>
  <c r="C203" i="3"/>
  <c r="L203" i="3"/>
  <c r="M203" i="3"/>
  <c r="N203" i="3"/>
  <c r="B204" i="3"/>
  <c r="C204" i="3"/>
  <c r="L204" i="3"/>
  <c r="M204" i="3"/>
  <c r="N204" i="3"/>
  <c r="B205" i="3"/>
  <c r="C205" i="3"/>
  <c r="L205" i="3"/>
  <c r="M205" i="3"/>
  <c r="N205" i="3"/>
  <c r="B206" i="3"/>
  <c r="C206" i="3"/>
  <c r="E206" i="3"/>
  <c r="D206" i="4" s="1"/>
  <c r="H206" i="3"/>
  <c r="E206" i="4" s="1"/>
  <c r="L206" i="3"/>
  <c r="M206" i="3"/>
  <c r="N206" i="3"/>
  <c r="B207" i="3"/>
  <c r="C207" i="4" s="1"/>
  <c r="C207" i="3"/>
  <c r="E207" i="3"/>
  <c r="D207" i="4" s="1"/>
  <c r="H207" i="3"/>
  <c r="E207" i="4" s="1"/>
  <c r="L207" i="3"/>
  <c r="M207" i="3"/>
  <c r="N207" i="3"/>
  <c r="B208" i="3"/>
  <c r="C208" i="4" s="1"/>
  <c r="C208" i="3"/>
  <c r="E208" i="3"/>
  <c r="D208" i="4" s="1"/>
  <c r="H208" i="3"/>
  <c r="E208" i="4" s="1"/>
  <c r="L208" i="3"/>
  <c r="M208" i="3"/>
  <c r="N208" i="3"/>
  <c r="B209" i="3"/>
  <c r="C209" i="4" s="1"/>
  <c r="C209" i="3"/>
  <c r="E209" i="3"/>
  <c r="D209" i="4" s="1"/>
  <c r="H209" i="3"/>
  <c r="E209" i="4" s="1"/>
  <c r="L209" i="3"/>
  <c r="M209" i="3"/>
  <c r="N209" i="3"/>
  <c r="B210" i="3"/>
  <c r="C210" i="4" s="1"/>
  <c r="C210" i="3"/>
  <c r="E210" i="3"/>
  <c r="D210" i="4" s="1"/>
  <c r="H210" i="3"/>
  <c r="E210" i="4" s="1"/>
  <c r="L210" i="3"/>
  <c r="M210" i="3"/>
  <c r="N210" i="3"/>
  <c r="B211" i="3"/>
  <c r="C211" i="4" s="1"/>
  <c r="C211" i="3"/>
  <c r="E211" i="3"/>
  <c r="D211" i="4" s="1"/>
  <c r="H211" i="3"/>
  <c r="E211" i="4" s="1"/>
  <c r="L211" i="3"/>
  <c r="M211" i="3"/>
  <c r="N211" i="3"/>
  <c r="B212" i="3"/>
  <c r="C212" i="4" s="1"/>
  <c r="C212" i="3"/>
  <c r="E212" i="3"/>
  <c r="D212" i="4" s="1"/>
  <c r="H212" i="3"/>
  <c r="E212" i="4" s="1"/>
  <c r="L212" i="3"/>
  <c r="M212" i="3"/>
  <c r="N212" i="3"/>
  <c r="B213" i="3"/>
  <c r="G212" i="3" s="1"/>
  <c r="C213" i="3"/>
  <c r="E213" i="3"/>
  <c r="D213" i="4" s="1"/>
  <c r="H213" i="3"/>
  <c r="E213" i="4" s="1"/>
  <c r="L213" i="3"/>
  <c r="M213" i="3"/>
  <c r="N213" i="3"/>
  <c r="B214" i="3"/>
  <c r="C214" i="4" s="1"/>
  <c r="C214" i="3"/>
  <c r="E214" i="3"/>
  <c r="D214" i="4" s="1"/>
  <c r="H214" i="3"/>
  <c r="E214" i="4" s="1"/>
  <c r="L214" i="3"/>
  <c r="M214" i="3"/>
  <c r="N214" i="3"/>
  <c r="B215" i="3"/>
  <c r="C215" i="4" s="1"/>
  <c r="C215" i="3"/>
  <c r="E215" i="3"/>
  <c r="D215" i="4" s="1"/>
  <c r="H215" i="3"/>
  <c r="E215" i="4" s="1"/>
  <c r="L215" i="3"/>
  <c r="M215" i="3"/>
  <c r="N215" i="3"/>
  <c r="B216" i="3"/>
  <c r="C216" i="4" s="1"/>
  <c r="C216" i="3"/>
  <c r="E216" i="3"/>
  <c r="D216" i="4" s="1"/>
  <c r="H216" i="3"/>
  <c r="E216" i="4" s="1"/>
  <c r="L216" i="3"/>
  <c r="M216" i="3"/>
  <c r="N216" i="3"/>
  <c r="B217" i="3"/>
  <c r="C217" i="4" s="1"/>
  <c r="C217" i="3"/>
  <c r="E217" i="3"/>
  <c r="D217" i="4" s="1"/>
  <c r="H217" i="3"/>
  <c r="E217" i="4" s="1"/>
  <c r="L217" i="3"/>
  <c r="M217" i="3"/>
  <c r="N217" i="3"/>
  <c r="B218" i="3"/>
  <c r="C218" i="4" s="1"/>
  <c r="C218" i="3"/>
  <c r="E218" i="3"/>
  <c r="D218" i="4" s="1"/>
  <c r="H218" i="3"/>
  <c r="E218" i="4" s="1"/>
  <c r="L218" i="3"/>
  <c r="M218" i="3"/>
  <c r="N218" i="3"/>
  <c r="B219" i="3"/>
  <c r="C219" i="4" s="1"/>
  <c r="C219" i="3"/>
  <c r="E219" i="3"/>
  <c r="D219" i="4" s="1"/>
  <c r="H219" i="3"/>
  <c r="E219" i="4" s="1"/>
  <c r="L219" i="3"/>
  <c r="M219" i="3"/>
  <c r="N219" i="3"/>
  <c r="B220" i="3"/>
  <c r="C220" i="4" s="1"/>
  <c r="C220" i="3"/>
  <c r="E220" i="3"/>
  <c r="D220" i="4" s="1"/>
  <c r="L220" i="3"/>
  <c r="M220" i="3"/>
  <c r="N220" i="3"/>
  <c r="B221" i="3"/>
  <c r="C221" i="4" s="1"/>
  <c r="C221" i="3"/>
  <c r="E221" i="3"/>
  <c r="D221" i="4" s="1"/>
  <c r="L221" i="3"/>
  <c r="M221" i="3"/>
  <c r="N221" i="3"/>
  <c r="B222" i="3"/>
  <c r="C222" i="4" s="1"/>
  <c r="C222" i="3"/>
  <c r="E222" i="3"/>
  <c r="D222" i="4" s="1"/>
  <c r="L222" i="3"/>
  <c r="M222" i="3"/>
  <c r="N222" i="3"/>
  <c r="B223" i="3"/>
  <c r="C223" i="4" s="1"/>
  <c r="C223" i="3"/>
  <c r="E223" i="3"/>
  <c r="D223" i="4" s="1"/>
  <c r="L223" i="3"/>
  <c r="M223" i="3"/>
  <c r="N223" i="3"/>
  <c r="B224" i="3"/>
  <c r="C224" i="4" s="1"/>
  <c r="C224" i="3"/>
  <c r="E224" i="3"/>
  <c r="D224" i="4" s="1"/>
  <c r="L224" i="3"/>
  <c r="M224" i="3"/>
  <c r="N224" i="3"/>
  <c r="B225" i="3"/>
  <c r="C225" i="4" s="1"/>
  <c r="C225" i="3"/>
  <c r="E225" i="3"/>
  <c r="D225" i="4" s="1"/>
  <c r="L225" i="3"/>
  <c r="M225" i="3"/>
  <c r="N225" i="3"/>
  <c r="B226" i="3"/>
  <c r="C226" i="4" s="1"/>
  <c r="C226" i="3"/>
  <c r="L226" i="3"/>
  <c r="M226" i="3"/>
  <c r="N226" i="3"/>
  <c r="B227" i="3"/>
  <c r="C227" i="3"/>
  <c r="E227" i="3"/>
  <c r="D227" i="4" s="1"/>
  <c r="L227" i="3"/>
  <c r="M227" i="3"/>
  <c r="N227" i="3"/>
  <c r="B228" i="3"/>
  <c r="C228" i="3"/>
  <c r="E228" i="3"/>
  <c r="D228" i="4" s="1"/>
  <c r="L228" i="3"/>
  <c r="M228" i="3"/>
  <c r="N228" i="3"/>
  <c r="B229" i="3"/>
  <c r="C229" i="3"/>
  <c r="L229" i="3"/>
  <c r="M229" i="3"/>
  <c r="N229" i="3"/>
  <c r="B230" i="3"/>
  <c r="E229" i="3" s="1"/>
  <c r="D229" i="4" s="1"/>
  <c r="C230" i="3"/>
  <c r="L230" i="3"/>
  <c r="M230" i="3"/>
  <c r="N230" i="3"/>
  <c r="B231" i="3"/>
  <c r="C231" i="3"/>
  <c r="E231" i="3"/>
  <c r="D231" i="4" s="1"/>
  <c r="L231" i="3"/>
  <c r="M231" i="3"/>
  <c r="N231" i="3"/>
  <c r="B232" i="3"/>
  <c r="C232" i="3"/>
  <c r="E232" i="3"/>
  <c r="D232" i="4" s="1"/>
  <c r="L232" i="3"/>
  <c r="M232" i="3"/>
  <c r="N232" i="3"/>
  <c r="B233" i="3"/>
  <c r="C233" i="3"/>
  <c r="L233" i="3"/>
  <c r="M233" i="3"/>
  <c r="N233" i="3"/>
  <c r="B234" i="3"/>
  <c r="E233" i="3" s="1"/>
  <c r="D233" i="4" s="1"/>
  <c r="C234" i="3"/>
  <c r="L234" i="3"/>
  <c r="M234" i="3"/>
  <c r="N234" i="3"/>
  <c r="B235" i="3"/>
  <c r="E234" i="3" s="1"/>
  <c r="D234" i="4" s="1"/>
  <c r="C235" i="3"/>
  <c r="E235" i="3"/>
  <c r="D235" i="4" s="1"/>
  <c r="L235" i="3"/>
  <c r="M235" i="3"/>
  <c r="N235" i="3"/>
  <c r="B236" i="3"/>
  <c r="C236" i="3"/>
  <c r="E236" i="3"/>
  <c r="D236" i="4" s="1"/>
  <c r="L236" i="3"/>
  <c r="M236" i="3"/>
  <c r="N236" i="3"/>
  <c r="B237" i="3"/>
  <c r="C237" i="3"/>
  <c r="L237" i="3"/>
  <c r="M237" i="3"/>
  <c r="N237" i="3"/>
  <c r="B238" i="3"/>
  <c r="E237" i="3" s="1"/>
  <c r="D237" i="4" s="1"/>
  <c r="C238" i="3"/>
  <c r="L238" i="3"/>
  <c r="M238" i="3"/>
  <c r="N238" i="3"/>
  <c r="B239" i="3"/>
  <c r="C239" i="3"/>
  <c r="E239" i="3"/>
  <c r="D239" i="4" s="1"/>
  <c r="L239" i="3"/>
  <c r="M239" i="3"/>
  <c r="N239" i="3"/>
  <c r="B240" i="3"/>
  <c r="C240" i="3"/>
  <c r="E240" i="3"/>
  <c r="D240" i="4" s="1"/>
  <c r="L240" i="3"/>
  <c r="M240" i="3"/>
  <c r="N240" i="3"/>
  <c r="B241" i="3"/>
  <c r="C241" i="3"/>
  <c r="L241" i="3"/>
  <c r="M241" i="3"/>
  <c r="N241" i="3"/>
  <c r="B242" i="3"/>
  <c r="E241" i="3" s="1"/>
  <c r="D241" i="4" s="1"/>
  <c r="C242" i="3"/>
  <c r="L242" i="3"/>
  <c r="M242" i="3"/>
  <c r="N242" i="3"/>
  <c r="B243" i="3"/>
  <c r="C243" i="3"/>
  <c r="E243" i="3"/>
  <c r="D243" i="4" s="1"/>
  <c r="L243" i="3"/>
  <c r="M243" i="3"/>
  <c r="N243" i="3"/>
  <c r="B244" i="3"/>
  <c r="C244" i="3"/>
  <c r="E244" i="3"/>
  <c r="D244" i="4" s="1"/>
  <c r="L244" i="3"/>
  <c r="M244" i="3"/>
  <c r="N244" i="3"/>
  <c r="B245" i="3"/>
  <c r="C245" i="3"/>
  <c r="L245" i="3"/>
  <c r="M245" i="3"/>
  <c r="N245" i="3"/>
  <c r="B246" i="3"/>
  <c r="C246" i="3"/>
  <c r="L246" i="3"/>
  <c r="M246" i="3"/>
  <c r="N246" i="3"/>
  <c r="B247" i="3"/>
  <c r="E246" i="3" s="1"/>
  <c r="D246" i="4" s="1"/>
  <c r="C247" i="3"/>
  <c r="E247" i="3"/>
  <c r="D247" i="4" s="1"/>
  <c r="L247" i="3"/>
  <c r="M247" i="3"/>
  <c r="N247" i="3"/>
  <c r="B248" i="3"/>
  <c r="C248" i="3"/>
  <c r="E248" i="3"/>
  <c r="D248" i="4" s="1"/>
  <c r="L248" i="3"/>
  <c r="M248" i="3"/>
  <c r="N248" i="3"/>
  <c r="B249" i="3"/>
  <c r="C249" i="3"/>
  <c r="L249" i="3"/>
  <c r="M249" i="3"/>
  <c r="N249" i="3"/>
  <c r="B250" i="3"/>
  <c r="E249" i="3" s="1"/>
  <c r="D249" i="4" s="1"/>
  <c r="C250" i="3"/>
  <c r="L250" i="3"/>
  <c r="M250" i="3"/>
  <c r="N250" i="3"/>
  <c r="B251" i="3"/>
  <c r="C251" i="3"/>
  <c r="E251" i="3"/>
  <c r="D251" i="4" s="1"/>
  <c r="L251" i="3"/>
  <c r="M251" i="3"/>
  <c r="N251" i="3"/>
  <c r="B252" i="3"/>
  <c r="C252" i="3"/>
  <c r="E252" i="3"/>
  <c r="D252" i="4" s="1"/>
  <c r="L252" i="3"/>
  <c r="M252" i="3"/>
  <c r="N252" i="3"/>
  <c r="B253" i="3"/>
  <c r="C253" i="3"/>
  <c r="L253" i="3"/>
  <c r="M253" i="3"/>
  <c r="N253" i="3"/>
  <c r="B254" i="3"/>
  <c r="C254" i="3"/>
  <c r="L254" i="3"/>
  <c r="M254" i="3"/>
  <c r="N254" i="3"/>
  <c r="B255" i="3"/>
  <c r="C255" i="3"/>
  <c r="E255" i="3"/>
  <c r="D255" i="4" s="1"/>
  <c r="L255" i="3"/>
  <c r="M255" i="3"/>
  <c r="N255" i="3"/>
  <c r="B256" i="3"/>
  <c r="C256" i="3"/>
  <c r="E256" i="3"/>
  <c r="D256" i="4" s="1"/>
  <c r="L256" i="3"/>
  <c r="M256" i="3"/>
  <c r="N256" i="3"/>
  <c r="B257" i="3"/>
  <c r="C257" i="3"/>
  <c r="L257" i="3"/>
  <c r="M257" i="3"/>
  <c r="N257" i="3"/>
  <c r="B258" i="3"/>
  <c r="C258" i="3"/>
  <c r="L258" i="3"/>
  <c r="M258" i="3"/>
  <c r="N258" i="3"/>
  <c r="B259" i="3"/>
  <c r="C259" i="3"/>
  <c r="E259" i="3"/>
  <c r="D259" i="4" s="1"/>
  <c r="L259" i="3"/>
  <c r="M259" i="3"/>
  <c r="N259" i="3"/>
  <c r="B260" i="3"/>
  <c r="C260" i="3"/>
  <c r="E260" i="3"/>
  <c r="D260" i="4" s="1"/>
  <c r="L260" i="3"/>
  <c r="M260" i="3"/>
  <c r="N260" i="3"/>
  <c r="B261" i="3"/>
  <c r="C261" i="3"/>
  <c r="L261" i="3"/>
  <c r="M261" i="3"/>
  <c r="N261" i="3"/>
  <c r="B262" i="3"/>
  <c r="E261" i="3" s="1"/>
  <c r="D261" i="4" s="1"/>
  <c r="C262" i="3"/>
  <c r="L262" i="3"/>
  <c r="M262" i="3"/>
  <c r="N262" i="3"/>
  <c r="B263" i="3"/>
  <c r="E262" i="3" s="1"/>
  <c r="D262" i="4" s="1"/>
  <c r="C263" i="3"/>
  <c r="E263" i="3"/>
  <c r="D263" i="4" s="1"/>
  <c r="L263" i="3"/>
  <c r="M263" i="3"/>
  <c r="N263" i="3"/>
  <c r="B264" i="3"/>
  <c r="C264" i="3"/>
  <c r="E264" i="3"/>
  <c r="D264" i="4" s="1"/>
  <c r="L264" i="3"/>
  <c r="M264" i="3"/>
  <c r="N264" i="3"/>
  <c r="B265" i="3"/>
  <c r="C265" i="3"/>
  <c r="L265" i="3"/>
  <c r="M265" i="3"/>
  <c r="N265" i="3"/>
  <c r="B266" i="3"/>
  <c r="C266" i="3"/>
  <c r="L266" i="3"/>
  <c r="M266" i="3"/>
  <c r="N266" i="3"/>
  <c r="B267" i="3"/>
  <c r="C267" i="3"/>
  <c r="E267" i="3"/>
  <c r="D267" i="4" s="1"/>
  <c r="L267" i="3"/>
  <c r="M267" i="3"/>
  <c r="N267" i="3"/>
  <c r="B268" i="3"/>
  <c r="C268" i="3"/>
  <c r="E268" i="3"/>
  <c r="D268" i="4" s="1"/>
  <c r="L268" i="3"/>
  <c r="M268" i="3"/>
  <c r="N268" i="3"/>
  <c r="B269" i="3"/>
  <c r="C269" i="3"/>
  <c r="L269" i="3"/>
  <c r="M269" i="3"/>
  <c r="N269" i="3"/>
  <c r="B270" i="3"/>
  <c r="E269" i="3" s="1"/>
  <c r="D269" i="4" s="1"/>
  <c r="C270" i="3"/>
  <c r="L270" i="3"/>
  <c r="M270" i="3"/>
  <c r="N270" i="3"/>
  <c r="B271" i="3"/>
  <c r="C271" i="3"/>
  <c r="E271" i="3"/>
  <c r="D271" i="4" s="1"/>
  <c r="L271" i="3"/>
  <c r="M271" i="3"/>
  <c r="N271" i="3"/>
  <c r="B272" i="3"/>
  <c r="C272" i="3"/>
  <c r="E272" i="3"/>
  <c r="D272" i="4" s="1"/>
  <c r="L272" i="3"/>
  <c r="M272" i="3"/>
  <c r="N272" i="3"/>
  <c r="B273" i="3"/>
  <c r="C273" i="3"/>
  <c r="L273" i="3"/>
  <c r="M273" i="3"/>
  <c r="N273" i="3"/>
  <c r="B274" i="3"/>
  <c r="C274" i="3"/>
  <c r="L274" i="3"/>
  <c r="M274" i="3"/>
  <c r="N274" i="3"/>
  <c r="B275" i="3"/>
  <c r="E274" i="3" s="1"/>
  <c r="D274" i="4" s="1"/>
  <c r="C275" i="3"/>
  <c r="E275" i="3"/>
  <c r="D275" i="4" s="1"/>
  <c r="L275" i="3"/>
  <c r="M275" i="3"/>
  <c r="N275" i="3"/>
  <c r="B276" i="3"/>
  <c r="C276" i="3"/>
  <c r="E276" i="3"/>
  <c r="D276" i="4" s="1"/>
  <c r="L276" i="3"/>
  <c r="M276" i="3"/>
  <c r="N276" i="3"/>
  <c r="B277" i="3"/>
  <c r="C277" i="3"/>
  <c r="L277" i="3"/>
  <c r="M277" i="3"/>
  <c r="N277" i="3"/>
  <c r="B278" i="3"/>
  <c r="E277" i="3" s="1"/>
  <c r="D277" i="4" s="1"/>
  <c r="C278" i="3"/>
  <c r="L278" i="3"/>
  <c r="M278" i="3"/>
  <c r="N278" i="3"/>
  <c r="B279" i="3"/>
  <c r="C279" i="3"/>
  <c r="E279" i="3"/>
  <c r="D279" i="4" s="1"/>
  <c r="L279" i="3"/>
  <c r="M279" i="3"/>
  <c r="N279" i="3"/>
  <c r="B280" i="3"/>
  <c r="C280" i="3"/>
  <c r="E280" i="3"/>
  <c r="D280" i="4" s="1"/>
  <c r="L280" i="3"/>
  <c r="M280" i="3"/>
  <c r="N280" i="3"/>
  <c r="B281" i="3"/>
  <c r="C281" i="3"/>
  <c r="L281" i="3"/>
  <c r="M281" i="3"/>
  <c r="N281" i="3"/>
  <c r="B282" i="3"/>
  <c r="C282" i="3"/>
  <c r="L282" i="3"/>
  <c r="M282" i="3"/>
  <c r="N282" i="3"/>
  <c r="B283" i="3"/>
  <c r="C283" i="3"/>
  <c r="E283" i="3"/>
  <c r="D283" i="4" s="1"/>
  <c r="L283" i="3"/>
  <c r="M283" i="3"/>
  <c r="N283" i="3"/>
  <c r="B284" i="3"/>
  <c r="C284" i="3"/>
  <c r="E284" i="3"/>
  <c r="D284" i="4" s="1"/>
  <c r="L284" i="3"/>
  <c r="M284" i="3"/>
  <c r="N284" i="3"/>
  <c r="B285" i="3"/>
  <c r="C285" i="3"/>
  <c r="L285" i="3"/>
  <c r="M285" i="3"/>
  <c r="N285" i="3"/>
  <c r="B286" i="3"/>
  <c r="E285" i="3" s="1"/>
  <c r="D285" i="4" s="1"/>
  <c r="C286" i="3"/>
  <c r="L286" i="3"/>
  <c r="M286" i="3"/>
  <c r="N286" i="3"/>
  <c r="B287" i="3"/>
  <c r="C287" i="3"/>
  <c r="E287" i="3"/>
  <c r="D287" i="4" s="1"/>
  <c r="L287" i="3"/>
  <c r="M287" i="3"/>
  <c r="N287" i="3"/>
  <c r="B288" i="3"/>
  <c r="C288" i="3"/>
  <c r="E288" i="3"/>
  <c r="D288" i="4" s="1"/>
  <c r="L288" i="3"/>
  <c r="M288" i="3"/>
  <c r="N288" i="3"/>
  <c r="B289" i="3"/>
  <c r="C289" i="3"/>
  <c r="L289" i="3"/>
  <c r="M289" i="3"/>
  <c r="N289" i="3"/>
  <c r="B290" i="3"/>
  <c r="E289" i="3" s="1"/>
  <c r="D289" i="4" s="1"/>
  <c r="C290" i="3"/>
  <c r="L290" i="3"/>
  <c r="M290" i="3"/>
  <c r="N290" i="3"/>
  <c r="B291" i="3"/>
  <c r="E290" i="3" s="1"/>
  <c r="D290" i="4" s="1"/>
  <c r="C291" i="3"/>
  <c r="E291" i="3"/>
  <c r="D291" i="4" s="1"/>
  <c r="L291" i="3"/>
  <c r="M291" i="3"/>
  <c r="N291" i="3"/>
  <c r="B292" i="3"/>
  <c r="C292" i="3"/>
  <c r="E292" i="3"/>
  <c r="D292" i="4" s="1"/>
  <c r="L292" i="3"/>
  <c r="M292" i="3"/>
  <c r="N292" i="3"/>
  <c r="B293" i="3"/>
  <c r="C293" i="3"/>
  <c r="L293" i="3"/>
  <c r="M293" i="3"/>
  <c r="N293" i="3"/>
  <c r="B294" i="3"/>
  <c r="C294" i="4" s="1"/>
  <c r="C294" i="3"/>
  <c r="L294" i="3"/>
  <c r="M294" i="3"/>
  <c r="N294" i="3"/>
  <c r="B295" i="3"/>
  <c r="C295" i="3"/>
  <c r="E295" i="3"/>
  <c r="D295" i="4" s="1"/>
  <c r="L295" i="3"/>
  <c r="M295" i="3"/>
  <c r="N295" i="3"/>
  <c r="B296" i="3"/>
  <c r="C296" i="3"/>
  <c r="E296" i="3"/>
  <c r="D296" i="4" s="1"/>
  <c r="L296" i="3"/>
  <c r="M296" i="3"/>
  <c r="N296" i="3"/>
  <c r="B297" i="3"/>
  <c r="C297" i="3"/>
  <c r="L297" i="3"/>
  <c r="M297" i="3"/>
  <c r="N297" i="3"/>
  <c r="B298" i="3"/>
  <c r="E297" i="3" s="1"/>
  <c r="D297" i="4" s="1"/>
  <c r="C298" i="3"/>
  <c r="L298" i="3"/>
  <c r="M298" i="3"/>
  <c r="N298" i="3"/>
  <c r="B299" i="3"/>
  <c r="C299" i="3"/>
  <c r="E299" i="3"/>
  <c r="D299" i="4" s="1"/>
  <c r="L299" i="3"/>
  <c r="M299" i="3"/>
  <c r="N299" i="3"/>
  <c r="B300" i="3"/>
  <c r="C300" i="3"/>
  <c r="E300" i="3"/>
  <c r="D300" i="4" s="1"/>
  <c r="L300" i="3"/>
  <c r="M300" i="3"/>
  <c r="N300" i="3"/>
  <c r="B301" i="3"/>
  <c r="C301" i="3"/>
  <c r="L301" i="3"/>
  <c r="M301" i="3"/>
  <c r="N301" i="3"/>
  <c r="B302" i="3"/>
  <c r="C302" i="3"/>
  <c r="L302" i="3"/>
  <c r="M302" i="3"/>
  <c r="N302" i="3"/>
  <c r="B303" i="3"/>
  <c r="E302" i="3" s="1"/>
  <c r="D302" i="4" s="1"/>
  <c r="C303" i="3"/>
  <c r="E303" i="3"/>
  <c r="D303" i="4" s="1"/>
  <c r="L303" i="3"/>
  <c r="M303" i="3"/>
  <c r="N303" i="3"/>
  <c r="B304" i="3"/>
  <c r="C304" i="3"/>
  <c r="E304" i="3"/>
  <c r="D304" i="4" s="1"/>
  <c r="L304" i="3"/>
  <c r="M304" i="3"/>
  <c r="N304" i="3"/>
  <c r="B305" i="3"/>
  <c r="C305" i="3"/>
  <c r="L305" i="3"/>
  <c r="M305" i="3"/>
  <c r="N305" i="3"/>
  <c r="B306" i="3"/>
  <c r="C306" i="3"/>
  <c r="L306" i="3"/>
  <c r="M306" i="3"/>
  <c r="N306" i="3"/>
  <c r="B307" i="3"/>
  <c r="E306" i="3" s="1"/>
  <c r="D306" i="4" s="1"/>
  <c r="C307" i="3"/>
  <c r="E307" i="3"/>
  <c r="D307" i="4" s="1"/>
  <c r="L307" i="3"/>
  <c r="M307" i="3"/>
  <c r="N307" i="3"/>
  <c r="B308" i="3"/>
  <c r="C308" i="3"/>
  <c r="E308" i="3"/>
  <c r="D308" i="4" s="1"/>
  <c r="L308" i="3"/>
  <c r="M308" i="3"/>
  <c r="N308" i="3"/>
  <c r="B309" i="3"/>
  <c r="C309" i="3"/>
  <c r="L309" i="3"/>
  <c r="M309" i="3"/>
  <c r="N309" i="3"/>
  <c r="B310" i="3"/>
  <c r="E309" i="3" s="1"/>
  <c r="D309" i="4" s="1"/>
  <c r="C310" i="3"/>
  <c r="L310" i="3"/>
  <c r="M310" i="3"/>
  <c r="N310" i="3"/>
  <c r="B311" i="3"/>
  <c r="C311" i="3"/>
  <c r="E311" i="3"/>
  <c r="D311" i="4" s="1"/>
  <c r="L311" i="3"/>
  <c r="M311" i="3"/>
  <c r="N311" i="3"/>
  <c r="B312" i="3"/>
  <c r="C312" i="3"/>
  <c r="E312" i="3"/>
  <c r="D312" i="4" s="1"/>
  <c r="L312" i="3"/>
  <c r="M312" i="3"/>
  <c r="N312" i="3"/>
  <c r="B313" i="3"/>
  <c r="C313" i="3"/>
  <c r="L313" i="3"/>
  <c r="M313" i="3"/>
  <c r="N313" i="3"/>
  <c r="B314" i="3"/>
  <c r="E313" i="3" s="1"/>
  <c r="D313" i="4" s="1"/>
  <c r="C314" i="3"/>
  <c r="L314" i="3"/>
  <c r="M314" i="3"/>
  <c r="N314" i="3"/>
  <c r="B315" i="3"/>
  <c r="C315" i="3"/>
  <c r="E315" i="3"/>
  <c r="D315" i="4" s="1"/>
  <c r="L315" i="3"/>
  <c r="M315" i="3"/>
  <c r="N315" i="3"/>
  <c r="B316" i="3"/>
  <c r="C316" i="3"/>
  <c r="E316" i="3"/>
  <c r="D316" i="4" s="1"/>
  <c r="L316" i="3"/>
  <c r="M316" i="3"/>
  <c r="N316" i="3"/>
  <c r="B317" i="3"/>
  <c r="C317" i="3"/>
  <c r="L317" i="3"/>
  <c r="M317" i="3"/>
  <c r="N317" i="3"/>
  <c r="B318" i="3"/>
  <c r="E317" i="3" s="1"/>
  <c r="D317" i="4" s="1"/>
  <c r="C318" i="3"/>
  <c r="L318" i="3"/>
  <c r="M318" i="3"/>
  <c r="N318" i="3"/>
  <c r="B319" i="3"/>
  <c r="C319" i="3"/>
  <c r="E319" i="3"/>
  <c r="D319" i="4" s="1"/>
  <c r="L319" i="3"/>
  <c r="M319" i="3"/>
  <c r="N319" i="3"/>
  <c r="B320" i="3"/>
  <c r="C320" i="3"/>
  <c r="E320" i="3"/>
  <c r="D320" i="4" s="1"/>
  <c r="L320" i="3"/>
  <c r="M320" i="3"/>
  <c r="N320" i="3"/>
  <c r="B321" i="3"/>
  <c r="C321" i="3"/>
  <c r="L321" i="3"/>
  <c r="M321" i="3"/>
  <c r="N321" i="3"/>
  <c r="B322" i="3"/>
  <c r="C322" i="3"/>
  <c r="L322" i="3"/>
  <c r="M322" i="3"/>
  <c r="N322" i="3"/>
  <c r="B323" i="3"/>
  <c r="C323" i="3"/>
  <c r="E323" i="3"/>
  <c r="D323" i="4" s="1"/>
  <c r="L323" i="3"/>
  <c r="M323" i="3"/>
  <c r="N323" i="3"/>
  <c r="B324" i="3"/>
  <c r="C324" i="3"/>
  <c r="E324" i="3"/>
  <c r="D324" i="4" s="1"/>
  <c r="L324" i="3"/>
  <c r="M324" i="3"/>
  <c r="N324" i="3"/>
  <c r="B325" i="3"/>
  <c r="C325" i="3"/>
  <c r="L325" i="3"/>
  <c r="M325" i="3"/>
  <c r="N325" i="3"/>
  <c r="B326" i="3"/>
  <c r="C326" i="3"/>
  <c r="L326" i="3"/>
  <c r="M326" i="3"/>
  <c r="N326" i="3"/>
  <c r="B327" i="3"/>
  <c r="E326" i="3" s="1"/>
  <c r="D326" i="4" s="1"/>
  <c r="C327" i="3"/>
  <c r="E327" i="3"/>
  <c r="D327" i="4" s="1"/>
  <c r="L327" i="3"/>
  <c r="M327" i="3"/>
  <c r="N327" i="3"/>
  <c r="B328" i="3"/>
  <c r="C328" i="3"/>
  <c r="E328" i="3"/>
  <c r="D328" i="4" s="1"/>
  <c r="L328" i="3"/>
  <c r="M328" i="3"/>
  <c r="N328" i="3"/>
  <c r="B329" i="3"/>
  <c r="C329" i="3"/>
  <c r="L329" i="3"/>
  <c r="M329" i="3"/>
  <c r="N329" i="3"/>
  <c r="B330" i="3"/>
  <c r="E329" i="3" s="1"/>
  <c r="D329" i="4" s="1"/>
  <c r="C330" i="3"/>
  <c r="L330" i="3"/>
  <c r="M330" i="3"/>
  <c r="N330" i="3"/>
  <c r="B331" i="3"/>
  <c r="C331" i="3"/>
  <c r="E331" i="3"/>
  <c r="D331" i="4" s="1"/>
  <c r="L331" i="3"/>
  <c r="M331" i="3"/>
  <c r="N331" i="3"/>
  <c r="B332" i="3"/>
  <c r="C332" i="3"/>
  <c r="E332" i="3"/>
  <c r="D332" i="4" s="1"/>
  <c r="G332" i="3"/>
  <c r="L332" i="3"/>
  <c r="M332" i="3"/>
  <c r="N332" i="3"/>
  <c r="B333" i="3"/>
  <c r="C333" i="4" s="1"/>
  <c r="C333" i="3"/>
  <c r="E333" i="3"/>
  <c r="D333" i="4" s="1"/>
  <c r="G333" i="3"/>
  <c r="L333" i="3"/>
  <c r="M333" i="3"/>
  <c r="N333" i="3"/>
  <c r="B334" i="3"/>
  <c r="C334" i="4" s="1"/>
  <c r="C334" i="3"/>
  <c r="E334" i="3"/>
  <c r="D334" i="4" s="1"/>
  <c r="G334" i="3"/>
  <c r="L334" i="3"/>
  <c r="M334" i="3"/>
  <c r="N334" i="3"/>
  <c r="B335" i="3"/>
  <c r="C335" i="4" s="1"/>
  <c r="C335" i="3"/>
  <c r="E335" i="3"/>
  <c r="D335" i="4" s="1"/>
  <c r="G335" i="3"/>
  <c r="L335" i="3"/>
  <c r="M335" i="3"/>
  <c r="N335" i="3"/>
  <c r="B336" i="3"/>
  <c r="C336" i="4" s="1"/>
  <c r="C336" i="3"/>
  <c r="E336" i="3"/>
  <c r="D336" i="4" s="1"/>
  <c r="G336" i="3"/>
  <c r="L336" i="3"/>
  <c r="M336" i="3"/>
  <c r="N336" i="3"/>
  <c r="B337" i="3"/>
  <c r="C337" i="4" s="1"/>
  <c r="C337" i="3"/>
  <c r="E337" i="3"/>
  <c r="D337" i="4" s="1"/>
  <c r="G337" i="3"/>
  <c r="L337" i="3"/>
  <c r="M337" i="3"/>
  <c r="N337" i="3"/>
  <c r="B338" i="3"/>
  <c r="C338" i="4" s="1"/>
  <c r="C338" i="3"/>
  <c r="E338" i="3"/>
  <c r="D338" i="4" s="1"/>
  <c r="G338" i="3"/>
  <c r="L338" i="3"/>
  <c r="M338" i="3"/>
  <c r="N338" i="3"/>
  <c r="B339" i="3"/>
  <c r="C339" i="4" s="1"/>
  <c r="C339" i="3"/>
  <c r="E339" i="3"/>
  <c r="D339" i="4" s="1"/>
  <c r="G339" i="3"/>
  <c r="L339" i="3"/>
  <c r="M339" i="3"/>
  <c r="N339" i="3"/>
  <c r="B340" i="3"/>
  <c r="C340" i="4" s="1"/>
  <c r="C340" i="3"/>
  <c r="E340" i="3"/>
  <c r="D340" i="4" s="1"/>
  <c r="G340" i="3"/>
  <c r="L340" i="3"/>
  <c r="M340" i="3"/>
  <c r="N340" i="3"/>
  <c r="B341" i="3"/>
  <c r="C341" i="4" s="1"/>
  <c r="C341" i="3"/>
  <c r="E341" i="3"/>
  <c r="D341" i="4" s="1"/>
  <c r="G341" i="3"/>
  <c r="L341" i="3"/>
  <c r="M341" i="3"/>
  <c r="N341" i="3"/>
  <c r="B342" i="3"/>
  <c r="C342" i="4" s="1"/>
  <c r="C342" i="3"/>
  <c r="E342" i="3"/>
  <c r="D342" i="4" s="1"/>
  <c r="G342" i="3"/>
  <c r="L342" i="3"/>
  <c r="M342" i="3"/>
  <c r="N342" i="3"/>
  <c r="B343" i="3"/>
  <c r="C343" i="4" s="1"/>
  <c r="C343" i="3"/>
  <c r="E343" i="3"/>
  <c r="D343" i="4" s="1"/>
  <c r="G343" i="3"/>
  <c r="L343" i="3"/>
  <c r="M343" i="3"/>
  <c r="N343" i="3"/>
  <c r="B344" i="3"/>
  <c r="C344" i="4" s="1"/>
  <c r="C344" i="3"/>
  <c r="E344" i="3"/>
  <c r="D344" i="4" s="1"/>
  <c r="G344" i="3"/>
  <c r="L344" i="3"/>
  <c r="M344" i="3"/>
  <c r="N344" i="3"/>
  <c r="B345" i="3"/>
  <c r="C345" i="4" s="1"/>
  <c r="C345" i="3"/>
  <c r="E345" i="3"/>
  <c r="D345" i="4" s="1"/>
  <c r="G345" i="3"/>
  <c r="L345" i="3"/>
  <c r="M345" i="3"/>
  <c r="N345" i="3"/>
  <c r="B346" i="3"/>
  <c r="C346" i="4" s="1"/>
  <c r="C346" i="3"/>
  <c r="E346" i="3"/>
  <c r="D346" i="4" s="1"/>
  <c r="G346" i="3"/>
  <c r="L346" i="3"/>
  <c r="M346" i="3"/>
  <c r="N346" i="3"/>
  <c r="B347" i="3"/>
  <c r="C347" i="4" s="1"/>
  <c r="C347" i="3"/>
  <c r="E347" i="3"/>
  <c r="D347" i="4" s="1"/>
  <c r="G347" i="3"/>
  <c r="L347" i="3"/>
  <c r="M347" i="3"/>
  <c r="N347" i="3"/>
  <c r="B348" i="3"/>
  <c r="C348" i="4" s="1"/>
  <c r="C348" i="3"/>
  <c r="E348" i="3"/>
  <c r="D348" i="4" s="1"/>
  <c r="G348" i="3"/>
  <c r="L348" i="3"/>
  <c r="M348" i="3"/>
  <c r="N348" i="3"/>
  <c r="B349" i="3"/>
  <c r="C349" i="4" s="1"/>
  <c r="C349" i="3"/>
  <c r="E349" i="3"/>
  <c r="D349" i="4" s="1"/>
  <c r="G349" i="3"/>
  <c r="L349" i="3"/>
  <c r="M349" i="3"/>
  <c r="N349" i="3"/>
  <c r="B350" i="3"/>
  <c r="C350" i="4" s="1"/>
  <c r="C350" i="3"/>
  <c r="E350" i="3"/>
  <c r="D350" i="4" s="1"/>
  <c r="G350" i="3"/>
  <c r="L350" i="3"/>
  <c r="M350" i="3"/>
  <c r="N350" i="3"/>
  <c r="B351" i="3"/>
  <c r="C351" i="4" s="1"/>
  <c r="C351" i="3"/>
  <c r="E351" i="3"/>
  <c r="D351" i="4" s="1"/>
  <c r="G351" i="3"/>
  <c r="L351" i="3"/>
  <c r="M351" i="3"/>
  <c r="N351" i="3"/>
  <c r="B352" i="3"/>
  <c r="C352" i="4" s="1"/>
  <c r="C352" i="3"/>
  <c r="E352" i="3"/>
  <c r="D352" i="4" s="1"/>
  <c r="G352" i="3"/>
  <c r="L352" i="3"/>
  <c r="M352" i="3"/>
  <c r="N352" i="3"/>
  <c r="B353" i="3"/>
  <c r="C353" i="4" s="1"/>
  <c r="C353" i="3"/>
  <c r="E353" i="3"/>
  <c r="D353" i="4" s="1"/>
  <c r="G353" i="3"/>
  <c r="L353" i="3"/>
  <c r="M353" i="3"/>
  <c r="N353" i="3"/>
  <c r="B354" i="3"/>
  <c r="C354" i="4" s="1"/>
  <c r="C354" i="3"/>
  <c r="E354" i="3"/>
  <c r="D354" i="4" s="1"/>
  <c r="G354" i="3"/>
  <c r="L354" i="3"/>
  <c r="M354" i="3"/>
  <c r="N354" i="3"/>
  <c r="B355" i="3"/>
  <c r="C355" i="4" s="1"/>
  <c r="C355" i="3"/>
  <c r="E355" i="3"/>
  <c r="D355" i="4" s="1"/>
  <c r="G355" i="3"/>
  <c r="L355" i="3"/>
  <c r="M355" i="3"/>
  <c r="N355" i="3"/>
  <c r="B356" i="3"/>
  <c r="C356" i="4" s="1"/>
  <c r="C356" i="3"/>
  <c r="E356" i="3"/>
  <c r="D356" i="4" s="1"/>
  <c r="G356" i="3"/>
  <c r="L356" i="3"/>
  <c r="M356" i="3"/>
  <c r="N356" i="3"/>
  <c r="B357" i="3"/>
  <c r="C357" i="4" s="1"/>
  <c r="C357" i="3"/>
  <c r="E357" i="3"/>
  <c r="D357" i="4" s="1"/>
  <c r="G357" i="3"/>
  <c r="L357" i="3"/>
  <c r="M357" i="3"/>
  <c r="N357" i="3"/>
  <c r="B358" i="3"/>
  <c r="C358" i="4" s="1"/>
  <c r="C358" i="3"/>
  <c r="E358" i="3"/>
  <c r="D358" i="4" s="1"/>
  <c r="G358" i="3"/>
  <c r="L358" i="3"/>
  <c r="M358" i="3"/>
  <c r="N358" i="3"/>
  <c r="B359" i="3"/>
  <c r="C359" i="4" s="1"/>
  <c r="C359" i="3"/>
  <c r="E359" i="3"/>
  <c r="D359" i="4" s="1"/>
  <c r="G359" i="3"/>
  <c r="L359" i="3"/>
  <c r="M359" i="3"/>
  <c r="N359" i="3"/>
  <c r="B360" i="3"/>
  <c r="C360" i="4" s="1"/>
  <c r="C360" i="3"/>
  <c r="E360" i="3"/>
  <c r="D360" i="4" s="1"/>
  <c r="G360" i="3"/>
  <c r="L360" i="3"/>
  <c r="M360" i="3"/>
  <c r="N360" i="3"/>
  <c r="B361" i="3"/>
  <c r="C361" i="4" s="1"/>
  <c r="C361" i="3"/>
  <c r="E361" i="3"/>
  <c r="D361" i="4" s="1"/>
  <c r="G361" i="3"/>
  <c r="L361" i="3"/>
  <c r="M361" i="3"/>
  <c r="N361" i="3"/>
  <c r="B362" i="3"/>
  <c r="H361" i="3" s="1"/>
  <c r="E361" i="4" s="1"/>
  <c r="C362" i="3"/>
  <c r="E362" i="3"/>
  <c r="D362" i="4" s="1"/>
  <c r="G362" i="3"/>
  <c r="L362" i="3"/>
  <c r="M362" i="3"/>
  <c r="N362" i="3"/>
  <c r="B363" i="3"/>
  <c r="C363" i="4" s="1"/>
  <c r="C363" i="3"/>
  <c r="E363" i="3"/>
  <c r="D363" i="4" s="1"/>
  <c r="G363" i="3"/>
  <c r="L363" i="3"/>
  <c r="M363" i="3"/>
  <c r="N363" i="3"/>
  <c r="B364" i="3"/>
  <c r="C364" i="4" s="1"/>
  <c r="C364" i="3"/>
  <c r="E364" i="3"/>
  <c r="D364" i="4" s="1"/>
  <c r="G364" i="3"/>
  <c r="L364" i="3"/>
  <c r="M364" i="3"/>
  <c r="N364" i="3"/>
  <c r="B365" i="3"/>
  <c r="C365" i="4" s="1"/>
  <c r="C365" i="3"/>
  <c r="E365" i="3"/>
  <c r="D365" i="4" s="1"/>
  <c r="G365" i="3"/>
  <c r="L365" i="3"/>
  <c r="M365" i="3"/>
  <c r="N365" i="3"/>
  <c r="B366" i="3"/>
  <c r="C366" i="4" s="1"/>
  <c r="C366" i="3"/>
  <c r="E366" i="3"/>
  <c r="D366" i="4" s="1"/>
  <c r="G366" i="3"/>
  <c r="L366" i="3"/>
  <c r="M366" i="3"/>
  <c r="N366" i="3"/>
  <c r="B367" i="3"/>
  <c r="C367" i="4" s="1"/>
  <c r="C367" i="3"/>
  <c r="E367" i="3"/>
  <c r="D367" i="4" s="1"/>
  <c r="G367" i="3"/>
  <c r="L367" i="3"/>
  <c r="M367" i="3"/>
  <c r="N367" i="3"/>
  <c r="D368" i="3"/>
  <c r="F368" i="3"/>
  <c r="I368" i="3"/>
  <c r="J368" i="3"/>
  <c r="K368" i="3"/>
  <c r="L368" i="3"/>
  <c r="M368" i="3"/>
  <c r="N368" i="3"/>
  <c r="F365" i="4" l="1"/>
  <c r="F366" i="4"/>
  <c r="F367" i="4"/>
  <c r="F363" i="4"/>
  <c r="F364" i="4"/>
  <c r="F358" i="4"/>
  <c r="F357" i="4"/>
  <c r="F359" i="4"/>
  <c r="F362" i="4"/>
  <c r="F360" i="4"/>
  <c r="F361" i="4"/>
  <c r="F356" i="4"/>
  <c r="F349" i="4"/>
  <c r="F351" i="4"/>
  <c r="F352" i="4"/>
  <c r="F350" i="4"/>
  <c r="F353" i="4"/>
  <c r="F354" i="4"/>
  <c r="F355" i="4"/>
  <c r="F342" i="4"/>
  <c r="F343" i="4"/>
  <c r="F345" i="4"/>
  <c r="F346" i="4"/>
  <c r="F347" i="4"/>
  <c r="F344" i="4"/>
  <c r="F348" i="4"/>
  <c r="F336" i="4"/>
  <c r="F341" i="4"/>
  <c r="F337" i="4"/>
  <c r="F338" i="4"/>
  <c r="F339" i="4"/>
  <c r="F335" i="4"/>
  <c r="F340" i="4"/>
  <c r="F333" i="4"/>
  <c r="F334" i="4"/>
  <c r="F332" i="4"/>
  <c r="F212" i="4"/>
  <c r="C205" i="4"/>
  <c r="G204" i="3"/>
  <c r="E204" i="3"/>
  <c r="D204" i="4" s="1"/>
  <c r="H205" i="3"/>
  <c r="E205" i="4" s="1"/>
  <c r="H204" i="3"/>
  <c r="E204" i="4" s="1"/>
  <c r="C183" i="4"/>
  <c r="G182" i="3"/>
  <c r="F182" i="4" s="1"/>
  <c r="H182" i="3"/>
  <c r="E182" i="4" s="1"/>
  <c r="C151" i="4"/>
  <c r="G150" i="3"/>
  <c r="F150" i="4" s="1"/>
  <c r="H150" i="3"/>
  <c r="E150" i="4" s="1"/>
  <c r="E150" i="3"/>
  <c r="D150" i="4" s="1"/>
  <c r="C135" i="4"/>
  <c r="G134" i="3"/>
  <c r="F134" i="4" s="1"/>
  <c r="H134" i="3"/>
  <c r="E134" i="4" s="1"/>
  <c r="E134" i="3"/>
  <c r="D134" i="4" s="1"/>
  <c r="C119" i="4"/>
  <c r="G118" i="3"/>
  <c r="F118" i="4" s="1"/>
  <c r="H118" i="3"/>
  <c r="E118" i="4" s="1"/>
  <c r="E118" i="3"/>
  <c r="D118" i="4" s="1"/>
  <c r="C87" i="4"/>
  <c r="E86" i="3"/>
  <c r="D86" i="4" s="1"/>
  <c r="H86" i="3"/>
  <c r="E86" i="4" s="1"/>
  <c r="H87" i="3"/>
  <c r="E87" i="4" s="1"/>
  <c r="G86" i="3"/>
  <c r="F86" i="4" s="1"/>
  <c r="C32" i="4"/>
  <c r="E31" i="3"/>
  <c r="D31" i="4" s="1"/>
  <c r="H31" i="3"/>
  <c r="E31" i="4" s="1"/>
  <c r="G31" i="3"/>
  <c r="F31" i="4" s="1"/>
  <c r="G32" i="3"/>
  <c r="F32" i="4" s="1"/>
  <c r="G325" i="3"/>
  <c r="C326" i="4"/>
  <c r="H325" i="3"/>
  <c r="E325" i="4" s="1"/>
  <c r="C322" i="4"/>
  <c r="G321" i="3"/>
  <c r="H321" i="3"/>
  <c r="E321" i="4" s="1"/>
  <c r="C306" i="4"/>
  <c r="G305" i="3"/>
  <c r="H305" i="3"/>
  <c r="E305" i="4" s="1"/>
  <c r="C302" i="4"/>
  <c r="G301" i="3"/>
  <c r="H301" i="3"/>
  <c r="E301" i="4" s="1"/>
  <c r="G293" i="3"/>
  <c r="H293" i="3"/>
  <c r="E293" i="4" s="1"/>
  <c r="G281" i="3"/>
  <c r="C282" i="4"/>
  <c r="H281" i="3"/>
  <c r="E281" i="4" s="1"/>
  <c r="C274" i="4"/>
  <c r="G273" i="3"/>
  <c r="H273" i="3"/>
  <c r="E273" i="4" s="1"/>
  <c r="C266" i="4"/>
  <c r="G265" i="3"/>
  <c r="H265" i="3"/>
  <c r="E265" i="4" s="1"/>
  <c r="C258" i="4"/>
  <c r="G257" i="3"/>
  <c r="H257" i="3"/>
  <c r="E257" i="4" s="1"/>
  <c r="C254" i="4"/>
  <c r="G253" i="3"/>
  <c r="H253" i="3"/>
  <c r="E253" i="4" s="1"/>
  <c r="C246" i="4"/>
  <c r="G245" i="3"/>
  <c r="H245" i="3"/>
  <c r="E245" i="4" s="1"/>
  <c r="G203" i="3"/>
  <c r="C204" i="4"/>
  <c r="E203" i="3"/>
  <c r="D203" i="4" s="1"/>
  <c r="H203" i="3"/>
  <c r="E203" i="4" s="1"/>
  <c r="C189" i="4"/>
  <c r="G188" i="3"/>
  <c r="F188" i="4" s="1"/>
  <c r="E188" i="3"/>
  <c r="D188" i="4" s="1"/>
  <c r="H189" i="3"/>
  <c r="E189" i="4" s="1"/>
  <c r="H188" i="3"/>
  <c r="E188" i="4" s="1"/>
  <c r="C157" i="4"/>
  <c r="G156" i="3"/>
  <c r="F156" i="4" s="1"/>
  <c r="E156" i="3"/>
  <c r="D156" i="4" s="1"/>
  <c r="H157" i="3"/>
  <c r="E157" i="4" s="1"/>
  <c r="H156" i="3"/>
  <c r="E156" i="4" s="1"/>
  <c r="C150" i="4"/>
  <c r="G149" i="3"/>
  <c r="F149" i="4" s="1"/>
  <c r="H149" i="3"/>
  <c r="E149" i="4" s="1"/>
  <c r="E149" i="3"/>
  <c r="D149" i="4" s="1"/>
  <c r="C134" i="4"/>
  <c r="G133" i="3"/>
  <c r="F133" i="4" s="1"/>
  <c r="H133" i="3"/>
  <c r="E133" i="4" s="1"/>
  <c r="E133" i="3"/>
  <c r="D133" i="4" s="1"/>
  <c r="C118" i="4"/>
  <c r="G117" i="3"/>
  <c r="F117" i="4" s="1"/>
  <c r="H117" i="3"/>
  <c r="E117" i="4" s="1"/>
  <c r="E117" i="3"/>
  <c r="D117" i="4" s="1"/>
  <c r="C43" i="4"/>
  <c r="E42" i="3"/>
  <c r="D42" i="4" s="1"/>
  <c r="H42" i="3"/>
  <c r="E42" i="4" s="1"/>
  <c r="G42" i="3"/>
  <c r="F42" i="4" s="1"/>
  <c r="C115" i="4"/>
  <c r="G114" i="3"/>
  <c r="F114" i="4" s="1"/>
  <c r="H114" i="3"/>
  <c r="E114" i="4" s="1"/>
  <c r="E114" i="3"/>
  <c r="D114" i="4" s="1"/>
  <c r="C331" i="4"/>
  <c r="G330" i="3"/>
  <c r="H330" i="3"/>
  <c r="E330" i="4" s="1"/>
  <c r="C319" i="4"/>
  <c r="G318" i="3"/>
  <c r="H318" i="3"/>
  <c r="E318" i="4" s="1"/>
  <c r="C315" i="4"/>
  <c r="G314" i="3"/>
  <c r="H314" i="3"/>
  <c r="E314" i="4" s="1"/>
  <c r="C295" i="4"/>
  <c r="G294" i="3"/>
  <c r="H294" i="3"/>
  <c r="E294" i="4" s="1"/>
  <c r="C283" i="4"/>
  <c r="G282" i="3"/>
  <c r="H282" i="3"/>
  <c r="E282" i="4" s="1"/>
  <c r="C271" i="4"/>
  <c r="G270" i="3"/>
  <c r="H270" i="3"/>
  <c r="E270" i="4" s="1"/>
  <c r="C259" i="4"/>
  <c r="G258" i="3"/>
  <c r="H258" i="3"/>
  <c r="E258" i="4" s="1"/>
  <c r="C243" i="4"/>
  <c r="G242" i="3"/>
  <c r="H242" i="3"/>
  <c r="E242" i="4" s="1"/>
  <c r="C227" i="4"/>
  <c r="G226" i="3"/>
  <c r="H226" i="3"/>
  <c r="E226" i="4" s="1"/>
  <c r="C138" i="4"/>
  <c r="G137" i="3"/>
  <c r="F137" i="4" s="1"/>
  <c r="H137" i="3"/>
  <c r="E137" i="4" s="1"/>
  <c r="E137" i="3"/>
  <c r="D137" i="4" s="1"/>
  <c r="C122" i="4"/>
  <c r="G121" i="3"/>
  <c r="F121" i="4" s="1"/>
  <c r="H121" i="3"/>
  <c r="E121" i="4" s="1"/>
  <c r="E121" i="3"/>
  <c r="D121" i="4" s="1"/>
  <c r="C180" i="4"/>
  <c r="G179" i="3"/>
  <c r="F179" i="4" s="1"/>
  <c r="E179" i="3"/>
  <c r="D179" i="4" s="1"/>
  <c r="H179" i="3"/>
  <c r="E179" i="4" s="1"/>
  <c r="C328" i="4"/>
  <c r="G327" i="3"/>
  <c r="H327" i="3"/>
  <c r="E327" i="4" s="1"/>
  <c r="E325" i="3"/>
  <c r="D325" i="4" s="1"/>
  <c r="C324" i="4"/>
  <c r="G323" i="3"/>
  <c r="H323" i="3"/>
  <c r="E323" i="4" s="1"/>
  <c r="E321" i="3"/>
  <c r="D321" i="4" s="1"/>
  <c r="C320" i="4"/>
  <c r="G319" i="3"/>
  <c r="H319" i="3"/>
  <c r="E319" i="4" s="1"/>
  <c r="C316" i="4"/>
  <c r="G315" i="3"/>
  <c r="H315" i="3"/>
  <c r="E315" i="4" s="1"/>
  <c r="C312" i="4"/>
  <c r="G311" i="3"/>
  <c r="H311" i="3"/>
  <c r="E311" i="4" s="1"/>
  <c r="C308" i="4"/>
  <c r="G307" i="3"/>
  <c r="H307" i="3"/>
  <c r="E307" i="4" s="1"/>
  <c r="E305" i="3"/>
  <c r="D305" i="4" s="1"/>
  <c r="C304" i="4"/>
  <c r="G303" i="3"/>
  <c r="H303" i="3"/>
  <c r="E303" i="4" s="1"/>
  <c r="E301" i="3"/>
  <c r="D301" i="4" s="1"/>
  <c r="C300" i="4"/>
  <c r="G299" i="3"/>
  <c r="H299" i="3"/>
  <c r="E299" i="4" s="1"/>
  <c r="C296" i="4"/>
  <c r="G295" i="3"/>
  <c r="H295" i="3"/>
  <c r="E295" i="4" s="1"/>
  <c r="E293" i="3"/>
  <c r="D293" i="4" s="1"/>
  <c r="C292" i="4"/>
  <c r="G291" i="3"/>
  <c r="H291" i="3"/>
  <c r="E291" i="4" s="1"/>
  <c r="C288" i="4"/>
  <c r="G287" i="3"/>
  <c r="H287" i="3"/>
  <c r="E287" i="4" s="1"/>
  <c r="C284" i="4"/>
  <c r="G283" i="3"/>
  <c r="H283" i="3"/>
  <c r="E283" i="4" s="1"/>
  <c r="E281" i="3"/>
  <c r="D281" i="4" s="1"/>
  <c r="C280" i="4"/>
  <c r="G279" i="3"/>
  <c r="H279" i="3"/>
  <c r="E279" i="4" s="1"/>
  <c r="C276" i="4"/>
  <c r="G275" i="3"/>
  <c r="H275" i="3"/>
  <c r="E275" i="4" s="1"/>
  <c r="E273" i="3"/>
  <c r="D273" i="4" s="1"/>
  <c r="C272" i="4"/>
  <c r="G271" i="3"/>
  <c r="H271" i="3"/>
  <c r="E271" i="4" s="1"/>
  <c r="C268" i="4"/>
  <c r="G267" i="3"/>
  <c r="H267" i="3"/>
  <c r="E267" i="4" s="1"/>
  <c r="E265" i="3"/>
  <c r="D265" i="4" s="1"/>
  <c r="C264" i="4"/>
  <c r="G263" i="3"/>
  <c r="H263" i="3"/>
  <c r="E263" i="4" s="1"/>
  <c r="G259" i="3"/>
  <c r="H259" i="3"/>
  <c r="E259" i="4" s="1"/>
  <c r="C260" i="4"/>
  <c r="E257" i="3"/>
  <c r="D257" i="4" s="1"/>
  <c r="C256" i="4"/>
  <c r="G255" i="3"/>
  <c r="H255" i="3"/>
  <c r="E255" i="4" s="1"/>
  <c r="E253" i="3"/>
  <c r="D253" i="4" s="1"/>
  <c r="G251" i="3"/>
  <c r="C252" i="4"/>
  <c r="H251" i="3"/>
  <c r="E251" i="4" s="1"/>
  <c r="C248" i="4"/>
  <c r="G247" i="3"/>
  <c r="H247" i="3"/>
  <c r="E247" i="4" s="1"/>
  <c r="E245" i="3"/>
  <c r="D245" i="4" s="1"/>
  <c r="C244" i="4"/>
  <c r="G243" i="3"/>
  <c r="H243" i="3"/>
  <c r="E243" i="4" s="1"/>
  <c r="C240" i="4"/>
  <c r="G239" i="3"/>
  <c r="H239" i="3"/>
  <c r="E239" i="4" s="1"/>
  <c r="C236" i="4"/>
  <c r="G235" i="3"/>
  <c r="H235" i="3"/>
  <c r="E235" i="4" s="1"/>
  <c r="C232" i="4"/>
  <c r="G231" i="3"/>
  <c r="H231" i="3"/>
  <c r="E231" i="4" s="1"/>
  <c r="C228" i="4"/>
  <c r="G227" i="3"/>
  <c r="H227" i="3"/>
  <c r="E227" i="4" s="1"/>
  <c r="C173" i="4"/>
  <c r="G172" i="3"/>
  <c r="F172" i="4" s="1"/>
  <c r="E172" i="3"/>
  <c r="D172" i="4" s="1"/>
  <c r="H173" i="3"/>
  <c r="E173" i="4" s="1"/>
  <c r="H172" i="3"/>
  <c r="E172" i="4" s="1"/>
  <c r="C142" i="4"/>
  <c r="G141" i="3"/>
  <c r="F141" i="4" s="1"/>
  <c r="H141" i="3"/>
  <c r="E141" i="4" s="1"/>
  <c r="E141" i="3"/>
  <c r="D141" i="4" s="1"/>
  <c r="C126" i="4"/>
  <c r="G125" i="3"/>
  <c r="F125" i="4" s="1"/>
  <c r="H125" i="3"/>
  <c r="E125" i="4" s="1"/>
  <c r="E125" i="3"/>
  <c r="D125" i="4" s="1"/>
  <c r="C110" i="4"/>
  <c r="G109" i="3"/>
  <c r="F109" i="4" s="1"/>
  <c r="H109" i="3"/>
  <c r="E109" i="4" s="1"/>
  <c r="E109" i="3"/>
  <c r="D109" i="4" s="1"/>
  <c r="C75" i="4"/>
  <c r="E74" i="3"/>
  <c r="D74" i="4" s="1"/>
  <c r="H74" i="3"/>
  <c r="E74" i="4" s="1"/>
  <c r="G74" i="3"/>
  <c r="F74" i="4" s="1"/>
  <c r="C175" i="4"/>
  <c r="G174" i="3"/>
  <c r="F174" i="4" s="1"/>
  <c r="H174" i="3"/>
  <c r="E174" i="4" s="1"/>
  <c r="C147" i="4"/>
  <c r="G146" i="3"/>
  <c r="F146" i="4" s="1"/>
  <c r="H146" i="3"/>
  <c r="E146" i="4" s="1"/>
  <c r="E146" i="3"/>
  <c r="D146" i="4" s="1"/>
  <c r="C80" i="4"/>
  <c r="E79" i="3"/>
  <c r="D79" i="4" s="1"/>
  <c r="H79" i="3"/>
  <c r="E79" i="4" s="1"/>
  <c r="G79" i="3"/>
  <c r="F79" i="4" s="1"/>
  <c r="G80" i="3"/>
  <c r="F80" i="4" s="1"/>
  <c r="C323" i="4"/>
  <c r="G322" i="3"/>
  <c r="H322" i="3"/>
  <c r="E322" i="4" s="1"/>
  <c r="C311" i="4"/>
  <c r="G310" i="3"/>
  <c r="H310" i="3"/>
  <c r="E310" i="4" s="1"/>
  <c r="C299" i="4"/>
  <c r="G298" i="3"/>
  <c r="H298" i="3"/>
  <c r="E298" i="4" s="1"/>
  <c r="C279" i="4"/>
  <c r="G278" i="3"/>
  <c r="H278" i="3"/>
  <c r="E278" i="4" s="1"/>
  <c r="C251" i="4"/>
  <c r="G250" i="3"/>
  <c r="H250" i="3"/>
  <c r="E250" i="4" s="1"/>
  <c r="C239" i="4"/>
  <c r="G238" i="3"/>
  <c r="H238" i="3"/>
  <c r="E238" i="4" s="1"/>
  <c r="G196" i="3"/>
  <c r="F196" i="4" s="1"/>
  <c r="C197" i="4"/>
  <c r="E196" i="3"/>
  <c r="D196" i="4" s="1"/>
  <c r="H197" i="3"/>
  <c r="E197" i="4" s="1"/>
  <c r="H196" i="3"/>
  <c r="E196" i="4" s="1"/>
  <c r="C332" i="4"/>
  <c r="H331" i="3"/>
  <c r="E331" i="4" s="1"/>
  <c r="C191" i="4"/>
  <c r="G190" i="3"/>
  <c r="F190" i="4" s="1"/>
  <c r="H190" i="3"/>
  <c r="E190" i="4" s="1"/>
  <c r="C188" i="4"/>
  <c r="G187" i="3"/>
  <c r="F187" i="4" s="1"/>
  <c r="E187" i="3"/>
  <c r="D187" i="4" s="1"/>
  <c r="H187" i="3"/>
  <c r="E187" i="4" s="1"/>
  <c r="E174" i="3"/>
  <c r="D174" i="4" s="1"/>
  <c r="C159" i="4"/>
  <c r="G158" i="3"/>
  <c r="F158" i="4" s="1"/>
  <c r="H158" i="3"/>
  <c r="E158" i="4" s="1"/>
  <c r="C156" i="4"/>
  <c r="G155" i="3"/>
  <c r="F155" i="4" s="1"/>
  <c r="E155" i="3"/>
  <c r="D155" i="4" s="1"/>
  <c r="H155" i="3"/>
  <c r="E155" i="4" s="1"/>
  <c r="C139" i="4"/>
  <c r="G138" i="3"/>
  <c r="F138" i="4" s="1"/>
  <c r="H138" i="3"/>
  <c r="E138" i="4" s="1"/>
  <c r="E138" i="3"/>
  <c r="D138" i="4" s="1"/>
  <c r="C123" i="4"/>
  <c r="G122" i="3"/>
  <c r="F122" i="4" s="1"/>
  <c r="H122" i="3"/>
  <c r="E122" i="4" s="1"/>
  <c r="E122" i="3"/>
  <c r="D122" i="4" s="1"/>
  <c r="C48" i="4"/>
  <c r="E47" i="3"/>
  <c r="D47" i="4" s="1"/>
  <c r="H47" i="3"/>
  <c r="E47" i="4" s="1"/>
  <c r="G47" i="3"/>
  <c r="F47" i="4" s="1"/>
  <c r="G48" i="3"/>
  <c r="F48" i="4" s="1"/>
  <c r="C39" i="4"/>
  <c r="E38" i="3"/>
  <c r="D38" i="4" s="1"/>
  <c r="H38" i="3"/>
  <c r="E38" i="4" s="1"/>
  <c r="G38" i="3"/>
  <c r="F38" i="4" s="1"/>
  <c r="G329" i="3"/>
  <c r="H329" i="3"/>
  <c r="E329" i="4" s="1"/>
  <c r="C318" i="4"/>
  <c r="G317" i="3"/>
  <c r="H317" i="3"/>
  <c r="E317" i="4" s="1"/>
  <c r="G313" i="3"/>
  <c r="H313" i="3"/>
  <c r="E313" i="4" s="1"/>
  <c r="C314" i="4"/>
  <c r="G297" i="3"/>
  <c r="H297" i="3"/>
  <c r="E297" i="4" s="1"/>
  <c r="C298" i="4"/>
  <c r="C290" i="4"/>
  <c r="G289" i="3"/>
  <c r="H289" i="3"/>
  <c r="E289" i="4" s="1"/>
  <c r="C286" i="4"/>
  <c r="G285" i="3"/>
  <c r="H285" i="3"/>
  <c r="E285" i="4" s="1"/>
  <c r="G277" i="3"/>
  <c r="H277" i="3"/>
  <c r="E277" i="4" s="1"/>
  <c r="C270" i="4"/>
  <c r="G269" i="3"/>
  <c r="H269" i="3"/>
  <c r="E269" i="4" s="1"/>
  <c r="C262" i="4"/>
  <c r="G261" i="3"/>
  <c r="H261" i="3"/>
  <c r="E261" i="4" s="1"/>
  <c r="C250" i="4"/>
  <c r="G249" i="3"/>
  <c r="H249" i="3"/>
  <c r="E249" i="4" s="1"/>
  <c r="C242" i="4"/>
  <c r="G241" i="3"/>
  <c r="H241" i="3"/>
  <c r="E241" i="4" s="1"/>
  <c r="C238" i="4"/>
  <c r="G237" i="3"/>
  <c r="H237" i="3"/>
  <c r="E237" i="4" s="1"/>
  <c r="C234" i="4"/>
  <c r="G233" i="3"/>
  <c r="H233" i="3"/>
  <c r="E233" i="4" s="1"/>
  <c r="C230" i="4"/>
  <c r="G229" i="3"/>
  <c r="H229" i="3"/>
  <c r="E229" i="4" s="1"/>
  <c r="C278" i="4"/>
  <c r="C287" i="4"/>
  <c r="G286" i="3"/>
  <c r="H286" i="3"/>
  <c r="E286" i="4" s="1"/>
  <c r="C267" i="4"/>
  <c r="G266" i="3"/>
  <c r="H266" i="3"/>
  <c r="E266" i="4" s="1"/>
  <c r="C255" i="4"/>
  <c r="G254" i="3"/>
  <c r="H254" i="3"/>
  <c r="E254" i="4" s="1"/>
  <c r="C231" i="4"/>
  <c r="G230" i="3"/>
  <c r="H230" i="3"/>
  <c r="E230" i="4" s="1"/>
  <c r="C59" i="4"/>
  <c r="E58" i="3"/>
  <c r="D58" i="4" s="1"/>
  <c r="H58" i="3"/>
  <c r="E58" i="4" s="1"/>
  <c r="G58" i="3"/>
  <c r="F58" i="4" s="1"/>
  <c r="E330" i="3"/>
  <c r="D330" i="4" s="1"/>
  <c r="C329" i="4"/>
  <c r="G328" i="3"/>
  <c r="H328" i="3"/>
  <c r="E328" i="4" s="1"/>
  <c r="C325" i="4"/>
  <c r="G324" i="3"/>
  <c r="H324" i="3"/>
  <c r="E324" i="4" s="1"/>
  <c r="E322" i="3"/>
  <c r="D322" i="4" s="1"/>
  <c r="C321" i="4"/>
  <c r="G320" i="3"/>
  <c r="H320" i="3"/>
  <c r="E320" i="4" s="1"/>
  <c r="E318" i="3"/>
  <c r="D318" i="4" s="1"/>
  <c r="C317" i="4"/>
  <c r="G316" i="3"/>
  <c r="H316" i="3"/>
  <c r="E316" i="4" s="1"/>
  <c r="E314" i="3"/>
  <c r="D314" i="4" s="1"/>
  <c r="C313" i="4"/>
  <c r="G312" i="3"/>
  <c r="H312" i="3"/>
  <c r="E312" i="4" s="1"/>
  <c r="E310" i="3"/>
  <c r="D310" i="4" s="1"/>
  <c r="C309" i="4"/>
  <c r="G308" i="3"/>
  <c r="H308" i="3"/>
  <c r="E308" i="4" s="1"/>
  <c r="C305" i="4"/>
  <c r="G304" i="3"/>
  <c r="H304" i="3"/>
  <c r="E304" i="4" s="1"/>
  <c r="C301" i="4"/>
  <c r="G300" i="3"/>
  <c r="H300" i="3"/>
  <c r="E300" i="4" s="1"/>
  <c r="E298" i="3"/>
  <c r="D298" i="4" s="1"/>
  <c r="C297" i="4"/>
  <c r="G296" i="3"/>
  <c r="H296" i="3"/>
  <c r="E296" i="4" s="1"/>
  <c r="E294" i="3"/>
  <c r="D294" i="4" s="1"/>
  <c r="C293" i="4"/>
  <c r="G292" i="3"/>
  <c r="H292" i="3"/>
  <c r="E292" i="4" s="1"/>
  <c r="C289" i="4"/>
  <c r="G288" i="3"/>
  <c r="H288" i="3"/>
  <c r="E288" i="4" s="1"/>
  <c r="E286" i="3"/>
  <c r="D286" i="4" s="1"/>
  <c r="C285" i="4"/>
  <c r="G284" i="3"/>
  <c r="H284" i="3"/>
  <c r="E284" i="4" s="1"/>
  <c r="E282" i="3"/>
  <c r="D282" i="4" s="1"/>
  <c r="C281" i="4"/>
  <c r="G280" i="3"/>
  <c r="H280" i="3"/>
  <c r="E280" i="4" s="1"/>
  <c r="E278" i="3"/>
  <c r="D278" i="4" s="1"/>
  <c r="C277" i="4"/>
  <c r="G276" i="3"/>
  <c r="H276" i="3"/>
  <c r="E276" i="4" s="1"/>
  <c r="C273" i="4"/>
  <c r="G272" i="3"/>
  <c r="H272" i="3"/>
  <c r="E272" i="4" s="1"/>
  <c r="E270" i="3"/>
  <c r="D270" i="4" s="1"/>
  <c r="C269" i="4"/>
  <c r="G268" i="3"/>
  <c r="H268" i="3"/>
  <c r="E268" i="4" s="1"/>
  <c r="E266" i="3"/>
  <c r="D266" i="4" s="1"/>
  <c r="C265" i="4"/>
  <c r="G264" i="3"/>
  <c r="H264" i="3"/>
  <c r="E264" i="4" s="1"/>
  <c r="C261" i="4"/>
  <c r="G260" i="3"/>
  <c r="H260" i="3"/>
  <c r="E260" i="4" s="1"/>
  <c r="E258" i="3"/>
  <c r="D258" i="4" s="1"/>
  <c r="C257" i="4"/>
  <c r="G256" i="3"/>
  <c r="H256" i="3"/>
  <c r="E256" i="4" s="1"/>
  <c r="E254" i="3"/>
  <c r="D254" i="4" s="1"/>
  <c r="C253" i="4"/>
  <c r="G252" i="3"/>
  <c r="H252" i="3"/>
  <c r="E252" i="4" s="1"/>
  <c r="E250" i="3"/>
  <c r="D250" i="4" s="1"/>
  <c r="C249" i="4"/>
  <c r="G248" i="3"/>
  <c r="H248" i="3"/>
  <c r="E248" i="4" s="1"/>
  <c r="C245" i="4"/>
  <c r="G244" i="3"/>
  <c r="H244" i="3"/>
  <c r="E244" i="4" s="1"/>
  <c r="E242" i="3"/>
  <c r="D242" i="4" s="1"/>
  <c r="C241" i="4"/>
  <c r="G240" i="3"/>
  <c r="H240" i="3"/>
  <c r="E240" i="4" s="1"/>
  <c r="E238" i="3"/>
  <c r="D238" i="4" s="1"/>
  <c r="C237" i="4"/>
  <c r="G236" i="3"/>
  <c r="H236" i="3"/>
  <c r="E236" i="4" s="1"/>
  <c r="C233" i="4"/>
  <c r="G232" i="3"/>
  <c r="H232" i="3"/>
  <c r="E232" i="4" s="1"/>
  <c r="E230" i="3"/>
  <c r="D230" i="4" s="1"/>
  <c r="C229" i="4"/>
  <c r="G228" i="3"/>
  <c r="H228" i="3"/>
  <c r="E228" i="4" s="1"/>
  <c r="E226" i="3"/>
  <c r="D226" i="4" s="1"/>
  <c r="C181" i="4"/>
  <c r="G180" i="3"/>
  <c r="F180" i="4" s="1"/>
  <c r="E180" i="3"/>
  <c r="D180" i="4" s="1"/>
  <c r="H181" i="3"/>
  <c r="E181" i="4" s="1"/>
  <c r="H180" i="3"/>
  <c r="E180" i="4" s="1"/>
  <c r="H175" i="3"/>
  <c r="E175" i="4" s="1"/>
  <c r="C146" i="4"/>
  <c r="G145" i="3"/>
  <c r="F145" i="4" s="1"/>
  <c r="H145" i="3"/>
  <c r="E145" i="4" s="1"/>
  <c r="E145" i="3"/>
  <c r="D145" i="4" s="1"/>
  <c r="C130" i="4"/>
  <c r="G129" i="3"/>
  <c r="F129" i="4" s="1"/>
  <c r="H129" i="3"/>
  <c r="E129" i="4" s="1"/>
  <c r="E129" i="3"/>
  <c r="D129" i="4" s="1"/>
  <c r="C114" i="4"/>
  <c r="G113" i="3"/>
  <c r="F113" i="4" s="1"/>
  <c r="H113" i="3"/>
  <c r="E113" i="4" s="1"/>
  <c r="E113" i="3"/>
  <c r="D113" i="4" s="1"/>
  <c r="C330" i="4"/>
  <c r="C310" i="4"/>
  <c r="G309" i="3"/>
  <c r="H309" i="3"/>
  <c r="E309" i="4" s="1"/>
  <c r="C172" i="4"/>
  <c r="G171" i="3"/>
  <c r="F171" i="4" s="1"/>
  <c r="E171" i="3"/>
  <c r="D171" i="4" s="1"/>
  <c r="H171" i="3"/>
  <c r="E171" i="4" s="1"/>
  <c r="C131" i="4"/>
  <c r="G130" i="3"/>
  <c r="F130" i="4" s="1"/>
  <c r="H130" i="3"/>
  <c r="E130" i="4" s="1"/>
  <c r="E130" i="3"/>
  <c r="D130" i="4" s="1"/>
  <c r="C71" i="4"/>
  <c r="E70" i="3"/>
  <c r="D70" i="4" s="1"/>
  <c r="H70" i="3"/>
  <c r="E70" i="4" s="1"/>
  <c r="G70" i="3"/>
  <c r="F70" i="4" s="1"/>
  <c r="C327" i="4"/>
  <c r="G326" i="3"/>
  <c r="H326" i="3"/>
  <c r="E326" i="4" s="1"/>
  <c r="C307" i="4"/>
  <c r="G306" i="3"/>
  <c r="H306" i="3"/>
  <c r="E306" i="4" s="1"/>
  <c r="C303" i="4"/>
  <c r="G302" i="3"/>
  <c r="H302" i="3"/>
  <c r="E302" i="4" s="1"/>
  <c r="C291" i="4"/>
  <c r="G290" i="3"/>
  <c r="H290" i="3"/>
  <c r="E290" i="4" s="1"/>
  <c r="C275" i="4"/>
  <c r="G274" i="3"/>
  <c r="H274" i="3"/>
  <c r="E274" i="4" s="1"/>
  <c r="C263" i="4"/>
  <c r="G262" i="3"/>
  <c r="H262" i="3"/>
  <c r="E262" i="4" s="1"/>
  <c r="C247" i="4"/>
  <c r="G246" i="3"/>
  <c r="H246" i="3"/>
  <c r="E246" i="4" s="1"/>
  <c r="C235" i="4"/>
  <c r="G234" i="3"/>
  <c r="H234" i="3"/>
  <c r="E234" i="4" s="1"/>
  <c r="C165" i="4"/>
  <c r="G164" i="3"/>
  <c r="F164" i="4" s="1"/>
  <c r="E164" i="3"/>
  <c r="D164" i="4" s="1"/>
  <c r="H165" i="3"/>
  <c r="E165" i="4" s="1"/>
  <c r="H164" i="3"/>
  <c r="E164" i="4" s="1"/>
  <c r="H367" i="3"/>
  <c r="E367" i="4" s="1"/>
  <c r="H366" i="3"/>
  <c r="E366" i="4" s="1"/>
  <c r="H365" i="3"/>
  <c r="E365" i="4" s="1"/>
  <c r="H364" i="3"/>
  <c r="E364" i="4" s="1"/>
  <c r="H363" i="3"/>
  <c r="E363" i="4" s="1"/>
  <c r="H362" i="3"/>
  <c r="E362" i="4" s="1"/>
  <c r="H360" i="3"/>
  <c r="E360" i="4" s="1"/>
  <c r="H359" i="3"/>
  <c r="E359" i="4" s="1"/>
  <c r="H358" i="3"/>
  <c r="E358" i="4" s="1"/>
  <c r="H357" i="3"/>
  <c r="E357" i="4" s="1"/>
  <c r="H356" i="3"/>
  <c r="E356" i="4" s="1"/>
  <c r="H355" i="3"/>
  <c r="E355" i="4" s="1"/>
  <c r="H354" i="3"/>
  <c r="E354" i="4" s="1"/>
  <c r="H353" i="3"/>
  <c r="E353" i="4" s="1"/>
  <c r="H352" i="3"/>
  <c r="E352" i="4" s="1"/>
  <c r="H351" i="3"/>
  <c r="E351" i="4" s="1"/>
  <c r="H350" i="3"/>
  <c r="E350" i="4" s="1"/>
  <c r="H349" i="3"/>
  <c r="E349" i="4" s="1"/>
  <c r="H348" i="3"/>
  <c r="E348" i="4" s="1"/>
  <c r="H347" i="3"/>
  <c r="E347" i="4" s="1"/>
  <c r="H346" i="3"/>
  <c r="E346" i="4" s="1"/>
  <c r="H345" i="3"/>
  <c r="E345" i="4" s="1"/>
  <c r="H344" i="3"/>
  <c r="E344" i="4" s="1"/>
  <c r="H343" i="3"/>
  <c r="E343" i="4" s="1"/>
  <c r="H342" i="3"/>
  <c r="E342" i="4" s="1"/>
  <c r="H341" i="3"/>
  <c r="E341" i="4" s="1"/>
  <c r="H340" i="3"/>
  <c r="E340" i="4" s="1"/>
  <c r="H339" i="3"/>
  <c r="E339" i="4" s="1"/>
  <c r="H338" i="3"/>
  <c r="E338" i="4" s="1"/>
  <c r="H337" i="3"/>
  <c r="E337" i="4" s="1"/>
  <c r="H336" i="3"/>
  <c r="E336" i="4" s="1"/>
  <c r="H335" i="3"/>
  <c r="E335" i="4" s="1"/>
  <c r="H334" i="3"/>
  <c r="E334" i="4" s="1"/>
  <c r="H333" i="3"/>
  <c r="E333" i="4" s="1"/>
  <c r="H332" i="3"/>
  <c r="E332" i="4" s="1"/>
  <c r="G331" i="3"/>
  <c r="C199" i="4"/>
  <c r="G198" i="3"/>
  <c r="H198" i="3"/>
  <c r="E198" i="4" s="1"/>
  <c r="C196" i="4"/>
  <c r="G195" i="3"/>
  <c r="F195" i="4" s="1"/>
  <c r="E195" i="3"/>
  <c r="D195" i="4" s="1"/>
  <c r="H195" i="3"/>
  <c r="E195" i="4" s="1"/>
  <c r="E182" i="3"/>
  <c r="D182" i="4" s="1"/>
  <c r="E175" i="3"/>
  <c r="D175" i="4" s="1"/>
  <c r="C167" i="4"/>
  <c r="G166" i="3"/>
  <c r="F166" i="4" s="1"/>
  <c r="H166" i="3"/>
  <c r="E166" i="4" s="1"/>
  <c r="C164" i="4"/>
  <c r="G163" i="3"/>
  <c r="F163" i="4" s="1"/>
  <c r="E163" i="3"/>
  <c r="D163" i="4" s="1"/>
  <c r="H163" i="3"/>
  <c r="E163" i="4" s="1"/>
  <c r="E147" i="3"/>
  <c r="D147" i="4" s="1"/>
  <c r="C143" i="4"/>
  <c r="G142" i="3"/>
  <c r="F142" i="4" s="1"/>
  <c r="H142" i="3"/>
  <c r="E142" i="4" s="1"/>
  <c r="E142" i="3"/>
  <c r="D142" i="4" s="1"/>
  <c r="E131" i="3"/>
  <c r="D131" i="4" s="1"/>
  <c r="C127" i="4"/>
  <c r="G126" i="3"/>
  <c r="F126" i="4" s="1"/>
  <c r="H126" i="3"/>
  <c r="E126" i="4" s="1"/>
  <c r="E126" i="3"/>
  <c r="D126" i="4" s="1"/>
  <c r="E115" i="3"/>
  <c r="D115" i="4" s="1"/>
  <c r="C111" i="4"/>
  <c r="G110" i="3"/>
  <c r="F110" i="4" s="1"/>
  <c r="H110" i="3"/>
  <c r="E110" i="4" s="1"/>
  <c r="E110" i="3"/>
  <c r="D110" i="4" s="1"/>
  <c r="C64" i="4"/>
  <c r="E63" i="3"/>
  <c r="D63" i="4" s="1"/>
  <c r="H63" i="3"/>
  <c r="E63" i="4" s="1"/>
  <c r="G63" i="3"/>
  <c r="F63" i="4" s="1"/>
  <c r="G64" i="3"/>
  <c r="F64" i="4" s="1"/>
  <c r="C55" i="4"/>
  <c r="E54" i="3"/>
  <c r="D54" i="4" s="1"/>
  <c r="H54" i="3"/>
  <c r="E54" i="4" s="1"/>
  <c r="G54" i="3"/>
  <c r="F54" i="4" s="1"/>
  <c r="C206" i="4"/>
  <c r="G205" i="3"/>
  <c r="C198" i="4"/>
  <c r="G197" i="3"/>
  <c r="H193" i="3"/>
  <c r="E193" i="4" s="1"/>
  <c r="C190" i="4"/>
  <c r="G189" i="3"/>
  <c r="F189" i="4" s="1"/>
  <c r="H185" i="3"/>
  <c r="E185" i="4" s="1"/>
  <c r="C182" i="4"/>
  <c r="G181" i="3"/>
  <c r="F181" i="4" s="1"/>
  <c r="H177" i="3"/>
  <c r="E177" i="4" s="1"/>
  <c r="C174" i="4"/>
  <c r="G173" i="3"/>
  <c r="F173" i="4" s="1"/>
  <c r="H169" i="3"/>
  <c r="E169" i="4" s="1"/>
  <c r="C166" i="4"/>
  <c r="G165" i="3"/>
  <c r="F165" i="4" s="1"/>
  <c r="H161" i="3"/>
  <c r="E161" i="4" s="1"/>
  <c r="C158" i="4"/>
  <c r="G157" i="3"/>
  <c r="F157" i="4" s="1"/>
  <c r="H153" i="3"/>
  <c r="E153" i="4" s="1"/>
  <c r="C84" i="4"/>
  <c r="E83" i="3"/>
  <c r="D83" i="4" s="1"/>
  <c r="H83" i="3"/>
  <c r="E83" i="4" s="1"/>
  <c r="G83" i="3"/>
  <c r="F83" i="4" s="1"/>
  <c r="C68" i="4"/>
  <c r="E67" i="3"/>
  <c r="D67" i="4" s="1"/>
  <c r="H67" i="3"/>
  <c r="E67" i="4" s="1"/>
  <c r="G67" i="3"/>
  <c r="F67" i="4" s="1"/>
  <c r="C52" i="4"/>
  <c r="E51" i="3"/>
  <c r="D51" i="4" s="1"/>
  <c r="H51" i="3"/>
  <c r="E51" i="4" s="1"/>
  <c r="G51" i="3"/>
  <c r="F51" i="4" s="1"/>
  <c r="C36" i="4"/>
  <c r="E35" i="3"/>
  <c r="D35" i="4" s="1"/>
  <c r="H35" i="3"/>
  <c r="E35" i="4" s="1"/>
  <c r="G35" i="3"/>
  <c r="F35" i="4" s="1"/>
  <c r="C200" i="4"/>
  <c r="G199" i="3"/>
  <c r="C192" i="4"/>
  <c r="G191" i="3"/>
  <c r="F191" i="4" s="1"/>
  <c r="C184" i="4"/>
  <c r="G183" i="3"/>
  <c r="F183" i="4" s="1"/>
  <c r="C176" i="4"/>
  <c r="G175" i="3"/>
  <c r="F175" i="4" s="1"/>
  <c r="C168" i="4"/>
  <c r="G167" i="3"/>
  <c r="F167" i="4" s="1"/>
  <c r="C160" i="4"/>
  <c r="G159" i="3"/>
  <c r="F159" i="4" s="1"/>
  <c r="C152" i="4"/>
  <c r="G151" i="3"/>
  <c r="F151" i="4" s="1"/>
  <c r="C72" i="4"/>
  <c r="E71" i="3"/>
  <c r="D71" i="4" s="1"/>
  <c r="H71" i="3"/>
  <c r="E71" i="4" s="1"/>
  <c r="G71" i="3"/>
  <c r="F71" i="4" s="1"/>
  <c r="C56" i="4"/>
  <c r="E55" i="3"/>
  <c r="D55" i="4" s="1"/>
  <c r="H55" i="3"/>
  <c r="E55" i="4" s="1"/>
  <c r="G55" i="3"/>
  <c r="F55" i="4" s="1"/>
  <c r="C40" i="4"/>
  <c r="E39" i="3"/>
  <c r="D39" i="4" s="1"/>
  <c r="H39" i="3"/>
  <c r="E39" i="4" s="1"/>
  <c r="G39" i="3"/>
  <c r="F39" i="4" s="1"/>
  <c r="C201" i="4"/>
  <c r="G200" i="3"/>
  <c r="C193" i="4"/>
  <c r="G192" i="3"/>
  <c r="F192" i="4" s="1"/>
  <c r="C185" i="4"/>
  <c r="G184" i="3"/>
  <c r="F184" i="4" s="1"/>
  <c r="C177" i="4"/>
  <c r="G176" i="3"/>
  <c r="F176" i="4" s="1"/>
  <c r="C169" i="4"/>
  <c r="G168" i="3"/>
  <c r="F168" i="4" s="1"/>
  <c r="C161" i="4"/>
  <c r="G160" i="3"/>
  <c r="F160" i="4" s="1"/>
  <c r="C153" i="4"/>
  <c r="G152" i="3"/>
  <c r="F152" i="4" s="1"/>
  <c r="C148" i="4"/>
  <c r="G147" i="3"/>
  <c r="F147" i="4" s="1"/>
  <c r="H147" i="3"/>
  <c r="E147" i="4" s="1"/>
  <c r="C144" i="4"/>
  <c r="G143" i="3"/>
  <c r="F143" i="4" s="1"/>
  <c r="H143" i="3"/>
  <c r="E143" i="4" s="1"/>
  <c r="C140" i="4"/>
  <c r="G139" i="3"/>
  <c r="F139" i="4" s="1"/>
  <c r="H139" i="3"/>
  <c r="E139" i="4" s="1"/>
  <c r="C136" i="4"/>
  <c r="G135" i="3"/>
  <c r="F135" i="4" s="1"/>
  <c r="H135" i="3"/>
  <c r="E135" i="4" s="1"/>
  <c r="C132" i="4"/>
  <c r="G131" i="3"/>
  <c r="F131" i="4" s="1"/>
  <c r="H131" i="3"/>
  <c r="E131" i="4" s="1"/>
  <c r="C128" i="4"/>
  <c r="G127" i="3"/>
  <c r="F127" i="4" s="1"/>
  <c r="H127" i="3"/>
  <c r="E127" i="4" s="1"/>
  <c r="C124" i="4"/>
  <c r="G123" i="3"/>
  <c r="F123" i="4" s="1"/>
  <c r="H123" i="3"/>
  <c r="E123" i="4" s="1"/>
  <c r="C120" i="4"/>
  <c r="G119" i="3"/>
  <c r="F119" i="4" s="1"/>
  <c r="H119" i="3"/>
  <c r="E119" i="4" s="1"/>
  <c r="C116" i="4"/>
  <c r="G115" i="3"/>
  <c r="F115" i="4" s="1"/>
  <c r="H115" i="3"/>
  <c r="E115" i="4" s="1"/>
  <c r="C112" i="4"/>
  <c r="G111" i="3"/>
  <c r="F111" i="4" s="1"/>
  <c r="H111" i="3"/>
  <c r="E111" i="4" s="1"/>
  <c r="C79" i="4"/>
  <c r="E78" i="3"/>
  <c r="D78" i="4" s="1"/>
  <c r="H78" i="3"/>
  <c r="E78" i="4" s="1"/>
  <c r="G78" i="3"/>
  <c r="F78" i="4" s="1"/>
  <c r="C63" i="4"/>
  <c r="E62" i="3"/>
  <c r="D62" i="4" s="1"/>
  <c r="H62" i="3"/>
  <c r="E62" i="4" s="1"/>
  <c r="G62" i="3"/>
  <c r="F62" i="4" s="1"/>
  <c r="C47" i="4"/>
  <c r="E46" i="3"/>
  <c r="D46" i="4" s="1"/>
  <c r="H46" i="3"/>
  <c r="E46" i="4" s="1"/>
  <c r="G46" i="3"/>
  <c r="F46" i="4" s="1"/>
  <c r="C31" i="4"/>
  <c r="E30" i="3"/>
  <c r="D30" i="4" s="1"/>
  <c r="H30" i="3"/>
  <c r="E30" i="4" s="1"/>
  <c r="G30" i="3"/>
  <c r="F30" i="4" s="1"/>
  <c r="C213" i="4"/>
  <c r="H225" i="3"/>
  <c r="E225" i="4" s="1"/>
  <c r="H224" i="3"/>
  <c r="E224" i="4" s="1"/>
  <c r="H223" i="3"/>
  <c r="E223" i="4" s="1"/>
  <c r="H222" i="3"/>
  <c r="E222" i="4" s="1"/>
  <c r="H221" i="3"/>
  <c r="E221" i="4" s="1"/>
  <c r="H220" i="3"/>
  <c r="E220" i="4" s="1"/>
  <c r="C202" i="4"/>
  <c r="G201" i="3"/>
  <c r="C194" i="4"/>
  <c r="G193" i="3"/>
  <c r="F193" i="4" s="1"/>
  <c r="C186" i="4"/>
  <c r="G185" i="3"/>
  <c r="F185" i="4" s="1"/>
  <c r="C178" i="4"/>
  <c r="G177" i="3"/>
  <c r="F177" i="4" s="1"/>
  <c r="C170" i="4"/>
  <c r="G169" i="3"/>
  <c r="F169" i="4" s="1"/>
  <c r="C162" i="4"/>
  <c r="G161" i="3"/>
  <c r="F161" i="4" s="1"/>
  <c r="C154" i="4"/>
  <c r="G153" i="3"/>
  <c r="F153" i="4" s="1"/>
  <c r="C76" i="4"/>
  <c r="E75" i="3"/>
  <c r="D75" i="4" s="1"/>
  <c r="H75" i="3"/>
  <c r="E75" i="4" s="1"/>
  <c r="G75" i="3"/>
  <c r="F75" i="4" s="1"/>
  <c r="C60" i="4"/>
  <c r="E59" i="3"/>
  <c r="D59" i="4" s="1"/>
  <c r="H59" i="3"/>
  <c r="E59" i="4" s="1"/>
  <c r="G59" i="3"/>
  <c r="F59" i="4" s="1"/>
  <c r="C44" i="4"/>
  <c r="E43" i="3"/>
  <c r="D43" i="4" s="1"/>
  <c r="H43" i="3"/>
  <c r="E43" i="4" s="1"/>
  <c r="G43" i="3"/>
  <c r="F43" i="4" s="1"/>
  <c r="G225" i="3"/>
  <c r="G224" i="3"/>
  <c r="G223" i="3"/>
  <c r="G222" i="3"/>
  <c r="G221" i="3"/>
  <c r="G220" i="3"/>
  <c r="G219" i="3"/>
  <c r="G218" i="3"/>
  <c r="G217" i="3"/>
  <c r="G216" i="3"/>
  <c r="G215" i="3"/>
  <c r="G214" i="3"/>
  <c r="G213" i="3"/>
  <c r="G211" i="3"/>
  <c r="G210" i="3"/>
  <c r="G209" i="3"/>
  <c r="G208" i="3"/>
  <c r="G207" i="3"/>
  <c r="G206" i="3"/>
  <c r="E205" i="3"/>
  <c r="D205" i="4" s="1"/>
  <c r="C203" i="4"/>
  <c r="G202" i="3"/>
  <c r="E197" i="3"/>
  <c r="D197" i="4" s="1"/>
  <c r="C195" i="4"/>
  <c r="G194" i="3"/>
  <c r="F194" i="4" s="1"/>
  <c r="E189" i="3"/>
  <c r="D189" i="4" s="1"/>
  <c r="C187" i="4"/>
  <c r="G186" i="3"/>
  <c r="F186" i="4" s="1"/>
  <c r="E181" i="3"/>
  <c r="D181" i="4" s="1"/>
  <c r="C179" i="4"/>
  <c r="G178" i="3"/>
  <c r="F178" i="4" s="1"/>
  <c r="E173" i="3"/>
  <c r="D173" i="4" s="1"/>
  <c r="C171" i="4"/>
  <c r="G170" i="3"/>
  <c r="F170" i="4" s="1"/>
  <c r="E165" i="3"/>
  <c r="D165" i="4" s="1"/>
  <c r="C163" i="4"/>
  <c r="G162" i="3"/>
  <c r="F162" i="4" s="1"/>
  <c r="E157" i="3"/>
  <c r="D157" i="4" s="1"/>
  <c r="C155" i="4"/>
  <c r="G154" i="3"/>
  <c r="F154" i="4" s="1"/>
  <c r="C149" i="4"/>
  <c r="G148" i="3"/>
  <c r="F148" i="4" s="1"/>
  <c r="H148" i="3"/>
  <c r="E148" i="4" s="1"/>
  <c r="C145" i="4"/>
  <c r="G144" i="3"/>
  <c r="F144" i="4" s="1"/>
  <c r="H144" i="3"/>
  <c r="E144" i="4" s="1"/>
  <c r="C141" i="4"/>
  <c r="G140" i="3"/>
  <c r="F140" i="4" s="1"/>
  <c r="H140" i="3"/>
  <c r="E140" i="4" s="1"/>
  <c r="C137" i="4"/>
  <c r="G136" i="3"/>
  <c r="F136" i="4" s="1"/>
  <c r="H136" i="3"/>
  <c r="E136" i="4" s="1"/>
  <c r="C133" i="4"/>
  <c r="G132" i="3"/>
  <c r="F132" i="4" s="1"/>
  <c r="H132" i="3"/>
  <c r="E132" i="4" s="1"/>
  <c r="C129" i="4"/>
  <c r="G128" i="3"/>
  <c r="F128" i="4" s="1"/>
  <c r="H128" i="3"/>
  <c r="E128" i="4" s="1"/>
  <c r="C125" i="4"/>
  <c r="G124" i="3"/>
  <c r="F124" i="4" s="1"/>
  <c r="H124" i="3"/>
  <c r="E124" i="4" s="1"/>
  <c r="C121" i="4"/>
  <c r="G120" i="3"/>
  <c r="F120" i="4" s="1"/>
  <c r="H120" i="3"/>
  <c r="E120" i="4" s="1"/>
  <c r="C117" i="4"/>
  <c r="G116" i="3"/>
  <c r="F116" i="4" s="1"/>
  <c r="H116" i="3"/>
  <c r="E116" i="4" s="1"/>
  <c r="C113" i="4"/>
  <c r="G112" i="3"/>
  <c r="F112" i="4" s="1"/>
  <c r="H112" i="3"/>
  <c r="E112" i="4" s="1"/>
  <c r="C83" i="4"/>
  <c r="E82" i="3"/>
  <c r="D82" i="4" s="1"/>
  <c r="H82" i="3"/>
  <c r="E82" i="4" s="1"/>
  <c r="G82" i="3"/>
  <c r="F82" i="4" s="1"/>
  <c r="C67" i="4"/>
  <c r="E66" i="3"/>
  <c r="D66" i="4" s="1"/>
  <c r="H66" i="3"/>
  <c r="E66" i="4" s="1"/>
  <c r="G66" i="3"/>
  <c r="F66" i="4" s="1"/>
  <c r="C51" i="4"/>
  <c r="E50" i="3"/>
  <c r="D50" i="4" s="1"/>
  <c r="H50" i="3"/>
  <c r="E50" i="4" s="1"/>
  <c r="G50" i="3"/>
  <c r="F50" i="4" s="1"/>
  <c r="C35" i="4"/>
  <c r="E34" i="3"/>
  <c r="D34" i="4" s="1"/>
  <c r="H34" i="3"/>
  <c r="E34" i="4" s="1"/>
  <c r="G34" i="3"/>
  <c r="F34" i="4" s="1"/>
  <c r="C88" i="4"/>
  <c r="E87" i="3"/>
  <c r="D87" i="4" s="1"/>
  <c r="C85" i="4"/>
  <c r="E84" i="3"/>
  <c r="D84" i="4" s="1"/>
  <c r="H84" i="3"/>
  <c r="E84" i="4" s="1"/>
  <c r="E80" i="3"/>
  <c r="D80" i="4" s="1"/>
  <c r="H80" i="3"/>
  <c r="E80" i="4" s="1"/>
  <c r="C77" i="4"/>
  <c r="E76" i="3"/>
  <c r="D76" i="4" s="1"/>
  <c r="H76" i="3"/>
  <c r="E76" i="4" s="1"/>
  <c r="C73" i="4"/>
  <c r="E72" i="3"/>
  <c r="D72" i="4" s="1"/>
  <c r="H72" i="3"/>
  <c r="E72" i="4" s="1"/>
  <c r="C69" i="4"/>
  <c r="E68" i="3"/>
  <c r="D68" i="4" s="1"/>
  <c r="H68" i="3"/>
  <c r="E68" i="4" s="1"/>
  <c r="C65" i="4"/>
  <c r="E64" i="3"/>
  <c r="D64" i="4" s="1"/>
  <c r="H64" i="3"/>
  <c r="E64" i="4" s="1"/>
  <c r="C61" i="4"/>
  <c r="E60" i="3"/>
  <c r="D60" i="4" s="1"/>
  <c r="H60" i="3"/>
  <c r="E60" i="4" s="1"/>
  <c r="C57" i="4"/>
  <c r="E56" i="3"/>
  <c r="D56" i="4" s="1"/>
  <c r="H56" i="3"/>
  <c r="E56" i="4" s="1"/>
  <c r="C53" i="4"/>
  <c r="E52" i="3"/>
  <c r="D52" i="4" s="1"/>
  <c r="H52" i="3"/>
  <c r="E52" i="4" s="1"/>
  <c r="C49" i="4"/>
  <c r="E48" i="3"/>
  <c r="D48" i="4" s="1"/>
  <c r="H48" i="3"/>
  <c r="E48" i="4" s="1"/>
  <c r="C45" i="4"/>
  <c r="E44" i="3"/>
  <c r="D44" i="4" s="1"/>
  <c r="H44" i="3"/>
  <c r="E44" i="4" s="1"/>
  <c r="C41" i="4"/>
  <c r="E40" i="3"/>
  <c r="D40" i="4" s="1"/>
  <c r="H40" i="3"/>
  <c r="E40" i="4" s="1"/>
  <c r="C37" i="4"/>
  <c r="E36" i="3"/>
  <c r="D36" i="4" s="1"/>
  <c r="H36" i="3"/>
  <c r="E36" i="4" s="1"/>
  <c r="C33" i="4"/>
  <c r="E32" i="3"/>
  <c r="D32" i="4" s="1"/>
  <c r="H32" i="3"/>
  <c r="E32" i="4" s="1"/>
  <c r="H108" i="3"/>
  <c r="E108" i="4" s="1"/>
  <c r="H107" i="3"/>
  <c r="E107" i="4" s="1"/>
  <c r="H106" i="3"/>
  <c r="E106" i="4" s="1"/>
  <c r="H105" i="3"/>
  <c r="E105" i="4" s="1"/>
  <c r="H104" i="3"/>
  <c r="E104" i="4" s="1"/>
  <c r="H103" i="3"/>
  <c r="E103" i="4" s="1"/>
  <c r="H102" i="3"/>
  <c r="E102" i="4" s="1"/>
  <c r="H101" i="3"/>
  <c r="E101" i="4" s="1"/>
  <c r="H100" i="3"/>
  <c r="E100" i="4" s="1"/>
  <c r="H99" i="3"/>
  <c r="E99" i="4" s="1"/>
  <c r="H98" i="3"/>
  <c r="E98" i="4" s="1"/>
  <c r="H97" i="3"/>
  <c r="E97" i="4" s="1"/>
  <c r="H96" i="3"/>
  <c r="E96" i="4" s="1"/>
  <c r="H95" i="3"/>
  <c r="E95" i="4" s="1"/>
  <c r="G108" i="3"/>
  <c r="F108" i="4" s="1"/>
  <c r="G107" i="3"/>
  <c r="F107" i="4" s="1"/>
  <c r="G106" i="3"/>
  <c r="F106" i="4" s="1"/>
  <c r="G105" i="3"/>
  <c r="F105" i="4" s="1"/>
  <c r="G104" i="3"/>
  <c r="F104" i="4" s="1"/>
  <c r="G103" i="3"/>
  <c r="F103" i="4" s="1"/>
  <c r="G102" i="3"/>
  <c r="F102" i="4" s="1"/>
  <c r="G101" i="3"/>
  <c r="F101" i="4" s="1"/>
  <c r="G100" i="3"/>
  <c r="F100" i="4" s="1"/>
  <c r="G99" i="3"/>
  <c r="F99" i="4" s="1"/>
  <c r="G98" i="3"/>
  <c r="F98" i="4" s="1"/>
  <c r="G97" i="3"/>
  <c r="F97" i="4" s="1"/>
  <c r="G96" i="3"/>
  <c r="F96" i="4" s="1"/>
  <c r="G95" i="3"/>
  <c r="F95" i="4" s="1"/>
  <c r="G94" i="3"/>
  <c r="F94" i="4" s="1"/>
  <c r="G93" i="3"/>
  <c r="F93" i="4" s="1"/>
  <c r="G92" i="3"/>
  <c r="F92" i="4" s="1"/>
  <c r="G91" i="3"/>
  <c r="F91" i="4" s="1"/>
  <c r="G90" i="3"/>
  <c r="F90" i="4" s="1"/>
  <c r="G89" i="3"/>
  <c r="F89" i="4" s="1"/>
  <c r="G88" i="3"/>
  <c r="F88" i="4" s="1"/>
  <c r="G87" i="3"/>
  <c r="F87" i="4" s="1"/>
  <c r="C86" i="4"/>
  <c r="E85" i="3"/>
  <c r="D85" i="4" s="1"/>
  <c r="H85" i="3"/>
  <c r="E85" i="4" s="1"/>
  <c r="C82" i="4"/>
  <c r="E81" i="3"/>
  <c r="D81" i="4" s="1"/>
  <c r="H81" i="3"/>
  <c r="E81" i="4" s="1"/>
  <c r="C78" i="4"/>
  <c r="E77" i="3"/>
  <c r="D77" i="4" s="1"/>
  <c r="H77" i="3"/>
  <c r="E77" i="4" s="1"/>
  <c r="C74" i="4"/>
  <c r="E73" i="3"/>
  <c r="D73" i="4" s="1"/>
  <c r="H73" i="3"/>
  <c r="E73" i="4" s="1"/>
  <c r="C70" i="4"/>
  <c r="E69" i="3"/>
  <c r="D69" i="4" s="1"/>
  <c r="H69" i="3"/>
  <c r="E69" i="4" s="1"/>
  <c r="C66" i="4"/>
  <c r="E65" i="3"/>
  <c r="D65" i="4" s="1"/>
  <c r="H65" i="3"/>
  <c r="E65" i="4" s="1"/>
  <c r="C62" i="4"/>
  <c r="E61" i="3"/>
  <c r="D61" i="4" s="1"/>
  <c r="H61" i="3"/>
  <c r="E61" i="4" s="1"/>
  <c r="C58" i="4"/>
  <c r="E57" i="3"/>
  <c r="D57" i="4" s="1"/>
  <c r="H57" i="3"/>
  <c r="E57" i="4" s="1"/>
  <c r="C54" i="4"/>
  <c r="E53" i="3"/>
  <c r="D53" i="4" s="1"/>
  <c r="H53" i="3"/>
  <c r="E53" i="4" s="1"/>
  <c r="C50" i="4"/>
  <c r="E49" i="3"/>
  <c r="D49" i="4" s="1"/>
  <c r="H49" i="3"/>
  <c r="E49" i="4" s="1"/>
  <c r="C46" i="4"/>
  <c r="E45" i="3"/>
  <c r="D45" i="4" s="1"/>
  <c r="H45" i="3"/>
  <c r="E45" i="4" s="1"/>
  <c r="C42" i="4"/>
  <c r="E41" i="3"/>
  <c r="D41" i="4" s="1"/>
  <c r="H41" i="3"/>
  <c r="E41" i="4" s="1"/>
  <c r="C38" i="4"/>
  <c r="E37" i="3"/>
  <c r="D37" i="4" s="1"/>
  <c r="H37" i="3"/>
  <c r="E37" i="4" s="1"/>
  <c r="C34" i="4"/>
  <c r="E33" i="3"/>
  <c r="D33" i="4" s="1"/>
  <c r="H33" i="3"/>
  <c r="E33" i="4" s="1"/>
  <c r="W2" i="4"/>
  <c r="W3" i="4"/>
  <c r="W7" i="4"/>
  <c r="J26" i="4"/>
  <c r="W5" i="4"/>
  <c r="J25" i="4"/>
  <c r="O3" i="4" s="1"/>
  <c r="C2" i="4"/>
  <c r="J24" i="4"/>
  <c r="O2" i="4" s="1"/>
  <c r="W1" i="4"/>
  <c r="J23" i="4"/>
  <c r="O1" i="4" s="1"/>
  <c r="W4" i="4"/>
  <c r="J22" i="4"/>
  <c r="W6" i="4"/>
  <c r="H29" i="3"/>
  <c r="E29" i="4" s="1"/>
  <c r="H28" i="3"/>
  <c r="E28" i="4" s="1"/>
  <c r="H27" i="3"/>
  <c r="E27" i="4" s="1"/>
  <c r="H26" i="3"/>
  <c r="E26" i="4" s="1"/>
  <c r="H25" i="3"/>
  <c r="E25" i="4" s="1"/>
  <c r="H24" i="3"/>
  <c r="E24" i="4" s="1"/>
  <c r="H23" i="3"/>
  <c r="E23" i="4" s="1"/>
  <c r="H22" i="3"/>
  <c r="E22" i="4" s="1"/>
  <c r="H21" i="3"/>
  <c r="E21" i="4" s="1"/>
  <c r="H20" i="3"/>
  <c r="E20" i="4" s="1"/>
  <c r="H19" i="3"/>
  <c r="E19" i="4" s="1"/>
  <c r="H18" i="3"/>
  <c r="E18" i="4" s="1"/>
  <c r="H17" i="3"/>
  <c r="E17" i="4" s="1"/>
  <c r="H16" i="3"/>
  <c r="E16" i="4" s="1"/>
  <c r="H15" i="3"/>
  <c r="E15" i="4" s="1"/>
  <c r="H14" i="3"/>
  <c r="E14" i="4" s="1"/>
  <c r="H13" i="3"/>
  <c r="E13" i="4" s="1"/>
  <c r="H12" i="3"/>
  <c r="E12" i="4" s="1"/>
  <c r="H11" i="3"/>
  <c r="E11" i="4" s="1"/>
  <c r="H10" i="3"/>
  <c r="E10" i="4" s="1"/>
  <c r="H9" i="3"/>
  <c r="E9" i="4" s="1"/>
  <c r="H8" i="3"/>
  <c r="E8" i="4" s="1"/>
  <c r="H7" i="3"/>
  <c r="E7" i="4" s="1"/>
  <c r="H6" i="3"/>
  <c r="E6" i="4" s="1"/>
  <c r="H5" i="3"/>
  <c r="E5" i="4" s="1"/>
  <c r="H4" i="3"/>
  <c r="E4" i="4" s="1"/>
  <c r="H3" i="3"/>
  <c r="E3" i="4" s="1"/>
  <c r="H2" i="3"/>
  <c r="E2" i="4" s="1"/>
  <c r="E29" i="3"/>
  <c r="D29" i="4" s="1"/>
  <c r="E28" i="3"/>
  <c r="D28" i="4" s="1"/>
  <c r="E27" i="3"/>
  <c r="D27" i="4" s="1"/>
  <c r="E26" i="3"/>
  <c r="D26" i="4" s="1"/>
  <c r="E25" i="3"/>
  <c r="D25" i="4" s="1"/>
  <c r="E24" i="3"/>
  <c r="D24" i="4" s="1"/>
  <c r="E23" i="3"/>
  <c r="D23" i="4" s="1"/>
  <c r="E22" i="3"/>
  <c r="D22" i="4" s="1"/>
  <c r="E21" i="3"/>
  <c r="D21" i="4" s="1"/>
  <c r="E20" i="3"/>
  <c r="D20" i="4" s="1"/>
  <c r="E19" i="3"/>
  <c r="D19" i="4" s="1"/>
  <c r="E18" i="3"/>
  <c r="D18" i="4" s="1"/>
  <c r="E17" i="3"/>
  <c r="D17" i="4" s="1"/>
  <c r="E16" i="3"/>
  <c r="D16" i="4" s="1"/>
  <c r="E15" i="3"/>
  <c r="D15" i="4" s="1"/>
  <c r="E14" i="3"/>
  <c r="D14" i="4" s="1"/>
  <c r="E13" i="3"/>
  <c r="D13" i="4" s="1"/>
  <c r="E12" i="3"/>
  <c r="D12" i="4" s="1"/>
  <c r="E11" i="3"/>
  <c r="D11" i="4" s="1"/>
  <c r="E10" i="3"/>
  <c r="D10" i="4" s="1"/>
  <c r="E9" i="3"/>
  <c r="D9" i="4" s="1"/>
  <c r="E8" i="3"/>
  <c r="D8" i="4" s="1"/>
  <c r="E7" i="3"/>
  <c r="D7" i="4" s="1"/>
  <c r="E6" i="3"/>
  <c r="D6" i="4" s="1"/>
  <c r="E5" i="3"/>
  <c r="D5" i="4" s="1"/>
  <c r="E4" i="3"/>
  <c r="D4" i="4" s="1"/>
  <c r="E3" i="3"/>
  <c r="D3" i="4" s="1"/>
  <c r="E2" i="3"/>
  <c r="D2" i="4" s="1"/>
  <c r="F328" i="4" l="1"/>
  <c r="F331" i="4"/>
  <c r="F329" i="4"/>
  <c r="F330" i="4"/>
  <c r="F323" i="4"/>
  <c r="F324" i="4"/>
  <c r="F327" i="4"/>
  <c r="F322" i="4"/>
  <c r="F321" i="4"/>
  <c r="F326" i="4"/>
  <c r="F325" i="4"/>
  <c r="F320" i="4"/>
  <c r="F318" i="4"/>
  <c r="F315" i="4"/>
  <c r="F316" i="4"/>
  <c r="F319" i="4"/>
  <c r="F314" i="4"/>
  <c r="F317" i="4"/>
  <c r="F312" i="4"/>
  <c r="F307" i="4"/>
  <c r="F309" i="4"/>
  <c r="F308" i="4"/>
  <c r="F313" i="4"/>
  <c r="F310" i="4"/>
  <c r="F311" i="4"/>
  <c r="F303" i="4"/>
  <c r="F305" i="4"/>
  <c r="F304" i="4"/>
  <c r="F301" i="4"/>
  <c r="F302" i="4"/>
  <c r="F306" i="4"/>
  <c r="F300" i="4"/>
  <c r="F296" i="4"/>
  <c r="F297" i="4"/>
  <c r="F294" i="4"/>
  <c r="F293" i="4"/>
  <c r="F299" i="4"/>
  <c r="F295" i="4"/>
  <c r="F298" i="4"/>
  <c r="F286" i="4"/>
  <c r="F287" i="4"/>
  <c r="F288" i="4"/>
  <c r="F290" i="4"/>
  <c r="F291" i="4"/>
  <c r="F292" i="4"/>
  <c r="F289" i="4"/>
  <c r="F282" i="4"/>
  <c r="F279" i="4"/>
  <c r="F280" i="4"/>
  <c r="F285" i="4"/>
  <c r="F284" i="4"/>
  <c r="F281" i="4"/>
  <c r="F283" i="4"/>
  <c r="F275" i="4"/>
  <c r="F274" i="4"/>
  <c r="F277" i="4"/>
  <c r="F278" i="4"/>
  <c r="F276" i="4"/>
  <c r="F272" i="4"/>
  <c r="F273" i="4"/>
  <c r="F265" i="4"/>
  <c r="F271" i="4"/>
  <c r="F268" i="4"/>
  <c r="F267" i="4"/>
  <c r="F270" i="4"/>
  <c r="F266" i="4"/>
  <c r="F269" i="4"/>
  <c r="F259" i="4"/>
  <c r="F261" i="4"/>
  <c r="F260" i="4"/>
  <c r="F258" i="4"/>
  <c r="F264" i="4"/>
  <c r="F263" i="4"/>
  <c r="F262" i="4"/>
  <c r="F254" i="4"/>
  <c r="F251" i="4"/>
  <c r="F253" i="4"/>
  <c r="F256" i="4"/>
  <c r="F255" i="4"/>
  <c r="F252" i="4"/>
  <c r="F257" i="4"/>
  <c r="F249" i="4"/>
  <c r="F245" i="4"/>
  <c r="F246" i="4"/>
  <c r="F248" i="4"/>
  <c r="F244" i="4"/>
  <c r="F250" i="4"/>
  <c r="F247" i="4"/>
  <c r="F239" i="4"/>
  <c r="F238" i="4"/>
  <c r="F237" i="4"/>
  <c r="F243" i="4"/>
  <c r="F241" i="4"/>
  <c r="F240" i="4"/>
  <c r="F242" i="4"/>
  <c r="F233" i="4"/>
  <c r="F234" i="4"/>
  <c r="F231" i="4"/>
  <c r="F232" i="4"/>
  <c r="F236" i="4"/>
  <c r="F235" i="4"/>
  <c r="F230" i="4"/>
  <c r="F223" i="4"/>
  <c r="F224" i="4"/>
  <c r="F228" i="4"/>
  <c r="F226" i="4"/>
  <c r="F229" i="4"/>
  <c r="F225" i="4"/>
  <c r="F227" i="4"/>
  <c r="F222" i="4"/>
  <c r="F216" i="4"/>
  <c r="F218" i="4"/>
  <c r="F219" i="4"/>
  <c r="F217" i="4"/>
  <c r="F220" i="4"/>
  <c r="F221" i="4"/>
  <c r="F215" i="4"/>
  <c r="F209" i="4"/>
  <c r="F214" i="4"/>
  <c r="F210" i="4"/>
  <c r="F211" i="4"/>
  <c r="F213" i="4"/>
  <c r="F206" i="4"/>
  <c r="F202" i="4"/>
  <c r="F207" i="4"/>
  <c r="F208" i="4"/>
  <c r="F203" i="4"/>
  <c r="F204" i="4"/>
  <c r="F205" i="4"/>
  <c r="F200" i="4"/>
  <c r="F199" i="4"/>
  <c r="F197" i="4"/>
  <c r="F201" i="4"/>
  <c r="F198" i="4"/>
  <c r="J2" i="4"/>
  <c r="L2" i="4"/>
  <c r="J21" i="4"/>
  <c r="I2" i="4"/>
  <c r="J20" i="4"/>
  <c r="R1" i="4"/>
  <c r="Q1" i="4" s="1" a="1"/>
  <c r="Q1" i="4" s="1"/>
  <c r="O4" i="4"/>
  <c r="R3" i="4"/>
  <c r="R2" i="4"/>
  <c r="K5" i="4"/>
  <c r="Y4" i="4"/>
  <c r="Y6" i="4"/>
  <c r="Y2" i="4"/>
  <c r="Y3" i="4"/>
  <c r="Y7" i="4"/>
  <c r="Y5" i="4"/>
  <c r="Y1" i="4"/>
  <c r="K9" i="4" l="1"/>
  <c r="J5" i="4"/>
  <c r="Y9" i="4"/>
  <c r="X1" i="4" a="1"/>
  <c r="X1" i="4" s="1"/>
  <c r="Y10" i="4"/>
  <c r="Y8" i="4"/>
  <c r="R4" i="4"/>
  <c r="X2" i="4" a="1"/>
  <c r="X2" i="4" s="1"/>
  <c r="S2" i="4"/>
  <c r="Z6" i="4"/>
  <c r="Z5" i="4"/>
  <c r="Q3" i="4" a="1"/>
  <c r="Q3" i="4" s="1"/>
  <c r="Z4" i="4"/>
  <c r="X5" i="4" a="1"/>
  <c r="X5" i="4" s="1"/>
  <c r="S1" i="4"/>
  <c r="Z7" i="4"/>
  <c r="Z3" i="4"/>
  <c r="S3" i="4"/>
  <c r="X6" i="4" a="1"/>
  <c r="X6" i="4" s="1"/>
  <c r="Z2" i="4"/>
  <c r="Z1" i="4"/>
  <c r="X7" i="4" a="1"/>
  <c r="X7" i="4" s="1"/>
  <c r="Q2" i="4" a="1"/>
  <c r="Q2" i="4" s="1"/>
  <c r="X4" i="4" a="1"/>
  <c r="X4" i="4" s="1"/>
  <c r="X3" i="4" a="1"/>
  <c r="X3" i="4" s="1"/>
  <c r="K3" i="4"/>
  <c r="J17" i="4"/>
  <c r="J6"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<sst xmlns="http://schemas.openxmlformats.org/spreadsheetml/2006/main" count="77" uniqueCount="69">
  <si>
    <t>Dia1</t>
  </si>
  <si>
    <t>Dia2</t>
  </si>
  <si>
    <t>Month</t>
  </si>
  <si>
    <t>caption month</t>
  </si>
  <si>
    <t>Total Calls</t>
  </si>
  <si>
    <t>Unsucessful</t>
  </si>
  <si>
    <t>Inbound</t>
  </si>
  <si>
    <t>Outbound</t>
  </si>
  <si>
    <t>Calls in week</t>
  </si>
  <si>
    <t>Cases resolved in week</t>
  </si>
  <si>
    <t>Cases resolved</t>
  </si>
  <si>
    <t>Operators in week</t>
  </si>
  <si>
    <t>Operators</t>
  </si>
  <si>
    <t>Week Day</t>
  </si>
  <si>
    <t>Week No</t>
  </si>
  <si>
    <t>Date</t>
  </si>
  <si>
    <t xml:space="preserve">Cases Resolved: </t>
  </si>
  <si>
    <t xml:space="preserve">Unsuccessful: </t>
  </si>
  <si>
    <t xml:space="preserve">Inbound: </t>
  </si>
  <si>
    <t xml:space="preserve">Outbound: </t>
  </si>
  <si>
    <t xml:space="preserve">Total Calls: </t>
  </si>
  <si>
    <t>Current week of the month</t>
  </si>
  <si>
    <t>Current month</t>
  </si>
  <si>
    <t>Signature Calls</t>
  </si>
  <si>
    <t>Other days</t>
  </si>
  <si>
    <t>Share top selection</t>
  </si>
  <si>
    <t>Sunday</t>
  </si>
  <si>
    <t>Saturday</t>
  </si>
  <si>
    <t>Negative</t>
  </si>
  <si>
    <t>Friday</t>
  </si>
  <si>
    <t>Positive</t>
  </si>
  <si>
    <t>Thursday</t>
  </si>
  <si>
    <t>Captions right</t>
  </si>
  <si>
    <t>MAX</t>
  </si>
  <si>
    <t>Margin of error</t>
  </si>
  <si>
    <t>Wednesday</t>
  </si>
  <si>
    <t>Unsuccessful</t>
  </si>
  <si>
    <t>Calls</t>
  </si>
  <si>
    <t>Tuesday</t>
  </si>
  <si>
    <t>Monday</t>
  </si>
  <si>
    <t xml:space="preserve">Cases resolved </t>
  </si>
  <si>
    <t>X - Axis</t>
  </si>
  <si>
    <t>Number of calls</t>
  </si>
  <si>
    <t>Operators that week</t>
  </si>
  <si>
    <t>Week selected</t>
  </si>
  <si>
    <t>Cases Resolved in week</t>
  </si>
  <si>
    <t>Calls  in week</t>
  </si>
  <si>
    <t>Week number in Month</t>
  </si>
  <si>
    <t>Engagement of calls for the current week:</t>
  </si>
  <si>
    <t>Top-Layer</t>
  </si>
  <si>
    <t>Num</t>
  </si>
  <si>
    <t>MAY</t>
  </si>
  <si>
    <t>Row Labels</t>
  </si>
  <si>
    <t>Grand Total</t>
  </si>
  <si>
    <t>Sum of Num</t>
  </si>
  <si>
    <t>JAN</t>
  </si>
  <si>
    <t>FEB</t>
  </si>
  <si>
    <t>MAR</t>
  </si>
  <si>
    <t>APR</t>
  </si>
  <si>
    <t>JUN</t>
  </si>
  <si>
    <t>JUL</t>
  </si>
  <si>
    <t>AUG</t>
  </si>
  <si>
    <t>SEP</t>
  </si>
  <si>
    <t>OCT</t>
  </si>
  <si>
    <t>NOV</t>
  </si>
  <si>
    <t>DEC</t>
  </si>
  <si>
    <t>Top-3 days</t>
  </si>
  <si>
    <t>Select Weeks</t>
  </si>
  <si>
    <t>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</si>
</sst>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6" x14ac:knownFonts="1">
    <font>
      <sz val="11"/>
      <color theme="1"/>
      <name val="Calibri"/>
      <family val="2"/>
      <charset val="204"/>
      <scheme val="minor"/>
    </font>
    <font>
      <b/>
      <sz val="11"/>
      <color theme="1"/>
      <name val="Calibri"/>
      <family val="2"/>
      <charset val="204"/>
      <scheme val="minor"/>
    </font>
    <font>
      <sz val="8"/>
      <name val="Calibri"/>
      <family val="2"/>
      <charset val="204"/>
      <scheme val="minor"/>
    </font>
    <font>
      <sz val="11"/>
      <color theme="1"/>
      <name val="Calibri"/>
      <family val="2"/>
      <charset val="1"/>
      <scheme val="minor"/>
    </font>
    <font>
      <sz val="9"/>
      <color theme="1"/>
      <name val="Bahnschrift"/>
      <family val="2"/>
    </font>
    <font>
      <u/>
      <sz val="11"/>
      <color theme="10"/>
      <name val="Calibri"/>
      <family val="2"/>
      <charset val="1"/>
      <scheme val="minor"/>
    </font>
    <font>
      <u/>
      <sz val="9"/>
      <color theme="10"/>
      <name val="Bahnschrift"/>
      <family val="2"/>
    </font>
    <font>
      <b/>
      <sz val="9"/>
      <color theme="1"/>
      <name val="Bahnschrift"/>
      <family val="2"/>
    </font>
    <font>
      <sz val="9"/>
      <color theme="0" tint="-0.499984740745262"/>
      <name val="Bahnschrift"/>
      <family val="2"/>
    </font>
    <font>
      <sz val="11"/>
      <name val="Bahnschrift"/>
      <family val="2"/>
    </font>
    <font>
      <sz val="11"/>
      <name val="Calibri"/>
      <family val="2"/>
      <charset val="204"/>
      <scheme val="minor"/>
    </font>
    <font>
      <sz val="11"/>
      <color theme="1"/>
      <name val="Calibri"/>
      <family val="2"/>
      <charset val="204"/>
      <scheme val="minor"/>
    </font>
    <font>
      <b/>
      <sz val="9"/>
      <color theme="1"/>
      <name val="Bahnschrift"/>
      <family val="2"/>
      <charset val="204"/>
    </font>
    <font>
      <b/>
      <sz val="10"/>
      <color theme="1"/>
      <name val="Calibri"/>
      <family val="2"/>
      <charset val="204"/>
      <scheme val="minor"/>
    </font>
    <font>
      <u/>
      <sz val="24"/>
      <color theme="10"/>
      <name val="Calibri"/>
      <family val="2"/>
      <scheme val="minor"/>
    </font>
    <font>
      <sz val="24"/>
      <color theme="1"/>
      <name val="Calibri"/>
      <family val="2"/>
      <scheme val="minor"/>
    </font>
  </fonts>
  <fills count="3">
    <fill>
      <patternFill patternType="none"/>
    </fill>
    <fill>
      <patternFill patternType="gray125"/>
    </fill>
    <fill>
      <patternFill patternType="solid">
        <fgColor theme="1"/>
        <bgColor indexed="64"/>
      </patternFill>
    </fill>
  </fills>
  <borders count="5">
    <border>
      <left/>
      <right/>
      <top/>
      <bottom/>
      <diagonal/>
    </border>
    <border>
      <left/>
      <right style="thick">
        <color auto="1"/>
      </right>
      <top/>
      <bottom/>
      <diagonal/>
    </border>
    <border>
      <left style="thick">
        <color auto="1"/>
      </left>
      <right style="thick">
        <color auto="1"/>
      </right>
      <top/>
      <bottom/>
      <diagonal/>
    </border>
    <border>
      <left style="thick">
        <color auto="1"/>
      </left>
      <right/>
      <top/>
      <bottom/>
      <diagonal/>
    </border>
    <border>
      <left style="thick">
        <color auto="1"/>
      </left>
      <right style="thick">
        <color auto="1"/>
      </right>
      <top style="thin">
        <color indexed="64"/>
      </top>
      <bottom/>
      <diagonal/>
    </border>
  </borders>
  <cellStyleXfs count="5">
    <xf numFmtId="0" fontId="0" fillId="0" borderId="0"/>
    <xf numFmtId="0" fontId="3" fillId="0" borderId="0"/>
    <xf numFmtId="0" fontId="5" fillId="0" borderId="0" applyNumberFormat="0" applyFill="0" applyBorder="0" applyAlignment="0" applyProtection="0"/>
    <xf numFmtId="9" fontId="3" fillId="0" borderId="0" applyFont="0" applyFill="0" applyBorder="0" applyAlignment="0" applyProtection="0"/>
    <xf numFmtId="9" fontId="11" fillId="0" borderId="0" applyFont="0" applyFill="0" applyBorder="0" applyAlignment="0" applyProtection="0"/>
  </cellStyleXfs>
  <cellXfs count="33">
    <xf numFmtId="0" fontId="0" fillId="0" borderId="0" xfId="0"/>
    <xf numFmtId="0" fontId="0" fillId="2" borderId="0" xfId="0" applyFill="1"/>
    <xf numFmtId="0" fontId="1" fillId="0" borderId="0" xfId="0" applyFont="1"/>
    <xf numFmtId="0" fontId="4" fillId="0" borderId="0" xfId="1" applyFont="1" applyAlignment="1">
      <alignment horizontal="center" vertical="center"/>
    </xf>
    <xf numFmtId="0" fontId="3" fillId="0" borderId="0" xfId="1"/>
    <xf numFmtId="0" fontId="7" fillId="0" borderId="0" xfId="1" applyFont="1" applyAlignment="1">
      <alignment horizontal="center" vertical="center"/>
    </xf>
    <xf numFmtId="0" fontId="4" fillId="0" borderId="0" xfId="1" applyFont="1" applyAlignment="1">
      <alignment horizontal="right" vertical="center"/>
    </xf>
    <xf numFmtId="0" fontId="6" fillId="0" borderId="0" xfId="2" applyFont="1" applyFill="1" applyAlignment="1">
      <alignment vertical="center"/>
    </xf>
    <xf numFmtId="9" fontId="4" fillId="0" borderId="0" xfId="3" applyFont="1" applyAlignment="1">
      <alignment horizontal="center" vertical="center"/>
    </xf>
    <xf numFmtId="0" fontId="7" fillId="0" borderId="0" xfId="1" applyFont="1" applyAlignment="1">
      <alignment horizontal="center" vertical="center" wrapText="1"/>
    </xf>
    <xf numFmtId="0" fontId="8" fillId="0" borderId="0" xfId="1" applyFont="1" applyAlignment="1">
      <alignment horizontal="center" vertical="center"/>
    </xf>
    <xf numFmtId="0" fontId="0" fillId="0" borderId="0" xfId="0" pivotButton="1"/>
    <xf numFmtId="0" fontId="0" fillId="0" borderId="0" xfId="0" applyAlignment="1">
      <alignment horizontal="left"/>
    </xf>
    <xf numFmtId="0" fontId="9" fillId="2" borderId="0" xfId="1" applyFont="1" applyFill="1" applyAlignment="1">
      <alignment vertical="center"/>
    </xf>
    <xf numFmtId="0" fontId="9" fillId="2" borderId="1" xfId="1" applyFont="1" applyFill="1" applyBorder="1" applyAlignment="1">
      <alignment vertical="center"/>
    </xf>
    <xf numFmtId="0" fontId="9" fillId="2" borderId="3" xfId="1" applyFont="1" applyFill="1" applyBorder="1" applyAlignment="1">
      <alignment vertical="center"/>
    </xf>
    <xf numFmtId="0" fontId="9" fillId="2" borderId="4" xfId="1" applyFont="1" applyFill="1" applyBorder="1" applyAlignment="1">
      <alignment vertical="center"/>
    </xf>
    <xf numFmtId="0" fontId="9" fillId="2" borderId="2" xfId="1" applyFont="1" applyFill="1" applyBorder="1" applyAlignment="1">
      <alignment vertical="center"/>
    </xf>
    <xf numFmtId="0" fontId="9" fillId="2" borderId="0" xfId="1" applyFont="1" applyFill="1" applyAlignment="1">
      <alignment vertical="top"/>
    </xf>
    <xf numFmtId="0" fontId="9" fillId="2" borderId="1" xfId="1" applyFont="1" applyFill="1" applyBorder="1" applyAlignment="1">
      <alignment vertical="top"/>
    </xf>
    <xf numFmtId="0" fontId="9" fillId="2" borderId="3" xfId="1" applyFont="1" applyFill="1" applyBorder="1" applyAlignment="1">
      <alignment vertical="top"/>
    </xf>
    <xf numFmtId="0" fontId="9" fillId="2" borderId="2" xfId="1" applyFont="1" applyFill="1" applyBorder="1" applyAlignment="1">
      <alignment vertical="top"/>
    </xf>
    <xf numFmtId="0" fontId="10" fillId="2" borderId="0" xfId="0" applyFont="1" applyFill="1"/>
    <xf numFmtId="0" fontId="10" fillId="2" borderId="1" xfId="0" applyFont="1" applyFill="1" applyBorder="1"/>
    <xf numFmtId="164" fontId="4" fillId="0" borderId="0" xfId="4" applyNumberFormat="1" applyFont="1" applyAlignment="1">
      <alignment horizontal="center" vertical="center"/>
    </xf>
    <xf numFmtId="0" fontId="12" fillId="0" borderId="0" xfId="1" applyFont="1" applyAlignment="1">
      <alignment horizontal="right" vertical="center"/>
    </xf>
    <xf numFmtId="0" fontId="12" fillId="0" borderId="0" xfId="1" applyFont="1" applyAlignment="1">
      <alignment horizontal="center" vertical="center"/>
    </xf>
    <xf numFmtId="0" fontId="1" fillId="0" borderId="0" xfId="0" applyFont="1" applyAlignment="1">
      <alignment wrapText="1"/>
    </xf>
    <xf numFmtId="0" fontId="13" fillId="0" borderId="0" xfId="0" applyFont="1" applyAlignment="1">
      <alignment horizontal="center" vertical="center" wrapText="1"/>
    </xf>
    <xf numFmtId="0" fontId="1" fillId="0" borderId="0" xfId="0" applyFont="1" applyAlignment="1">
      <alignment horizontal="center" vertical="center" wrapText="1"/>
    </xf>
    <xf numFmtId="0" fontId="14" fillId="2" borderId="0" xfId="2" applyFont="1" applyFill="1" applyAlignment="1">
      <alignment horizontal="center" vertical="center"/>
    </xf>
    <xf numFmtId="0" fontId="15" fillId="2" borderId="0" xfId="0" applyFont="1" applyFill="1" applyAlignment="1">
      <alignment horizontal="center" vertical="center"/>
    </xf>
    <xf numFmtId="0" fontId="0" fillId="0" borderId="0" xfId="0" applyNumberFormat="1"/>
  </cellXfs>
  <cellStyles count="5">
    <cellStyle name="Hyperlink" xfId="2" builtinId="8"/>
    <cellStyle name="Normal" xfId="0" builtinId="0"/>
    <cellStyle name="Normal 2" xfId="1" xr:uid="{EAE75269-D116-44C3-9AF2-A1A093A19A1E}"/>
    <cellStyle name="Percent" xfId="4" builtinId="5"/>
    <cellStyle name="Percent 2" xfId="3" xr:uid="{F02B7709-602D-45EB-8756-0AD4D895B87E}"/>
  </cellStyles>
  <dxfs count="3">
    <dxf>
      <fill>
        <patternFill>
          <bgColor rgb="FFFF0000"/>
        </patternFill>
      </fill>
    </dxf>
    <dxf>
      <font>
        <b/>
        <color theme="1"/>
      </font>
      <border>
        <bottom style="thin">
          <color theme="4"/>
        </bottom>
        <vertical/>
        <horizontal/>
      </border>
    </dxf>
    <dxf>
      <font>
        <color theme="1"/>
      </font>
      <fill>
        <patternFill>
          <bgColor theme="1"/>
        </patternFill>
      </fill>
      <border diagonalUp="1">
        <left/>
        <right/>
        <top/>
        <bottom/>
        <diagonal style="thin">
          <color theme="4"/>
        </diagonal>
        <vertical/>
        <horizontal/>
      </border>
    </dxf>
  </dxfs>
  <tableStyles count="1" defaultTableStyle="TableStyleMedium2" defaultPivotStyle="PivotStyleLight16">
    <tableStyle name="SlicerStyleLight1 2" pivot="0" table="0" count="10" xr9:uid="{B1D53AD1-B405-4C17-B4F0-6899327C0918}">
      <tableStyleElement type="wholeTable" dxfId="2"/>
      <tableStyleElement type="headerRow" dxfId="1"/>
    </tableStyle>
  </tableStyles>
  <colors>
    <mruColors>
      <color rgb="FFADE6FD"/>
      <color rgb="FF70D4FC"/>
      <color rgb="FF0490C6"/>
      <color rgb="FF00FFFF"/>
      <color rgb="FFFF00FF"/>
      <color rgb="FF00FAF9"/>
      <color rgb="FF007AFF"/>
      <color rgb="FFFF5300"/>
      <color rgb="FF001E1D"/>
      <color rgb="FF00626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color rgb="FF04393D"/>
          </font>
          <fill>
            <patternFill patternType="solid">
              <fgColor rgb="FF00FAF9"/>
              <bgColor rgb="FF00FFFF"/>
            </patternFill>
          </fill>
          <border>
            <left style="thin">
              <color rgb="FF00FAF9"/>
            </left>
            <right style="thin">
              <color rgb="FF00FAF9"/>
            </right>
            <top style="thin">
              <color rgb="FF00FAF9"/>
            </top>
            <bottom style="thin">
              <color rgb="FF00FAF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FFFF"/>
          </font>
          <fill>
            <patternFill patternType="solid">
              <fgColor rgb="FFFFFFFF"/>
              <bgColor rgb="FF04393D"/>
            </patternFill>
          </fill>
          <border>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2"/>
          <c:order val="1"/>
          <c:tx>
            <c:strRef>
              <c:f>Processing!$H$30</c:f>
              <c:strCache>
                <c:ptCount val="1"/>
                <c:pt idx="0">
                  <c:v>Dia1</c:v>
                </c:pt>
              </c:strCache>
            </c:strRef>
          </c:tx>
          <c:spPr>
            <a:solidFill>
              <a:sysClr val="window" lastClr="FFFFFF"/>
            </a:solidFill>
            <a:ln w="25400">
              <a:solidFill>
                <a:srgbClr val="071D42"/>
              </a:solidFill>
            </a:ln>
          </c:spPr>
          <c:dPt>
            <c:idx val="0"/>
            <c:bubble3D val="0"/>
            <c:spPr>
              <a:solidFill>
                <a:sysClr val="window" lastClr="FFFFFF"/>
              </a:solidFill>
              <a:ln w="25400">
                <a:solidFill>
                  <a:srgbClr val="071D42"/>
                </a:solidFill>
              </a:ln>
              <a:effectLst/>
            </c:spPr>
            <c:extLst>
              <c:ext xmlns:c16="http://schemas.microsoft.com/office/drawing/2014/chart" uri="{C3380CC4-5D6E-409C-BE32-E72D297353CC}">
                <c16:uniqueId val="{00000001-AE2C-4DB8-8E18-50A86FC7A041}"/>
              </c:ext>
            </c:extLst>
          </c:dPt>
          <c:dPt>
            <c:idx val="1"/>
            <c:bubble3D val="0"/>
            <c:spPr>
              <a:solidFill>
                <a:sysClr val="window" lastClr="FFFFFF"/>
              </a:solidFill>
              <a:ln w="25400">
                <a:solidFill>
                  <a:srgbClr val="071D42"/>
                </a:solidFill>
              </a:ln>
              <a:effectLst/>
            </c:spPr>
            <c:extLst>
              <c:ext xmlns:c16="http://schemas.microsoft.com/office/drawing/2014/chart" uri="{C3380CC4-5D6E-409C-BE32-E72D297353CC}">
                <c16:uniqueId val="{00000003-AE2C-4DB8-8E18-50A86FC7A041}"/>
              </c:ext>
            </c:extLst>
          </c:dPt>
          <c:dPt>
            <c:idx val="2"/>
            <c:bubble3D val="0"/>
            <c:spPr>
              <a:solidFill>
                <a:sysClr val="window" lastClr="FFFFFF"/>
              </a:solidFill>
              <a:ln w="25400">
                <a:solidFill>
                  <a:srgbClr val="071D42"/>
                </a:solidFill>
              </a:ln>
              <a:effectLst/>
            </c:spPr>
            <c:extLst>
              <c:ext xmlns:c16="http://schemas.microsoft.com/office/drawing/2014/chart" uri="{C3380CC4-5D6E-409C-BE32-E72D297353CC}">
                <c16:uniqueId val="{00000005-AE2C-4DB8-8E18-50A86FC7A041}"/>
              </c:ext>
            </c:extLst>
          </c:dPt>
          <c:dPt>
            <c:idx val="3"/>
            <c:bubble3D val="0"/>
            <c:spPr>
              <a:solidFill>
                <a:sysClr val="window" lastClr="FFFFFF"/>
              </a:solidFill>
              <a:ln w="25400">
                <a:solidFill>
                  <a:srgbClr val="071D42"/>
                </a:solidFill>
              </a:ln>
              <a:effectLst/>
            </c:spPr>
            <c:extLst>
              <c:ext xmlns:c16="http://schemas.microsoft.com/office/drawing/2014/chart" uri="{C3380CC4-5D6E-409C-BE32-E72D297353CC}">
                <c16:uniqueId val="{00000007-AE2C-4DB8-8E18-50A86FC7A041}"/>
              </c:ext>
            </c:extLst>
          </c:dPt>
          <c:dPt>
            <c:idx val="4"/>
            <c:bubble3D val="0"/>
            <c:spPr>
              <a:solidFill>
                <a:sysClr val="window" lastClr="FFFFFF"/>
              </a:solidFill>
              <a:ln w="25400">
                <a:solidFill>
                  <a:srgbClr val="071D42"/>
                </a:solidFill>
              </a:ln>
              <a:effectLst/>
            </c:spPr>
            <c:extLst>
              <c:ext xmlns:c16="http://schemas.microsoft.com/office/drawing/2014/chart" uri="{C3380CC4-5D6E-409C-BE32-E72D297353CC}">
                <c16:uniqueId val="{00000009-AE2C-4DB8-8E18-50A86FC7A041}"/>
              </c:ext>
            </c:extLst>
          </c:dPt>
          <c:dPt>
            <c:idx val="5"/>
            <c:bubble3D val="0"/>
            <c:spPr>
              <a:solidFill>
                <a:sysClr val="window" lastClr="FFFFFF"/>
              </a:solidFill>
              <a:ln w="25400">
                <a:solidFill>
                  <a:srgbClr val="071D42"/>
                </a:solidFill>
              </a:ln>
              <a:effectLst/>
            </c:spPr>
            <c:extLst>
              <c:ext xmlns:c16="http://schemas.microsoft.com/office/drawing/2014/chart" uri="{C3380CC4-5D6E-409C-BE32-E72D297353CC}">
                <c16:uniqueId val="{0000000B-AE2C-4DB8-8E18-50A86FC7A041}"/>
              </c:ext>
            </c:extLst>
          </c:dPt>
          <c:dPt>
            <c:idx val="6"/>
            <c:bubble3D val="0"/>
            <c:spPr>
              <a:solidFill>
                <a:sysClr val="window" lastClr="FFFFFF"/>
              </a:solidFill>
              <a:ln w="25400">
                <a:solidFill>
                  <a:srgbClr val="071D42"/>
                </a:solidFill>
              </a:ln>
              <a:effectLst/>
            </c:spPr>
            <c:extLst>
              <c:ext xmlns:c16="http://schemas.microsoft.com/office/drawing/2014/chart" uri="{C3380CC4-5D6E-409C-BE32-E72D297353CC}">
                <c16:uniqueId val="{0000000D-AE2C-4DB8-8E18-50A86FC7A041}"/>
              </c:ext>
            </c:extLst>
          </c:dPt>
          <c:dPt>
            <c:idx val="7"/>
            <c:bubble3D val="0"/>
            <c:spPr>
              <a:solidFill>
                <a:sysClr val="window" lastClr="FFFFFF"/>
              </a:solidFill>
              <a:ln w="25400">
                <a:solidFill>
                  <a:srgbClr val="071D42"/>
                </a:solidFill>
              </a:ln>
              <a:effectLst/>
            </c:spPr>
            <c:extLst>
              <c:ext xmlns:c16="http://schemas.microsoft.com/office/drawing/2014/chart" uri="{C3380CC4-5D6E-409C-BE32-E72D297353CC}">
                <c16:uniqueId val="{0000000F-AE2C-4DB8-8E18-50A86FC7A041}"/>
              </c:ext>
            </c:extLst>
          </c:dPt>
          <c:dPt>
            <c:idx val="8"/>
            <c:bubble3D val="0"/>
            <c:spPr>
              <a:solidFill>
                <a:sysClr val="window" lastClr="FFFFFF"/>
              </a:solidFill>
              <a:ln w="25400">
                <a:solidFill>
                  <a:srgbClr val="071D42"/>
                </a:solidFill>
              </a:ln>
              <a:effectLst/>
            </c:spPr>
            <c:extLst>
              <c:ext xmlns:c16="http://schemas.microsoft.com/office/drawing/2014/chart" uri="{C3380CC4-5D6E-409C-BE32-E72D297353CC}">
                <c16:uniqueId val="{00000011-AE2C-4DB8-8E18-50A86FC7A041}"/>
              </c:ext>
            </c:extLst>
          </c:dPt>
          <c:dPt>
            <c:idx val="9"/>
            <c:bubble3D val="0"/>
            <c:spPr>
              <a:solidFill>
                <a:sysClr val="window" lastClr="FFFFFF"/>
              </a:solidFill>
              <a:ln w="25400">
                <a:solidFill>
                  <a:srgbClr val="071D42"/>
                </a:solidFill>
              </a:ln>
              <a:effectLst/>
            </c:spPr>
            <c:extLst>
              <c:ext xmlns:c16="http://schemas.microsoft.com/office/drawing/2014/chart" uri="{C3380CC4-5D6E-409C-BE32-E72D297353CC}">
                <c16:uniqueId val="{00000013-AE2C-4DB8-8E18-50A86FC7A041}"/>
              </c:ext>
            </c:extLst>
          </c:dPt>
          <c:dPt>
            <c:idx val="10"/>
            <c:bubble3D val="0"/>
            <c:spPr>
              <a:solidFill>
                <a:sysClr val="window" lastClr="FFFFFF"/>
              </a:solidFill>
              <a:ln w="25400">
                <a:solidFill>
                  <a:srgbClr val="071D42"/>
                </a:solidFill>
              </a:ln>
              <a:effectLst/>
            </c:spPr>
            <c:extLst>
              <c:ext xmlns:c16="http://schemas.microsoft.com/office/drawing/2014/chart" uri="{C3380CC4-5D6E-409C-BE32-E72D297353CC}">
                <c16:uniqueId val="{00000015-AE2C-4DB8-8E18-50A86FC7A041}"/>
              </c:ext>
            </c:extLst>
          </c:dPt>
          <c:dPt>
            <c:idx val="11"/>
            <c:bubble3D val="0"/>
            <c:spPr>
              <a:solidFill>
                <a:sysClr val="window" lastClr="FFFFFF"/>
              </a:solidFill>
              <a:ln w="25400">
                <a:solidFill>
                  <a:srgbClr val="071D42"/>
                </a:solidFill>
              </a:ln>
              <a:effectLst/>
            </c:spPr>
            <c:extLst>
              <c:ext xmlns:c16="http://schemas.microsoft.com/office/drawing/2014/chart" uri="{C3380CC4-5D6E-409C-BE32-E72D297353CC}">
                <c16:uniqueId val="{00000017-AE2C-4DB8-8E18-50A86FC7A041}"/>
              </c:ext>
            </c:extLst>
          </c:dPt>
          <c:dPt>
            <c:idx val="12"/>
            <c:bubble3D val="0"/>
            <c:spPr>
              <a:solidFill>
                <a:sysClr val="window" lastClr="FFFFFF"/>
              </a:solidFill>
              <a:ln w="25400">
                <a:solidFill>
                  <a:srgbClr val="071D42"/>
                </a:solidFill>
              </a:ln>
              <a:effectLst/>
            </c:spPr>
            <c:extLst>
              <c:ext xmlns:c16="http://schemas.microsoft.com/office/drawing/2014/chart" uri="{C3380CC4-5D6E-409C-BE32-E72D297353CC}">
                <c16:uniqueId val="{00000019-AE2C-4DB8-8E18-50A86FC7A041}"/>
              </c:ext>
            </c:extLst>
          </c:dPt>
          <c:dPt>
            <c:idx val="13"/>
            <c:bubble3D val="0"/>
            <c:spPr>
              <a:solidFill>
                <a:sysClr val="window" lastClr="FFFFFF"/>
              </a:solidFill>
              <a:ln w="25400">
                <a:solidFill>
                  <a:srgbClr val="071D42"/>
                </a:solidFill>
              </a:ln>
              <a:effectLst/>
            </c:spPr>
            <c:extLst>
              <c:ext xmlns:c16="http://schemas.microsoft.com/office/drawing/2014/chart" uri="{C3380CC4-5D6E-409C-BE32-E72D297353CC}">
                <c16:uniqueId val="{0000001B-AE2C-4DB8-8E18-50A86FC7A041}"/>
              </c:ext>
            </c:extLst>
          </c:dPt>
          <c:dPt>
            <c:idx val="14"/>
            <c:bubble3D val="0"/>
            <c:spPr>
              <a:solidFill>
                <a:sysClr val="window" lastClr="FFFFFF"/>
              </a:solidFill>
              <a:ln w="25400">
                <a:solidFill>
                  <a:srgbClr val="071D42"/>
                </a:solidFill>
              </a:ln>
              <a:effectLst/>
            </c:spPr>
            <c:extLst>
              <c:ext xmlns:c16="http://schemas.microsoft.com/office/drawing/2014/chart" uri="{C3380CC4-5D6E-409C-BE32-E72D297353CC}">
                <c16:uniqueId val="{0000001D-AE2C-4DB8-8E18-50A86FC7A041}"/>
              </c:ext>
            </c:extLst>
          </c:dPt>
          <c:dPt>
            <c:idx val="15"/>
            <c:bubble3D val="0"/>
            <c:spPr>
              <a:solidFill>
                <a:sysClr val="window" lastClr="FFFFFF"/>
              </a:solidFill>
              <a:ln w="25400">
                <a:solidFill>
                  <a:srgbClr val="071D42"/>
                </a:solidFill>
              </a:ln>
              <a:effectLst/>
            </c:spPr>
            <c:extLst>
              <c:ext xmlns:c16="http://schemas.microsoft.com/office/drawing/2014/chart" uri="{C3380CC4-5D6E-409C-BE32-E72D297353CC}">
                <c16:uniqueId val="{0000001F-AE2C-4DB8-8E18-50A86FC7A041}"/>
              </c:ext>
            </c:extLst>
          </c:dPt>
          <c:dPt>
            <c:idx val="16"/>
            <c:bubble3D val="0"/>
            <c:spPr>
              <a:solidFill>
                <a:sysClr val="window" lastClr="FFFFFF"/>
              </a:solidFill>
              <a:ln w="25400">
                <a:solidFill>
                  <a:srgbClr val="071D42"/>
                </a:solidFill>
              </a:ln>
              <a:effectLst/>
            </c:spPr>
            <c:extLst>
              <c:ext xmlns:c16="http://schemas.microsoft.com/office/drawing/2014/chart" uri="{C3380CC4-5D6E-409C-BE32-E72D297353CC}">
                <c16:uniqueId val="{00000021-AE2C-4DB8-8E18-50A86FC7A041}"/>
              </c:ext>
            </c:extLst>
          </c:dPt>
          <c:dPt>
            <c:idx val="17"/>
            <c:bubble3D val="0"/>
            <c:spPr>
              <a:solidFill>
                <a:sysClr val="window" lastClr="FFFFFF"/>
              </a:solidFill>
              <a:ln w="25400">
                <a:solidFill>
                  <a:srgbClr val="071D42"/>
                </a:solidFill>
              </a:ln>
              <a:effectLst/>
            </c:spPr>
            <c:extLst>
              <c:ext xmlns:c16="http://schemas.microsoft.com/office/drawing/2014/chart" uri="{C3380CC4-5D6E-409C-BE32-E72D297353CC}">
                <c16:uniqueId val="{00000023-AE2C-4DB8-8E18-50A86FC7A041}"/>
              </c:ext>
            </c:extLst>
          </c:dPt>
          <c:dPt>
            <c:idx val="18"/>
            <c:bubble3D val="0"/>
            <c:spPr>
              <a:solidFill>
                <a:sysClr val="window" lastClr="FFFFFF"/>
              </a:solidFill>
              <a:ln w="25400">
                <a:solidFill>
                  <a:srgbClr val="071D42"/>
                </a:solidFill>
              </a:ln>
              <a:effectLst/>
            </c:spPr>
            <c:extLst>
              <c:ext xmlns:c16="http://schemas.microsoft.com/office/drawing/2014/chart" uri="{C3380CC4-5D6E-409C-BE32-E72D297353CC}">
                <c16:uniqueId val="{00000025-AE2C-4DB8-8E18-50A86FC7A041}"/>
              </c:ext>
            </c:extLst>
          </c:dPt>
          <c:dPt>
            <c:idx val="19"/>
            <c:bubble3D val="0"/>
            <c:spPr>
              <a:solidFill>
                <a:sysClr val="window" lastClr="FFFFFF"/>
              </a:solidFill>
              <a:ln w="25400">
                <a:solidFill>
                  <a:srgbClr val="071D42"/>
                </a:solidFill>
              </a:ln>
              <a:effectLst/>
            </c:spPr>
            <c:extLst>
              <c:ext xmlns:c16="http://schemas.microsoft.com/office/drawing/2014/chart" uri="{C3380CC4-5D6E-409C-BE32-E72D297353CC}">
                <c16:uniqueId val="{00000027-AE2C-4DB8-8E18-50A86FC7A041}"/>
              </c:ext>
            </c:extLst>
          </c:dPt>
          <c:dPt>
            <c:idx val="20"/>
            <c:bubble3D val="0"/>
            <c:spPr>
              <a:solidFill>
                <a:sysClr val="window" lastClr="FFFFFF"/>
              </a:solidFill>
              <a:ln w="25400">
                <a:solidFill>
                  <a:srgbClr val="071D42"/>
                </a:solidFill>
              </a:ln>
              <a:effectLst/>
            </c:spPr>
            <c:extLst>
              <c:ext xmlns:c16="http://schemas.microsoft.com/office/drawing/2014/chart" uri="{C3380CC4-5D6E-409C-BE32-E72D297353CC}">
                <c16:uniqueId val="{00000029-AE2C-4DB8-8E18-50A86FC7A041}"/>
              </c:ext>
            </c:extLst>
          </c:dPt>
          <c:dPt>
            <c:idx val="21"/>
            <c:bubble3D val="0"/>
            <c:spPr>
              <a:solidFill>
                <a:sysClr val="window" lastClr="FFFFFF"/>
              </a:solidFill>
              <a:ln w="25400">
                <a:solidFill>
                  <a:srgbClr val="071D42"/>
                </a:solidFill>
              </a:ln>
              <a:effectLst/>
            </c:spPr>
            <c:extLst>
              <c:ext xmlns:c16="http://schemas.microsoft.com/office/drawing/2014/chart" uri="{C3380CC4-5D6E-409C-BE32-E72D297353CC}">
                <c16:uniqueId val="{0000002B-AE2C-4DB8-8E18-50A86FC7A041}"/>
              </c:ext>
            </c:extLst>
          </c:dPt>
          <c:dPt>
            <c:idx val="22"/>
            <c:bubble3D val="0"/>
            <c:spPr>
              <a:solidFill>
                <a:sysClr val="window" lastClr="FFFFFF"/>
              </a:solidFill>
              <a:ln w="25400">
                <a:solidFill>
                  <a:srgbClr val="071D42"/>
                </a:solidFill>
              </a:ln>
              <a:effectLst/>
            </c:spPr>
            <c:extLst>
              <c:ext xmlns:c16="http://schemas.microsoft.com/office/drawing/2014/chart" uri="{C3380CC4-5D6E-409C-BE32-E72D297353CC}">
                <c16:uniqueId val="{0000002D-AE2C-4DB8-8E18-50A86FC7A041}"/>
              </c:ext>
            </c:extLst>
          </c:dPt>
          <c:dPt>
            <c:idx val="23"/>
            <c:bubble3D val="0"/>
            <c:spPr>
              <a:solidFill>
                <a:sysClr val="window" lastClr="FFFFFF"/>
              </a:solidFill>
              <a:ln w="25400">
                <a:solidFill>
                  <a:srgbClr val="071D42"/>
                </a:solidFill>
              </a:ln>
              <a:effectLst/>
            </c:spPr>
            <c:extLst>
              <c:ext xmlns:c16="http://schemas.microsoft.com/office/drawing/2014/chart" uri="{C3380CC4-5D6E-409C-BE32-E72D297353CC}">
                <c16:uniqueId val="{0000002F-AE2C-4DB8-8E18-50A86FC7A041}"/>
              </c:ext>
            </c:extLst>
          </c:dPt>
          <c:dPt>
            <c:idx val="24"/>
            <c:bubble3D val="0"/>
            <c:spPr>
              <a:solidFill>
                <a:sysClr val="window" lastClr="FFFFFF"/>
              </a:solidFill>
              <a:ln w="25400">
                <a:solidFill>
                  <a:srgbClr val="071D42"/>
                </a:solidFill>
              </a:ln>
              <a:effectLst/>
            </c:spPr>
            <c:extLst>
              <c:ext xmlns:c16="http://schemas.microsoft.com/office/drawing/2014/chart" uri="{C3380CC4-5D6E-409C-BE32-E72D297353CC}">
                <c16:uniqueId val="{00000031-AE2C-4DB8-8E18-50A86FC7A041}"/>
              </c:ext>
            </c:extLst>
          </c:dPt>
          <c:dPt>
            <c:idx val="25"/>
            <c:bubble3D val="0"/>
            <c:spPr>
              <a:solidFill>
                <a:sysClr val="window" lastClr="FFFFFF"/>
              </a:solidFill>
              <a:ln w="25400">
                <a:solidFill>
                  <a:srgbClr val="071D42"/>
                </a:solidFill>
              </a:ln>
              <a:effectLst/>
            </c:spPr>
            <c:extLst>
              <c:ext xmlns:c16="http://schemas.microsoft.com/office/drawing/2014/chart" uri="{C3380CC4-5D6E-409C-BE32-E72D297353CC}">
                <c16:uniqueId val="{00000033-AE2C-4DB8-8E18-50A86FC7A041}"/>
              </c:ext>
            </c:extLst>
          </c:dPt>
          <c:dPt>
            <c:idx val="26"/>
            <c:bubble3D val="0"/>
            <c:spPr>
              <a:solidFill>
                <a:sysClr val="window" lastClr="FFFFFF"/>
              </a:solidFill>
              <a:ln w="25400">
                <a:solidFill>
                  <a:srgbClr val="071D42"/>
                </a:solidFill>
              </a:ln>
              <a:effectLst/>
            </c:spPr>
            <c:extLst>
              <c:ext xmlns:c16="http://schemas.microsoft.com/office/drawing/2014/chart" uri="{C3380CC4-5D6E-409C-BE32-E72D297353CC}">
                <c16:uniqueId val="{00000035-AE2C-4DB8-8E18-50A86FC7A041}"/>
              </c:ext>
            </c:extLst>
          </c:dPt>
          <c:dPt>
            <c:idx val="27"/>
            <c:bubble3D val="0"/>
            <c:spPr>
              <a:solidFill>
                <a:sysClr val="window" lastClr="FFFFFF"/>
              </a:solidFill>
              <a:ln w="25400">
                <a:solidFill>
                  <a:srgbClr val="071D42"/>
                </a:solidFill>
              </a:ln>
              <a:effectLst/>
            </c:spPr>
            <c:extLst>
              <c:ext xmlns:c16="http://schemas.microsoft.com/office/drawing/2014/chart" uri="{C3380CC4-5D6E-409C-BE32-E72D297353CC}">
                <c16:uniqueId val="{00000037-AE2C-4DB8-8E18-50A86FC7A041}"/>
              </c:ext>
            </c:extLst>
          </c:dPt>
          <c:dPt>
            <c:idx val="28"/>
            <c:bubble3D val="0"/>
            <c:spPr>
              <a:solidFill>
                <a:sysClr val="window" lastClr="FFFFFF"/>
              </a:solidFill>
              <a:ln w="25400">
                <a:solidFill>
                  <a:srgbClr val="071D42"/>
                </a:solidFill>
              </a:ln>
              <a:effectLst/>
            </c:spPr>
            <c:extLst>
              <c:ext xmlns:c16="http://schemas.microsoft.com/office/drawing/2014/chart" uri="{C3380CC4-5D6E-409C-BE32-E72D297353CC}">
                <c16:uniqueId val="{00000039-AE2C-4DB8-8E18-50A86FC7A041}"/>
              </c:ext>
            </c:extLst>
          </c:dPt>
          <c:dPt>
            <c:idx val="29"/>
            <c:bubble3D val="0"/>
            <c:spPr>
              <a:solidFill>
                <a:sysClr val="window" lastClr="FFFFFF"/>
              </a:solidFill>
              <a:ln w="25400">
                <a:solidFill>
                  <a:srgbClr val="071D42"/>
                </a:solidFill>
              </a:ln>
              <a:effectLst/>
            </c:spPr>
            <c:extLst>
              <c:ext xmlns:c16="http://schemas.microsoft.com/office/drawing/2014/chart" uri="{C3380CC4-5D6E-409C-BE32-E72D297353CC}">
                <c16:uniqueId val="{0000003B-AE2C-4DB8-8E18-50A86FC7A041}"/>
              </c:ext>
            </c:extLst>
          </c:dPt>
          <c:dPt>
            <c:idx val="30"/>
            <c:bubble3D val="0"/>
            <c:spPr>
              <a:solidFill>
                <a:sysClr val="window" lastClr="FFFFFF"/>
              </a:solidFill>
              <a:ln w="25400">
                <a:solidFill>
                  <a:srgbClr val="071D42"/>
                </a:solidFill>
              </a:ln>
              <a:effectLst/>
            </c:spPr>
            <c:extLst>
              <c:ext xmlns:c16="http://schemas.microsoft.com/office/drawing/2014/chart" uri="{C3380CC4-5D6E-409C-BE32-E72D297353CC}">
                <c16:uniqueId val="{0000003D-AE2C-4DB8-8E18-50A86FC7A041}"/>
              </c:ext>
            </c:extLst>
          </c:dPt>
          <c:dPt>
            <c:idx val="31"/>
            <c:bubble3D val="0"/>
            <c:spPr>
              <a:solidFill>
                <a:sysClr val="window" lastClr="FFFFFF"/>
              </a:solidFill>
              <a:ln w="25400">
                <a:solidFill>
                  <a:srgbClr val="071D42"/>
                </a:solidFill>
              </a:ln>
              <a:effectLst/>
            </c:spPr>
            <c:extLst>
              <c:ext xmlns:c16="http://schemas.microsoft.com/office/drawing/2014/chart" uri="{C3380CC4-5D6E-409C-BE32-E72D297353CC}">
                <c16:uniqueId val="{0000003F-AE2C-4DB8-8E18-50A86FC7A041}"/>
              </c:ext>
            </c:extLst>
          </c:dPt>
          <c:dPt>
            <c:idx val="32"/>
            <c:bubble3D val="0"/>
            <c:spPr>
              <a:solidFill>
                <a:sysClr val="window" lastClr="FFFFFF"/>
              </a:solidFill>
              <a:ln w="25400">
                <a:solidFill>
                  <a:srgbClr val="071D42"/>
                </a:solidFill>
              </a:ln>
              <a:effectLst/>
            </c:spPr>
            <c:extLst>
              <c:ext xmlns:c16="http://schemas.microsoft.com/office/drawing/2014/chart" uri="{C3380CC4-5D6E-409C-BE32-E72D297353CC}">
                <c16:uniqueId val="{00000041-AE2C-4DB8-8E18-50A86FC7A041}"/>
              </c:ext>
            </c:extLst>
          </c:dPt>
          <c:dPt>
            <c:idx val="33"/>
            <c:bubble3D val="0"/>
            <c:spPr>
              <a:solidFill>
                <a:sysClr val="window" lastClr="FFFFFF"/>
              </a:solidFill>
              <a:ln w="25400">
                <a:solidFill>
                  <a:srgbClr val="071D42"/>
                </a:solidFill>
              </a:ln>
              <a:effectLst/>
            </c:spPr>
            <c:extLst>
              <c:ext xmlns:c16="http://schemas.microsoft.com/office/drawing/2014/chart" uri="{C3380CC4-5D6E-409C-BE32-E72D297353CC}">
                <c16:uniqueId val="{00000043-AE2C-4DB8-8E18-50A86FC7A041}"/>
              </c:ext>
            </c:extLst>
          </c:dPt>
          <c:dPt>
            <c:idx val="34"/>
            <c:bubble3D val="0"/>
            <c:spPr>
              <a:solidFill>
                <a:sysClr val="window" lastClr="FFFFFF"/>
              </a:solidFill>
              <a:ln w="25400">
                <a:solidFill>
                  <a:srgbClr val="071D42"/>
                </a:solidFill>
              </a:ln>
              <a:effectLst/>
            </c:spPr>
            <c:extLst>
              <c:ext xmlns:c16="http://schemas.microsoft.com/office/drawing/2014/chart" uri="{C3380CC4-5D6E-409C-BE32-E72D297353CC}">
                <c16:uniqueId val="{00000045-AE2C-4DB8-8E18-50A86FC7A041}"/>
              </c:ext>
            </c:extLst>
          </c:dPt>
          <c:dPt>
            <c:idx val="35"/>
            <c:bubble3D val="0"/>
            <c:spPr>
              <a:solidFill>
                <a:sysClr val="window" lastClr="FFFFFF"/>
              </a:solidFill>
              <a:ln w="25400">
                <a:solidFill>
                  <a:srgbClr val="071D42"/>
                </a:solidFill>
              </a:ln>
              <a:effectLst/>
            </c:spPr>
            <c:extLst>
              <c:ext xmlns:c16="http://schemas.microsoft.com/office/drawing/2014/chart" uri="{C3380CC4-5D6E-409C-BE32-E72D297353CC}">
                <c16:uniqueId val="{00000047-AE2C-4DB8-8E18-50A86FC7A041}"/>
              </c:ext>
            </c:extLst>
          </c:dPt>
          <c:dPt>
            <c:idx val="36"/>
            <c:bubble3D val="0"/>
            <c:spPr>
              <a:solidFill>
                <a:sysClr val="window" lastClr="FFFFFF"/>
              </a:solidFill>
              <a:ln w="25400">
                <a:solidFill>
                  <a:srgbClr val="071D42"/>
                </a:solidFill>
              </a:ln>
              <a:effectLst/>
            </c:spPr>
            <c:extLst>
              <c:ext xmlns:c16="http://schemas.microsoft.com/office/drawing/2014/chart" uri="{C3380CC4-5D6E-409C-BE32-E72D297353CC}">
                <c16:uniqueId val="{00000049-AE2C-4DB8-8E18-50A86FC7A041}"/>
              </c:ext>
            </c:extLst>
          </c:dPt>
          <c:dPt>
            <c:idx val="37"/>
            <c:bubble3D val="0"/>
            <c:spPr>
              <a:solidFill>
                <a:sysClr val="window" lastClr="FFFFFF"/>
              </a:solidFill>
              <a:ln w="25400">
                <a:solidFill>
                  <a:srgbClr val="071D42"/>
                </a:solidFill>
              </a:ln>
              <a:effectLst/>
            </c:spPr>
            <c:extLst>
              <c:ext xmlns:c16="http://schemas.microsoft.com/office/drawing/2014/chart" uri="{C3380CC4-5D6E-409C-BE32-E72D297353CC}">
                <c16:uniqueId val="{0000004B-AE2C-4DB8-8E18-50A86FC7A041}"/>
              </c:ext>
            </c:extLst>
          </c:dPt>
          <c:dPt>
            <c:idx val="38"/>
            <c:bubble3D val="0"/>
            <c:spPr>
              <a:solidFill>
                <a:sysClr val="window" lastClr="FFFFFF"/>
              </a:solidFill>
              <a:ln w="25400">
                <a:solidFill>
                  <a:srgbClr val="071D42"/>
                </a:solidFill>
              </a:ln>
              <a:effectLst/>
            </c:spPr>
            <c:extLst>
              <c:ext xmlns:c16="http://schemas.microsoft.com/office/drawing/2014/chart" uri="{C3380CC4-5D6E-409C-BE32-E72D297353CC}">
                <c16:uniqueId val="{0000004D-AE2C-4DB8-8E18-50A86FC7A041}"/>
              </c:ext>
            </c:extLst>
          </c:dPt>
          <c:dPt>
            <c:idx val="39"/>
            <c:bubble3D val="0"/>
            <c:spPr>
              <a:solidFill>
                <a:sysClr val="window" lastClr="FFFFFF"/>
              </a:solidFill>
              <a:ln w="25400">
                <a:solidFill>
                  <a:srgbClr val="071D42"/>
                </a:solidFill>
              </a:ln>
              <a:effectLst/>
            </c:spPr>
            <c:extLst>
              <c:ext xmlns:c16="http://schemas.microsoft.com/office/drawing/2014/chart" uri="{C3380CC4-5D6E-409C-BE32-E72D297353CC}">
                <c16:uniqueId val="{0000004F-AE2C-4DB8-8E18-50A86FC7A041}"/>
              </c:ext>
            </c:extLst>
          </c:dPt>
          <c:dPt>
            <c:idx val="40"/>
            <c:bubble3D val="0"/>
            <c:spPr>
              <a:solidFill>
                <a:sysClr val="window" lastClr="FFFFFF"/>
              </a:solidFill>
              <a:ln w="25400">
                <a:solidFill>
                  <a:srgbClr val="071D42"/>
                </a:solidFill>
              </a:ln>
              <a:effectLst/>
            </c:spPr>
            <c:extLst>
              <c:ext xmlns:c16="http://schemas.microsoft.com/office/drawing/2014/chart" uri="{C3380CC4-5D6E-409C-BE32-E72D297353CC}">
                <c16:uniqueId val="{00000051-AE2C-4DB8-8E18-50A86FC7A041}"/>
              </c:ext>
            </c:extLst>
          </c:dPt>
          <c:dPt>
            <c:idx val="41"/>
            <c:bubble3D val="0"/>
            <c:spPr>
              <a:solidFill>
                <a:sysClr val="window" lastClr="FFFFFF"/>
              </a:solidFill>
              <a:ln w="25400">
                <a:solidFill>
                  <a:srgbClr val="071D42"/>
                </a:solidFill>
              </a:ln>
              <a:effectLst/>
            </c:spPr>
            <c:extLst>
              <c:ext xmlns:c16="http://schemas.microsoft.com/office/drawing/2014/chart" uri="{C3380CC4-5D6E-409C-BE32-E72D297353CC}">
                <c16:uniqueId val="{00000053-AE2C-4DB8-8E18-50A86FC7A041}"/>
              </c:ext>
            </c:extLst>
          </c:dPt>
          <c:dPt>
            <c:idx val="42"/>
            <c:bubble3D val="0"/>
            <c:spPr>
              <a:solidFill>
                <a:sysClr val="window" lastClr="FFFFFF"/>
              </a:solidFill>
              <a:ln w="25400">
                <a:solidFill>
                  <a:srgbClr val="071D42"/>
                </a:solidFill>
              </a:ln>
              <a:effectLst/>
            </c:spPr>
            <c:extLst>
              <c:ext xmlns:c16="http://schemas.microsoft.com/office/drawing/2014/chart" uri="{C3380CC4-5D6E-409C-BE32-E72D297353CC}">
                <c16:uniqueId val="{00000055-AE2C-4DB8-8E18-50A86FC7A041}"/>
              </c:ext>
            </c:extLst>
          </c:dPt>
          <c:dPt>
            <c:idx val="43"/>
            <c:bubble3D val="0"/>
            <c:spPr>
              <a:solidFill>
                <a:sysClr val="window" lastClr="FFFFFF"/>
              </a:solidFill>
              <a:ln w="25400">
                <a:solidFill>
                  <a:srgbClr val="071D42"/>
                </a:solidFill>
              </a:ln>
              <a:effectLst/>
            </c:spPr>
            <c:extLst>
              <c:ext xmlns:c16="http://schemas.microsoft.com/office/drawing/2014/chart" uri="{C3380CC4-5D6E-409C-BE32-E72D297353CC}">
                <c16:uniqueId val="{00000057-AE2C-4DB8-8E18-50A86FC7A041}"/>
              </c:ext>
            </c:extLst>
          </c:dPt>
          <c:dPt>
            <c:idx val="44"/>
            <c:bubble3D val="0"/>
            <c:spPr>
              <a:solidFill>
                <a:sysClr val="window" lastClr="FFFFFF"/>
              </a:solidFill>
              <a:ln w="25400">
                <a:solidFill>
                  <a:srgbClr val="071D42"/>
                </a:solidFill>
              </a:ln>
              <a:effectLst/>
            </c:spPr>
            <c:extLst>
              <c:ext xmlns:c16="http://schemas.microsoft.com/office/drawing/2014/chart" uri="{C3380CC4-5D6E-409C-BE32-E72D297353CC}">
                <c16:uniqueId val="{00000059-AE2C-4DB8-8E18-50A86FC7A041}"/>
              </c:ext>
            </c:extLst>
          </c:dPt>
          <c:dPt>
            <c:idx val="45"/>
            <c:bubble3D val="0"/>
            <c:spPr>
              <a:solidFill>
                <a:sysClr val="window" lastClr="FFFFFF"/>
              </a:solidFill>
              <a:ln w="25400">
                <a:solidFill>
                  <a:srgbClr val="071D42"/>
                </a:solidFill>
              </a:ln>
              <a:effectLst/>
            </c:spPr>
            <c:extLst>
              <c:ext xmlns:c16="http://schemas.microsoft.com/office/drawing/2014/chart" uri="{C3380CC4-5D6E-409C-BE32-E72D297353CC}">
                <c16:uniqueId val="{0000005B-AE2C-4DB8-8E18-50A86FC7A041}"/>
              </c:ext>
            </c:extLst>
          </c:dPt>
          <c:dPt>
            <c:idx val="46"/>
            <c:bubble3D val="0"/>
            <c:spPr>
              <a:solidFill>
                <a:sysClr val="window" lastClr="FFFFFF"/>
              </a:solidFill>
              <a:ln w="25400">
                <a:solidFill>
                  <a:srgbClr val="071D42"/>
                </a:solidFill>
              </a:ln>
              <a:effectLst/>
            </c:spPr>
            <c:extLst>
              <c:ext xmlns:c16="http://schemas.microsoft.com/office/drawing/2014/chart" uri="{C3380CC4-5D6E-409C-BE32-E72D297353CC}">
                <c16:uniqueId val="{0000005D-AE2C-4DB8-8E18-50A86FC7A041}"/>
              </c:ext>
            </c:extLst>
          </c:dPt>
          <c:dPt>
            <c:idx val="47"/>
            <c:bubble3D val="0"/>
            <c:spPr>
              <a:solidFill>
                <a:sysClr val="window" lastClr="FFFFFF"/>
              </a:solidFill>
              <a:ln w="25400">
                <a:solidFill>
                  <a:srgbClr val="071D42"/>
                </a:solidFill>
              </a:ln>
              <a:effectLst/>
            </c:spPr>
            <c:extLst>
              <c:ext xmlns:c16="http://schemas.microsoft.com/office/drawing/2014/chart" uri="{C3380CC4-5D6E-409C-BE32-E72D297353CC}">
                <c16:uniqueId val="{0000005F-AE2C-4DB8-8E18-50A86FC7A041}"/>
              </c:ext>
            </c:extLst>
          </c:dPt>
          <c:dPt>
            <c:idx val="48"/>
            <c:bubble3D val="0"/>
            <c:spPr>
              <a:solidFill>
                <a:sysClr val="window" lastClr="FFFFFF"/>
              </a:solidFill>
              <a:ln w="25400">
                <a:solidFill>
                  <a:srgbClr val="071D42"/>
                </a:solidFill>
              </a:ln>
              <a:effectLst/>
            </c:spPr>
            <c:extLst>
              <c:ext xmlns:c16="http://schemas.microsoft.com/office/drawing/2014/chart" uri="{C3380CC4-5D6E-409C-BE32-E72D297353CC}">
                <c16:uniqueId val="{00000061-AE2C-4DB8-8E18-50A86FC7A041}"/>
              </c:ext>
            </c:extLst>
          </c:dPt>
          <c:dPt>
            <c:idx val="49"/>
            <c:bubble3D val="0"/>
            <c:spPr>
              <a:solidFill>
                <a:sysClr val="window" lastClr="FFFFFF"/>
              </a:solidFill>
              <a:ln w="25400">
                <a:solidFill>
                  <a:srgbClr val="071D42"/>
                </a:solidFill>
              </a:ln>
              <a:effectLst/>
            </c:spPr>
            <c:extLst>
              <c:ext xmlns:c16="http://schemas.microsoft.com/office/drawing/2014/chart" uri="{C3380CC4-5D6E-409C-BE32-E72D297353CC}">
                <c16:uniqueId val="{00000063-AE2C-4DB8-8E18-50A86FC7A041}"/>
              </c:ext>
            </c:extLst>
          </c:dPt>
          <c:dPt>
            <c:idx val="50"/>
            <c:bubble3D val="0"/>
            <c:spPr>
              <a:solidFill>
                <a:sysClr val="window" lastClr="FFFFFF"/>
              </a:solidFill>
              <a:ln w="25400">
                <a:solidFill>
                  <a:srgbClr val="071D42"/>
                </a:solidFill>
              </a:ln>
              <a:effectLst/>
            </c:spPr>
            <c:extLst>
              <c:ext xmlns:c16="http://schemas.microsoft.com/office/drawing/2014/chart" uri="{C3380CC4-5D6E-409C-BE32-E72D297353CC}">
                <c16:uniqueId val="{00000065-AE2C-4DB8-8E18-50A86FC7A041}"/>
              </c:ext>
            </c:extLst>
          </c:dPt>
          <c:dPt>
            <c:idx val="51"/>
            <c:bubble3D val="0"/>
            <c:spPr>
              <a:solidFill>
                <a:sysClr val="window" lastClr="FFFFFF"/>
              </a:solidFill>
              <a:ln w="25400">
                <a:solidFill>
                  <a:srgbClr val="071D42"/>
                </a:solidFill>
              </a:ln>
              <a:effectLst/>
            </c:spPr>
            <c:extLst>
              <c:ext xmlns:c16="http://schemas.microsoft.com/office/drawing/2014/chart" uri="{C3380CC4-5D6E-409C-BE32-E72D297353CC}">
                <c16:uniqueId val="{00000067-AE2C-4DB8-8E18-50A86FC7A041}"/>
              </c:ext>
            </c:extLst>
          </c:dPt>
          <c:dPt>
            <c:idx val="52"/>
            <c:bubble3D val="0"/>
            <c:spPr>
              <a:solidFill>
                <a:sysClr val="window" lastClr="FFFFFF"/>
              </a:solidFill>
              <a:ln w="25400">
                <a:solidFill>
                  <a:srgbClr val="071D42"/>
                </a:solidFill>
              </a:ln>
              <a:effectLst/>
            </c:spPr>
            <c:extLst>
              <c:ext xmlns:c16="http://schemas.microsoft.com/office/drawing/2014/chart" uri="{C3380CC4-5D6E-409C-BE32-E72D297353CC}">
                <c16:uniqueId val="{00000069-AE2C-4DB8-8E18-50A86FC7A041}"/>
              </c:ext>
            </c:extLst>
          </c:dPt>
          <c:dPt>
            <c:idx val="53"/>
            <c:bubble3D val="0"/>
            <c:spPr>
              <a:solidFill>
                <a:sysClr val="window" lastClr="FFFFFF"/>
              </a:solidFill>
              <a:ln w="25400">
                <a:solidFill>
                  <a:srgbClr val="071D42"/>
                </a:solidFill>
              </a:ln>
              <a:effectLst/>
            </c:spPr>
            <c:extLst>
              <c:ext xmlns:c16="http://schemas.microsoft.com/office/drawing/2014/chart" uri="{C3380CC4-5D6E-409C-BE32-E72D297353CC}">
                <c16:uniqueId val="{0000006B-AE2C-4DB8-8E18-50A86FC7A041}"/>
              </c:ext>
            </c:extLst>
          </c:dPt>
          <c:dPt>
            <c:idx val="54"/>
            <c:bubble3D val="0"/>
            <c:spPr>
              <a:solidFill>
                <a:sysClr val="window" lastClr="FFFFFF"/>
              </a:solidFill>
              <a:ln w="25400">
                <a:solidFill>
                  <a:srgbClr val="071D42"/>
                </a:solidFill>
              </a:ln>
              <a:effectLst/>
            </c:spPr>
            <c:extLst>
              <c:ext xmlns:c16="http://schemas.microsoft.com/office/drawing/2014/chart" uri="{C3380CC4-5D6E-409C-BE32-E72D297353CC}">
                <c16:uniqueId val="{0000006D-AE2C-4DB8-8E18-50A86FC7A041}"/>
              </c:ext>
            </c:extLst>
          </c:dPt>
          <c:dPt>
            <c:idx val="55"/>
            <c:bubble3D val="0"/>
            <c:spPr>
              <a:solidFill>
                <a:sysClr val="window" lastClr="FFFFFF"/>
              </a:solidFill>
              <a:ln w="25400">
                <a:solidFill>
                  <a:srgbClr val="071D42"/>
                </a:solidFill>
              </a:ln>
              <a:effectLst/>
            </c:spPr>
            <c:extLst>
              <c:ext xmlns:c16="http://schemas.microsoft.com/office/drawing/2014/chart" uri="{C3380CC4-5D6E-409C-BE32-E72D297353CC}">
                <c16:uniqueId val="{0000006F-AE2C-4DB8-8E18-50A86FC7A041}"/>
              </c:ext>
            </c:extLst>
          </c:dPt>
          <c:dPt>
            <c:idx val="56"/>
            <c:bubble3D val="0"/>
            <c:spPr>
              <a:solidFill>
                <a:sysClr val="window" lastClr="FFFFFF"/>
              </a:solidFill>
              <a:ln w="25400">
                <a:solidFill>
                  <a:srgbClr val="071D42"/>
                </a:solidFill>
              </a:ln>
              <a:effectLst/>
            </c:spPr>
            <c:extLst>
              <c:ext xmlns:c16="http://schemas.microsoft.com/office/drawing/2014/chart" uri="{C3380CC4-5D6E-409C-BE32-E72D297353CC}">
                <c16:uniqueId val="{00000071-AE2C-4DB8-8E18-50A86FC7A041}"/>
              </c:ext>
            </c:extLst>
          </c:dPt>
          <c:dPt>
            <c:idx val="57"/>
            <c:bubble3D val="0"/>
            <c:spPr>
              <a:solidFill>
                <a:sysClr val="window" lastClr="FFFFFF"/>
              </a:solidFill>
              <a:ln w="25400">
                <a:solidFill>
                  <a:srgbClr val="071D42"/>
                </a:solidFill>
              </a:ln>
              <a:effectLst/>
            </c:spPr>
            <c:extLst>
              <c:ext xmlns:c16="http://schemas.microsoft.com/office/drawing/2014/chart" uri="{C3380CC4-5D6E-409C-BE32-E72D297353CC}">
                <c16:uniqueId val="{00000073-AE2C-4DB8-8E18-50A86FC7A041}"/>
              </c:ext>
            </c:extLst>
          </c:dPt>
          <c:dPt>
            <c:idx val="58"/>
            <c:bubble3D val="0"/>
            <c:spPr>
              <a:solidFill>
                <a:sysClr val="window" lastClr="FFFFFF"/>
              </a:solidFill>
              <a:ln w="25400">
                <a:solidFill>
                  <a:srgbClr val="071D42"/>
                </a:solidFill>
              </a:ln>
              <a:effectLst/>
            </c:spPr>
            <c:extLst>
              <c:ext xmlns:c16="http://schemas.microsoft.com/office/drawing/2014/chart" uri="{C3380CC4-5D6E-409C-BE32-E72D297353CC}">
                <c16:uniqueId val="{00000075-AE2C-4DB8-8E18-50A86FC7A041}"/>
              </c:ext>
            </c:extLst>
          </c:dPt>
          <c:dPt>
            <c:idx val="59"/>
            <c:bubble3D val="0"/>
            <c:spPr>
              <a:solidFill>
                <a:sysClr val="window" lastClr="FFFFFF"/>
              </a:solidFill>
              <a:ln w="25400">
                <a:solidFill>
                  <a:srgbClr val="071D42"/>
                </a:solidFill>
              </a:ln>
              <a:effectLst/>
            </c:spPr>
            <c:extLst>
              <c:ext xmlns:c16="http://schemas.microsoft.com/office/drawing/2014/chart" uri="{C3380CC4-5D6E-409C-BE32-E72D297353CC}">
                <c16:uniqueId val="{00000077-AE2C-4DB8-8E18-50A86FC7A041}"/>
              </c:ext>
            </c:extLst>
          </c:dPt>
          <c:dPt>
            <c:idx val="60"/>
            <c:bubble3D val="0"/>
            <c:spPr>
              <a:solidFill>
                <a:sysClr val="window" lastClr="FFFFFF"/>
              </a:solidFill>
              <a:ln w="25400">
                <a:solidFill>
                  <a:srgbClr val="071D42"/>
                </a:solidFill>
              </a:ln>
              <a:effectLst/>
            </c:spPr>
            <c:extLst>
              <c:ext xmlns:c16="http://schemas.microsoft.com/office/drawing/2014/chart" uri="{C3380CC4-5D6E-409C-BE32-E72D297353CC}">
                <c16:uniqueId val="{00000079-AE2C-4DB8-8E18-50A86FC7A041}"/>
              </c:ext>
            </c:extLst>
          </c:dPt>
          <c:dPt>
            <c:idx val="61"/>
            <c:bubble3D val="0"/>
            <c:spPr>
              <a:solidFill>
                <a:sysClr val="window" lastClr="FFFFFF"/>
              </a:solidFill>
              <a:ln w="25400">
                <a:solidFill>
                  <a:srgbClr val="071D42"/>
                </a:solidFill>
              </a:ln>
              <a:effectLst/>
            </c:spPr>
            <c:extLst>
              <c:ext xmlns:c16="http://schemas.microsoft.com/office/drawing/2014/chart" uri="{C3380CC4-5D6E-409C-BE32-E72D297353CC}">
                <c16:uniqueId val="{0000007B-AE2C-4DB8-8E18-50A86FC7A041}"/>
              </c:ext>
            </c:extLst>
          </c:dPt>
          <c:dPt>
            <c:idx val="62"/>
            <c:bubble3D val="0"/>
            <c:spPr>
              <a:solidFill>
                <a:sysClr val="window" lastClr="FFFFFF"/>
              </a:solidFill>
              <a:ln w="25400">
                <a:solidFill>
                  <a:srgbClr val="071D42"/>
                </a:solidFill>
              </a:ln>
              <a:effectLst/>
            </c:spPr>
            <c:extLst>
              <c:ext xmlns:c16="http://schemas.microsoft.com/office/drawing/2014/chart" uri="{C3380CC4-5D6E-409C-BE32-E72D297353CC}">
                <c16:uniqueId val="{0000007D-AE2C-4DB8-8E18-50A86FC7A041}"/>
              </c:ext>
            </c:extLst>
          </c:dPt>
          <c:dPt>
            <c:idx val="63"/>
            <c:bubble3D val="0"/>
            <c:spPr>
              <a:solidFill>
                <a:sysClr val="window" lastClr="FFFFFF"/>
              </a:solidFill>
              <a:ln w="25400">
                <a:solidFill>
                  <a:srgbClr val="071D42"/>
                </a:solidFill>
              </a:ln>
              <a:effectLst/>
            </c:spPr>
            <c:extLst>
              <c:ext xmlns:c16="http://schemas.microsoft.com/office/drawing/2014/chart" uri="{C3380CC4-5D6E-409C-BE32-E72D297353CC}">
                <c16:uniqueId val="{0000007F-AE2C-4DB8-8E18-50A86FC7A041}"/>
              </c:ext>
            </c:extLst>
          </c:dPt>
          <c:dPt>
            <c:idx val="64"/>
            <c:bubble3D val="0"/>
            <c:spPr>
              <a:solidFill>
                <a:sysClr val="window" lastClr="FFFFFF"/>
              </a:solidFill>
              <a:ln w="25400">
                <a:solidFill>
                  <a:srgbClr val="071D42"/>
                </a:solidFill>
              </a:ln>
              <a:effectLst/>
            </c:spPr>
            <c:extLst>
              <c:ext xmlns:c16="http://schemas.microsoft.com/office/drawing/2014/chart" uri="{C3380CC4-5D6E-409C-BE32-E72D297353CC}">
                <c16:uniqueId val="{00000081-AE2C-4DB8-8E18-50A86FC7A041}"/>
              </c:ext>
            </c:extLst>
          </c:dPt>
          <c:dPt>
            <c:idx val="65"/>
            <c:bubble3D val="0"/>
            <c:spPr>
              <a:solidFill>
                <a:sysClr val="window" lastClr="FFFFFF"/>
              </a:solidFill>
              <a:ln w="25400">
                <a:solidFill>
                  <a:srgbClr val="071D42"/>
                </a:solidFill>
              </a:ln>
              <a:effectLst/>
            </c:spPr>
            <c:extLst>
              <c:ext xmlns:c16="http://schemas.microsoft.com/office/drawing/2014/chart" uri="{C3380CC4-5D6E-409C-BE32-E72D297353CC}">
                <c16:uniqueId val="{00000083-AE2C-4DB8-8E18-50A86FC7A041}"/>
              </c:ext>
            </c:extLst>
          </c:dPt>
          <c:dPt>
            <c:idx val="66"/>
            <c:bubble3D val="0"/>
            <c:spPr>
              <a:solidFill>
                <a:sysClr val="window" lastClr="FFFFFF"/>
              </a:solidFill>
              <a:ln w="25400">
                <a:solidFill>
                  <a:srgbClr val="071D42"/>
                </a:solidFill>
              </a:ln>
              <a:effectLst/>
            </c:spPr>
            <c:extLst>
              <c:ext xmlns:c16="http://schemas.microsoft.com/office/drawing/2014/chart" uri="{C3380CC4-5D6E-409C-BE32-E72D297353CC}">
                <c16:uniqueId val="{00000085-AE2C-4DB8-8E18-50A86FC7A041}"/>
              </c:ext>
            </c:extLst>
          </c:dPt>
          <c:dPt>
            <c:idx val="67"/>
            <c:bubble3D val="0"/>
            <c:spPr>
              <a:solidFill>
                <a:sysClr val="window" lastClr="FFFFFF"/>
              </a:solidFill>
              <a:ln w="25400">
                <a:solidFill>
                  <a:srgbClr val="071D42"/>
                </a:solidFill>
              </a:ln>
              <a:effectLst/>
            </c:spPr>
            <c:extLst>
              <c:ext xmlns:c16="http://schemas.microsoft.com/office/drawing/2014/chart" uri="{C3380CC4-5D6E-409C-BE32-E72D297353CC}">
                <c16:uniqueId val="{00000087-AE2C-4DB8-8E18-50A86FC7A041}"/>
              </c:ext>
            </c:extLst>
          </c:dPt>
          <c:dPt>
            <c:idx val="68"/>
            <c:bubble3D val="0"/>
            <c:spPr>
              <a:solidFill>
                <a:sysClr val="window" lastClr="FFFFFF"/>
              </a:solidFill>
              <a:ln w="25400">
                <a:solidFill>
                  <a:srgbClr val="071D42"/>
                </a:solidFill>
              </a:ln>
              <a:effectLst/>
            </c:spPr>
            <c:extLst>
              <c:ext xmlns:c16="http://schemas.microsoft.com/office/drawing/2014/chart" uri="{C3380CC4-5D6E-409C-BE32-E72D297353CC}">
                <c16:uniqueId val="{00000089-AE2C-4DB8-8E18-50A86FC7A041}"/>
              </c:ext>
            </c:extLst>
          </c:dPt>
          <c:dPt>
            <c:idx val="69"/>
            <c:bubble3D val="0"/>
            <c:spPr>
              <a:solidFill>
                <a:sysClr val="window" lastClr="FFFFFF"/>
              </a:solidFill>
              <a:ln w="25400">
                <a:solidFill>
                  <a:srgbClr val="071D42"/>
                </a:solidFill>
              </a:ln>
              <a:effectLst/>
            </c:spPr>
            <c:extLst>
              <c:ext xmlns:c16="http://schemas.microsoft.com/office/drawing/2014/chart" uri="{C3380CC4-5D6E-409C-BE32-E72D297353CC}">
                <c16:uniqueId val="{0000008B-AE2C-4DB8-8E18-50A86FC7A041}"/>
              </c:ext>
            </c:extLst>
          </c:dPt>
          <c:dPt>
            <c:idx val="70"/>
            <c:bubble3D val="0"/>
            <c:spPr>
              <a:solidFill>
                <a:sysClr val="window" lastClr="FFFFFF"/>
              </a:solidFill>
              <a:ln w="25400">
                <a:solidFill>
                  <a:srgbClr val="071D42"/>
                </a:solidFill>
              </a:ln>
              <a:effectLst/>
            </c:spPr>
            <c:extLst>
              <c:ext xmlns:c16="http://schemas.microsoft.com/office/drawing/2014/chart" uri="{C3380CC4-5D6E-409C-BE32-E72D297353CC}">
                <c16:uniqueId val="{0000008D-AE2C-4DB8-8E18-50A86FC7A041}"/>
              </c:ext>
            </c:extLst>
          </c:dPt>
          <c:dPt>
            <c:idx val="71"/>
            <c:bubble3D val="0"/>
            <c:spPr>
              <a:solidFill>
                <a:sysClr val="window" lastClr="FFFFFF"/>
              </a:solidFill>
              <a:ln w="25400">
                <a:solidFill>
                  <a:srgbClr val="071D42"/>
                </a:solidFill>
              </a:ln>
              <a:effectLst/>
            </c:spPr>
            <c:extLst>
              <c:ext xmlns:c16="http://schemas.microsoft.com/office/drawing/2014/chart" uri="{C3380CC4-5D6E-409C-BE32-E72D297353CC}">
                <c16:uniqueId val="{0000008F-AE2C-4DB8-8E18-50A86FC7A041}"/>
              </c:ext>
            </c:extLst>
          </c:dPt>
          <c:dPt>
            <c:idx val="72"/>
            <c:bubble3D val="0"/>
            <c:spPr>
              <a:solidFill>
                <a:sysClr val="window" lastClr="FFFFFF"/>
              </a:solidFill>
              <a:ln w="25400">
                <a:solidFill>
                  <a:srgbClr val="071D42"/>
                </a:solidFill>
              </a:ln>
              <a:effectLst/>
            </c:spPr>
            <c:extLst>
              <c:ext xmlns:c16="http://schemas.microsoft.com/office/drawing/2014/chart" uri="{C3380CC4-5D6E-409C-BE32-E72D297353CC}">
                <c16:uniqueId val="{00000091-AE2C-4DB8-8E18-50A86FC7A041}"/>
              </c:ext>
            </c:extLst>
          </c:dPt>
          <c:dPt>
            <c:idx val="73"/>
            <c:bubble3D val="0"/>
            <c:spPr>
              <a:solidFill>
                <a:sysClr val="window" lastClr="FFFFFF"/>
              </a:solidFill>
              <a:ln w="25400">
                <a:solidFill>
                  <a:srgbClr val="071D42"/>
                </a:solidFill>
              </a:ln>
              <a:effectLst/>
            </c:spPr>
            <c:extLst>
              <c:ext xmlns:c16="http://schemas.microsoft.com/office/drawing/2014/chart" uri="{C3380CC4-5D6E-409C-BE32-E72D297353CC}">
                <c16:uniqueId val="{00000093-AE2C-4DB8-8E18-50A86FC7A041}"/>
              </c:ext>
            </c:extLst>
          </c:dPt>
          <c:dPt>
            <c:idx val="74"/>
            <c:bubble3D val="0"/>
            <c:spPr>
              <a:solidFill>
                <a:sysClr val="window" lastClr="FFFFFF"/>
              </a:solidFill>
              <a:ln w="25400">
                <a:solidFill>
                  <a:srgbClr val="071D42"/>
                </a:solidFill>
              </a:ln>
              <a:effectLst/>
            </c:spPr>
            <c:extLst>
              <c:ext xmlns:c16="http://schemas.microsoft.com/office/drawing/2014/chart" uri="{C3380CC4-5D6E-409C-BE32-E72D297353CC}">
                <c16:uniqueId val="{00000095-AE2C-4DB8-8E18-50A86FC7A041}"/>
              </c:ext>
            </c:extLst>
          </c:dPt>
          <c:dPt>
            <c:idx val="75"/>
            <c:bubble3D val="0"/>
            <c:spPr>
              <a:solidFill>
                <a:sysClr val="window" lastClr="FFFFFF"/>
              </a:solidFill>
              <a:ln w="25400">
                <a:solidFill>
                  <a:srgbClr val="071D42"/>
                </a:solidFill>
              </a:ln>
              <a:effectLst/>
            </c:spPr>
            <c:extLst>
              <c:ext xmlns:c16="http://schemas.microsoft.com/office/drawing/2014/chart" uri="{C3380CC4-5D6E-409C-BE32-E72D297353CC}">
                <c16:uniqueId val="{00000097-AE2C-4DB8-8E18-50A86FC7A041}"/>
              </c:ext>
            </c:extLst>
          </c:dPt>
          <c:dPt>
            <c:idx val="76"/>
            <c:bubble3D val="0"/>
            <c:spPr>
              <a:solidFill>
                <a:sysClr val="window" lastClr="FFFFFF"/>
              </a:solidFill>
              <a:ln w="25400">
                <a:solidFill>
                  <a:srgbClr val="071D42"/>
                </a:solidFill>
              </a:ln>
              <a:effectLst/>
            </c:spPr>
            <c:extLst>
              <c:ext xmlns:c16="http://schemas.microsoft.com/office/drawing/2014/chart" uri="{C3380CC4-5D6E-409C-BE32-E72D297353CC}">
                <c16:uniqueId val="{00000099-AE2C-4DB8-8E18-50A86FC7A041}"/>
              </c:ext>
            </c:extLst>
          </c:dPt>
          <c:dPt>
            <c:idx val="77"/>
            <c:bubble3D val="0"/>
            <c:spPr>
              <a:solidFill>
                <a:sysClr val="window" lastClr="FFFFFF"/>
              </a:solidFill>
              <a:ln w="25400">
                <a:solidFill>
                  <a:srgbClr val="071D42"/>
                </a:solidFill>
              </a:ln>
              <a:effectLst/>
            </c:spPr>
            <c:extLst>
              <c:ext xmlns:c16="http://schemas.microsoft.com/office/drawing/2014/chart" uri="{C3380CC4-5D6E-409C-BE32-E72D297353CC}">
                <c16:uniqueId val="{0000009B-AE2C-4DB8-8E18-50A86FC7A041}"/>
              </c:ext>
            </c:extLst>
          </c:dPt>
          <c:dPt>
            <c:idx val="78"/>
            <c:bubble3D val="0"/>
            <c:spPr>
              <a:solidFill>
                <a:sysClr val="window" lastClr="FFFFFF"/>
              </a:solidFill>
              <a:ln w="25400">
                <a:solidFill>
                  <a:srgbClr val="071D42"/>
                </a:solidFill>
              </a:ln>
              <a:effectLst/>
            </c:spPr>
            <c:extLst>
              <c:ext xmlns:c16="http://schemas.microsoft.com/office/drawing/2014/chart" uri="{C3380CC4-5D6E-409C-BE32-E72D297353CC}">
                <c16:uniqueId val="{0000009D-AE2C-4DB8-8E18-50A86FC7A041}"/>
              </c:ext>
            </c:extLst>
          </c:dPt>
          <c:dPt>
            <c:idx val="79"/>
            <c:bubble3D val="0"/>
            <c:spPr>
              <a:solidFill>
                <a:sysClr val="window" lastClr="FFFFFF"/>
              </a:solidFill>
              <a:ln w="25400">
                <a:solidFill>
                  <a:srgbClr val="071D42"/>
                </a:solidFill>
              </a:ln>
              <a:effectLst/>
            </c:spPr>
            <c:extLst>
              <c:ext xmlns:c16="http://schemas.microsoft.com/office/drawing/2014/chart" uri="{C3380CC4-5D6E-409C-BE32-E72D297353CC}">
                <c16:uniqueId val="{0000009F-AE2C-4DB8-8E18-50A86FC7A041}"/>
              </c:ext>
            </c:extLst>
          </c:dPt>
          <c:dPt>
            <c:idx val="80"/>
            <c:bubble3D val="0"/>
            <c:spPr>
              <a:solidFill>
                <a:sysClr val="window" lastClr="FFFFFF"/>
              </a:solidFill>
              <a:ln w="25400">
                <a:solidFill>
                  <a:srgbClr val="071D42"/>
                </a:solidFill>
              </a:ln>
              <a:effectLst/>
            </c:spPr>
            <c:extLst>
              <c:ext xmlns:c16="http://schemas.microsoft.com/office/drawing/2014/chart" uri="{C3380CC4-5D6E-409C-BE32-E72D297353CC}">
                <c16:uniqueId val="{000000A1-AE2C-4DB8-8E18-50A86FC7A041}"/>
              </c:ext>
            </c:extLst>
          </c:dPt>
          <c:dPt>
            <c:idx val="81"/>
            <c:bubble3D val="0"/>
            <c:spPr>
              <a:solidFill>
                <a:sysClr val="window" lastClr="FFFFFF"/>
              </a:solidFill>
              <a:ln w="25400">
                <a:solidFill>
                  <a:srgbClr val="071D42"/>
                </a:solidFill>
              </a:ln>
              <a:effectLst/>
            </c:spPr>
            <c:extLst>
              <c:ext xmlns:c16="http://schemas.microsoft.com/office/drawing/2014/chart" uri="{C3380CC4-5D6E-409C-BE32-E72D297353CC}">
                <c16:uniqueId val="{000000A3-AE2C-4DB8-8E18-50A86FC7A041}"/>
              </c:ext>
            </c:extLst>
          </c:dPt>
          <c:dPt>
            <c:idx val="82"/>
            <c:bubble3D val="0"/>
            <c:spPr>
              <a:solidFill>
                <a:sysClr val="window" lastClr="FFFFFF"/>
              </a:solidFill>
              <a:ln w="25400">
                <a:solidFill>
                  <a:srgbClr val="071D42"/>
                </a:solidFill>
              </a:ln>
              <a:effectLst/>
            </c:spPr>
            <c:extLst>
              <c:ext xmlns:c16="http://schemas.microsoft.com/office/drawing/2014/chart" uri="{C3380CC4-5D6E-409C-BE32-E72D297353CC}">
                <c16:uniqueId val="{000000A5-AE2C-4DB8-8E18-50A86FC7A041}"/>
              </c:ext>
            </c:extLst>
          </c:dPt>
          <c:dPt>
            <c:idx val="83"/>
            <c:bubble3D val="0"/>
            <c:spPr>
              <a:solidFill>
                <a:sysClr val="window" lastClr="FFFFFF"/>
              </a:solidFill>
              <a:ln w="25400">
                <a:solidFill>
                  <a:srgbClr val="071D42"/>
                </a:solidFill>
              </a:ln>
              <a:effectLst/>
            </c:spPr>
            <c:extLst>
              <c:ext xmlns:c16="http://schemas.microsoft.com/office/drawing/2014/chart" uri="{C3380CC4-5D6E-409C-BE32-E72D297353CC}">
                <c16:uniqueId val="{000000A7-AE2C-4DB8-8E18-50A86FC7A041}"/>
              </c:ext>
            </c:extLst>
          </c:dPt>
          <c:dPt>
            <c:idx val="84"/>
            <c:bubble3D val="0"/>
            <c:spPr>
              <a:solidFill>
                <a:sysClr val="window" lastClr="FFFFFF"/>
              </a:solidFill>
              <a:ln w="25400">
                <a:solidFill>
                  <a:srgbClr val="071D42"/>
                </a:solidFill>
              </a:ln>
              <a:effectLst/>
            </c:spPr>
            <c:extLst>
              <c:ext xmlns:c16="http://schemas.microsoft.com/office/drawing/2014/chart" uri="{C3380CC4-5D6E-409C-BE32-E72D297353CC}">
                <c16:uniqueId val="{000000A9-AE2C-4DB8-8E18-50A86FC7A041}"/>
              </c:ext>
            </c:extLst>
          </c:dPt>
          <c:dPt>
            <c:idx val="85"/>
            <c:bubble3D val="0"/>
            <c:spPr>
              <a:solidFill>
                <a:sysClr val="window" lastClr="FFFFFF"/>
              </a:solidFill>
              <a:ln w="25400">
                <a:solidFill>
                  <a:srgbClr val="071D42"/>
                </a:solidFill>
              </a:ln>
              <a:effectLst/>
            </c:spPr>
            <c:extLst>
              <c:ext xmlns:c16="http://schemas.microsoft.com/office/drawing/2014/chart" uri="{C3380CC4-5D6E-409C-BE32-E72D297353CC}">
                <c16:uniqueId val="{000000AB-AE2C-4DB8-8E18-50A86FC7A041}"/>
              </c:ext>
            </c:extLst>
          </c:dPt>
          <c:dPt>
            <c:idx val="86"/>
            <c:bubble3D val="0"/>
            <c:spPr>
              <a:solidFill>
                <a:sysClr val="window" lastClr="FFFFFF"/>
              </a:solidFill>
              <a:ln w="25400">
                <a:solidFill>
                  <a:srgbClr val="071D42"/>
                </a:solidFill>
              </a:ln>
              <a:effectLst/>
            </c:spPr>
            <c:extLst>
              <c:ext xmlns:c16="http://schemas.microsoft.com/office/drawing/2014/chart" uri="{C3380CC4-5D6E-409C-BE32-E72D297353CC}">
                <c16:uniqueId val="{000000AD-AE2C-4DB8-8E18-50A86FC7A041}"/>
              </c:ext>
            </c:extLst>
          </c:dPt>
          <c:dPt>
            <c:idx val="87"/>
            <c:bubble3D val="0"/>
            <c:spPr>
              <a:solidFill>
                <a:sysClr val="window" lastClr="FFFFFF"/>
              </a:solidFill>
              <a:ln w="25400">
                <a:solidFill>
                  <a:srgbClr val="071D42"/>
                </a:solidFill>
              </a:ln>
              <a:effectLst/>
            </c:spPr>
            <c:extLst>
              <c:ext xmlns:c16="http://schemas.microsoft.com/office/drawing/2014/chart" uri="{C3380CC4-5D6E-409C-BE32-E72D297353CC}">
                <c16:uniqueId val="{000000AF-AE2C-4DB8-8E18-50A86FC7A041}"/>
              </c:ext>
            </c:extLst>
          </c:dPt>
          <c:dPt>
            <c:idx val="88"/>
            <c:bubble3D val="0"/>
            <c:spPr>
              <a:solidFill>
                <a:sysClr val="window" lastClr="FFFFFF"/>
              </a:solidFill>
              <a:ln w="25400">
                <a:solidFill>
                  <a:srgbClr val="071D42"/>
                </a:solidFill>
              </a:ln>
              <a:effectLst/>
            </c:spPr>
            <c:extLst>
              <c:ext xmlns:c16="http://schemas.microsoft.com/office/drawing/2014/chart" uri="{C3380CC4-5D6E-409C-BE32-E72D297353CC}">
                <c16:uniqueId val="{000000B1-AE2C-4DB8-8E18-50A86FC7A041}"/>
              </c:ext>
            </c:extLst>
          </c:dPt>
          <c:dPt>
            <c:idx val="89"/>
            <c:bubble3D val="0"/>
            <c:spPr>
              <a:solidFill>
                <a:sysClr val="window" lastClr="FFFFFF"/>
              </a:solidFill>
              <a:ln w="25400">
                <a:solidFill>
                  <a:srgbClr val="071D42"/>
                </a:solidFill>
              </a:ln>
              <a:effectLst/>
            </c:spPr>
            <c:extLst>
              <c:ext xmlns:c16="http://schemas.microsoft.com/office/drawing/2014/chart" uri="{C3380CC4-5D6E-409C-BE32-E72D297353CC}">
                <c16:uniqueId val="{000000B3-AE2C-4DB8-8E18-50A86FC7A041}"/>
              </c:ext>
            </c:extLst>
          </c:dPt>
          <c:val>
            <c:numRef>
              <c:f>Processing!$H$31:$H$120</c:f>
              <c:numCache>
                <c:formatCode>General</c:formatCode>
                <c:ptCount val="9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numCache>
            </c:numRef>
          </c:val>
          <c:extLst>
            <c:ext xmlns:c16="http://schemas.microsoft.com/office/drawing/2014/chart" uri="{C3380CC4-5D6E-409C-BE32-E72D297353CC}">
              <c16:uniqueId val="{000000B4-AE2C-4DB8-8E18-50A86FC7A041}"/>
            </c:ext>
          </c:extLst>
        </c:ser>
        <c:dLbls>
          <c:showLegendKey val="0"/>
          <c:showVal val="0"/>
          <c:showCatName val="0"/>
          <c:showSerName val="0"/>
          <c:showPercent val="0"/>
          <c:showBubbleSize val="0"/>
          <c:showLeaderLines val="1"/>
        </c:dLbls>
        <c:firstSliceAng val="0"/>
        <c:holeSize val="48"/>
      </c:doughnutChart>
      <c:doughnutChart>
        <c:varyColors val="1"/>
        <c:ser>
          <c:idx val="0"/>
          <c:order val="0"/>
          <c:tx>
            <c:strRef>
              <c:f>Processing!$I$30</c:f>
              <c:strCache>
                <c:ptCount val="1"/>
                <c:pt idx="0">
                  <c:v>Dia2</c:v>
                </c:pt>
              </c:strCache>
            </c:strRef>
          </c:tx>
          <c:spPr>
            <a:gradFill>
              <a:gsLst>
                <a:gs pos="0">
                  <a:srgbClr val="A8F2FE"/>
                </a:gs>
                <a:gs pos="37000">
                  <a:srgbClr val="42E1FE"/>
                </a:gs>
                <a:gs pos="100000">
                  <a:srgbClr val="0E6E88"/>
                </a:gs>
              </a:gsLst>
              <a:path path="circle">
                <a:fillToRect r="100000" b="100000"/>
              </a:path>
            </a:gradFill>
            <a:ln w="50800">
              <a:solidFill>
                <a:srgbClr val="001E1D"/>
              </a:solidFill>
            </a:ln>
          </c:spPr>
          <c:dPt>
            <c:idx val="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B6-AE2C-4DB8-8E18-50A86FC7A041}"/>
              </c:ext>
            </c:extLst>
          </c:dPt>
          <c:dPt>
            <c:idx val="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B8-AE2C-4DB8-8E18-50A86FC7A041}"/>
              </c:ext>
            </c:extLst>
          </c:dPt>
          <c:dPt>
            <c:idx val="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BA-AE2C-4DB8-8E18-50A86FC7A041}"/>
              </c:ext>
            </c:extLst>
          </c:dPt>
          <c:dPt>
            <c:idx val="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BC-AE2C-4DB8-8E18-50A86FC7A041}"/>
              </c:ext>
            </c:extLst>
          </c:dPt>
          <c:dPt>
            <c:idx val="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BE-AE2C-4DB8-8E18-50A86FC7A041}"/>
              </c:ext>
            </c:extLst>
          </c:dPt>
          <c:dPt>
            <c:idx val="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0-AE2C-4DB8-8E18-50A86FC7A041}"/>
              </c:ext>
            </c:extLst>
          </c:dPt>
          <c:dPt>
            <c:idx val="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2-AE2C-4DB8-8E18-50A86FC7A041}"/>
              </c:ext>
            </c:extLst>
          </c:dPt>
          <c:dPt>
            <c:idx val="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4-AE2C-4DB8-8E18-50A86FC7A041}"/>
              </c:ext>
            </c:extLst>
          </c:dPt>
          <c:dPt>
            <c:idx val="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6-AE2C-4DB8-8E18-50A86FC7A041}"/>
              </c:ext>
            </c:extLst>
          </c:dPt>
          <c:dPt>
            <c:idx val="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8-AE2C-4DB8-8E18-50A86FC7A041}"/>
              </c:ext>
            </c:extLst>
          </c:dPt>
          <c:dPt>
            <c:idx val="1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A-AE2C-4DB8-8E18-50A86FC7A041}"/>
              </c:ext>
            </c:extLst>
          </c:dPt>
          <c:dPt>
            <c:idx val="1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C-AE2C-4DB8-8E18-50A86FC7A041}"/>
              </c:ext>
            </c:extLst>
          </c:dPt>
          <c:dPt>
            <c:idx val="1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E-AE2C-4DB8-8E18-50A86FC7A041}"/>
              </c:ext>
            </c:extLst>
          </c:dPt>
          <c:dPt>
            <c:idx val="1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0-AE2C-4DB8-8E18-50A86FC7A041}"/>
              </c:ext>
            </c:extLst>
          </c:dPt>
          <c:dPt>
            <c:idx val="1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2-AE2C-4DB8-8E18-50A86FC7A041}"/>
              </c:ext>
            </c:extLst>
          </c:dPt>
          <c:dPt>
            <c:idx val="1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4-AE2C-4DB8-8E18-50A86FC7A041}"/>
              </c:ext>
            </c:extLst>
          </c:dPt>
          <c:dPt>
            <c:idx val="1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6-AE2C-4DB8-8E18-50A86FC7A041}"/>
              </c:ext>
            </c:extLst>
          </c:dPt>
          <c:dPt>
            <c:idx val="1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8-AE2C-4DB8-8E18-50A86FC7A041}"/>
              </c:ext>
            </c:extLst>
          </c:dPt>
          <c:dPt>
            <c:idx val="1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A-AE2C-4DB8-8E18-50A86FC7A041}"/>
              </c:ext>
            </c:extLst>
          </c:dPt>
          <c:dPt>
            <c:idx val="1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C-AE2C-4DB8-8E18-50A86FC7A041}"/>
              </c:ext>
            </c:extLst>
          </c:dPt>
          <c:dPt>
            <c:idx val="2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E-AE2C-4DB8-8E18-50A86FC7A041}"/>
              </c:ext>
            </c:extLst>
          </c:dPt>
          <c:dPt>
            <c:idx val="2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0-AE2C-4DB8-8E18-50A86FC7A041}"/>
              </c:ext>
            </c:extLst>
          </c:dPt>
          <c:dPt>
            <c:idx val="2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2-AE2C-4DB8-8E18-50A86FC7A041}"/>
              </c:ext>
            </c:extLst>
          </c:dPt>
          <c:dPt>
            <c:idx val="2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4-AE2C-4DB8-8E18-50A86FC7A041}"/>
              </c:ext>
            </c:extLst>
          </c:dPt>
          <c:dPt>
            <c:idx val="2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6-AE2C-4DB8-8E18-50A86FC7A041}"/>
              </c:ext>
            </c:extLst>
          </c:dPt>
          <c:dPt>
            <c:idx val="2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8-AE2C-4DB8-8E18-50A86FC7A041}"/>
              </c:ext>
            </c:extLst>
          </c:dPt>
          <c:dPt>
            <c:idx val="2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A-AE2C-4DB8-8E18-50A86FC7A041}"/>
              </c:ext>
            </c:extLst>
          </c:dPt>
          <c:dPt>
            <c:idx val="2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C-AE2C-4DB8-8E18-50A86FC7A041}"/>
              </c:ext>
            </c:extLst>
          </c:dPt>
          <c:dPt>
            <c:idx val="2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E-AE2C-4DB8-8E18-50A86FC7A041}"/>
              </c:ext>
            </c:extLst>
          </c:dPt>
          <c:dPt>
            <c:idx val="2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0-AE2C-4DB8-8E18-50A86FC7A041}"/>
              </c:ext>
            </c:extLst>
          </c:dPt>
          <c:dPt>
            <c:idx val="3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2-AE2C-4DB8-8E18-50A86FC7A041}"/>
              </c:ext>
            </c:extLst>
          </c:dPt>
          <c:dPt>
            <c:idx val="3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4-AE2C-4DB8-8E18-50A86FC7A041}"/>
              </c:ext>
            </c:extLst>
          </c:dPt>
          <c:dPt>
            <c:idx val="3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6-AE2C-4DB8-8E18-50A86FC7A041}"/>
              </c:ext>
            </c:extLst>
          </c:dPt>
          <c:dPt>
            <c:idx val="3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8-AE2C-4DB8-8E18-50A86FC7A041}"/>
              </c:ext>
            </c:extLst>
          </c:dPt>
          <c:dPt>
            <c:idx val="3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A-AE2C-4DB8-8E18-50A86FC7A041}"/>
              </c:ext>
            </c:extLst>
          </c:dPt>
          <c:dPt>
            <c:idx val="3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C-AE2C-4DB8-8E18-50A86FC7A041}"/>
              </c:ext>
            </c:extLst>
          </c:dPt>
          <c:dPt>
            <c:idx val="3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E-AE2C-4DB8-8E18-50A86FC7A041}"/>
              </c:ext>
            </c:extLst>
          </c:dPt>
          <c:dPt>
            <c:idx val="3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0-AE2C-4DB8-8E18-50A86FC7A041}"/>
              </c:ext>
            </c:extLst>
          </c:dPt>
          <c:dPt>
            <c:idx val="3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2-AE2C-4DB8-8E18-50A86FC7A041}"/>
              </c:ext>
            </c:extLst>
          </c:dPt>
          <c:dPt>
            <c:idx val="3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4-AE2C-4DB8-8E18-50A86FC7A041}"/>
              </c:ext>
            </c:extLst>
          </c:dPt>
          <c:dPt>
            <c:idx val="4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6-AE2C-4DB8-8E18-50A86FC7A041}"/>
              </c:ext>
            </c:extLst>
          </c:dPt>
          <c:dPt>
            <c:idx val="4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8-AE2C-4DB8-8E18-50A86FC7A041}"/>
              </c:ext>
            </c:extLst>
          </c:dPt>
          <c:dPt>
            <c:idx val="4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A-AE2C-4DB8-8E18-50A86FC7A041}"/>
              </c:ext>
            </c:extLst>
          </c:dPt>
          <c:dPt>
            <c:idx val="4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C-AE2C-4DB8-8E18-50A86FC7A041}"/>
              </c:ext>
            </c:extLst>
          </c:dPt>
          <c:dPt>
            <c:idx val="4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E-AE2C-4DB8-8E18-50A86FC7A041}"/>
              </c:ext>
            </c:extLst>
          </c:dPt>
          <c:dPt>
            <c:idx val="4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0-AE2C-4DB8-8E18-50A86FC7A041}"/>
              </c:ext>
            </c:extLst>
          </c:dPt>
          <c:dPt>
            <c:idx val="4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2-AE2C-4DB8-8E18-50A86FC7A041}"/>
              </c:ext>
            </c:extLst>
          </c:dPt>
          <c:dPt>
            <c:idx val="4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4-AE2C-4DB8-8E18-50A86FC7A041}"/>
              </c:ext>
            </c:extLst>
          </c:dPt>
          <c:dPt>
            <c:idx val="4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6-AE2C-4DB8-8E18-50A86FC7A041}"/>
              </c:ext>
            </c:extLst>
          </c:dPt>
          <c:dPt>
            <c:idx val="4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8-AE2C-4DB8-8E18-50A86FC7A041}"/>
              </c:ext>
            </c:extLst>
          </c:dPt>
          <c:dPt>
            <c:idx val="5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A-AE2C-4DB8-8E18-50A86FC7A041}"/>
              </c:ext>
            </c:extLst>
          </c:dPt>
          <c:dPt>
            <c:idx val="5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C-AE2C-4DB8-8E18-50A86FC7A041}"/>
              </c:ext>
            </c:extLst>
          </c:dPt>
          <c:dPt>
            <c:idx val="5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E-AE2C-4DB8-8E18-50A86FC7A041}"/>
              </c:ext>
            </c:extLst>
          </c:dPt>
          <c:dPt>
            <c:idx val="5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0-AE2C-4DB8-8E18-50A86FC7A041}"/>
              </c:ext>
            </c:extLst>
          </c:dPt>
          <c:dPt>
            <c:idx val="5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2-AE2C-4DB8-8E18-50A86FC7A041}"/>
              </c:ext>
            </c:extLst>
          </c:dPt>
          <c:dPt>
            <c:idx val="5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4-AE2C-4DB8-8E18-50A86FC7A041}"/>
              </c:ext>
            </c:extLst>
          </c:dPt>
          <c:dPt>
            <c:idx val="5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6-AE2C-4DB8-8E18-50A86FC7A041}"/>
              </c:ext>
            </c:extLst>
          </c:dPt>
          <c:dPt>
            <c:idx val="5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8-AE2C-4DB8-8E18-50A86FC7A041}"/>
              </c:ext>
            </c:extLst>
          </c:dPt>
          <c:dPt>
            <c:idx val="5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A-AE2C-4DB8-8E18-50A86FC7A041}"/>
              </c:ext>
            </c:extLst>
          </c:dPt>
          <c:dPt>
            <c:idx val="5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C-AE2C-4DB8-8E18-50A86FC7A041}"/>
              </c:ext>
            </c:extLst>
          </c:dPt>
          <c:dPt>
            <c:idx val="6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E-AE2C-4DB8-8E18-50A86FC7A041}"/>
              </c:ext>
            </c:extLst>
          </c:dPt>
          <c:dPt>
            <c:idx val="6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0-AE2C-4DB8-8E18-50A86FC7A041}"/>
              </c:ext>
            </c:extLst>
          </c:dPt>
          <c:dPt>
            <c:idx val="6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2-AE2C-4DB8-8E18-50A86FC7A041}"/>
              </c:ext>
            </c:extLst>
          </c:dPt>
          <c:dPt>
            <c:idx val="6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4-AE2C-4DB8-8E18-50A86FC7A041}"/>
              </c:ext>
            </c:extLst>
          </c:dPt>
          <c:dPt>
            <c:idx val="6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6-AE2C-4DB8-8E18-50A86FC7A041}"/>
              </c:ext>
            </c:extLst>
          </c:dPt>
          <c:dPt>
            <c:idx val="6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8-AE2C-4DB8-8E18-50A86FC7A041}"/>
              </c:ext>
            </c:extLst>
          </c:dPt>
          <c:dPt>
            <c:idx val="6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A-AE2C-4DB8-8E18-50A86FC7A041}"/>
              </c:ext>
            </c:extLst>
          </c:dPt>
          <c:dPt>
            <c:idx val="6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C-AE2C-4DB8-8E18-50A86FC7A041}"/>
              </c:ext>
            </c:extLst>
          </c:dPt>
          <c:dPt>
            <c:idx val="6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E-AE2C-4DB8-8E18-50A86FC7A041}"/>
              </c:ext>
            </c:extLst>
          </c:dPt>
          <c:dPt>
            <c:idx val="6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0-AE2C-4DB8-8E18-50A86FC7A041}"/>
              </c:ext>
            </c:extLst>
          </c:dPt>
          <c:dPt>
            <c:idx val="7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2-AE2C-4DB8-8E18-50A86FC7A041}"/>
              </c:ext>
            </c:extLst>
          </c:dPt>
          <c:dPt>
            <c:idx val="7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4-AE2C-4DB8-8E18-50A86FC7A041}"/>
              </c:ext>
            </c:extLst>
          </c:dPt>
          <c:dPt>
            <c:idx val="7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6-AE2C-4DB8-8E18-50A86FC7A041}"/>
              </c:ext>
            </c:extLst>
          </c:dPt>
          <c:dPt>
            <c:idx val="7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8-AE2C-4DB8-8E18-50A86FC7A041}"/>
              </c:ext>
            </c:extLst>
          </c:dPt>
          <c:dPt>
            <c:idx val="7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A-AE2C-4DB8-8E18-50A86FC7A041}"/>
              </c:ext>
            </c:extLst>
          </c:dPt>
          <c:dPt>
            <c:idx val="7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C-AE2C-4DB8-8E18-50A86FC7A041}"/>
              </c:ext>
            </c:extLst>
          </c:dPt>
          <c:dPt>
            <c:idx val="7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E-AE2C-4DB8-8E18-50A86FC7A041}"/>
              </c:ext>
            </c:extLst>
          </c:dPt>
          <c:dPt>
            <c:idx val="7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0-AE2C-4DB8-8E18-50A86FC7A041}"/>
              </c:ext>
            </c:extLst>
          </c:dPt>
          <c:dPt>
            <c:idx val="7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2-AE2C-4DB8-8E18-50A86FC7A041}"/>
              </c:ext>
            </c:extLst>
          </c:dPt>
          <c:dPt>
            <c:idx val="7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4-AE2C-4DB8-8E18-50A86FC7A041}"/>
              </c:ext>
            </c:extLst>
          </c:dPt>
          <c:dPt>
            <c:idx val="8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6-AE2C-4DB8-8E18-50A86FC7A041}"/>
              </c:ext>
            </c:extLst>
          </c:dPt>
          <c:dPt>
            <c:idx val="8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8-AE2C-4DB8-8E18-50A86FC7A041}"/>
              </c:ext>
            </c:extLst>
          </c:dPt>
          <c:dPt>
            <c:idx val="8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A-AE2C-4DB8-8E18-50A86FC7A041}"/>
              </c:ext>
            </c:extLst>
          </c:dPt>
          <c:dPt>
            <c:idx val="8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C-AE2C-4DB8-8E18-50A86FC7A041}"/>
              </c:ext>
            </c:extLst>
          </c:dPt>
          <c:dPt>
            <c:idx val="8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E-AE2C-4DB8-8E18-50A86FC7A041}"/>
              </c:ext>
            </c:extLst>
          </c:dPt>
          <c:dPt>
            <c:idx val="8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60-AE2C-4DB8-8E18-50A86FC7A041}"/>
              </c:ext>
            </c:extLst>
          </c:dPt>
          <c:dPt>
            <c:idx val="8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62-AE2C-4DB8-8E18-50A86FC7A041}"/>
              </c:ext>
            </c:extLst>
          </c:dPt>
          <c:dPt>
            <c:idx val="8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64-AE2C-4DB8-8E18-50A86FC7A041}"/>
              </c:ext>
            </c:extLst>
          </c:dPt>
          <c:dPt>
            <c:idx val="8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66-AE2C-4DB8-8E18-50A86FC7A041}"/>
              </c:ext>
            </c:extLst>
          </c:dPt>
          <c:dPt>
            <c:idx val="8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68-AE2C-4DB8-8E18-50A86FC7A041}"/>
              </c:ext>
            </c:extLst>
          </c:dPt>
          <c:val>
            <c:numRef>
              <c:f>Processing!$I$31:$I$38</c:f>
              <c:numCache>
                <c:formatCode>General</c:formatCode>
                <c:ptCount val="8"/>
                <c:pt idx="0">
                  <c:v>1</c:v>
                </c:pt>
                <c:pt idx="1">
                  <c:v>1</c:v>
                </c:pt>
                <c:pt idx="2">
                  <c:v>1</c:v>
                </c:pt>
                <c:pt idx="3">
                  <c:v>1</c:v>
                </c:pt>
                <c:pt idx="4">
                  <c:v>1</c:v>
                </c:pt>
                <c:pt idx="5">
                  <c:v>1</c:v>
                </c:pt>
                <c:pt idx="6">
                  <c:v>1</c:v>
                </c:pt>
                <c:pt idx="7">
                  <c:v>1</c:v>
                </c:pt>
              </c:numCache>
            </c:numRef>
          </c:val>
          <c:extLst>
            <c:ext xmlns:c16="http://schemas.microsoft.com/office/drawing/2014/chart" uri="{C3380CC4-5D6E-409C-BE32-E72D297353CC}">
              <c16:uniqueId val="{00000169-AE2C-4DB8-8E18-50A86FC7A041}"/>
            </c:ext>
          </c:extLst>
        </c:ser>
        <c:ser>
          <c:idx val="3"/>
          <c:order val="2"/>
          <c:tx>
            <c:v>Layer1</c:v>
          </c:tx>
          <c:spPr>
            <a:ln>
              <a:noFill/>
            </a:ln>
          </c:spPr>
          <c:dPt>
            <c:idx val="0"/>
            <c:bubble3D val="0"/>
            <c:spPr>
              <a:noFill/>
              <a:ln w="19050">
                <a:noFill/>
              </a:ln>
              <a:effectLst/>
            </c:spPr>
            <c:extLst>
              <c:ext xmlns:c16="http://schemas.microsoft.com/office/drawing/2014/chart" uri="{C3380CC4-5D6E-409C-BE32-E72D297353CC}">
                <c16:uniqueId val="{0000016B-AE2C-4DB8-8E18-50A86FC7A041}"/>
              </c:ext>
            </c:extLst>
          </c:dPt>
          <c:dPt>
            <c:idx val="1"/>
            <c:bubble3D val="0"/>
            <c:spPr>
              <a:gradFill flip="none" rotWithShape="1">
                <a:gsLst>
                  <a:gs pos="0">
                    <a:srgbClr val="FFA7FF"/>
                  </a:gs>
                  <a:gs pos="37000">
                    <a:srgbClr val="FF00FF"/>
                  </a:gs>
                  <a:gs pos="100000">
                    <a:srgbClr val="600060"/>
                  </a:gs>
                </a:gsLst>
                <a:lin ang="6000000" scaled="0"/>
                <a:tileRect/>
              </a:gradFill>
              <a:ln w="19050">
                <a:noFill/>
              </a:ln>
              <a:effectLst/>
            </c:spPr>
            <c:extLst>
              <c:ext xmlns:c16="http://schemas.microsoft.com/office/drawing/2014/chart" uri="{C3380CC4-5D6E-409C-BE32-E72D297353CC}">
                <c16:uniqueId val="{0000016D-AE2C-4DB8-8E18-50A86FC7A041}"/>
              </c:ext>
            </c:extLst>
          </c:dPt>
          <c:dPt>
            <c:idx val="2"/>
            <c:bubble3D val="0"/>
            <c:spPr>
              <a:gradFill>
                <a:gsLst>
                  <a:gs pos="0">
                    <a:srgbClr val="A8F2FE"/>
                  </a:gs>
                  <a:gs pos="37000">
                    <a:srgbClr val="007AFF"/>
                  </a:gs>
                  <a:gs pos="100000">
                    <a:srgbClr val="002C5C"/>
                  </a:gs>
                </a:gsLst>
                <a:path path="circle">
                  <a:fillToRect r="100000" b="100000"/>
                </a:path>
              </a:gradFill>
              <a:ln w="19050">
                <a:noFill/>
              </a:ln>
              <a:effectLst/>
            </c:spPr>
            <c:extLst>
              <c:ext xmlns:c16="http://schemas.microsoft.com/office/drawing/2014/chart" uri="{C3380CC4-5D6E-409C-BE32-E72D297353CC}">
                <c16:uniqueId val="{0000016F-AE2C-4DB8-8E18-50A86FC7A041}"/>
              </c:ext>
            </c:extLst>
          </c:dPt>
          <c:val>
            <c:numRef>
              <c:f>Processing!$R$1:$R$3</c:f>
              <c:numCache>
                <c:formatCode>General</c:formatCode>
                <c:ptCount val="3"/>
                <c:pt idx="0">
                  <c:v>352</c:v>
                </c:pt>
                <c:pt idx="1">
                  <c:v>26</c:v>
                </c:pt>
                <c:pt idx="2">
                  <c:v>324</c:v>
                </c:pt>
              </c:numCache>
            </c:numRef>
          </c:val>
          <c:extLst>
            <c:ext xmlns:c16="http://schemas.microsoft.com/office/drawing/2014/chart" uri="{C3380CC4-5D6E-409C-BE32-E72D297353CC}">
              <c16:uniqueId val="{00000170-AE2C-4DB8-8E18-50A86FC7A041}"/>
            </c:ext>
          </c:extLst>
        </c:ser>
        <c:ser>
          <c:idx val="1"/>
          <c:order val="3"/>
          <c:tx>
            <c:strRef>
              <c:f>Processing!$I$30</c:f>
              <c:strCache>
                <c:ptCount val="1"/>
                <c:pt idx="0">
                  <c:v>Dia2</c:v>
                </c:pt>
              </c:strCache>
            </c:strRef>
          </c:tx>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dPt>
            <c:idx val="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72-AE2C-4DB8-8E18-50A86FC7A041}"/>
              </c:ext>
            </c:extLst>
          </c:dPt>
          <c:dPt>
            <c:idx val="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74-AE2C-4DB8-8E18-50A86FC7A041}"/>
              </c:ext>
            </c:extLst>
          </c:dPt>
          <c:dPt>
            <c:idx val="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76-AE2C-4DB8-8E18-50A86FC7A041}"/>
              </c:ext>
            </c:extLst>
          </c:dPt>
          <c:dPt>
            <c:idx val="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78-AE2C-4DB8-8E18-50A86FC7A041}"/>
              </c:ext>
            </c:extLst>
          </c:dPt>
          <c:dPt>
            <c:idx val="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7A-AE2C-4DB8-8E18-50A86FC7A041}"/>
              </c:ext>
            </c:extLst>
          </c:dPt>
          <c:dPt>
            <c:idx val="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7C-AE2C-4DB8-8E18-50A86FC7A041}"/>
              </c:ext>
            </c:extLst>
          </c:dPt>
          <c:dPt>
            <c:idx val="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7E-AE2C-4DB8-8E18-50A86FC7A041}"/>
              </c:ext>
            </c:extLst>
          </c:dPt>
          <c:dPt>
            <c:idx val="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80-AE2C-4DB8-8E18-50A86FC7A041}"/>
              </c:ext>
            </c:extLst>
          </c:dPt>
          <c:val>
            <c:numRef>
              <c:f>Processing!$I$31:$I$38</c:f>
              <c:numCache>
                <c:formatCode>General</c:formatCode>
                <c:ptCount val="8"/>
                <c:pt idx="0">
                  <c:v>1</c:v>
                </c:pt>
                <c:pt idx="1">
                  <c:v>1</c:v>
                </c:pt>
                <c:pt idx="2">
                  <c:v>1</c:v>
                </c:pt>
                <c:pt idx="3">
                  <c:v>1</c:v>
                </c:pt>
                <c:pt idx="4">
                  <c:v>1</c:v>
                </c:pt>
                <c:pt idx="5">
                  <c:v>1</c:v>
                </c:pt>
                <c:pt idx="6">
                  <c:v>1</c:v>
                </c:pt>
                <c:pt idx="7">
                  <c:v>1</c:v>
                </c:pt>
              </c:numCache>
            </c:numRef>
          </c:val>
          <c:extLst>
            <c:ext xmlns:c16="http://schemas.microsoft.com/office/drawing/2014/chart" uri="{C3380CC4-5D6E-409C-BE32-E72D297353CC}">
              <c16:uniqueId val="{00000181-AE2C-4DB8-8E18-50A86FC7A041}"/>
            </c:ext>
          </c:extLst>
        </c:ser>
        <c:dLbls>
          <c:showLegendKey val="0"/>
          <c:showVal val="0"/>
          <c:showCatName val="0"/>
          <c:showSerName val="0"/>
          <c:showPercent val="0"/>
          <c:showBubbleSize val="0"/>
          <c:showLeaderLines val="1"/>
        </c:dLbls>
        <c:firstSliceAng val="0"/>
        <c:holeSize val="57"/>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pieChart>
        <c:varyColors val="1"/>
        <c:ser>
          <c:idx val="0"/>
          <c:order val="0"/>
          <c:spPr>
            <a:solidFill>
              <a:srgbClr val="FF00FF"/>
            </a:solidFill>
            <a:ln>
              <a:noFill/>
            </a:ln>
          </c:spPr>
          <c:dPt>
            <c:idx val="0"/>
            <c:bubble3D val="0"/>
            <c:spPr>
              <a:noFill/>
              <a:ln w="19050">
                <a:noFill/>
              </a:ln>
              <a:effectLst/>
            </c:spPr>
            <c:extLst>
              <c:ext xmlns:c16="http://schemas.microsoft.com/office/drawing/2014/chart" uri="{C3380CC4-5D6E-409C-BE32-E72D297353CC}">
                <c16:uniqueId val="{00000001-65A7-4407-BBC4-31DDF6AF862F}"/>
              </c:ext>
            </c:extLst>
          </c:dPt>
          <c:dPt>
            <c:idx val="1"/>
            <c:bubble3D val="0"/>
            <c:spPr>
              <a:gradFill>
                <a:gsLst>
                  <a:gs pos="0">
                    <a:srgbClr val="A8F2FE">
                      <a:alpha val="56000"/>
                    </a:srgbClr>
                  </a:gs>
                  <a:gs pos="37000">
                    <a:srgbClr val="42E1FE">
                      <a:alpha val="28000"/>
                    </a:srgbClr>
                  </a:gs>
                  <a:gs pos="100000">
                    <a:srgbClr val="0E6E88">
                      <a:alpha val="22000"/>
                    </a:srgbClr>
                  </a:gs>
                </a:gsLst>
                <a:path path="circle">
                  <a:fillToRect r="100000" b="100000"/>
                </a:path>
              </a:gradFill>
              <a:ln w="19050">
                <a:noFill/>
              </a:ln>
              <a:effectLst/>
            </c:spPr>
            <c:extLst>
              <c:ext xmlns:c16="http://schemas.microsoft.com/office/drawing/2014/chart" uri="{C3380CC4-5D6E-409C-BE32-E72D297353CC}">
                <c16:uniqueId val="{00000003-65A7-4407-BBC4-31DDF6AF862F}"/>
              </c:ext>
            </c:extLst>
          </c:dPt>
          <c:val>
            <c:numRef>
              <c:f>(Processing!$R$4,Processing!$R$3)</c:f>
              <c:numCache>
                <c:formatCode>General</c:formatCode>
                <c:ptCount val="2"/>
                <c:pt idx="0">
                  <c:v>378</c:v>
                </c:pt>
                <c:pt idx="1">
                  <c:v>324</c:v>
                </c:pt>
              </c:numCache>
            </c:numRef>
          </c:val>
          <c:extLst>
            <c:ext xmlns:c16="http://schemas.microsoft.com/office/drawing/2014/chart" uri="{C3380CC4-5D6E-409C-BE32-E72D297353CC}">
              <c16:uniqueId val="{00000004-65A7-4407-BBC4-31DDF6AF862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04393D"/>
            </a:solidFill>
            <a:ln>
              <a:noFill/>
            </a:ln>
            <a:effectLst/>
          </c:spPr>
          <c:invertIfNegative val="0"/>
          <c:dLbls>
            <c:dLbl>
              <c:idx val="0"/>
              <c:tx>
                <c:rich>
                  <a:bodyPr rot="0" spcFirstLastPara="1" vertOverflow="ellipsis" vert="horz" wrap="none" lIns="38100" tIns="19050" rIns="38100" bIns="19050" anchor="ctr" anchorCtr="1">
                    <a:spAutoFit/>
                  </a:bodyPr>
                  <a:lstStyle/>
                  <a:p>
                    <a:pPr>
                      <a:defRPr sz="1100" b="0" i="0" u="none" strike="noStrike" kern="1200" baseline="0">
                        <a:solidFill>
                          <a:srgbClr val="5BFFFF"/>
                        </a:solidFill>
                        <a:latin typeface="+mn-lt"/>
                        <a:ea typeface="+mn-ea"/>
                        <a:cs typeface="+mn-cs"/>
                      </a:defRPr>
                    </a:pPr>
                    <a:fld id="{C2562865-67F8-4601-A0F7-1A2080A8CE68}" type="CELLRANGE">
                      <a:rPr lang="en-ID"/>
                      <a:pPr>
                        <a:defRPr sz="1100" b="0" i="0" u="none" strike="noStrike" kern="1200" baseline="0">
                          <a:solidFill>
                            <a:srgbClr val="5BFFFF"/>
                          </a:solidFill>
                          <a:latin typeface="+mn-lt"/>
                          <a:ea typeface="+mn-ea"/>
                          <a:cs typeface="+mn-cs"/>
                        </a:defRPr>
                      </a:pPr>
                      <a:t>[CELLRANGE]</a:t>
                    </a:fld>
                    <a:endParaRPr lang="en-ID"/>
                  </a:p>
                </c:rich>
              </c:tx>
              <c:spPr>
                <a:noFill/>
                <a:ln>
                  <a:noFill/>
                </a:ln>
                <a:effectLst/>
              </c:sp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xForSave val="1"/>
                  <c15:showDataLabelsRange val="1"/>
                </c:ext>
                <c:ext xmlns:c16="http://schemas.microsoft.com/office/drawing/2014/chart" uri="{C3380CC4-5D6E-409C-BE32-E72D297353CC}">
                  <c16:uniqueId val="{00000000-7927-4417-9D0C-66F6E12DE5AF}"/>
                </c:ext>
              </c:extLst>
            </c:dLbl>
            <c:dLbl>
              <c:idx val="1"/>
              <c:tx>
                <c:rich>
                  <a:bodyPr rot="0" spcFirstLastPara="1" vertOverflow="ellipsis" vert="horz" wrap="none" lIns="38100" tIns="19050" rIns="38100" bIns="19050" anchor="ctr" anchorCtr="1">
                    <a:spAutoFit/>
                  </a:bodyPr>
                  <a:lstStyle/>
                  <a:p>
                    <a:pPr>
                      <a:defRPr sz="1100" b="0" i="0" u="none" strike="noStrike" kern="1200" baseline="0">
                        <a:solidFill>
                          <a:srgbClr val="5BFFFF"/>
                        </a:solidFill>
                        <a:latin typeface="+mn-lt"/>
                        <a:ea typeface="+mn-ea"/>
                        <a:cs typeface="+mn-cs"/>
                      </a:defRPr>
                    </a:pPr>
                    <a:fld id="{7B3D5141-8068-427F-AB37-5741D15F2F7C}" type="CELLRANGE">
                      <a:rPr lang="en-ID"/>
                      <a:pPr>
                        <a:defRPr sz="1100" b="0" i="0" u="none" strike="noStrike" kern="1200" baseline="0">
                          <a:solidFill>
                            <a:srgbClr val="5BFFFF"/>
                          </a:solidFill>
                          <a:latin typeface="+mn-lt"/>
                          <a:ea typeface="+mn-ea"/>
                          <a:cs typeface="+mn-cs"/>
                        </a:defRPr>
                      </a:pPr>
                      <a:t>[CELLRANGE]</a:t>
                    </a:fld>
                    <a:endParaRPr lang="en-ID"/>
                  </a:p>
                </c:rich>
              </c:tx>
              <c:spPr>
                <a:noFill/>
                <a:ln>
                  <a:noFill/>
                </a:ln>
                <a:effectLst/>
              </c:sp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xForSave val="1"/>
                  <c15:showDataLabelsRange val="1"/>
                </c:ext>
                <c:ext xmlns:c16="http://schemas.microsoft.com/office/drawing/2014/chart" uri="{C3380CC4-5D6E-409C-BE32-E72D297353CC}">
                  <c16:uniqueId val="{00000001-7927-4417-9D0C-66F6E12DE5AF}"/>
                </c:ext>
              </c:extLst>
            </c:dLbl>
            <c:dLbl>
              <c:idx val="2"/>
              <c:tx>
                <c:rich>
                  <a:bodyPr rot="0" spcFirstLastPara="1" vertOverflow="ellipsis" vert="horz" wrap="none" lIns="38100" tIns="19050" rIns="38100" bIns="19050" anchor="ctr" anchorCtr="1">
                    <a:spAutoFit/>
                  </a:bodyPr>
                  <a:lstStyle/>
                  <a:p>
                    <a:pPr>
                      <a:defRPr sz="1100" b="0" i="0" u="none" strike="noStrike" kern="1200" baseline="0">
                        <a:solidFill>
                          <a:srgbClr val="5BFFFF"/>
                        </a:solidFill>
                        <a:latin typeface="+mn-lt"/>
                        <a:ea typeface="+mn-ea"/>
                        <a:cs typeface="+mn-cs"/>
                      </a:defRPr>
                    </a:pPr>
                    <a:fld id="{0EF2F31B-A113-4EFE-9E9F-5FBE4A30B737}" type="CELLRANGE">
                      <a:rPr lang="en-ID"/>
                      <a:pPr>
                        <a:defRPr sz="1100" b="0" i="0" u="none" strike="noStrike" kern="1200" baseline="0">
                          <a:solidFill>
                            <a:srgbClr val="5BFFFF"/>
                          </a:solidFill>
                          <a:latin typeface="+mn-lt"/>
                          <a:ea typeface="+mn-ea"/>
                          <a:cs typeface="+mn-cs"/>
                        </a:defRPr>
                      </a:pPr>
                      <a:t>[CELLRANGE]</a:t>
                    </a:fld>
                    <a:endParaRPr lang="en-ID"/>
                  </a:p>
                </c:rich>
              </c:tx>
              <c:spPr>
                <a:noFill/>
                <a:ln>
                  <a:noFill/>
                </a:ln>
                <a:effectLst/>
              </c:sp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xForSave val="1"/>
                  <c15:showDataLabelsRange val="1"/>
                </c:ext>
                <c:ext xmlns:c16="http://schemas.microsoft.com/office/drawing/2014/chart" uri="{C3380CC4-5D6E-409C-BE32-E72D297353CC}">
                  <c16:uniqueId val="{00000002-7927-4417-9D0C-66F6E12DE5AF}"/>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5BFFFF"/>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Processing!$Q$1:$Q$3</c:f>
              <c:strCache>
                <c:ptCount val="3"/>
                <c:pt idx="0">
                  <c:v>Inbound</c:v>
                </c:pt>
                <c:pt idx="1">
                  <c:v>Unsuccessful</c:v>
                </c:pt>
                <c:pt idx="2">
                  <c:v>Outbound</c:v>
                </c:pt>
              </c:strCache>
            </c:strRef>
          </c:cat>
          <c:val>
            <c:numRef>
              <c:f>Processing!$R$1:$R$3</c:f>
              <c:numCache>
                <c:formatCode>General</c:formatCode>
                <c:ptCount val="3"/>
                <c:pt idx="0">
                  <c:v>352</c:v>
                </c:pt>
                <c:pt idx="1">
                  <c:v>26</c:v>
                </c:pt>
                <c:pt idx="2">
                  <c:v>324</c:v>
                </c:pt>
              </c:numCache>
            </c:numRef>
          </c:val>
          <c:extLst>
            <c:ext xmlns:c15="http://schemas.microsoft.com/office/drawing/2012/chart" uri="{02D57815-91ED-43cb-92C2-25804820EDAC}">
              <c15:datalabelsRange>
                <c15:f>Processing!$Q$1:$Q$3</c15:f>
                <c15:dlblRangeCache>
                  <c:ptCount val="3"/>
                  <c:pt idx="0">
                    <c:v>Inbound</c:v>
                  </c:pt>
                  <c:pt idx="1">
                    <c:v>Unsuccessful</c:v>
                  </c:pt>
                  <c:pt idx="2">
                    <c:v>Outbound</c:v>
                  </c:pt>
                </c15:dlblRangeCache>
              </c15:datalabelsRange>
            </c:ext>
            <c:ext xmlns:c16="http://schemas.microsoft.com/office/drawing/2014/chart" uri="{C3380CC4-5D6E-409C-BE32-E72D297353CC}">
              <c16:uniqueId val="{00000003-7927-4417-9D0C-66F6E12DE5AF}"/>
            </c:ext>
          </c:extLst>
        </c:ser>
        <c:ser>
          <c:idx val="1"/>
          <c:order val="1"/>
          <c:tx>
            <c:strRef>
              <c:f>Processing!$S$4</c:f>
              <c:strCache>
                <c:ptCount val="1"/>
                <c:pt idx="0">
                  <c:v>Captions right</c:v>
                </c:pt>
              </c:strCache>
            </c:strRef>
          </c:tx>
          <c:spPr>
            <a:noFill/>
            <a:ln>
              <a:noFill/>
            </a:ln>
            <a:effectLst/>
          </c:spPr>
          <c:invertIfNegative val="0"/>
          <c:dLbls>
            <c:dLbl>
              <c:idx val="0"/>
              <c:tx>
                <c:rich>
                  <a:bodyPr/>
                  <a:lstStyle/>
                  <a:p>
                    <a:fld id="{1B2A8FF3-D144-4DB4-8860-C88276ECEB40}"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927-4417-9D0C-66F6E12DE5AF}"/>
                </c:ext>
              </c:extLst>
            </c:dLbl>
            <c:dLbl>
              <c:idx val="1"/>
              <c:tx>
                <c:rich>
                  <a:bodyPr/>
                  <a:lstStyle/>
                  <a:p>
                    <a:fld id="{B3D9A972-3704-42B0-804D-F987F297E209}"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927-4417-9D0C-66F6E12DE5AF}"/>
                </c:ext>
              </c:extLst>
            </c:dLbl>
            <c:dLbl>
              <c:idx val="2"/>
              <c:tx>
                <c:rich>
                  <a:bodyPr/>
                  <a:lstStyle/>
                  <a:p>
                    <a:fld id="{9D5CF5E2-9511-4F17-9AE9-07432B80AFD5}"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927-4417-9D0C-66F6E12DE5AF}"/>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Processing!$S$1:$S$3</c:f>
              <c:numCache>
                <c:formatCode>General</c:formatCode>
                <c:ptCount val="3"/>
                <c:pt idx="0">
                  <c:v>0</c:v>
                </c:pt>
                <c:pt idx="1">
                  <c:v>28</c:v>
                </c:pt>
                <c:pt idx="2">
                  <c:v>326</c:v>
                </c:pt>
              </c:numCache>
            </c:numRef>
          </c:val>
          <c:extLst>
            <c:ext xmlns:c15="http://schemas.microsoft.com/office/drawing/2012/chart" uri="{02D57815-91ED-43cb-92C2-25804820EDAC}">
              <c15:datalabelsRange>
                <c15:f>Processing!$R$1:$R$3</c15:f>
                <c15:dlblRangeCache>
                  <c:ptCount val="3"/>
                  <c:pt idx="0">
                    <c:v>352</c:v>
                  </c:pt>
                  <c:pt idx="1">
                    <c:v>26</c:v>
                  </c:pt>
                  <c:pt idx="2">
                    <c:v>324</c:v>
                  </c:pt>
                </c15:dlblRangeCache>
              </c15:datalabelsRange>
            </c:ext>
            <c:ext xmlns:c16="http://schemas.microsoft.com/office/drawing/2014/chart" uri="{C3380CC4-5D6E-409C-BE32-E72D297353CC}">
              <c16:uniqueId val="{00000007-7927-4417-9D0C-66F6E12DE5AF}"/>
            </c:ext>
          </c:extLst>
        </c:ser>
        <c:dLbls>
          <c:showLegendKey val="0"/>
          <c:showVal val="0"/>
          <c:showCatName val="0"/>
          <c:showSerName val="0"/>
          <c:showPercent val="0"/>
          <c:showBubbleSize val="0"/>
        </c:dLbls>
        <c:gapWidth val="37"/>
        <c:overlap val="100"/>
        <c:axId val="1071872960"/>
        <c:axId val="1071882208"/>
      </c:barChart>
      <c:catAx>
        <c:axId val="1071872960"/>
        <c:scaling>
          <c:orientation val="maxMin"/>
        </c:scaling>
        <c:delete val="1"/>
        <c:axPos val="l"/>
        <c:numFmt formatCode="General" sourceLinked="1"/>
        <c:majorTickMark val="out"/>
        <c:minorTickMark val="none"/>
        <c:tickLblPos val="nextTo"/>
        <c:crossAx val="1071882208"/>
        <c:crosses val="autoZero"/>
        <c:auto val="1"/>
        <c:lblAlgn val="ctr"/>
        <c:lblOffset val="100"/>
        <c:noMultiLvlLbl val="0"/>
      </c:catAx>
      <c:valAx>
        <c:axId val="1071882208"/>
        <c:scaling>
          <c:orientation val="minMax"/>
        </c:scaling>
        <c:delete val="1"/>
        <c:axPos val="t"/>
        <c:numFmt formatCode="0%" sourceLinked="1"/>
        <c:majorTickMark val="out"/>
        <c:minorTickMark val="none"/>
        <c:tickLblPos val="nextTo"/>
        <c:crossAx val="107187296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153801169590647E-2"/>
          <c:y val="0.11502501794017322"/>
          <c:w val="0.95464241668586602"/>
          <c:h val="0.84502786870742286"/>
        </c:manualLayout>
      </c:layout>
      <c:lineChart>
        <c:grouping val="standard"/>
        <c:varyColors val="0"/>
        <c:ser>
          <c:idx val="0"/>
          <c:order val="0"/>
          <c:tx>
            <c:strRef>
              <c:f>Data!$H$1</c:f>
              <c:strCache>
                <c:ptCount val="1"/>
                <c:pt idx="0">
                  <c:v>Calls in week</c:v>
                </c:pt>
              </c:strCache>
            </c:strRef>
          </c:tx>
          <c:spPr>
            <a:ln w="6350" cap="rnd">
              <a:solidFill>
                <a:schemeClr val="bg1"/>
              </a:solidFill>
              <a:round/>
            </a:ln>
            <a:effectLst>
              <a:glow rad="25400">
                <a:srgbClr val="FF00FF">
                  <a:alpha val="54000"/>
                </a:srgbClr>
              </a:glow>
            </a:effectLst>
          </c:spPr>
          <c:marker>
            <c:symbol val="none"/>
          </c:marker>
          <c:val>
            <c:numRef>
              <c:f>Data!$H$2:$H$367</c:f>
              <c:numCache>
                <c:formatCode>General</c:formatCode>
                <c:ptCount val="366"/>
                <c:pt idx="0">
                  <c:v>#N/A</c:v>
                </c:pt>
                <c:pt idx="1">
                  <c:v>#N/A</c:v>
                </c:pt>
                <c:pt idx="2">
                  <c:v>#N/A</c:v>
                </c:pt>
                <c:pt idx="3">
                  <c:v>#N/A</c:v>
                </c:pt>
                <c:pt idx="4">
                  <c:v>#N/A</c:v>
                </c:pt>
                <c:pt idx="5">
                  <c:v>#N/A</c:v>
                </c:pt>
                <c:pt idx="6">
                  <c:v>680</c:v>
                </c:pt>
                <c:pt idx="7">
                  <c:v>#N/A</c:v>
                </c:pt>
                <c:pt idx="8">
                  <c:v>#N/A</c:v>
                </c:pt>
                <c:pt idx="9">
                  <c:v>#N/A</c:v>
                </c:pt>
                <c:pt idx="10">
                  <c:v>#N/A</c:v>
                </c:pt>
                <c:pt idx="11">
                  <c:v>#N/A</c:v>
                </c:pt>
                <c:pt idx="12">
                  <c:v>#N/A</c:v>
                </c:pt>
                <c:pt idx="13">
                  <c:v>520</c:v>
                </c:pt>
                <c:pt idx="14">
                  <c:v>#N/A</c:v>
                </c:pt>
                <c:pt idx="15">
                  <c:v>#N/A</c:v>
                </c:pt>
                <c:pt idx="16">
                  <c:v>#N/A</c:v>
                </c:pt>
                <c:pt idx="17">
                  <c:v>#N/A</c:v>
                </c:pt>
                <c:pt idx="18">
                  <c:v>#N/A</c:v>
                </c:pt>
                <c:pt idx="19">
                  <c:v>#N/A</c:v>
                </c:pt>
                <c:pt idx="20">
                  <c:v>439</c:v>
                </c:pt>
                <c:pt idx="21">
                  <c:v>#N/A</c:v>
                </c:pt>
                <c:pt idx="22">
                  <c:v>#N/A</c:v>
                </c:pt>
                <c:pt idx="23">
                  <c:v>#N/A</c:v>
                </c:pt>
                <c:pt idx="24">
                  <c:v>#N/A</c:v>
                </c:pt>
                <c:pt idx="25">
                  <c:v>#N/A</c:v>
                </c:pt>
                <c:pt idx="26">
                  <c:v>#N/A</c:v>
                </c:pt>
                <c:pt idx="27">
                  <c:v>393</c:v>
                </c:pt>
                <c:pt idx="28">
                  <c:v>#N/A</c:v>
                </c:pt>
                <c:pt idx="29">
                  <c:v>#N/A</c:v>
                </c:pt>
                <c:pt idx="30">
                  <c:v>#N/A</c:v>
                </c:pt>
                <c:pt idx="31">
                  <c:v>#N/A</c:v>
                </c:pt>
                <c:pt idx="32">
                  <c:v>#N/A</c:v>
                </c:pt>
                <c:pt idx="33">
                  <c:v>#N/A</c:v>
                </c:pt>
                <c:pt idx="34">
                  <c:v>362</c:v>
                </c:pt>
                <c:pt idx="35">
                  <c:v>#N/A</c:v>
                </c:pt>
                <c:pt idx="36">
                  <c:v>#N/A</c:v>
                </c:pt>
                <c:pt idx="37">
                  <c:v>#N/A</c:v>
                </c:pt>
                <c:pt idx="38">
                  <c:v>#N/A</c:v>
                </c:pt>
                <c:pt idx="39">
                  <c:v>#N/A</c:v>
                </c:pt>
                <c:pt idx="40">
                  <c:v>#N/A</c:v>
                </c:pt>
                <c:pt idx="41">
                  <c:v>412</c:v>
                </c:pt>
                <c:pt idx="42">
                  <c:v>#N/A</c:v>
                </c:pt>
                <c:pt idx="43">
                  <c:v>#N/A</c:v>
                </c:pt>
                <c:pt idx="44">
                  <c:v>#N/A</c:v>
                </c:pt>
                <c:pt idx="45">
                  <c:v>#N/A</c:v>
                </c:pt>
                <c:pt idx="46">
                  <c:v>#N/A</c:v>
                </c:pt>
                <c:pt idx="47">
                  <c:v>#N/A</c:v>
                </c:pt>
                <c:pt idx="48">
                  <c:v>482</c:v>
                </c:pt>
                <c:pt idx="49">
                  <c:v>#N/A</c:v>
                </c:pt>
                <c:pt idx="50">
                  <c:v>#N/A</c:v>
                </c:pt>
                <c:pt idx="51">
                  <c:v>#N/A</c:v>
                </c:pt>
                <c:pt idx="52">
                  <c:v>#N/A</c:v>
                </c:pt>
                <c:pt idx="53">
                  <c:v>#N/A</c:v>
                </c:pt>
                <c:pt idx="54">
                  <c:v>#N/A</c:v>
                </c:pt>
                <c:pt idx="55">
                  <c:v>576</c:v>
                </c:pt>
                <c:pt idx="56">
                  <c:v>#N/A</c:v>
                </c:pt>
                <c:pt idx="57">
                  <c:v>#N/A</c:v>
                </c:pt>
                <c:pt idx="58">
                  <c:v>#N/A</c:v>
                </c:pt>
                <c:pt idx="59">
                  <c:v>#N/A</c:v>
                </c:pt>
                <c:pt idx="60">
                  <c:v>#N/A</c:v>
                </c:pt>
                <c:pt idx="61">
                  <c:v>#N/A</c:v>
                </c:pt>
                <c:pt idx="62">
                  <c:v>479</c:v>
                </c:pt>
                <c:pt idx="63">
                  <c:v>#N/A</c:v>
                </c:pt>
                <c:pt idx="64">
                  <c:v>#N/A</c:v>
                </c:pt>
                <c:pt idx="65">
                  <c:v>#N/A</c:v>
                </c:pt>
                <c:pt idx="66">
                  <c:v>#N/A</c:v>
                </c:pt>
                <c:pt idx="67">
                  <c:v>#N/A</c:v>
                </c:pt>
                <c:pt idx="68">
                  <c:v>#N/A</c:v>
                </c:pt>
                <c:pt idx="69">
                  <c:v>486</c:v>
                </c:pt>
                <c:pt idx="70">
                  <c:v>#N/A</c:v>
                </c:pt>
                <c:pt idx="71">
                  <c:v>#N/A</c:v>
                </c:pt>
                <c:pt idx="72">
                  <c:v>#N/A</c:v>
                </c:pt>
                <c:pt idx="73">
                  <c:v>#N/A</c:v>
                </c:pt>
                <c:pt idx="74">
                  <c:v>#N/A</c:v>
                </c:pt>
                <c:pt idx="75">
                  <c:v>#N/A</c:v>
                </c:pt>
                <c:pt idx="76">
                  <c:v>365</c:v>
                </c:pt>
                <c:pt idx="77">
                  <c:v>#N/A</c:v>
                </c:pt>
                <c:pt idx="78">
                  <c:v>#N/A</c:v>
                </c:pt>
                <c:pt idx="79">
                  <c:v>#N/A</c:v>
                </c:pt>
                <c:pt idx="80">
                  <c:v>#N/A</c:v>
                </c:pt>
                <c:pt idx="81">
                  <c:v>#N/A</c:v>
                </c:pt>
                <c:pt idx="82">
                  <c:v>#N/A</c:v>
                </c:pt>
                <c:pt idx="83">
                  <c:v>277</c:v>
                </c:pt>
                <c:pt idx="84">
                  <c:v>#N/A</c:v>
                </c:pt>
                <c:pt idx="85">
                  <c:v>#N/A</c:v>
                </c:pt>
                <c:pt idx="86">
                  <c:v>#N/A</c:v>
                </c:pt>
                <c:pt idx="87">
                  <c:v>#N/A</c:v>
                </c:pt>
                <c:pt idx="88">
                  <c:v>#N/A</c:v>
                </c:pt>
                <c:pt idx="89">
                  <c:v>#N/A</c:v>
                </c:pt>
                <c:pt idx="90">
                  <c:v>112</c:v>
                </c:pt>
                <c:pt idx="91">
                  <c:v>#N/A</c:v>
                </c:pt>
                <c:pt idx="92">
                  <c:v>#N/A</c:v>
                </c:pt>
                <c:pt idx="93">
                  <c:v>#N/A</c:v>
                </c:pt>
                <c:pt idx="94">
                  <c:v>#N/A</c:v>
                </c:pt>
                <c:pt idx="95">
                  <c:v>#N/A</c:v>
                </c:pt>
                <c:pt idx="96">
                  <c:v>#N/A</c:v>
                </c:pt>
                <c:pt idx="97">
                  <c:v>144</c:v>
                </c:pt>
                <c:pt idx="98">
                  <c:v>#N/A</c:v>
                </c:pt>
                <c:pt idx="99">
                  <c:v>#N/A</c:v>
                </c:pt>
                <c:pt idx="100">
                  <c:v>#N/A</c:v>
                </c:pt>
                <c:pt idx="101">
                  <c:v>#N/A</c:v>
                </c:pt>
                <c:pt idx="102">
                  <c:v>#N/A</c:v>
                </c:pt>
                <c:pt idx="103">
                  <c:v>#N/A</c:v>
                </c:pt>
                <c:pt idx="104">
                  <c:v>135</c:v>
                </c:pt>
                <c:pt idx="105">
                  <c:v>#N/A</c:v>
                </c:pt>
                <c:pt idx="106">
                  <c:v>#N/A</c:v>
                </c:pt>
                <c:pt idx="107">
                  <c:v>#N/A</c:v>
                </c:pt>
                <c:pt idx="108">
                  <c:v>#N/A</c:v>
                </c:pt>
                <c:pt idx="109">
                  <c:v>#N/A</c:v>
                </c:pt>
                <c:pt idx="110">
                  <c:v>#N/A</c:v>
                </c:pt>
                <c:pt idx="111">
                  <c:v>75</c:v>
                </c:pt>
                <c:pt idx="112">
                  <c:v>#N/A</c:v>
                </c:pt>
                <c:pt idx="113">
                  <c:v>#N/A</c:v>
                </c:pt>
                <c:pt idx="114">
                  <c:v>#N/A</c:v>
                </c:pt>
                <c:pt idx="115">
                  <c:v>#N/A</c:v>
                </c:pt>
                <c:pt idx="116">
                  <c:v>#N/A</c:v>
                </c:pt>
                <c:pt idx="117">
                  <c:v>#N/A</c:v>
                </c:pt>
                <c:pt idx="118">
                  <c:v>304</c:v>
                </c:pt>
                <c:pt idx="119">
                  <c:v>#N/A</c:v>
                </c:pt>
                <c:pt idx="120">
                  <c:v>#N/A</c:v>
                </c:pt>
                <c:pt idx="121">
                  <c:v>#N/A</c:v>
                </c:pt>
                <c:pt idx="122">
                  <c:v>#N/A</c:v>
                </c:pt>
                <c:pt idx="123">
                  <c:v>#N/A</c:v>
                </c:pt>
                <c:pt idx="124">
                  <c:v>#N/A</c:v>
                </c:pt>
                <c:pt idx="125">
                  <c:v>473</c:v>
                </c:pt>
                <c:pt idx="126">
                  <c:v>#N/A</c:v>
                </c:pt>
                <c:pt idx="127">
                  <c:v>#N/A</c:v>
                </c:pt>
                <c:pt idx="128">
                  <c:v>#N/A</c:v>
                </c:pt>
                <c:pt idx="129">
                  <c:v>#N/A</c:v>
                </c:pt>
                <c:pt idx="130">
                  <c:v>#N/A</c:v>
                </c:pt>
                <c:pt idx="131">
                  <c:v>#N/A</c:v>
                </c:pt>
                <c:pt idx="132">
                  <c:v>603</c:v>
                </c:pt>
                <c:pt idx="133">
                  <c:v>#N/A</c:v>
                </c:pt>
                <c:pt idx="134">
                  <c:v>#N/A</c:v>
                </c:pt>
                <c:pt idx="135">
                  <c:v>#N/A</c:v>
                </c:pt>
                <c:pt idx="136">
                  <c:v>#N/A</c:v>
                </c:pt>
                <c:pt idx="137">
                  <c:v>#N/A</c:v>
                </c:pt>
                <c:pt idx="138">
                  <c:v>#N/A</c:v>
                </c:pt>
                <c:pt idx="139">
                  <c:v>634</c:v>
                </c:pt>
                <c:pt idx="140">
                  <c:v>#N/A</c:v>
                </c:pt>
                <c:pt idx="141">
                  <c:v>#N/A</c:v>
                </c:pt>
                <c:pt idx="142">
                  <c:v>#N/A</c:v>
                </c:pt>
                <c:pt idx="143">
                  <c:v>#N/A</c:v>
                </c:pt>
                <c:pt idx="144">
                  <c:v>#N/A</c:v>
                </c:pt>
                <c:pt idx="145">
                  <c:v>#N/A</c:v>
                </c:pt>
                <c:pt idx="146">
                  <c:v>580</c:v>
                </c:pt>
                <c:pt idx="147">
                  <c:v>#N/A</c:v>
                </c:pt>
                <c:pt idx="148">
                  <c:v>#N/A</c:v>
                </c:pt>
                <c:pt idx="149">
                  <c:v>#N/A</c:v>
                </c:pt>
                <c:pt idx="150">
                  <c:v>#N/A</c:v>
                </c:pt>
                <c:pt idx="151">
                  <c:v>#N/A</c:v>
                </c:pt>
                <c:pt idx="152">
                  <c:v>#N/A</c:v>
                </c:pt>
                <c:pt idx="153">
                  <c:v>517</c:v>
                </c:pt>
                <c:pt idx="154">
                  <c:v>#N/A</c:v>
                </c:pt>
                <c:pt idx="155">
                  <c:v>#N/A</c:v>
                </c:pt>
                <c:pt idx="156">
                  <c:v>#N/A</c:v>
                </c:pt>
                <c:pt idx="157">
                  <c:v>#N/A</c:v>
                </c:pt>
                <c:pt idx="158">
                  <c:v>#N/A</c:v>
                </c:pt>
                <c:pt idx="159">
                  <c:v>#N/A</c:v>
                </c:pt>
                <c:pt idx="160">
                  <c:v>465</c:v>
                </c:pt>
                <c:pt idx="161">
                  <c:v>#N/A</c:v>
                </c:pt>
                <c:pt idx="162">
                  <c:v>#N/A</c:v>
                </c:pt>
                <c:pt idx="163">
                  <c:v>#N/A</c:v>
                </c:pt>
                <c:pt idx="164">
                  <c:v>#N/A</c:v>
                </c:pt>
                <c:pt idx="165">
                  <c:v>#N/A</c:v>
                </c:pt>
                <c:pt idx="166">
                  <c:v>#N/A</c:v>
                </c:pt>
                <c:pt idx="167">
                  <c:v>367</c:v>
                </c:pt>
                <c:pt idx="168">
                  <c:v>#N/A</c:v>
                </c:pt>
                <c:pt idx="169">
                  <c:v>#N/A</c:v>
                </c:pt>
                <c:pt idx="170">
                  <c:v>#N/A</c:v>
                </c:pt>
                <c:pt idx="171">
                  <c:v>#N/A</c:v>
                </c:pt>
                <c:pt idx="172">
                  <c:v>#N/A</c:v>
                </c:pt>
                <c:pt idx="173">
                  <c:v>#N/A</c:v>
                </c:pt>
                <c:pt idx="174">
                  <c:v>280</c:v>
                </c:pt>
                <c:pt idx="175">
                  <c:v>#N/A</c:v>
                </c:pt>
                <c:pt idx="176">
                  <c:v>#N/A</c:v>
                </c:pt>
                <c:pt idx="177">
                  <c:v>#N/A</c:v>
                </c:pt>
                <c:pt idx="178">
                  <c:v>#N/A</c:v>
                </c:pt>
                <c:pt idx="179">
                  <c:v>#N/A</c:v>
                </c:pt>
                <c:pt idx="180">
                  <c:v>#N/A</c:v>
                </c:pt>
                <c:pt idx="181">
                  <c:v>340</c:v>
                </c:pt>
                <c:pt idx="182">
                  <c:v>#N/A</c:v>
                </c:pt>
                <c:pt idx="183">
                  <c:v>#N/A</c:v>
                </c:pt>
                <c:pt idx="184">
                  <c:v>#N/A</c:v>
                </c:pt>
                <c:pt idx="185">
                  <c:v>#N/A</c:v>
                </c:pt>
                <c:pt idx="186">
                  <c:v>#N/A</c:v>
                </c:pt>
                <c:pt idx="187">
                  <c:v>#N/A</c:v>
                </c:pt>
                <c:pt idx="188">
                  <c:v>342</c:v>
                </c:pt>
                <c:pt idx="189">
                  <c:v>#N/A</c:v>
                </c:pt>
                <c:pt idx="190">
                  <c:v>#N/A</c:v>
                </c:pt>
                <c:pt idx="191">
                  <c:v>#N/A</c:v>
                </c:pt>
                <c:pt idx="192">
                  <c:v>#N/A</c:v>
                </c:pt>
                <c:pt idx="193">
                  <c:v>#N/A</c:v>
                </c:pt>
                <c:pt idx="194">
                  <c:v>#N/A</c:v>
                </c:pt>
                <c:pt idx="195">
                  <c:v>388</c:v>
                </c:pt>
                <c:pt idx="196">
                  <c:v>#N/A</c:v>
                </c:pt>
                <c:pt idx="197">
                  <c:v>#N/A</c:v>
                </c:pt>
                <c:pt idx="198">
                  <c:v>#N/A</c:v>
                </c:pt>
                <c:pt idx="199">
                  <c:v>#N/A</c:v>
                </c:pt>
                <c:pt idx="200">
                  <c:v>#N/A</c:v>
                </c:pt>
                <c:pt idx="201">
                  <c:v>#N/A</c:v>
                </c:pt>
                <c:pt idx="202">
                  <c:v>529</c:v>
                </c:pt>
                <c:pt idx="203">
                  <c:v>#N/A</c:v>
                </c:pt>
                <c:pt idx="204">
                  <c:v>#N/A</c:v>
                </c:pt>
                <c:pt idx="205">
                  <c:v>#N/A</c:v>
                </c:pt>
                <c:pt idx="206">
                  <c:v>#N/A</c:v>
                </c:pt>
                <c:pt idx="207">
                  <c:v>#N/A</c:v>
                </c:pt>
                <c:pt idx="208">
                  <c:v>#N/A</c:v>
                </c:pt>
                <c:pt idx="209">
                  <c:v>530</c:v>
                </c:pt>
                <c:pt idx="210">
                  <c:v>#N/A</c:v>
                </c:pt>
                <c:pt idx="211">
                  <c:v>#N/A</c:v>
                </c:pt>
                <c:pt idx="212">
                  <c:v>#N/A</c:v>
                </c:pt>
                <c:pt idx="213">
                  <c:v>#N/A</c:v>
                </c:pt>
                <c:pt idx="214">
                  <c:v>#N/A</c:v>
                </c:pt>
                <c:pt idx="215">
                  <c:v>#N/A</c:v>
                </c:pt>
                <c:pt idx="216">
                  <c:v>418</c:v>
                </c:pt>
                <c:pt idx="217">
                  <c:v>#N/A</c:v>
                </c:pt>
                <c:pt idx="218">
                  <c:v>#N/A</c:v>
                </c:pt>
                <c:pt idx="219">
                  <c:v>#N/A</c:v>
                </c:pt>
                <c:pt idx="220">
                  <c:v>#N/A</c:v>
                </c:pt>
                <c:pt idx="221">
                  <c:v>#N/A</c:v>
                </c:pt>
                <c:pt idx="222">
                  <c:v>#N/A</c:v>
                </c:pt>
                <c:pt idx="223">
                  <c:v>386</c:v>
                </c:pt>
                <c:pt idx="224">
                  <c:v>#N/A</c:v>
                </c:pt>
                <c:pt idx="225">
                  <c:v>#N/A</c:v>
                </c:pt>
                <c:pt idx="226">
                  <c:v>#N/A</c:v>
                </c:pt>
                <c:pt idx="227">
                  <c:v>#N/A</c:v>
                </c:pt>
                <c:pt idx="228">
                  <c:v>#N/A</c:v>
                </c:pt>
                <c:pt idx="229">
                  <c:v>#N/A</c:v>
                </c:pt>
                <c:pt idx="230">
                  <c:v>457</c:v>
                </c:pt>
                <c:pt idx="231">
                  <c:v>#N/A</c:v>
                </c:pt>
                <c:pt idx="232">
                  <c:v>#N/A</c:v>
                </c:pt>
                <c:pt idx="233">
                  <c:v>#N/A</c:v>
                </c:pt>
                <c:pt idx="234">
                  <c:v>#N/A</c:v>
                </c:pt>
                <c:pt idx="235">
                  <c:v>#N/A</c:v>
                </c:pt>
                <c:pt idx="236">
                  <c:v>#N/A</c:v>
                </c:pt>
                <c:pt idx="237">
                  <c:v>570</c:v>
                </c:pt>
                <c:pt idx="238">
                  <c:v>#N/A</c:v>
                </c:pt>
                <c:pt idx="239">
                  <c:v>#N/A</c:v>
                </c:pt>
                <c:pt idx="240">
                  <c:v>#N/A</c:v>
                </c:pt>
                <c:pt idx="241">
                  <c:v>#N/A</c:v>
                </c:pt>
                <c:pt idx="242">
                  <c:v>#N/A</c:v>
                </c:pt>
                <c:pt idx="243">
                  <c:v>#N/A</c:v>
                </c:pt>
                <c:pt idx="244">
                  <c:v>486</c:v>
                </c:pt>
                <c:pt idx="245">
                  <c:v>#N/A</c:v>
                </c:pt>
                <c:pt idx="246">
                  <c:v>#N/A</c:v>
                </c:pt>
                <c:pt idx="247">
                  <c:v>#N/A</c:v>
                </c:pt>
                <c:pt idx="248">
                  <c:v>#N/A</c:v>
                </c:pt>
                <c:pt idx="249">
                  <c:v>#N/A</c:v>
                </c:pt>
                <c:pt idx="250">
                  <c:v>#N/A</c:v>
                </c:pt>
                <c:pt idx="251">
                  <c:v>573</c:v>
                </c:pt>
                <c:pt idx="252">
                  <c:v>#N/A</c:v>
                </c:pt>
                <c:pt idx="253">
                  <c:v>#N/A</c:v>
                </c:pt>
                <c:pt idx="254">
                  <c:v>#N/A</c:v>
                </c:pt>
                <c:pt idx="255">
                  <c:v>#N/A</c:v>
                </c:pt>
                <c:pt idx="256">
                  <c:v>#N/A</c:v>
                </c:pt>
                <c:pt idx="257">
                  <c:v>#N/A</c:v>
                </c:pt>
                <c:pt idx="258">
                  <c:v>646</c:v>
                </c:pt>
                <c:pt idx="259">
                  <c:v>#N/A</c:v>
                </c:pt>
                <c:pt idx="260">
                  <c:v>#N/A</c:v>
                </c:pt>
                <c:pt idx="261">
                  <c:v>#N/A</c:v>
                </c:pt>
                <c:pt idx="262">
                  <c:v>#N/A</c:v>
                </c:pt>
                <c:pt idx="263">
                  <c:v>#N/A</c:v>
                </c:pt>
                <c:pt idx="264">
                  <c:v>#N/A</c:v>
                </c:pt>
                <c:pt idx="265">
                  <c:v>840</c:v>
                </c:pt>
                <c:pt idx="266">
                  <c:v>#N/A</c:v>
                </c:pt>
                <c:pt idx="267">
                  <c:v>#N/A</c:v>
                </c:pt>
                <c:pt idx="268">
                  <c:v>#N/A</c:v>
                </c:pt>
                <c:pt idx="269">
                  <c:v>#N/A</c:v>
                </c:pt>
                <c:pt idx="270">
                  <c:v>#N/A</c:v>
                </c:pt>
                <c:pt idx="271">
                  <c:v>#N/A</c:v>
                </c:pt>
                <c:pt idx="272">
                  <c:v>924</c:v>
                </c:pt>
                <c:pt idx="273">
                  <c:v>#N/A</c:v>
                </c:pt>
                <c:pt idx="274">
                  <c:v>#N/A</c:v>
                </c:pt>
                <c:pt idx="275">
                  <c:v>#N/A</c:v>
                </c:pt>
                <c:pt idx="276">
                  <c:v>#N/A</c:v>
                </c:pt>
                <c:pt idx="277">
                  <c:v>#N/A</c:v>
                </c:pt>
                <c:pt idx="278">
                  <c:v>#N/A</c:v>
                </c:pt>
                <c:pt idx="279">
                  <c:v>810</c:v>
                </c:pt>
                <c:pt idx="280">
                  <c:v>#N/A</c:v>
                </c:pt>
                <c:pt idx="281">
                  <c:v>#N/A</c:v>
                </c:pt>
                <c:pt idx="282">
                  <c:v>#N/A</c:v>
                </c:pt>
                <c:pt idx="283">
                  <c:v>#N/A</c:v>
                </c:pt>
                <c:pt idx="284">
                  <c:v>#N/A</c:v>
                </c:pt>
                <c:pt idx="285">
                  <c:v>#N/A</c:v>
                </c:pt>
                <c:pt idx="286">
                  <c:v>803</c:v>
                </c:pt>
                <c:pt idx="287">
                  <c:v>#N/A</c:v>
                </c:pt>
                <c:pt idx="288">
                  <c:v>#N/A</c:v>
                </c:pt>
                <c:pt idx="289">
                  <c:v>#N/A</c:v>
                </c:pt>
                <c:pt idx="290">
                  <c:v>#N/A</c:v>
                </c:pt>
                <c:pt idx="291">
                  <c:v>#N/A</c:v>
                </c:pt>
                <c:pt idx="292">
                  <c:v>#N/A</c:v>
                </c:pt>
                <c:pt idx="293">
                  <c:v>804</c:v>
                </c:pt>
                <c:pt idx="294">
                  <c:v>#N/A</c:v>
                </c:pt>
                <c:pt idx="295">
                  <c:v>#N/A</c:v>
                </c:pt>
                <c:pt idx="296">
                  <c:v>#N/A</c:v>
                </c:pt>
                <c:pt idx="297">
                  <c:v>#N/A</c:v>
                </c:pt>
                <c:pt idx="298">
                  <c:v>#N/A</c:v>
                </c:pt>
                <c:pt idx="299">
                  <c:v>#N/A</c:v>
                </c:pt>
                <c:pt idx="300">
                  <c:v>789</c:v>
                </c:pt>
                <c:pt idx="301">
                  <c:v>#N/A</c:v>
                </c:pt>
                <c:pt idx="302">
                  <c:v>#N/A</c:v>
                </c:pt>
                <c:pt idx="303">
                  <c:v>#N/A</c:v>
                </c:pt>
                <c:pt idx="304">
                  <c:v>#N/A</c:v>
                </c:pt>
                <c:pt idx="305">
                  <c:v>#N/A</c:v>
                </c:pt>
                <c:pt idx="306">
                  <c:v>#N/A</c:v>
                </c:pt>
                <c:pt idx="307">
                  <c:v>696</c:v>
                </c:pt>
                <c:pt idx="308">
                  <c:v>#N/A</c:v>
                </c:pt>
                <c:pt idx="309">
                  <c:v>#N/A</c:v>
                </c:pt>
                <c:pt idx="310">
                  <c:v>#N/A</c:v>
                </c:pt>
                <c:pt idx="311">
                  <c:v>#N/A</c:v>
                </c:pt>
                <c:pt idx="312">
                  <c:v>#N/A</c:v>
                </c:pt>
                <c:pt idx="313">
                  <c:v>#N/A</c:v>
                </c:pt>
                <c:pt idx="314">
                  <c:v>560</c:v>
                </c:pt>
                <c:pt idx="315">
                  <c:v>#N/A</c:v>
                </c:pt>
                <c:pt idx="316">
                  <c:v>#N/A</c:v>
                </c:pt>
                <c:pt idx="317">
                  <c:v>#N/A</c:v>
                </c:pt>
                <c:pt idx="318">
                  <c:v>#N/A</c:v>
                </c:pt>
                <c:pt idx="319">
                  <c:v>#N/A</c:v>
                </c:pt>
                <c:pt idx="320">
                  <c:v>#N/A</c:v>
                </c:pt>
                <c:pt idx="321">
                  <c:v>525</c:v>
                </c:pt>
                <c:pt idx="322">
                  <c:v>#N/A</c:v>
                </c:pt>
                <c:pt idx="323">
                  <c:v>#N/A</c:v>
                </c:pt>
                <c:pt idx="324">
                  <c:v>#N/A</c:v>
                </c:pt>
                <c:pt idx="325">
                  <c:v>#N/A</c:v>
                </c:pt>
                <c:pt idx="326">
                  <c:v>#N/A</c:v>
                </c:pt>
                <c:pt idx="327">
                  <c:v>#N/A</c:v>
                </c:pt>
                <c:pt idx="328">
                  <c:v>536</c:v>
                </c:pt>
                <c:pt idx="329">
                  <c:v>#N/A</c:v>
                </c:pt>
                <c:pt idx="330">
                  <c:v>#N/A</c:v>
                </c:pt>
                <c:pt idx="331">
                  <c:v>#N/A</c:v>
                </c:pt>
                <c:pt idx="332">
                  <c:v>#N/A</c:v>
                </c:pt>
                <c:pt idx="333">
                  <c:v>#N/A</c:v>
                </c:pt>
                <c:pt idx="334">
                  <c:v>#N/A</c:v>
                </c:pt>
                <c:pt idx="335">
                  <c:v>428</c:v>
                </c:pt>
                <c:pt idx="336">
                  <c:v>#N/A</c:v>
                </c:pt>
                <c:pt idx="337">
                  <c:v>#N/A</c:v>
                </c:pt>
                <c:pt idx="338">
                  <c:v>#N/A</c:v>
                </c:pt>
                <c:pt idx="339">
                  <c:v>#N/A</c:v>
                </c:pt>
                <c:pt idx="340">
                  <c:v>#N/A</c:v>
                </c:pt>
                <c:pt idx="341">
                  <c:v>#N/A</c:v>
                </c:pt>
                <c:pt idx="342">
                  <c:v>422</c:v>
                </c:pt>
                <c:pt idx="343">
                  <c:v>#N/A</c:v>
                </c:pt>
                <c:pt idx="344">
                  <c:v>#N/A</c:v>
                </c:pt>
                <c:pt idx="345">
                  <c:v>#N/A</c:v>
                </c:pt>
                <c:pt idx="346">
                  <c:v>#N/A</c:v>
                </c:pt>
                <c:pt idx="347">
                  <c:v>#N/A</c:v>
                </c:pt>
                <c:pt idx="348">
                  <c:v>#N/A</c:v>
                </c:pt>
                <c:pt idx="349">
                  <c:v>578</c:v>
                </c:pt>
                <c:pt idx="350">
                  <c:v>#N/A</c:v>
                </c:pt>
                <c:pt idx="351">
                  <c:v>#N/A</c:v>
                </c:pt>
                <c:pt idx="352">
                  <c:v>#N/A</c:v>
                </c:pt>
                <c:pt idx="353">
                  <c:v>#N/A</c:v>
                </c:pt>
                <c:pt idx="354">
                  <c:v>#N/A</c:v>
                </c:pt>
                <c:pt idx="355">
                  <c:v>#N/A</c:v>
                </c:pt>
                <c:pt idx="356">
                  <c:v>485</c:v>
                </c:pt>
                <c:pt idx="357">
                  <c:v>#N/A</c:v>
                </c:pt>
                <c:pt idx="358">
                  <c:v>#N/A</c:v>
                </c:pt>
                <c:pt idx="359">
                  <c:v>#N/A</c:v>
                </c:pt>
                <c:pt idx="360">
                  <c:v>#N/A</c:v>
                </c:pt>
                <c:pt idx="361">
                  <c:v>#N/A</c:v>
                </c:pt>
                <c:pt idx="362">
                  <c:v>#N/A</c:v>
                </c:pt>
                <c:pt idx="363">
                  <c:v>574</c:v>
                </c:pt>
                <c:pt idx="364">
                  <c:v>#N/A</c:v>
                </c:pt>
                <c:pt idx="365">
                  <c:v>447</c:v>
                </c:pt>
              </c:numCache>
            </c:numRef>
          </c:val>
          <c:smooth val="1"/>
          <c:extLst>
            <c:ext xmlns:c16="http://schemas.microsoft.com/office/drawing/2014/chart" uri="{C3380CC4-5D6E-409C-BE32-E72D297353CC}">
              <c16:uniqueId val="{00000000-2573-4FA6-A41F-EB2704A8A7BD}"/>
            </c:ext>
          </c:extLst>
        </c:ser>
        <c:ser>
          <c:idx val="5"/>
          <c:order val="4"/>
          <c:tx>
            <c:strRef>
              <c:f>Data!$G$1</c:f>
              <c:strCache>
                <c:ptCount val="1"/>
                <c:pt idx="0">
                  <c:v>Cases resolved in week</c:v>
                </c:pt>
              </c:strCache>
            </c:strRef>
          </c:tx>
          <c:spPr>
            <a:ln w="12700" cap="rnd">
              <a:solidFill>
                <a:srgbClr val="007AFF"/>
              </a:solidFill>
              <a:round/>
            </a:ln>
            <a:effectLst>
              <a:glow rad="114300">
                <a:srgbClr val="007AFF">
                  <a:alpha val="42000"/>
                </a:srgbClr>
              </a:glow>
              <a:outerShdw blurRad="50800" dist="38100" dir="5400000" algn="t" rotWithShape="0">
                <a:prstClr val="black">
                  <a:alpha val="40000"/>
                </a:prstClr>
              </a:outerShdw>
            </a:effectLst>
          </c:spPr>
          <c:marker>
            <c:symbol val="none"/>
          </c:marker>
          <c:val>
            <c:numRef>
              <c:f>Data!$G$2:$G$367</c:f>
              <c:numCache>
                <c:formatCode>General</c:formatCode>
                <c:ptCount val="366"/>
                <c:pt idx="0">
                  <c:v>#N/A</c:v>
                </c:pt>
                <c:pt idx="1">
                  <c:v>#N/A</c:v>
                </c:pt>
                <c:pt idx="2">
                  <c:v>#N/A</c:v>
                </c:pt>
                <c:pt idx="3">
                  <c:v>#N/A</c:v>
                </c:pt>
                <c:pt idx="4">
                  <c:v>#N/A</c:v>
                </c:pt>
                <c:pt idx="5">
                  <c:v>#N/A</c:v>
                </c:pt>
                <c:pt idx="6">
                  <c:v>491</c:v>
                </c:pt>
                <c:pt idx="7">
                  <c:v>#N/A</c:v>
                </c:pt>
                <c:pt idx="8">
                  <c:v>#N/A</c:v>
                </c:pt>
                <c:pt idx="9">
                  <c:v>#N/A</c:v>
                </c:pt>
                <c:pt idx="10">
                  <c:v>#N/A</c:v>
                </c:pt>
                <c:pt idx="11">
                  <c:v>#N/A</c:v>
                </c:pt>
                <c:pt idx="12">
                  <c:v>#N/A</c:v>
                </c:pt>
                <c:pt idx="13">
                  <c:v>351</c:v>
                </c:pt>
                <c:pt idx="14">
                  <c:v>#N/A</c:v>
                </c:pt>
                <c:pt idx="15">
                  <c:v>#N/A</c:v>
                </c:pt>
                <c:pt idx="16">
                  <c:v>#N/A</c:v>
                </c:pt>
                <c:pt idx="17">
                  <c:v>#N/A</c:v>
                </c:pt>
                <c:pt idx="18">
                  <c:v>#N/A</c:v>
                </c:pt>
                <c:pt idx="19">
                  <c:v>#N/A</c:v>
                </c:pt>
                <c:pt idx="20">
                  <c:v>280</c:v>
                </c:pt>
                <c:pt idx="21">
                  <c:v>#N/A</c:v>
                </c:pt>
                <c:pt idx="22">
                  <c:v>#N/A</c:v>
                </c:pt>
                <c:pt idx="23">
                  <c:v>#N/A</c:v>
                </c:pt>
                <c:pt idx="24">
                  <c:v>#N/A</c:v>
                </c:pt>
                <c:pt idx="25">
                  <c:v>#N/A</c:v>
                </c:pt>
                <c:pt idx="26">
                  <c:v>#N/A</c:v>
                </c:pt>
                <c:pt idx="27">
                  <c:v>245</c:v>
                </c:pt>
                <c:pt idx="28">
                  <c:v>#N/A</c:v>
                </c:pt>
                <c:pt idx="29">
                  <c:v>#N/A</c:v>
                </c:pt>
                <c:pt idx="30">
                  <c:v>#N/A</c:v>
                </c:pt>
                <c:pt idx="31">
                  <c:v>#N/A</c:v>
                </c:pt>
                <c:pt idx="32">
                  <c:v>#N/A</c:v>
                </c:pt>
                <c:pt idx="33">
                  <c:v>#N/A</c:v>
                </c:pt>
                <c:pt idx="34">
                  <c:v>234</c:v>
                </c:pt>
                <c:pt idx="35">
                  <c:v>#N/A</c:v>
                </c:pt>
                <c:pt idx="36">
                  <c:v>#N/A</c:v>
                </c:pt>
                <c:pt idx="37">
                  <c:v>#N/A</c:v>
                </c:pt>
                <c:pt idx="38">
                  <c:v>#N/A</c:v>
                </c:pt>
                <c:pt idx="39">
                  <c:v>#N/A</c:v>
                </c:pt>
                <c:pt idx="40">
                  <c:v>#N/A</c:v>
                </c:pt>
                <c:pt idx="41">
                  <c:v>261</c:v>
                </c:pt>
                <c:pt idx="42">
                  <c:v>#N/A</c:v>
                </c:pt>
                <c:pt idx="43">
                  <c:v>#N/A</c:v>
                </c:pt>
                <c:pt idx="44">
                  <c:v>#N/A</c:v>
                </c:pt>
                <c:pt idx="45">
                  <c:v>#N/A</c:v>
                </c:pt>
                <c:pt idx="46">
                  <c:v>#N/A</c:v>
                </c:pt>
                <c:pt idx="47">
                  <c:v>#N/A</c:v>
                </c:pt>
                <c:pt idx="48">
                  <c:v>319</c:v>
                </c:pt>
                <c:pt idx="49">
                  <c:v>#N/A</c:v>
                </c:pt>
                <c:pt idx="50">
                  <c:v>#N/A</c:v>
                </c:pt>
                <c:pt idx="51">
                  <c:v>#N/A</c:v>
                </c:pt>
                <c:pt idx="52">
                  <c:v>#N/A</c:v>
                </c:pt>
                <c:pt idx="53">
                  <c:v>#N/A</c:v>
                </c:pt>
                <c:pt idx="54">
                  <c:v>#N/A</c:v>
                </c:pt>
                <c:pt idx="55">
                  <c:v>370</c:v>
                </c:pt>
                <c:pt idx="56">
                  <c:v>#N/A</c:v>
                </c:pt>
                <c:pt idx="57">
                  <c:v>#N/A</c:v>
                </c:pt>
                <c:pt idx="58">
                  <c:v>#N/A</c:v>
                </c:pt>
                <c:pt idx="59">
                  <c:v>#N/A</c:v>
                </c:pt>
                <c:pt idx="60">
                  <c:v>#N/A</c:v>
                </c:pt>
                <c:pt idx="61">
                  <c:v>#N/A</c:v>
                </c:pt>
                <c:pt idx="62">
                  <c:v>376</c:v>
                </c:pt>
                <c:pt idx="63">
                  <c:v>#N/A</c:v>
                </c:pt>
                <c:pt idx="64">
                  <c:v>#N/A</c:v>
                </c:pt>
                <c:pt idx="65">
                  <c:v>#N/A</c:v>
                </c:pt>
                <c:pt idx="66">
                  <c:v>#N/A</c:v>
                </c:pt>
                <c:pt idx="67">
                  <c:v>#N/A</c:v>
                </c:pt>
                <c:pt idx="68">
                  <c:v>#N/A</c:v>
                </c:pt>
                <c:pt idx="69">
                  <c:v>357</c:v>
                </c:pt>
                <c:pt idx="70">
                  <c:v>#N/A</c:v>
                </c:pt>
                <c:pt idx="71">
                  <c:v>#N/A</c:v>
                </c:pt>
                <c:pt idx="72">
                  <c:v>#N/A</c:v>
                </c:pt>
                <c:pt idx="73">
                  <c:v>#N/A</c:v>
                </c:pt>
                <c:pt idx="74">
                  <c:v>#N/A</c:v>
                </c:pt>
                <c:pt idx="75">
                  <c:v>#N/A</c:v>
                </c:pt>
                <c:pt idx="76">
                  <c:v>281</c:v>
                </c:pt>
                <c:pt idx="77">
                  <c:v>#N/A</c:v>
                </c:pt>
                <c:pt idx="78">
                  <c:v>#N/A</c:v>
                </c:pt>
                <c:pt idx="79">
                  <c:v>#N/A</c:v>
                </c:pt>
                <c:pt idx="80">
                  <c:v>#N/A</c:v>
                </c:pt>
                <c:pt idx="81">
                  <c:v>#N/A</c:v>
                </c:pt>
                <c:pt idx="82">
                  <c:v>#N/A</c:v>
                </c:pt>
                <c:pt idx="83">
                  <c:v>78</c:v>
                </c:pt>
                <c:pt idx="84">
                  <c:v>#N/A</c:v>
                </c:pt>
                <c:pt idx="85">
                  <c:v>#N/A</c:v>
                </c:pt>
                <c:pt idx="86">
                  <c:v>#N/A</c:v>
                </c:pt>
                <c:pt idx="87">
                  <c:v>#N/A</c:v>
                </c:pt>
                <c:pt idx="88">
                  <c:v>#N/A</c:v>
                </c:pt>
                <c:pt idx="89">
                  <c:v>#N/A</c:v>
                </c:pt>
                <c:pt idx="90">
                  <c:v>13</c:v>
                </c:pt>
                <c:pt idx="91">
                  <c:v>#N/A</c:v>
                </c:pt>
                <c:pt idx="92">
                  <c:v>#N/A</c:v>
                </c:pt>
                <c:pt idx="93">
                  <c:v>#N/A</c:v>
                </c:pt>
                <c:pt idx="94">
                  <c:v>#N/A</c:v>
                </c:pt>
                <c:pt idx="95">
                  <c:v>#N/A</c:v>
                </c:pt>
                <c:pt idx="96">
                  <c:v>#N/A</c:v>
                </c:pt>
                <c:pt idx="97">
                  <c:v>5</c:v>
                </c:pt>
                <c:pt idx="98">
                  <c:v>#N/A</c:v>
                </c:pt>
                <c:pt idx="99">
                  <c:v>#N/A</c:v>
                </c:pt>
                <c:pt idx="100">
                  <c:v>#N/A</c:v>
                </c:pt>
                <c:pt idx="101">
                  <c:v>#N/A</c:v>
                </c:pt>
                <c:pt idx="102">
                  <c:v>#N/A</c:v>
                </c:pt>
                <c:pt idx="103">
                  <c:v>#N/A</c:v>
                </c:pt>
                <c:pt idx="104">
                  <c:v>18</c:v>
                </c:pt>
                <c:pt idx="105">
                  <c:v>#N/A</c:v>
                </c:pt>
                <c:pt idx="106">
                  <c:v>#N/A</c:v>
                </c:pt>
                <c:pt idx="107">
                  <c:v>#N/A</c:v>
                </c:pt>
                <c:pt idx="108">
                  <c:v>#N/A</c:v>
                </c:pt>
                <c:pt idx="109">
                  <c:v>#N/A</c:v>
                </c:pt>
                <c:pt idx="110">
                  <c:v>#N/A</c:v>
                </c:pt>
                <c:pt idx="111">
                  <c:v>57</c:v>
                </c:pt>
                <c:pt idx="112">
                  <c:v>#N/A</c:v>
                </c:pt>
                <c:pt idx="113">
                  <c:v>#N/A</c:v>
                </c:pt>
                <c:pt idx="114">
                  <c:v>#N/A</c:v>
                </c:pt>
                <c:pt idx="115">
                  <c:v>#N/A</c:v>
                </c:pt>
                <c:pt idx="116">
                  <c:v>#N/A</c:v>
                </c:pt>
                <c:pt idx="117">
                  <c:v>#N/A</c:v>
                </c:pt>
                <c:pt idx="118">
                  <c:v>145</c:v>
                </c:pt>
                <c:pt idx="119">
                  <c:v>#N/A</c:v>
                </c:pt>
                <c:pt idx="120">
                  <c:v>#N/A</c:v>
                </c:pt>
                <c:pt idx="121">
                  <c:v>#N/A</c:v>
                </c:pt>
                <c:pt idx="122">
                  <c:v>#N/A</c:v>
                </c:pt>
                <c:pt idx="123">
                  <c:v>#N/A</c:v>
                </c:pt>
                <c:pt idx="124">
                  <c:v>#N/A</c:v>
                </c:pt>
                <c:pt idx="125">
                  <c:v>309</c:v>
                </c:pt>
                <c:pt idx="126">
                  <c:v>#N/A</c:v>
                </c:pt>
                <c:pt idx="127">
                  <c:v>#N/A</c:v>
                </c:pt>
                <c:pt idx="128">
                  <c:v>#N/A</c:v>
                </c:pt>
                <c:pt idx="129">
                  <c:v>#N/A</c:v>
                </c:pt>
                <c:pt idx="130">
                  <c:v>#N/A</c:v>
                </c:pt>
                <c:pt idx="131">
                  <c:v>#N/A</c:v>
                </c:pt>
                <c:pt idx="132">
                  <c:v>418</c:v>
                </c:pt>
                <c:pt idx="133">
                  <c:v>#N/A</c:v>
                </c:pt>
                <c:pt idx="134">
                  <c:v>#N/A</c:v>
                </c:pt>
                <c:pt idx="135">
                  <c:v>#N/A</c:v>
                </c:pt>
                <c:pt idx="136">
                  <c:v>#N/A</c:v>
                </c:pt>
                <c:pt idx="137">
                  <c:v>#N/A</c:v>
                </c:pt>
                <c:pt idx="138">
                  <c:v>#N/A</c:v>
                </c:pt>
                <c:pt idx="139">
                  <c:v>455</c:v>
                </c:pt>
                <c:pt idx="140">
                  <c:v>#N/A</c:v>
                </c:pt>
                <c:pt idx="141">
                  <c:v>#N/A</c:v>
                </c:pt>
                <c:pt idx="142">
                  <c:v>#N/A</c:v>
                </c:pt>
                <c:pt idx="143">
                  <c:v>#N/A</c:v>
                </c:pt>
                <c:pt idx="144">
                  <c:v>#N/A</c:v>
                </c:pt>
                <c:pt idx="145">
                  <c:v>#N/A</c:v>
                </c:pt>
                <c:pt idx="146">
                  <c:v>459</c:v>
                </c:pt>
                <c:pt idx="147">
                  <c:v>#N/A</c:v>
                </c:pt>
                <c:pt idx="148">
                  <c:v>#N/A</c:v>
                </c:pt>
                <c:pt idx="149">
                  <c:v>#N/A</c:v>
                </c:pt>
                <c:pt idx="150">
                  <c:v>#N/A</c:v>
                </c:pt>
                <c:pt idx="151">
                  <c:v>#N/A</c:v>
                </c:pt>
                <c:pt idx="152">
                  <c:v>#N/A</c:v>
                </c:pt>
                <c:pt idx="153">
                  <c:v>427</c:v>
                </c:pt>
                <c:pt idx="154">
                  <c:v>#N/A</c:v>
                </c:pt>
                <c:pt idx="155">
                  <c:v>#N/A</c:v>
                </c:pt>
                <c:pt idx="156">
                  <c:v>#N/A</c:v>
                </c:pt>
                <c:pt idx="157">
                  <c:v>#N/A</c:v>
                </c:pt>
                <c:pt idx="158">
                  <c:v>#N/A</c:v>
                </c:pt>
                <c:pt idx="159">
                  <c:v>#N/A</c:v>
                </c:pt>
                <c:pt idx="160">
                  <c:v>316</c:v>
                </c:pt>
                <c:pt idx="161">
                  <c:v>#N/A</c:v>
                </c:pt>
                <c:pt idx="162">
                  <c:v>#N/A</c:v>
                </c:pt>
                <c:pt idx="163">
                  <c:v>#N/A</c:v>
                </c:pt>
                <c:pt idx="164">
                  <c:v>#N/A</c:v>
                </c:pt>
                <c:pt idx="165">
                  <c:v>#N/A</c:v>
                </c:pt>
                <c:pt idx="166">
                  <c:v>#N/A</c:v>
                </c:pt>
                <c:pt idx="167">
                  <c:v>222</c:v>
                </c:pt>
                <c:pt idx="168">
                  <c:v>#N/A</c:v>
                </c:pt>
                <c:pt idx="169">
                  <c:v>#N/A</c:v>
                </c:pt>
                <c:pt idx="170">
                  <c:v>#N/A</c:v>
                </c:pt>
                <c:pt idx="171">
                  <c:v>#N/A</c:v>
                </c:pt>
                <c:pt idx="172">
                  <c:v>#N/A</c:v>
                </c:pt>
                <c:pt idx="173">
                  <c:v>#N/A</c:v>
                </c:pt>
                <c:pt idx="174">
                  <c:v>192</c:v>
                </c:pt>
                <c:pt idx="175">
                  <c:v>#N/A</c:v>
                </c:pt>
                <c:pt idx="176">
                  <c:v>#N/A</c:v>
                </c:pt>
                <c:pt idx="177">
                  <c:v>#N/A</c:v>
                </c:pt>
                <c:pt idx="178">
                  <c:v>#N/A</c:v>
                </c:pt>
                <c:pt idx="179">
                  <c:v>#N/A</c:v>
                </c:pt>
                <c:pt idx="180">
                  <c:v>#N/A</c:v>
                </c:pt>
                <c:pt idx="181">
                  <c:v>188</c:v>
                </c:pt>
                <c:pt idx="182">
                  <c:v>#N/A</c:v>
                </c:pt>
                <c:pt idx="183">
                  <c:v>#N/A</c:v>
                </c:pt>
                <c:pt idx="184">
                  <c:v>#N/A</c:v>
                </c:pt>
                <c:pt idx="185">
                  <c:v>#N/A</c:v>
                </c:pt>
                <c:pt idx="186">
                  <c:v>#N/A</c:v>
                </c:pt>
                <c:pt idx="187">
                  <c:v>#N/A</c:v>
                </c:pt>
                <c:pt idx="188">
                  <c:v>209</c:v>
                </c:pt>
                <c:pt idx="189">
                  <c:v>#N/A</c:v>
                </c:pt>
                <c:pt idx="190">
                  <c:v>#N/A</c:v>
                </c:pt>
                <c:pt idx="191">
                  <c:v>#N/A</c:v>
                </c:pt>
                <c:pt idx="192">
                  <c:v>#N/A</c:v>
                </c:pt>
                <c:pt idx="193">
                  <c:v>#N/A</c:v>
                </c:pt>
                <c:pt idx="194">
                  <c:v>#N/A</c:v>
                </c:pt>
                <c:pt idx="195">
                  <c:v>291</c:v>
                </c:pt>
                <c:pt idx="196">
                  <c:v>#N/A</c:v>
                </c:pt>
                <c:pt idx="197">
                  <c:v>#N/A</c:v>
                </c:pt>
                <c:pt idx="198">
                  <c:v>#N/A</c:v>
                </c:pt>
                <c:pt idx="199">
                  <c:v>#N/A</c:v>
                </c:pt>
                <c:pt idx="200">
                  <c:v>#N/A</c:v>
                </c:pt>
                <c:pt idx="201">
                  <c:v>#N/A</c:v>
                </c:pt>
                <c:pt idx="202">
                  <c:v>354</c:v>
                </c:pt>
                <c:pt idx="203">
                  <c:v>#N/A</c:v>
                </c:pt>
                <c:pt idx="204">
                  <c:v>#N/A</c:v>
                </c:pt>
                <c:pt idx="205">
                  <c:v>#N/A</c:v>
                </c:pt>
                <c:pt idx="206">
                  <c:v>#N/A</c:v>
                </c:pt>
                <c:pt idx="207">
                  <c:v>#N/A</c:v>
                </c:pt>
                <c:pt idx="208">
                  <c:v>#N/A</c:v>
                </c:pt>
                <c:pt idx="209">
                  <c:v>365</c:v>
                </c:pt>
                <c:pt idx="210">
                  <c:v>#N/A</c:v>
                </c:pt>
                <c:pt idx="211">
                  <c:v>#N/A</c:v>
                </c:pt>
                <c:pt idx="212">
                  <c:v>#N/A</c:v>
                </c:pt>
                <c:pt idx="213">
                  <c:v>#N/A</c:v>
                </c:pt>
                <c:pt idx="214">
                  <c:v>#N/A</c:v>
                </c:pt>
                <c:pt idx="215">
                  <c:v>#N/A</c:v>
                </c:pt>
                <c:pt idx="216">
                  <c:v>343</c:v>
                </c:pt>
                <c:pt idx="217">
                  <c:v>#N/A</c:v>
                </c:pt>
                <c:pt idx="218">
                  <c:v>#N/A</c:v>
                </c:pt>
                <c:pt idx="219">
                  <c:v>#N/A</c:v>
                </c:pt>
                <c:pt idx="220">
                  <c:v>#N/A</c:v>
                </c:pt>
                <c:pt idx="221">
                  <c:v>#N/A</c:v>
                </c:pt>
                <c:pt idx="222">
                  <c:v>#N/A</c:v>
                </c:pt>
                <c:pt idx="223">
                  <c:v>298</c:v>
                </c:pt>
                <c:pt idx="224">
                  <c:v>#N/A</c:v>
                </c:pt>
                <c:pt idx="225">
                  <c:v>#N/A</c:v>
                </c:pt>
                <c:pt idx="226">
                  <c:v>#N/A</c:v>
                </c:pt>
                <c:pt idx="227">
                  <c:v>#N/A</c:v>
                </c:pt>
                <c:pt idx="228">
                  <c:v>#N/A</c:v>
                </c:pt>
                <c:pt idx="229">
                  <c:v>#N/A</c:v>
                </c:pt>
                <c:pt idx="230">
                  <c:v>291</c:v>
                </c:pt>
                <c:pt idx="231">
                  <c:v>#N/A</c:v>
                </c:pt>
                <c:pt idx="232">
                  <c:v>#N/A</c:v>
                </c:pt>
                <c:pt idx="233">
                  <c:v>#N/A</c:v>
                </c:pt>
                <c:pt idx="234">
                  <c:v>#N/A</c:v>
                </c:pt>
                <c:pt idx="235">
                  <c:v>#N/A</c:v>
                </c:pt>
                <c:pt idx="236">
                  <c:v>#N/A</c:v>
                </c:pt>
                <c:pt idx="237">
                  <c:v>301</c:v>
                </c:pt>
                <c:pt idx="238">
                  <c:v>#N/A</c:v>
                </c:pt>
                <c:pt idx="239">
                  <c:v>#N/A</c:v>
                </c:pt>
                <c:pt idx="240">
                  <c:v>#N/A</c:v>
                </c:pt>
                <c:pt idx="241">
                  <c:v>#N/A</c:v>
                </c:pt>
                <c:pt idx="242">
                  <c:v>#N/A</c:v>
                </c:pt>
                <c:pt idx="243">
                  <c:v>#N/A</c:v>
                </c:pt>
                <c:pt idx="244">
                  <c:v>326</c:v>
                </c:pt>
                <c:pt idx="245">
                  <c:v>#N/A</c:v>
                </c:pt>
                <c:pt idx="246">
                  <c:v>#N/A</c:v>
                </c:pt>
                <c:pt idx="247">
                  <c:v>#N/A</c:v>
                </c:pt>
                <c:pt idx="248">
                  <c:v>#N/A</c:v>
                </c:pt>
                <c:pt idx="249">
                  <c:v>#N/A</c:v>
                </c:pt>
                <c:pt idx="250">
                  <c:v>#N/A</c:v>
                </c:pt>
                <c:pt idx="251">
                  <c:v>392</c:v>
                </c:pt>
                <c:pt idx="252">
                  <c:v>#N/A</c:v>
                </c:pt>
                <c:pt idx="253">
                  <c:v>#N/A</c:v>
                </c:pt>
                <c:pt idx="254">
                  <c:v>#N/A</c:v>
                </c:pt>
                <c:pt idx="255">
                  <c:v>#N/A</c:v>
                </c:pt>
                <c:pt idx="256">
                  <c:v>#N/A</c:v>
                </c:pt>
                <c:pt idx="257">
                  <c:v>#N/A</c:v>
                </c:pt>
                <c:pt idx="258">
                  <c:v>550</c:v>
                </c:pt>
                <c:pt idx="259">
                  <c:v>#N/A</c:v>
                </c:pt>
                <c:pt idx="260">
                  <c:v>#N/A</c:v>
                </c:pt>
                <c:pt idx="261">
                  <c:v>#N/A</c:v>
                </c:pt>
                <c:pt idx="262">
                  <c:v>#N/A</c:v>
                </c:pt>
                <c:pt idx="263">
                  <c:v>#N/A</c:v>
                </c:pt>
                <c:pt idx="264">
                  <c:v>#N/A</c:v>
                </c:pt>
                <c:pt idx="265">
                  <c:v>634</c:v>
                </c:pt>
                <c:pt idx="266">
                  <c:v>#N/A</c:v>
                </c:pt>
                <c:pt idx="267">
                  <c:v>#N/A</c:v>
                </c:pt>
                <c:pt idx="268">
                  <c:v>#N/A</c:v>
                </c:pt>
                <c:pt idx="269">
                  <c:v>#N/A</c:v>
                </c:pt>
                <c:pt idx="270">
                  <c:v>#N/A</c:v>
                </c:pt>
                <c:pt idx="271">
                  <c:v>#N/A</c:v>
                </c:pt>
                <c:pt idx="272">
                  <c:v>664</c:v>
                </c:pt>
                <c:pt idx="273">
                  <c:v>#N/A</c:v>
                </c:pt>
                <c:pt idx="274">
                  <c:v>#N/A</c:v>
                </c:pt>
                <c:pt idx="275">
                  <c:v>#N/A</c:v>
                </c:pt>
                <c:pt idx="276">
                  <c:v>#N/A</c:v>
                </c:pt>
                <c:pt idx="277">
                  <c:v>#N/A</c:v>
                </c:pt>
                <c:pt idx="278">
                  <c:v>#N/A</c:v>
                </c:pt>
                <c:pt idx="279">
                  <c:v>671</c:v>
                </c:pt>
                <c:pt idx="280">
                  <c:v>#N/A</c:v>
                </c:pt>
                <c:pt idx="281">
                  <c:v>#N/A</c:v>
                </c:pt>
                <c:pt idx="282">
                  <c:v>#N/A</c:v>
                </c:pt>
                <c:pt idx="283">
                  <c:v>#N/A</c:v>
                </c:pt>
                <c:pt idx="284">
                  <c:v>#N/A</c:v>
                </c:pt>
                <c:pt idx="285">
                  <c:v>#N/A</c:v>
                </c:pt>
                <c:pt idx="286">
                  <c:v>670</c:v>
                </c:pt>
                <c:pt idx="287">
                  <c:v>#N/A</c:v>
                </c:pt>
                <c:pt idx="288">
                  <c:v>#N/A</c:v>
                </c:pt>
                <c:pt idx="289">
                  <c:v>#N/A</c:v>
                </c:pt>
                <c:pt idx="290">
                  <c:v>#N/A</c:v>
                </c:pt>
                <c:pt idx="291">
                  <c:v>#N/A</c:v>
                </c:pt>
                <c:pt idx="292">
                  <c:v>#N/A</c:v>
                </c:pt>
                <c:pt idx="293">
                  <c:v>650</c:v>
                </c:pt>
                <c:pt idx="294">
                  <c:v>#N/A</c:v>
                </c:pt>
                <c:pt idx="295">
                  <c:v>#N/A</c:v>
                </c:pt>
                <c:pt idx="296">
                  <c:v>#N/A</c:v>
                </c:pt>
                <c:pt idx="297">
                  <c:v>#N/A</c:v>
                </c:pt>
                <c:pt idx="298">
                  <c:v>#N/A</c:v>
                </c:pt>
                <c:pt idx="299">
                  <c:v>#N/A</c:v>
                </c:pt>
                <c:pt idx="300">
                  <c:v>605</c:v>
                </c:pt>
                <c:pt idx="301">
                  <c:v>#N/A</c:v>
                </c:pt>
                <c:pt idx="302">
                  <c:v>#N/A</c:v>
                </c:pt>
                <c:pt idx="303">
                  <c:v>#N/A</c:v>
                </c:pt>
                <c:pt idx="304">
                  <c:v>#N/A</c:v>
                </c:pt>
                <c:pt idx="305">
                  <c:v>#N/A</c:v>
                </c:pt>
                <c:pt idx="306">
                  <c:v>#N/A</c:v>
                </c:pt>
                <c:pt idx="307">
                  <c:v>520</c:v>
                </c:pt>
                <c:pt idx="308">
                  <c:v>#N/A</c:v>
                </c:pt>
                <c:pt idx="309">
                  <c:v>#N/A</c:v>
                </c:pt>
                <c:pt idx="310">
                  <c:v>#N/A</c:v>
                </c:pt>
                <c:pt idx="311">
                  <c:v>#N/A</c:v>
                </c:pt>
                <c:pt idx="312">
                  <c:v>#N/A</c:v>
                </c:pt>
                <c:pt idx="313">
                  <c:v>#N/A</c:v>
                </c:pt>
                <c:pt idx="314">
                  <c:v>421</c:v>
                </c:pt>
                <c:pt idx="315">
                  <c:v>#N/A</c:v>
                </c:pt>
                <c:pt idx="316">
                  <c:v>#N/A</c:v>
                </c:pt>
                <c:pt idx="317">
                  <c:v>#N/A</c:v>
                </c:pt>
                <c:pt idx="318">
                  <c:v>#N/A</c:v>
                </c:pt>
                <c:pt idx="319">
                  <c:v>#N/A</c:v>
                </c:pt>
                <c:pt idx="320">
                  <c:v>#N/A</c:v>
                </c:pt>
                <c:pt idx="321">
                  <c:v>363</c:v>
                </c:pt>
                <c:pt idx="322">
                  <c:v>#N/A</c:v>
                </c:pt>
                <c:pt idx="323">
                  <c:v>#N/A</c:v>
                </c:pt>
                <c:pt idx="324">
                  <c:v>#N/A</c:v>
                </c:pt>
                <c:pt idx="325">
                  <c:v>#N/A</c:v>
                </c:pt>
                <c:pt idx="326">
                  <c:v>#N/A</c:v>
                </c:pt>
                <c:pt idx="327">
                  <c:v>#N/A</c:v>
                </c:pt>
                <c:pt idx="328">
                  <c:v>339</c:v>
                </c:pt>
                <c:pt idx="329">
                  <c:v>#N/A</c:v>
                </c:pt>
                <c:pt idx="330">
                  <c:v>#N/A</c:v>
                </c:pt>
                <c:pt idx="331">
                  <c:v>#N/A</c:v>
                </c:pt>
                <c:pt idx="332">
                  <c:v>#N/A</c:v>
                </c:pt>
                <c:pt idx="333">
                  <c:v>#N/A</c:v>
                </c:pt>
                <c:pt idx="334">
                  <c:v>#N/A</c:v>
                </c:pt>
                <c:pt idx="335">
                  <c:v>332</c:v>
                </c:pt>
                <c:pt idx="336">
                  <c:v>#N/A</c:v>
                </c:pt>
                <c:pt idx="337">
                  <c:v>#N/A</c:v>
                </c:pt>
                <c:pt idx="338">
                  <c:v>#N/A</c:v>
                </c:pt>
                <c:pt idx="339">
                  <c:v>#N/A</c:v>
                </c:pt>
                <c:pt idx="340">
                  <c:v>#N/A</c:v>
                </c:pt>
                <c:pt idx="341">
                  <c:v>#N/A</c:v>
                </c:pt>
                <c:pt idx="342">
                  <c:v>336</c:v>
                </c:pt>
                <c:pt idx="343">
                  <c:v>#N/A</c:v>
                </c:pt>
                <c:pt idx="344">
                  <c:v>#N/A</c:v>
                </c:pt>
                <c:pt idx="345">
                  <c:v>#N/A</c:v>
                </c:pt>
                <c:pt idx="346">
                  <c:v>#N/A</c:v>
                </c:pt>
                <c:pt idx="347">
                  <c:v>#N/A</c:v>
                </c:pt>
                <c:pt idx="348">
                  <c:v>#N/A</c:v>
                </c:pt>
                <c:pt idx="349">
                  <c:v>353</c:v>
                </c:pt>
                <c:pt idx="350">
                  <c:v>#N/A</c:v>
                </c:pt>
                <c:pt idx="351">
                  <c:v>#N/A</c:v>
                </c:pt>
                <c:pt idx="352">
                  <c:v>#N/A</c:v>
                </c:pt>
                <c:pt idx="353">
                  <c:v>#N/A</c:v>
                </c:pt>
                <c:pt idx="354">
                  <c:v>#N/A</c:v>
                </c:pt>
                <c:pt idx="355">
                  <c:v>#N/A</c:v>
                </c:pt>
                <c:pt idx="356">
                  <c:v>390</c:v>
                </c:pt>
                <c:pt idx="357">
                  <c:v>#N/A</c:v>
                </c:pt>
                <c:pt idx="358">
                  <c:v>#N/A</c:v>
                </c:pt>
                <c:pt idx="359">
                  <c:v>#N/A</c:v>
                </c:pt>
                <c:pt idx="360">
                  <c:v>#N/A</c:v>
                </c:pt>
                <c:pt idx="361">
                  <c:v>#N/A</c:v>
                </c:pt>
                <c:pt idx="362">
                  <c:v>#N/A</c:v>
                </c:pt>
                <c:pt idx="363">
                  <c:v>440</c:v>
                </c:pt>
                <c:pt idx="364">
                  <c:v>#N/A</c:v>
                </c:pt>
                <c:pt idx="365">
                  <c:v>535</c:v>
                </c:pt>
              </c:numCache>
            </c:numRef>
          </c:val>
          <c:smooth val="1"/>
          <c:extLst>
            <c:ext xmlns:c16="http://schemas.microsoft.com/office/drawing/2014/chart" uri="{C3380CC4-5D6E-409C-BE32-E72D297353CC}">
              <c16:uniqueId val="{00000001-2573-4FA6-A41F-EB2704A8A7BD}"/>
            </c:ext>
          </c:extLst>
        </c:ser>
        <c:dLbls>
          <c:showLegendKey val="0"/>
          <c:showVal val="0"/>
          <c:showCatName val="0"/>
          <c:showSerName val="0"/>
          <c:showPercent val="0"/>
          <c:showBubbleSize val="0"/>
        </c:dLbls>
        <c:marker val="1"/>
        <c:smooth val="0"/>
        <c:axId val="1071871328"/>
        <c:axId val="1071867520"/>
      </c:lineChart>
      <c:lineChart>
        <c:grouping val="standard"/>
        <c:varyColors val="0"/>
        <c:ser>
          <c:idx val="1"/>
          <c:order val="1"/>
          <c:tx>
            <c:strRef>
              <c:f>Data!$E$1</c:f>
              <c:strCache>
                <c:ptCount val="1"/>
                <c:pt idx="0">
                  <c:v>Operators in week</c:v>
                </c:pt>
              </c:strCache>
            </c:strRef>
          </c:tx>
          <c:spPr>
            <a:ln w="12700" cap="rnd">
              <a:solidFill>
                <a:srgbClr val="ADE6FD">
                  <a:alpha val="68000"/>
                </a:srgbClr>
              </a:solidFill>
              <a:round/>
            </a:ln>
            <a:effectLst>
              <a:glow rad="114300">
                <a:srgbClr val="0490C6">
                  <a:alpha val="42000"/>
                </a:srgbClr>
              </a:glow>
              <a:outerShdw blurRad="50800" dist="38100" dir="5400000" algn="t" rotWithShape="0">
                <a:prstClr val="black">
                  <a:alpha val="40000"/>
                </a:prstClr>
              </a:outerShdw>
            </a:effectLst>
          </c:spPr>
          <c:marker>
            <c:symbol val="none"/>
          </c:marker>
          <c:val>
            <c:numRef>
              <c:f>Data!$E$2:$E$367</c:f>
              <c:numCache>
                <c:formatCode>General</c:formatCode>
                <c:ptCount val="366"/>
                <c:pt idx="0">
                  <c:v>#N/A</c:v>
                </c:pt>
                <c:pt idx="1">
                  <c:v>#N/A</c:v>
                </c:pt>
                <c:pt idx="2">
                  <c:v>#N/A</c:v>
                </c:pt>
                <c:pt idx="3">
                  <c:v>#N/A</c:v>
                </c:pt>
                <c:pt idx="4">
                  <c:v>#N/A</c:v>
                </c:pt>
                <c:pt idx="5">
                  <c:v>#N/A</c:v>
                </c:pt>
                <c:pt idx="6">
                  <c:v>38</c:v>
                </c:pt>
                <c:pt idx="7">
                  <c:v>#N/A</c:v>
                </c:pt>
                <c:pt idx="8">
                  <c:v>#N/A</c:v>
                </c:pt>
                <c:pt idx="9">
                  <c:v>#N/A</c:v>
                </c:pt>
                <c:pt idx="10">
                  <c:v>#N/A</c:v>
                </c:pt>
                <c:pt idx="11">
                  <c:v>#N/A</c:v>
                </c:pt>
                <c:pt idx="12">
                  <c:v>#N/A</c:v>
                </c:pt>
                <c:pt idx="13">
                  <c:v>46</c:v>
                </c:pt>
                <c:pt idx="14">
                  <c:v>#N/A</c:v>
                </c:pt>
                <c:pt idx="15">
                  <c:v>#N/A</c:v>
                </c:pt>
                <c:pt idx="16">
                  <c:v>#N/A</c:v>
                </c:pt>
                <c:pt idx="17">
                  <c:v>#N/A</c:v>
                </c:pt>
                <c:pt idx="18">
                  <c:v>#N/A</c:v>
                </c:pt>
                <c:pt idx="19">
                  <c:v>#N/A</c:v>
                </c:pt>
                <c:pt idx="20">
                  <c:v>51</c:v>
                </c:pt>
                <c:pt idx="21">
                  <c:v>#N/A</c:v>
                </c:pt>
                <c:pt idx="22">
                  <c:v>#N/A</c:v>
                </c:pt>
                <c:pt idx="23">
                  <c:v>#N/A</c:v>
                </c:pt>
                <c:pt idx="24">
                  <c:v>#N/A</c:v>
                </c:pt>
                <c:pt idx="25">
                  <c:v>#N/A</c:v>
                </c:pt>
                <c:pt idx="26">
                  <c:v>#N/A</c:v>
                </c:pt>
                <c:pt idx="27">
                  <c:v>53</c:v>
                </c:pt>
                <c:pt idx="28">
                  <c:v>#N/A</c:v>
                </c:pt>
                <c:pt idx="29">
                  <c:v>#N/A</c:v>
                </c:pt>
                <c:pt idx="30">
                  <c:v>#N/A</c:v>
                </c:pt>
                <c:pt idx="31">
                  <c:v>#N/A</c:v>
                </c:pt>
                <c:pt idx="32">
                  <c:v>#N/A</c:v>
                </c:pt>
                <c:pt idx="33">
                  <c:v>#N/A</c:v>
                </c:pt>
                <c:pt idx="34">
                  <c:v>51</c:v>
                </c:pt>
                <c:pt idx="35">
                  <c:v>#N/A</c:v>
                </c:pt>
                <c:pt idx="36">
                  <c:v>#N/A</c:v>
                </c:pt>
                <c:pt idx="37">
                  <c:v>#N/A</c:v>
                </c:pt>
                <c:pt idx="38">
                  <c:v>#N/A</c:v>
                </c:pt>
                <c:pt idx="39">
                  <c:v>#N/A</c:v>
                </c:pt>
                <c:pt idx="40">
                  <c:v>#N/A</c:v>
                </c:pt>
                <c:pt idx="41">
                  <c:v>46</c:v>
                </c:pt>
                <c:pt idx="42">
                  <c:v>#N/A</c:v>
                </c:pt>
                <c:pt idx="43">
                  <c:v>#N/A</c:v>
                </c:pt>
                <c:pt idx="44">
                  <c:v>#N/A</c:v>
                </c:pt>
                <c:pt idx="45">
                  <c:v>#N/A</c:v>
                </c:pt>
                <c:pt idx="46">
                  <c:v>#N/A</c:v>
                </c:pt>
                <c:pt idx="47">
                  <c:v>#N/A</c:v>
                </c:pt>
                <c:pt idx="48">
                  <c:v>37</c:v>
                </c:pt>
                <c:pt idx="49">
                  <c:v>#N/A</c:v>
                </c:pt>
                <c:pt idx="50">
                  <c:v>#N/A</c:v>
                </c:pt>
                <c:pt idx="51">
                  <c:v>#N/A</c:v>
                </c:pt>
                <c:pt idx="52">
                  <c:v>#N/A</c:v>
                </c:pt>
                <c:pt idx="53">
                  <c:v>#N/A</c:v>
                </c:pt>
                <c:pt idx="54">
                  <c:v>#N/A</c:v>
                </c:pt>
                <c:pt idx="55">
                  <c:v>25</c:v>
                </c:pt>
                <c:pt idx="56">
                  <c:v>#N/A</c:v>
                </c:pt>
                <c:pt idx="57">
                  <c:v>#N/A</c:v>
                </c:pt>
                <c:pt idx="58">
                  <c:v>#N/A</c:v>
                </c:pt>
                <c:pt idx="59">
                  <c:v>#N/A</c:v>
                </c:pt>
                <c:pt idx="60">
                  <c:v>#N/A</c:v>
                </c:pt>
                <c:pt idx="61">
                  <c:v>#N/A</c:v>
                </c:pt>
                <c:pt idx="62">
                  <c:v>16</c:v>
                </c:pt>
                <c:pt idx="63">
                  <c:v>#N/A</c:v>
                </c:pt>
                <c:pt idx="64">
                  <c:v>#N/A</c:v>
                </c:pt>
                <c:pt idx="65">
                  <c:v>#N/A</c:v>
                </c:pt>
                <c:pt idx="66">
                  <c:v>#N/A</c:v>
                </c:pt>
                <c:pt idx="67">
                  <c:v>#N/A</c:v>
                </c:pt>
                <c:pt idx="68">
                  <c:v>#N/A</c:v>
                </c:pt>
                <c:pt idx="69">
                  <c:v>14</c:v>
                </c:pt>
                <c:pt idx="70">
                  <c:v>#N/A</c:v>
                </c:pt>
                <c:pt idx="71">
                  <c:v>#N/A</c:v>
                </c:pt>
                <c:pt idx="72">
                  <c:v>#N/A</c:v>
                </c:pt>
                <c:pt idx="73">
                  <c:v>#N/A</c:v>
                </c:pt>
                <c:pt idx="74">
                  <c:v>#N/A</c:v>
                </c:pt>
                <c:pt idx="75">
                  <c:v>#N/A</c:v>
                </c:pt>
                <c:pt idx="76">
                  <c:v>15</c:v>
                </c:pt>
                <c:pt idx="77">
                  <c:v>#N/A</c:v>
                </c:pt>
                <c:pt idx="78">
                  <c:v>#N/A</c:v>
                </c:pt>
                <c:pt idx="79">
                  <c:v>#N/A</c:v>
                </c:pt>
                <c:pt idx="80">
                  <c:v>#N/A</c:v>
                </c:pt>
                <c:pt idx="81">
                  <c:v>#N/A</c:v>
                </c:pt>
                <c:pt idx="82">
                  <c:v>#N/A</c:v>
                </c:pt>
                <c:pt idx="83">
                  <c:v>20</c:v>
                </c:pt>
                <c:pt idx="84">
                  <c:v>#N/A</c:v>
                </c:pt>
                <c:pt idx="85">
                  <c:v>#N/A</c:v>
                </c:pt>
                <c:pt idx="86">
                  <c:v>#N/A</c:v>
                </c:pt>
                <c:pt idx="87">
                  <c:v>#N/A</c:v>
                </c:pt>
                <c:pt idx="88">
                  <c:v>#N/A</c:v>
                </c:pt>
                <c:pt idx="89">
                  <c:v>#N/A</c:v>
                </c:pt>
                <c:pt idx="90">
                  <c:v>27</c:v>
                </c:pt>
                <c:pt idx="91">
                  <c:v>#N/A</c:v>
                </c:pt>
                <c:pt idx="92">
                  <c:v>#N/A</c:v>
                </c:pt>
                <c:pt idx="93">
                  <c:v>#N/A</c:v>
                </c:pt>
                <c:pt idx="94">
                  <c:v>#N/A</c:v>
                </c:pt>
                <c:pt idx="95">
                  <c:v>#N/A</c:v>
                </c:pt>
                <c:pt idx="96">
                  <c:v>#N/A</c:v>
                </c:pt>
                <c:pt idx="97">
                  <c:v>35</c:v>
                </c:pt>
                <c:pt idx="98">
                  <c:v>#N/A</c:v>
                </c:pt>
                <c:pt idx="99">
                  <c:v>#N/A</c:v>
                </c:pt>
                <c:pt idx="100">
                  <c:v>#N/A</c:v>
                </c:pt>
                <c:pt idx="101">
                  <c:v>#N/A</c:v>
                </c:pt>
                <c:pt idx="102">
                  <c:v>#N/A</c:v>
                </c:pt>
                <c:pt idx="103">
                  <c:v>#N/A</c:v>
                </c:pt>
                <c:pt idx="104">
                  <c:v>37</c:v>
                </c:pt>
                <c:pt idx="105">
                  <c:v>#N/A</c:v>
                </c:pt>
                <c:pt idx="106">
                  <c:v>#N/A</c:v>
                </c:pt>
                <c:pt idx="107">
                  <c:v>#N/A</c:v>
                </c:pt>
                <c:pt idx="108">
                  <c:v>#N/A</c:v>
                </c:pt>
                <c:pt idx="109">
                  <c:v>#N/A</c:v>
                </c:pt>
                <c:pt idx="110">
                  <c:v>#N/A</c:v>
                </c:pt>
                <c:pt idx="111">
                  <c:v>35</c:v>
                </c:pt>
                <c:pt idx="112">
                  <c:v>#N/A</c:v>
                </c:pt>
                <c:pt idx="113">
                  <c:v>#N/A</c:v>
                </c:pt>
                <c:pt idx="114">
                  <c:v>#N/A</c:v>
                </c:pt>
                <c:pt idx="115">
                  <c:v>#N/A</c:v>
                </c:pt>
                <c:pt idx="116">
                  <c:v>#N/A</c:v>
                </c:pt>
                <c:pt idx="117">
                  <c:v>#N/A</c:v>
                </c:pt>
                <c:pt idx="118">
                  <c:v>31</c:v>
                </c:pt>
                <c:pt idx="119">
                  <c:v>#N/A</c:v>
                </c:pt>
                <c:pt idx="120">
                  <c:v>#N/A</c:v>
                </c:pt>
                <c:pt idx="121">
                  <c:v>#N/A</c:v>
                </c:pt>
                <c:pt idx="122">
                  <c:v>#N/A</c:v>
                </c:pt>
                <c:pt idx="123">
                  <c:v>#N/A</c:v>
                </c:pt>
                <c:pt idx="124">
                  <c:v>#N/A</c:v>
                </c:pt>
                <c:pt idx="125">
                  <c:v>27</c:v>
                </c:pt>
                <c:pt idx="126">
                  <c:v>#N/A</c:v>
                </c:pt>
                <c:pt idx="127">
                  <c:v>#N/A</c:v>
                </c:pt>
                <c:pt idx="128">
                  <c:v>#N/A</c:v>
                </c:pt>
                <c:pt idx="129">
                  <c:v>#N/A</c:v>
                </c:pt>
                <c:pt idx="130">
                  <c:v>#N/A</c:v>
                </c:pt>
                <c:pt idx="131">
                  <c:v>#N/A</c:v>
                </c:pt>
                <c:pt idx="132">
                  <c:v>24</c:v>
                </c:pt>
                <c:pt idx="133">
                  <c:v>#N/A</c:v>
                </c:pt>
                <c:pt idx="134">
                  <c:v>#N/A</c:v>
                </c:pt>
                <c:pt idx="135">
                  <c:v>#N/A</c:v>
                </c:pt>
                <c:pt idx="136">
                  <c:v>#N/A</c:v>
                </c:pt>
                <c:pt idx="137">
                  <c:v>#N/A</c:v>
                </c:pt>
                <c:pt idx="138">
                  <c:v>#N/A</c:v>
                </c:pt>
                <c:pt idx="139">
                  <c:v>23</c:v>
                </c:pt>
                <c:pt idx="140">
                  <c:v>#N/A</c:v>
                </c:pt>
                <c:pt idx="141">
                  <c:v>#N/A</c:v>
                </c:pt>
                <c:pt idx="142">
                  <c:v>#N/A</c:v>
                </c:pt>
                <c:pt idx="143">
                  <c:v>#N/A</c:v>
                </c:pt>
                <c:pt idx="144">
                  <c:v>#N/A</c:v>
                </c:pt>
                <c:pt idx="145">
                  <c:v>#N/A</c:v>
                </c:pt>
                <c:pt idx="146">
                  <c:v>23</c:v>
                </c:pt>
                <c:pt idx="147">
                  <c:v>#N/A</c:v>
                </c:pt>
                <c:pt idx="148">
                  <c:v>#N/A</c:v>
                </c:pt>
                <c:pt idx="149">
                  <c:v>#N/A</c:v>
                </c:pt>
                <c:pt idx="150">
                  <c:v>#N/A</c:v>
                </c:pt>
                <c:pt idx="151">
                  <c:v>#N/A</c:v>
                </c:pt>
                <c:pt idx="152">
                  <c:v>#N/A</c:v>
                </c:pt>
                <c:pt idx="153">
                  <c:v>25</c:v>
                </c:pt>
                <c:pt idx="154">
                  <c:v>#N/A</c:v>
                </c:pt>
                <c:pt idx="155">
                  <c:v>#N/A</c:v>
                </c:pt>
                <c:pt idx="156">
                  <c:v>#N/A</c:v>
                </c:pt>
                <c:pt idx="157">
                  <c:v>#N/A</c:v>
                </c:pt>
                <c:pt idx="158">
                  <c:v>#N/A</c:v>
                </c:pt>
                <c:pt idx="159">
                  <c:v>#N/A</c:v>
                </c:pt>
                <c:pt idx="160">
                  <c:v>29</c:v>
                </c:pt>
                <c:pt idx="161">
                  <c:v>#N/A</c:v>
                </c:pt>
                <c:pt idx="162">
                  <c:v>#N/A</c:v>
                </c:pt>
                <c:pt idx="163">
                  <c:v>#N/A</c:v>
                </c:pt>
                <c:pt idx="164">
                  <c:v>#N/A</c:v>
                </c:pt>
                <c:pt idx="165">
                  <c:v>#N/A</c:v>
                </c:pt>
                <c:pt idx="166">
                  <c:v>#N/A</c:v>
                </c:pt>
                <c:pt idx="167">
                  <c:v>35</c:v>
                </c:pt>
                <c:pt idx="168">
                  <c:v>#N/A</c:v>
                </c:pt>
                <c:pt idx="169">
                  <c:v>#N/A</c:v>
                </c:pt>
                <c:pt idx="170">
                  <c:v>#N/A</c:v>
                </c:pt>
                <c:pt idx="171">
                  <c:v>#N/A</c:v>
                </c:pt>
                <c:pt idx="172">
                  <c:v>#N/A</c:v>
                </c:pt>
                <c:pt idx="173">
                  <c:v>#N/A</c:v>
                </c:pt>
                <c:pt idx="174">
                  <c:v>44</c:v>
                </c:pt>
                <c:pt idx="175">
                  <c:v>#N/A</c:v>
                </c:pt>
                <c:pt idx="176">
                  <c:v>#N/A</c:v>
                </c:pt>
                <c:pt idx="177">
                  <c:v>#N/A</c:v>
                </c:pt>
                <c:pt idx="178">
                  <c:v>#N/A</c:v>
                </c:pt>
                <c:pt idx="179">
                  <c:v>#N/A</c:v>
                </c:pt>
                <c:pt idx="180">
                  <c:v>#N/A</c:v>
                </c:pt>
                <c:pt idx="181">
                  <c:v>52</c:v>
                </c:pt>
                <c:pt idx="182">
                  <c:v>#N/A</c:v>
                </c:pt>
                <c:pt idx="183">
                  <c:v>#N/A</c:v>
                </c:pt>
                <c:pt idx="184">
                  <c:v>#N/A</c:v>
                </c:pt>
                <c:pt idx="185">
                  <c:v>#N/A</c:v>
                </c:pt>
                <c:pt idx="186">
                  <c:v>#N/A</c:v>
                </c:pt>
                <c:pt idx="187">
                  <c:v>#N/A</c:v>
                </c:pt>
                <c:pt idx="188">
                  <c:v>56</c:v>
                </c:pt>
                <c:pt idx="189">
                  <c:v>#N/A</c:v>
                </c:pt>
                <c:pt idx="190">
                  <c:v>#N/A</c:v>
                </c:pt>
                <c:pt idx="191">
                  <c:v>#N/A</c:v>
                </c:pt>
                <c:pt idx="192">
                  <c:v>#N/A</c:v>
                </c:pt>
                <c:pt idx="193">
                  <c:v>#N/A</c:v>
                </c:pt>
                <c:pt idx="194">
                  <c:v>#N/A</c:v>
                </c:pt>
                <c:pt idx="195">
                  <c:v>57</c:v>
                </c:pt>
                <c:pt idx="196">
                  <c:v>#N/A</c:v>
                </c:pt>
                <c:pt idx="197">
                  <c:v>#N/A</c:v>
                </c:pt>
                <c:pt idx="198">
                  <c:v>#N/A</c:v>
                </c:pt>
                <c:pt idx="199">
                  <c:v>#N/A</c:v>
                </c:pt>
                <c:pt idx="200">
                  <c:v>#N/A</c:v>
                </c:pt>
                <c:pt idx="201">
                  <c:v>#N/A</c:v>
                </c:pt>
                <c:pt idx="202">
                  <c:v>56</c:v>
                </c:pt>
                <c:pt idx="203">
                  <c:v>#N/A</c:v>
                </c:pt>
                <c:pt idx="204">
                  <c:v>#N/A</c:v>
                </c:pt>
                <c:pt idx="205">
                  <c:v>#N/A</c:v>
                </c:pt>
                <c:pt idx="206">
                  <c:v>#N/A</c:v>
                </c:pt>
                <c:pt idx="207">
                  <c:v>#N/A</c:v>
                </c:pt>
                <c:pt idx="208">
                  <c:v>#N/A</c:v>
                </c:pt>
                <c:pt idx="209">
                  <c:v>52</c:v>
                </c:pt>
                <c:pt idx="210">
                  <c:v>#N/A</c:v>
                </c:pt>
                <c:pt idx="211">
                  <c:v>#N/A</c:v>
                </c:pt>
                <c:pt idx="212">
                  <c:v>#N/A</c:v>
                </c:pt>
                <c:pt idx="213">
                  <c:v>#N/A</c:v>
                </c:pt>
                <c:pt idx="214">
                  <c:v>#N/A</c:v>
                </c:pt>
                <c:pt idx="215">
                  <c:v>#N/A</c:v>
                </c:pt>
                <c:pt idx="216">
                  <c:v>43</c:v>
                </c:pt>
                <c:pt idx="217">
                  <c:v>#N/A</c:v>
                </c:pt>
                <c:pt idx="218">
                  <c:v>#N/A</c:v>
                </c:pt>
                <c:pt idx="219">
                  <c:v>#N/A</c:v>
                </c:pt>
                <c:pt idx="220">
                  <c:v>#N/A</c:v>
                </c:pt>
                <c:pt idx="221">
                  <c:v>#N/A</c:v>
                </c:pt>
                <c:pt idx="222">
                  <c:v>#N/A</c:v>
                </c:pt>
                <c:pt idx="223">
                  <c:v>35</c:v>
                </c:pt>
                <c:pt idx="224">
                  <c:v>#N/A</c:v>
                </c:pt>
                <c:pt idx="225">
                  <c:v>#N/A</c:v>
                </c:pt>
                <c:pt idx="226">
                  <c:v>#N/A</c:v>
                </c:pt>
                <c:pt idx="227">
                  <c:v>#N/A</c:v>
                </c:pt>
                <c:pt idx="228">
                  <c:v>#N/A</c:v>
                </c:pt>
                <c:pt idx="229">
                  <c:v>#N/A</c:v>
                </c:pt>
                <c:pt idx="230">
                  <c:v>32</c:v>
                </c:pt>
                <c:pt idx="231">
                  <c:v>#N/A</c:v>
                </c:pt>
                <c:pt idx="232">
                  <c:v>#N/A</c:v>
                </c:pt>
                <c:pt idx="233">
                  <c:v>#N/A</c:v>
                </c:pt>
                <c:pt idx="234">
                  <c:v>#N/A</c:v>
                </c:pt>
                <c:pt idx="235">
                  <c:v>#N/A</c:v>
                </c:pt>
                <c:pt idx="236">
                  <c:v>#N/A</c:v>
                </c:pt>
                <c:pt idx="237">
                  <c:v>32</c:v>
                </c:pt>
                <c:pt idx="238">
                  <c:v>#N/A</c:v>
                </c:pt>
                <c:pt idx="239">
                  <c:v>#N/A</c:v>
                </c:pt>
                <c:pt idx="240">
                  <c:v>#N/A</c:v>
                </c:pt>
                <c:pt idx="241">
                  <c:v>#N/A</c:v>
                </c:pt>
                <c:pt idx="242">
                  <c:v>#N/A</c:v>
                </c:pt>
                <c:pt idx="243">
                  <c:v>#N/A</c:v>
                </c:pt>
                <c:pt idx="244">
                  <c:v>34</c:v>
                </c:pt>
                <c:pt idx="245">
                  <c:v>#N/A</c:v>
                </c:pt>
                <c:pt idx="246">
                  <c:v>#N/A</c:v>
                </c:pt>
                <c:pt idx="247">
                  <c:v>#N/A</c:v>
                </c:pt>
                <c:pt idx="248">
                  <c:v>#N/A</c:v>
                </c:pt>
                <c:pt idx="249">
                  <c:v>#N/A</c:v>
                </c:pt>
                <c:pt idx="250">
                  <c:v>#N/A</c:v>
                </c:pt>
                <c:pt idx="251">
                  <c:v>40</c:v>
                </c:pt>
                <c:pt idx="252">
                  <c:v>#N/A</c:v>
                </c:pt>
                <c:pt idx="253">
                  <c:v>#N/A</c:v>
                </c:pt>
                <c:pt idx="254">
                  <c:v>#N/A</c:v>
                </c:pt>
                <c:pt idx="255">
                  <c:v>#N/A</c:v>
                </c:pt>
                <c:pt idx="256">
                  <c:v>#N/A</c:v>
                </c:pt>
                <c:pt idx="257">
                  <c:v>#N/A</c:v>
                </c:pt>
                <c:pt idx="258">
                  <c:v>45</c:v>
                </c:pt>
                <c:pt idx="259">
                  <c:v>#N/A</c:v>
                </c:pt>
                <c:pt idx="260">
                  <c:v>#N/A</c:v>
                </c:pt>
                <c:pt idx="261">
                  <c:v>#N/A</c:v>
                </c:pt>
                <c:pt idx="262">
                  <c:v>#N/A</c:v>
                </c:pt>
                <c:pt idx="263">
                  <c:v>#N/A</c:v>
                </c:pt>
                <c:pt idx="264">
                  <c:v>#N/A</c:v>
                </c:pt>
                <c:pt idx="265">
                  <c:v>46</c:v>
                </c:pt>
                <c:pt idx="266">
                  <c:v>#N/A</c:v>
                </c:pt>
                <c:pt idx="267">
                  <c:v>#N/A</c:v>
                </c:pt>
                <c:pt idx="268">
                  <c:v>#N/A</c:v>
                </c:pt>
                <c:pt idx="269">
                  <c:v>#N/A</c:v>
                </c:pt>
                <c:pt idx="270">
                  <c:v>#N/A</c:v>
                </c:pt>
                <c:pt idx="271">
                  <c:v>#N/A</c:v>
                </c:pt>
                <c:pt idx="272">
                  <c:v>44</c:v>
                </c:pt>
                <c:pt idx="273">
                  <c:v>#N/A</c:v>
                </c:pt>
                <c:pt idx="274">
                  <c:v>#N/A</c:v>
                </c:pt>
                <c:pt idx="275">
                  <c:v>#N/A</c:v>
                </c:pt>
                <c:pt idx="276">
                  <c:v>#N/A</c:v>
                </c:pt>
                <c:pt idx="277">
                  <c:v>#N/A</c:v>
                </c:pt>
                <c:pt idx="278">
                  <c:v>#N/A</c:v>
                </c:pt>
                <c:pt idx="279">
                  <c:v>40</c:v>
                </c:pt>
                <c:pt idx="280">
                  <c:v>#N/A</c:v>
                </c:pt>
                <c:pt idx="281">
                  <c:v>#N/A</c:v>
                </c:pt>
                <c:pt idx="282">
                  <c:v>#N/A</c:v>
                </c:pt>
                <c:pt idx="283">
                  <c:v>#N/A</c:v>
                </c:pt>
                <c:pt idx="284">
                  <c:v>#N/A</c:v>
                </c:pt>
                <c:pt idx="285">
                  <c:v>#N/A</c:v>
                </c:pt>
                <c:pt idx="286">
                  <c:v>30</c:v>
                </c:pt>
                <c:pt idx="287">
                  <c:v>#N/A</c:v>
                </c:pt>
                <c:pt idx="288">
                  <c:v>#N/A</c:v>
                </c:pt>
                <c:pt idx="289">
                  <c:v>#N/A</c:v>
                </c:pt>
                <c:pt idx="290">
                  <c:v>#N/A</c:v>
                </c:pt>
                <c:pt idx="291">
                  <c:v>#N/A</c:v>
                </c:pt>
                <c:pt idx="292">
                  <c:v>#N/A</c:v>
                </c:pt>
                <c:pt idx="293">
                  <c:v>19</c:v>
                </c:pt>
                <c:pt idx="294">
                  <c:v>#N/A</c:v>
                </c:pt>
                <c:pt idx="295">
                  <c:v>#N/A</c:v>
                </c:pt>
                <c:pt idx="296">
                  <c:v>#N/A</c:v>
                </c:pt>
                <c:pt idx="297">
                  <c:v>#N/A</c:v>
                </c:pt>
                <c:pt idx="298">
                  <c:v>#N/A</c:v>
                </c:pt>
                <c:pt idx="299">
                  <c:v>#N/A</c:v>
                </c:pt>
                <c:pt idx="300">
                  <c:v>12</c:v>
                </c:pt>
                <c:pt idx="301">
                  <c:v>#N/A</c:v>
                </c:pt>
                <c:pt idx="302">
                  <c:v>#N/A</c:v>
                </c:pt>
                <c:pt idx="303">
                  <c:v>#N/A</c:v>
                </c:pt>
                <c:pt idx="304">
                  <c:v>#N/A</c:v>
                </c:pt>
                <c:pt idx="305">
                  <c:v>#N/A</c:v>
                </c:pt>
                <c:pt idx="306">
                  <c:v>#N/A</c:v>
                </c:pt>
                <c:pt idx="307">
                  <c:v>9</c:v>
                </c:pt>
                <c:pt idx="308">
                  <c:v>#N/A</c:v>
                </c:pt>
                <c:pt idx="309">
                  <c:v>#N/A</c:v>
                </c:pt>
                <c:pt idx="310">
                  <c:v>#N/A</c:v>
                </c:pt>
                <c:pt idx="311">
                  <c:v>#N/A</c:v>
                </c:pt>
                <c:pt idx="312">
                  <c:v>#N/A</c:v>
                </c:pt>
                <c:pt idx="313">
                  <c:v>#N/A</c:v>
                </c:pt>
                <c:pt idx="314">
                  <c:v>8</c:v>
                </c:pt>
                <c:pt idx="315">
                  <c:v>#N/A</c:v>
                </c:pt>
                <c:pt idx="316">
                  <c:v>#N/A</c:v>
                </c:pt>
                <c:pt idx="317">
                  <c:v>#N/A</c:v>
                </c:pt>
                <c:pt idx="318">
                  <c:v>#N/A</c:v>
                </c:pt>
                <c:pt idx="319">
                  <c:v>#N/A</c:v>
                </c:pt>
                <c:pt idx="320">
                  <c:v>#N/A</c:v>
                </c:pt>
                <c:pt idx="321">
                  <c:v>9</c:v>
                </c:pt>
                <c:pt idx="322">
                  <c:v>#N/A</c:v>
                </c:pt>
                <c:pt idx="323">
                  <c:v>#N/A</c:v>
                </c:pt>
                <c:pt idx="324">
                  <c:v>#N/A</c:v>
                </c:pt>
                <c:pt idx="325">
                  <c:v>#N/A</c:v>
                </c:pt>
                <c:pt idx="326">
                  <c:v>#N/A</c:v>
                </c:pt>
                <c:pt idx="327">
                  <c:v>#N/A</c:v>
                </c:pt>
                <c:pt idx="328">
                  <c:v>12</c:v>
                </c:pt>
                <c:pt idx="329">
                  <c:v>#N/A</c:v>
                </c:pt>
                <c:pt idx="330">
                  <c:v>#N/A</c:v>
                </c:pt>
                <c:pt idx="331">
                  <c:v>#N/A</c:v>
                </c:pt>
                <c:pt idx="332">
                  <c:v>#N/A</c:v>
                </c:pt>
                <c:pt idx="333">
                  <c:v>#N/A</c:v>
                </c:pt>
                <c:pt idx="334">
                  <c:v>#N/A</c:v>
                </c:pt>
                <c:pt idx="335">
                  <c:v>17</c:v>
                </c:pt>
                <c:pt idx="336">
                  <c:v>#N/A</c:v>
                </c:pt>
                <c:pt idx="337">
                  <c:v>#N/A</c:v>
                </c:pt>
                <c:pt idx="338">
                  <c:v>#N/A</c:v>
                </c:pt>
                <c:pt idx="339">
                  <c:v>#N/A</c:v>
                </c:pt>
                <c:pt idx="340">
                  <c:v>#N/A</c:v>
                </c:pt>
                <c:pt idx="341">
                  <c:v>#N/A</c:v>
                </c:pt>
                <c:pt idx="342">
                  <c:v>23</c:v>
                </c:pt>
                <c:pt idx="343">
                  <c:v>#N/A</c:v>
                </c:pt>
                <c:pt idx="344">
                  <c:v>#N/A</c:v>
                </c:pt>
                <c:pt idx="345">
                  <c:v>#N/A</c:v>
                </c:pt>
                <c:pt idx="346">
                  <c:v>#N/A</c:v>
                </c:pt>
                <c:pt idx="347">
                  <c:v>#N/A</c:v>
                </c:pt>
                <c:pt idx="348">
                  <c:v>#N/A</c:v>
                </c:pt>
                <c:pt idx="349">
                  <c:v>28</c:v>
                </c:pt>
                <c:pt idx="350">
                  <c:v>#N/A</c:v>
                </c:pt>
                <c:pt idx="351">
                  <c:v>#N/A</c:v>
                </c:pt>
                <c:pt idx="352">
                  <c:v>#N/A</c:v>
                </c:pt>
                <c:pt idx="353">
                  <c:v>#N/A</c:v>
                </c:pt>
                <c:pt idx="354">
                  <c:v>#N/A</c:v>
                </c:pt>
                <c:pt idx="355">
                  <c:v>#N/A</c:v>
                </c:pt>
                <c:pt idx="356">
                  <c:v>36</c:v>
                </c:pt>
                <c:pt idx="357">
                  <c:v>#N/A</c:v>
                </c:pt>
                <c:pt idx="358">
                  <c:v>#N/A</c:v>
                </c:pt>
                <c:pt idx="359">
                  <c:v>#N/A</c:v>
                </c:pt>
                <c:pt idx="360">
                  <c:v>#N/A</c:v>
                </c:pt>
                <c:pt idx="361">
                  <c:v>#N/A</c:v>
                </c:pt>
                <c:pt idx="362">
                  <c:v>#N/A</c:v>
                </c:pt>
                <c:pt idx="363">
                  <c:v>44</c:v>
                </c:pt>
                <c:pt idx="364">
                  <c:v>#N/A</c:v>
                </c:pt>
                <c:pt idx="365">
                  <c:v>46</c:v>
                </c:pt>
              </c:numCache>
            </c:numRef>
          </c:val>
          <c:smooth val="1"/>
          <c:extLst>
            <c:ext xmlns:c16="http://schemas.microsoft.com/office/drawing/2014/chart" uri="{C3380CC4-5D6E-409C-BE32-E72D297353CC}">
              <c16:uniqueId val="{00000002-2573-4FA6-A41F-EB2704A8A7BD}"/>
            </c:ext>
          </c:extLst>
        </c:ser>
        <c:dLbls>
          <c:showLegendKey val="0"/>
          <c:showVal val="0"/>
          <c:showCatName val="0"/>
          <c:showSerName val="0"/>
          <c:showPercent val="0"/>
          <c:showBubbleSize val="0"/>
        </c:dLbls>
        <c:marker val="1"/>
        <c:smooth val="0"/>
        <c:axId val="254936880"/>
        <c:axId val="836684928"/>
      </c:lineChart>
      <c:scatterChart>
        <c:scatterStyle val="lineMarker"/>
        <c:varyColors val="0"/>
        <c:ser>
          <c:idx val="3"/>
          <c:order val="2"/>
          <c:tx>
            <c:strRef>
              <c:f>Processing!$J$1</c:f>
              <c:strCache>
                <c:ptCount val="1"/>
                <c:pt idx="0">
                  <c:v>Number of calls</c:v>
                </c:pt>
              </c:strCache>
            </c:strRef>
          </c:tx>
          <c:spPr>
            <a:ln w="25400" cap="rnd">
              <a:noFill/>
              <a:round/>
            </a:ln>
            <a:effectLst/>
          </c:spPr>
          <c:marker>
            <c:symbol val="circle"/>
            <c:size val="7"/>
            <c:spPr>
              <a:solidFill>
                <a:schemeClr val="bg1"/>
              </a:solidFill>
              <a:ln w="19050">
                <a:solidFill>
                  <a:srgbClr val="7030A0"/>
                </a:solidFill>
              </a:ln>
              <a:effectLst/>
            </c:spPr>
          </c:marker>
          <c:dLbls>
            <c:dLbl>
              <c:idx val="0"/>
              <c:layout>
                <c:manualLayout>
                  <c:x val="7.6235380116959064E-3"/>
                  <c:y val="-2.1668570054697947E-3"/>
                </c:manualLayout>
              </c:layout>
              <c:tx>
                <c:strRef>
                  <c:f>Processing!$J$17</c:f>
                  <c:strCache>
                    <c:ptCount val="1"/>
                    <c:pt idx="0">
                      <c:v>Number of calls: 573
Outbound: 324
Inbound: 352
Unsuccessful: 26
Operators: 40
Cases Resolved: 573</c:v>
                    </c:pt>
                  </c:strCache>
                </c:strRef>
              </c:tx>
              <c:spPr>
                <a:solidFill>
                  <a:srgbClr val="FF00FF">
                    <a:alpha val="20000"/>
                  </a:srgbClr>
                </a:solidFill>
                <a:ln>
                  <a:noFill/>
                </a:ln>
                <a:effectLst/>
              </c:spPr>
              <c:txPr>
                <a:bodyPr rot="0" spcFirstLastPara="1" vertOverflow="clip" horzOverflow="clip" vert="horz" wrap="square" lIns="72000" tIns="36000" rIns="36576" bIns="0" anchor="t" anchorCtr="0">
                  <a:spAutoFit/>
                </a:bodyPr>
                <a:lstStyle/>
                <a:p>
                  <a:pPr algn="l">
                    <a:defRPr sz="800" b="0" i="0" u="none" strike="noStrike" kern="1200" baseline="0">
                      <a:solidFill>
                        <a:schemeClr val="bg1">
                          <a:lumMod val="95000"/>
                        </a:schemeClr>
                      </a:solidFill>
                      <a:latin typeface="Bahnschrift" panose="020B0502040204020203"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17128143274853802"/>
                      <c:h val="0.43178557832942638"/>
                    </c:manualLayout>
                  </c15:layout>
                  <c15:dlblFieldTable>
                    <c15:dlblFTEntry>
                      <c15:txfldGUID>{8C4F46CD-BA38-4DE7-9E8A-7FC5544BABD5}</c15:txfldGUID>
                      <c15:f>Processing!$J$17</c15:f>
                      <c15:dlblFieldTableCache>
                        <c:ptCount val="1"/>
                        <c:pt idx="0">
                          <c:v>Number of calls: 573
Outbound: 324
Inbound: 352
Unsuccessful: 26
Operators: 40
Cases Resolved: 573</c:v>
                        </c:pt>
                      </c15:dlblFieldTableCache>
                    </c15:dlblFTEntry>
                  </c15:dlblFieldTable>
                  <c15:showDataLabelsRange val="0"/>
                </c:ext>
                <c:ext xmlns:c16="http://schemas.microsoft.com/office/drawing/2014/chart" uri="{C3380CC4-5D6E-409C-BE32-E72D297353CC}">
                  <c16:uniqueId val="{00000003-2573-4FA6-A41F-EB2704A8A7BD}"/>
                </c:ext>
              </c:extLst>
            </c:dLbl>
            <c:spPr>
              <a:solidFill>
                <a:srgbClr val="FF00FF">
                  <a:alpha val="20000"/>
                </a:srgbClr>
              </a:solidFill>
              <a:ln>
                <a:noFill/>
              </a:ln>
              <a:effectLst/>
            </c:spPr>
            <c:txPr>
              <a:bodyPr rot="0" spcFirstLastPara="1" vertOverflow="clip" horzOverflow="clip" vert="horz" wrap="square" lIns="72000" tIns="36000" rIns="36576" bIns="18288" anchor="ctr" anchorCtr="0">
                <a:spAutoFit/>
              </a:bodyPr>
              <a:lstStyle/>
              <a:p>
                <a:pPr algn="l">
                  <a:defRPr sz="900" b="0" i="0" u="none" strike="noStrike" kern="1200" baseline="0">
                    <a:solidFill>
                      <a:schemeClr val="bg1">
                        <a:lumMod val="9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noFill/>
                      <a:round/>
                    </a:ln>
                    <a:effectLst/>
                  </c:spPr>
                </c15:leaderLines>
              </c:ext>
            </c:extLst>
          </c:dLbls>
          <c:errBars>
            <c:errDir val="y"/>
            <c:errBarType val="both"/>
            <c:errValType val="cust"/>
            <c:noEndCap val="1"/>
            <c:plus>
              <c:numRef>
                <c:f>Processing!$J$5</c:f>
                <c:numCache>
                  <c:formatCode>General</c:formatCode>
                  <c:ptCount val="1"/>
                  <c:pt idx="0">
                    <c:v>352</c:v>
                  </c:pt>
                </c:numCache>
              </c:numRef>
            </c:plus>
            <c:minus>
              <c:numRef>
                <c:f>Processing!$J$6</c:f>
                <c:numCache>
                  <c:formatCode>General</c:formatCode>
                  <c:ptCount val="1"/>
                  <c:pt idx="0">
                    <c:v>572</c:v>
                  </c:pt>
                </c:numCache>
              </c:numRef>
            </c:minus>
            <c:spPr>
              <a:noFill/>
              <a:ln w="9525" cap="flat" cmpd="sng" algn="ctr">
                <a:solidFill>
                  <a:srgbClr val="FF00FF"/>
                </a:solidFill>
                <a:round/>
              </a:ln>
              <a:effectLst/>
            </c:spPr>
          </c:errBars>
          <c:errBars>
            <c:errDir val="x"/>
            <c:errBarType val="both"/>
            <c:errValType val="fixedVal"/>
            <c:noEndCap val="0"/>
            <c:val val="1"/>
            <c:spPr>
              <a:noFill/>
              <a:ln w="9525" cap="flat" cmpd="sng" algn="ctr">
                <a:solidFill>
                  <a:schemeClr val="tx1">
                    <a:lumMod val="65000"/>
                    <a:lumOff val="35000"/>
                  </a:schemeClr>
                </a:solidFill>
                <a:round/>
              </a:ln>
              <a:effectLst/>
            </c:spPr>
          </c:errBars>
          <c:xVal>
            <c:numRef>
              <c:f>Processing!$K$2</c:f>
              <c:numCache>
                <c:formatCode>General</c:formatCode>
                <c:ptCount val="1"/>
                <c:pt idx="0">
                  <c:v>252</c:v>
                </c:pt>
              </c:numCache>
            </c:numRef>
          </c:xVal>
          <c:yVal>
            <c:numRef>
              <c:f>Processing!$J$2</c:f>
              <c:numCache>
                <c:formatCode>General</c:formatCode>
                <c:ptCount val="1"/>
                <c:pt idx="0">
                  <c:v>573</c:v>
                </c:pt>
              </c:numCache>
            </c:numRef>
          </c:yVal>
          <c:smooth val="0"/>
          <c:extLst>
            <c:ext xmlns:c16="http://schemas.microsoft.com/office/drawing/2014/chart" uri="{C3380CC4-5D6E-409C-BE32-E72D297353CC}">
              <c16:uniqueId val="{00000004-2573-4FA6-A41F-EB2704A8A7BD}"/>
            </c:ext>
          </c:extLst>
        </c:ser>
        <c:ser>
          <c:idx val="4"/>
          <c:order val="3"/>
          <c:tx>
            <c:strRef>
              <c:f>Data!$M$1</c:f>
              <c:strCache>
                <c:ptCount val="1"/>
                <c:pt idx="0">
                  <c:v>caption month</c:v>
                </c:pt>
              </c:strCache>
            </c:strRef>
          </c:tx>
          <c:spPr>
            <a:ln w="25400" cap="rnd">
              <a:noFill/>
              <a:round/>
            </a:ln>
            <a:effectLst/>
          </c:spPr>
          <c:marker>
            <c:symbol val="circle"/>
            <c:size val="5"/>
            <c:spPr>
              <a:noFill/>
              <a:ln w="9525">
                <a:solidFill>
                  <a:schemeClr val="accent5"/>
                </a:solidFill>
              </a:ln>
              <a:effectLst/>
            </c:spPr>
          </c:marker>
          <c:dLbls>
            <c:dLbl>
              <c:idx val="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2573-4FA6-A41F-EB2704A8A7BD}"/>
                </c:ext>
              </c:extLst>
            </c:dLbl>
            <c:dLbl>
              <c:idx val="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6-2573-4FA6-A41F-EB2704A8A7BD}"/>
                </c:ext>
              </c:extLst>
            </c:dLbl>
            <c:dLbl>
              <c:idx val="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2573-4FA6-A41F-EB2704A8A7BD}"/>
                </c:ext>
              </c:extLst>
            </c:dLbl>
            <c:dLbl>
              <c:idx val="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2573-4FA6-A41F-EB2704A8A7BD}"/>
                </c:ext>
              </c:extLst>
            </c:dLbl>
            <c:dLbl>
              <c:idx val="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2573-4FA6-A41F-EB2704A8A7BD}"/>
                </c:ext>
              </c:extLst>
            </c:dLbl>
            <c:dLbl>
              <c:idx val="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2573-4FA6-A41F-EB2704A8A7BD}"/>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B-2573-4FA6-A41F-EB2704A8A7BD}"/>
                </c:ext>
              </c:extLst>
            </c:dLbl>
            <c:dLbl>
              <c:idx val="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C-2573-4FA6-A41F-EB2704A8A7BD}"/>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D-2573-4FA6-A41F-EB2704A8A7BD}"/>
                </c:ext>
              </c:extLst>
            </c:dLbl>
            <c:dLbl>
              <c:idx val="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2573-4FA6-A41F-EB2704A8A7BD}"/>
                </c:ext>
              </c:extLst>
            </c:dLbl>
            <c:dLbl>
              <c:idx val="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F-2573-4FA6-A41F-EB2704A8A7BD}"/>
                </c:ext>
              </c:extLst>
            </c:dLbl>
            <c:dLbl>
              <c:idx val="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2573-4FA6-A41F-EB2704A8A7BD}"/>
                </c:ext>
              </c:extLst>
            </c:dLbl>
            <c:dLbl>
              <c:idx val="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1-2573-4FA6-A41F-EB2704A8A7BD}"/>
                </c:ext>
              </c:extLst>
            </c:dLbl>
            <c:dLbl>
              <c:idx val="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2-2573-4FA6-A41F-EB2704A8A7BD}"/>
                </c:ext>
              </c:extLst>
            </c:dLbl>
            <c:dLbl>
              <c:idx val="14"/>
              <c:tx>
                <c:rich>
                  <a:bodyPr/>
                  <a:lstStyle/>
                  <a:p>
                    <a:fld id="{0F4BB95D-9551-4822-BBD7-FF9D11849398}"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2573-4FA6-A41F-EB2704A8A7BD}"/>
                </c:ext>
              </c:extLst>
            </c:dLbl>
            <c:dLbl>
              <c:idx val="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2573-4FA6-A41F-EB2704A8A7BD}"/>
                </c:ext>
              </c:extLst>
            </c:dLbl>
            <c:dLbl>
              <c:idx val="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2573-4FA6-A41F-EB2704A8A7BD}"/>
                </c:ext>
              </c:extLst>
            </c:dLbl>
            <c:dLbl>
              <c:idx val="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2573-4FA6-A41F-EB2704A8A7BD}"/>
                </c:ext>
              </c:extLst>
            </c:dLbl>
            <c:dLbl>
              <c:idx val="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2573-4FA6-A41F-EB2704A8A7BD}"/>
                </c:ext>
              </c:extLst>
            </c:dLbl>
            <c:dLbl>
              <c:idx val="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2573-4FA6-A41F-EB2704A8A7BD}"/>
                </c:ext>
              </c:extLst>
            </c:dLbl>
            <c:dLbl>
              <c:idx val="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9-2573-4FA6-A41F-EB2704A8A7BD}"/>
                </c:ext>
              </c:extLst>
            </c:dLbl>
            <c:dLbl>
              <c:idx val="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A-2573-4FA6-A41F-EB2704A8A7BD}"/>
                </c:ext>
              </c:extLst>
            </c:dLbl>
            <c:dLbl>
              <c:idx val="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B-2573-4FA6-A41F-EB2704A8A7BD}"/>
                </c:ext>
              </c:extLst>
            </c:dLbl>
            <c:dLbl>
              <c:idx val="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2573-4FA6-A41F-EB2704A8A7BD}"/>
                </c:ext>
              </c:extLst>
            </c:dLbl>
            <c:dLbl>
              <c:idx val="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D-2573-4FA6-A41F-EB2704A8A7BD}"/>
                </c:ext>
              </c:extLst>
            </c:dLbl>
            <c:dLbl>
              <c:idx val="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E-2573-4FA6-A41F-EB2704A8A7BD}"/>
                </c:ext>
              </c:extLst>
            </c:dLbl>
            <c:dLbl>
              <c:idx val="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F-2573-4FA6-A41F-EB2704A8A7BD}"/>
                </c:ext>
              </c:extLst>
            </c:dLbl>
            <c:dLbl>
              <c:idx val="2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0-2573-4FA6-A41F-EB2704A8A7BD}"/>
                </c:ext>
              </c:extLst>
            </c:dLbl>
            <c:dLbl>
              <c:idx val="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1-2573-4FA6-A41F-EB2704A8A7BD}"/>
                </c:ext>
              </c:extLst>
            </c:dLbl>
            <c:dLbl>
              <c:idx val="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2-2573-4FA6-A41F-EB2704A8A7BD}"/>
                </c:ext>
              </c:extLst>
            </c:dLbl>
            <c:dLbl>
              <c:idx val="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3-2573-4FA6-A41F-EB2704A8A7BD}"/>
                </c:ext>
              </c:extLst>
            </c:dLbl>
            <c:dLbl>
              <c:idx val="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4-2573-4FA6-A41F-EB2704A8A7BD}"/>
                </c:ext>
              </c:extLst>
            </c:dLbl>
            <c:dLbl>
              <c:idx val="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5-2573-4FA6-A41F-EB2704A8A7BD}"/>
                </c:ext>
              </c:extLst>
            </c:dLbl>
            <c:dLbl>
              <c:idx val="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6-2573-4FA6-A41F-EB2704A8A7BD}"/>
                </c:ext>
              </c:extLst>
            </c:dLbl>
            <c:dLbl>
              <c:idx val="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7-2573-4FA6-A41F-EB2704A8A7BD}"/>
                </c:ext>
              </c:extLst>
            </c:dLbl>
            <c:dLbl>
              <c:idx val="3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8-2573-4FA6-A41F-EB2704A8A7BD}"/>
                </c:ext>
              </c:extLst>
            </c:dLbl>
            <c:dLbl>
              <c:idx val="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9-2573-4FA6-A41F-EB2704A8A7BD}"/>
                </c:ext>
              </c:extLst>
            </c:dLbl>
            <c:dLbl>
              <c:idx val="3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A-2573-4FA6-A41F-EB2704A8A7BD}"/>
                </c:ext>
              </c:extLst>
            </c:dLbl>
            <c:dLbl>
              <c:idx val="3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B-2573-4FA6-A41F-EB2704A8A7BD}"/>
                </c:ext>
              </c:extLst>
            </c:dLbl>
            <c:dLbl>
              <c:idx val="3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C-2573-4FA6-A41F-EB2704A8A7BD}"/>
                </c:ext>
              </c:extLst>
            </c:dLbl>
            <c:dLbl>
              <c:idx val="4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D-2573-4FA6-A41F-EB2704A8A7BD}"/>
                </c:ext>
              </c:extLst>
            </c:dLbl>
            <c:dLbl>
              <c:idx val="4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E-2573-4FA6-A41F-EB2704A8A7BD}"/>
                </c:ext>
              </c:extLst>
            </c:dLbl>
            <c:dLbl>
              <c:idx val="4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F-2573-4FA6-A41F-EB2704A8A7BD}"/>
                </c:ext>
              </c:extLst>
            </c:dLbl>
            <c:dLbl>
              <c:idx val="4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0-2573-4FA6-A41F-EB2704A8A7BD}"/>
                </c:ext>
              </c:extLst>
            </c:dLbl>
            <c:dLbl>
              <c:idx val="4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1-2573-4FA6-A41F-EB2704A8A7BD}"/>
                </c:ext>
              </c:extLst>
            </c:dLbl>
            <c:dLbl>
              <c:idx val="45"/>
              <c:tx>
                <c:rich>
                  <a:bodyPr/>
                  <a:lstStyle/>
                  <a:p>
                    <a:fld id="{55A7530E-D1F2-4C94-BDCA-7DCD062B9CB3}"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2573-4FA6-A41F-EB2704A8A7BD}"/>
                </c:ext>
              </c:extLst>
            </c:dLbl>
            <c:dLbl>
              <c:idx val="4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3-2573-4FA6-A41F-EB2704A8A7BD}"/>
                </c:ext>
              </c:extLst>
            </c:dLbl>
            <c:dLbl>
              <c:idx val="4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4-2573-4FA6-A41F-EB2704A8A7BD}"/>
                </c:ext>
              </c:extLst>
            </c:dLbl>
            <c:dLbl>
              <c:idx val="4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5-2573-4FA6-A41F-EB2704A8A7BD}"/>
                </c:ext>
              </c:extLst>
            </c:dLbl>
            <c:dLbl>
              <c:idx val="4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6-2573-4FA6-A41F-EB2704A8A7BD}"/>
                </c:ext>
              </c:extLst>
            </c:dLbl>
            <c:dLbl>
              <c:idx val="5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7-2573-4FA6-A41F-EB2704A8A7BD}"/>
                </c:ext>
              </c:extLst>
            </c:dLbl>
            <c:dLbl>
              <c:idx val="5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8-2573-4FA6-A41F-EB2704A8A7BD}"/>
                </c:ext>
              </c:extLst>
            </c:dLbl>
            <c:dLbl>
              <c:idx val="5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9-2573-4FA6-A41F-EB2704A8A7BD}"/>
                </c:ext>
              </c:extLst>
            </c:dLbl>
            <c:dLbl>
              <c:idx val="5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A-2573-4FA6-A41F-EB2704A8A7BD}"/>
                </c:ext>
              </c:extLst>
            </c:dLbl>
            <c:dLbl>
              <c:idx val="5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B-2573-4FA6-A41F-EB2704A8A7BD}"/>
                </c:ext>
              </c:extLst>
            </c:dLbl>
            <c:dLbl>
              <c:idx val="5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C-2573-4FA6-A41F-EB2704A8A7BD}"/>
                </c:ext>
              </c:extLst>
            </c:dLbl>
            <c:dLbl>
              <c:idx val="5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D-2573-4FA6-A41F-EB2704A8A7BD}"/>
                </c:ext>
              </c:extLst>
            </c:dLbl>
            <c:dLbl>
              <c:idx val="5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E-2573-4FA6-A41F-EB2704A8A7BD}"/>
                </c:ext>
              </c:extLst>
            </c:dLbl>
            <c:dLbl>
              <c:idx val="5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F-2573-4FA6-A41F-EB2704A8A7BD}"/>
                </c:ext>
              </c:extLst>
            </c:dLbl>
            <c:dLbl>
              <c:idx val="5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0-2573-4FA6-A41F-EB2704A8A7BD}"/>
                </c:ext>
              </c:extLst>
            </c:dLbl>
            <c:dLbl>
              <c:idx val="6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1-2573-4FA6-A41F-EB2704A8A7BD}"/>
                </c:ext>
              </c:extLst>
            </c:dLbl>
            <c:dLbl>
              <c:idx val="6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2-2573-4FA6-A41F-EB2704A8A7BD}"/>
                </c:ext>
              </c:extLst>
            </c:dLbl>
            <c:dLbl>
              <c:idx val="6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3-2573-4FA6-A41F-EB2704A8A7BD}"/>
                </c:ext>
              </c:extLst>
            </c:dLbl>
            <c:dLbl>
              <c:idx val="6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4-2573-4FA6-A41F-EB2704A8A7BD}"/>
                </c:ext>
              </c:extLst>
            </c:dLbl>
            <c:dLbl>
              <c:idx val="6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5-2573-4FA6-A41F-EB2704A8A7BD}"/>
                </c:ext>
              </c:extLst>
            </c:dLbl>
            <c:dLbl>
              <c:idx val="6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6-2573-4FA6-A41F-EB2704A8A7BD}"/>
                </c:ext>
              </c:extLst>
            </c:dLbl>
            <c:dLbl>
              <c:idx val="6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7-2573-4FA6-A41F-EB2704A8A7BD}"/>
                </c:ext>
              </c:extLst>
            </c:dLbl>
            <c:dLbl>
              <c:idx val="6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8-2573-4FA6-A41F-EB2704A8A7BD}"/>
                </c:ext>
              </c:extLst>
            </c:dLbl>
            <c:dLbl>
              <c:idx val="6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9-2573-4FA6-A41F-EB2704A8A7BD}"/>
                </c:ext>
              </c:extLst>
            </c:dLbl>
            <c:dLbl>
              <c:idx val="6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A-2573-4FA6-A41F-EB2704A8A7BD}"/>
                </c:ext>
              </c:extLst>
            </c:dLbl>
            <c:dLbl>
              <c:idx val="7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B-2573-4FA6-A41F-EB2704A8A7BD}"/>
                </c:ext>
              </c:extLst>
            </c:dLbl>
            <c:dLbl>
              <c:idx val="7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C-2573-4FA6-A41F-EB2704A8A7BD}"/>
                </c:ext>
              </c:extLst>
            </c:dLbl>
            <c:dLbl>
              <c:idx val="7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D-2573-4FA6-A41F-EB2704A8A7BD}"/>
                </c:ext>
              </c:extLst>
            </c:dLbl>
            <c:dLbl>
              <c:idx val="7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4E-2573-4FA6-A41F-EB2704A8A7BD}"/>
                </c:ext>
              </c:extLst>
            </c:dLbl>
            <c:dLbl>
              <c:idx val="74"/>
              <c:tx>
                <c:rich>
                  <a:bodyPr/>
                  <a:lstStyle/>
                  <a:p>
                    <a:fld id="{7D7AE172-562A-4CC8-B3DE-E3869F1C5F69}"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2573-4FA6-A41F-EB2704A8A7BD}"/>
                </c:ext>
              </c:extLst>
            </c:dLbl>
            <c:dLbl>
              <c:idx val="7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0-2573-4FA6-A41F-EB2704A8A7BD}"/>
                </c:ext>
              </c:extLst>
            </c:dLbl>
            <c:dLbl>
              <c:idx val="7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1-2573-4FA6-A41F-EB2704A8A7BD}"/>
                </c:ext>
              </c:extLst>
            </c:dLbl>
            <c:dLbl>
              <c:idx val="7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2-2573-4FA6-A41F-EB2704A8A7BD}"/>
                </c:ext>
              </c:extLst>
            </c:dLbl>
            <c:dLbl>
              <c:idx val="7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3-2573-4FA6-A41F-EB2704A8A7BD}"/>
                </c:ext>
              </c:extLst>
            </c:dLbl>
            <c:dLbl>
              <c:idx val="7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4-2573-4FA6-A41F-EB2704A8A7BD}"/>
                </c:ext>
              </c:extLst>
            </c:dLbl>
            <c:dLbl>
              <c:idx val="8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5-2573-4FA6-A41F-EB2704A8A7BD}"/>
                </c:ext>
              </c:extLst>
            </c:dLbl>
            <c:dLbl>
              <c:idx val="8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6-2573-4FA6-A41F-EB2704A8A7BD}"/>
                </c:ext>
              </c:extLst>
            </c:dLbl>
            <c:dLbl>
              <c:idx val="8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7-2573-4FA6-A41F-EB2704A8A7BD}"/>
                </c:ext>
              </c:extLst>
            </c:dLbl>
            <c:dLbl>
              <c:idx val="8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8-2573-4FA6-A41F-EB2704A8A7BD}"/>
                </c:ext>
              </c:extLst>
            </c:dLbl>
            <c:dLbl>
              <c:idx val="8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9-2573-4FA6-A41F-EB2704A8A7BD}"/>
                </c:ext>
              </c:extLst>
            </c:dLbl>
            <c:dLbl>
              <c:idx val="8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A-2573-4FA6-A41F-EB2704A8A7BD}"/>
                </c:ext>
              </c:extLst>
            </c:dLbl>
            <c:dLbl>
              <c:idx val="8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B-2573-4FA6-A41F-EB2704A8A7BD}"/>
                </c:ext>
              </c:extLst>
            </c:dLbl>
            <c:dLbl>
              <c:idx val="8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C-2573-4FA6-A41F-EB2704A8A7BD}"/>
                </c:ext>
              </c:extLst>
            </c:dLbl>
            <c:dLbl>
              <c:idx val="8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D-2573-4FA6-A41F-EB2704A8A7BD}"/>
                </c:ext>
              </c:extLst>
            </c:dLbl>
            <c:dLbl>
              <c:idx val="8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E-2573-4FA6-A41F-EB2704A8A7BD}"/>
                </c:ext>
              </c:extLst>
            </c:dLbl>
            <c:dLbl>
              <c:idx val="9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5F-2573-4FA6-A41F-EB2704A8A7BD}"/>
                </c:ext>
              </c:extLst>
            </c:dLbl>
            <c:dLbl>
              <c:idx val="9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0-2573-4FA6-A41F-EB2704A8A7BD}"/>
                </c:ext>
              </c:extLst>
            </c:dLbl>
            <c:dLbl>
              <c:idx val="9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1-2573-4FA6-A41F-EB2704A8A7BD}"/>
                </c:ext>
              </c:extLst>
            </c:dLbl>
            <c:dLbl>
              <c:idx val="9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2-2573-4FA6-A41F-EB2704A8A7BD}"/>
                </c:ext>
              </c:extLst>
            </c:dLbl>
            <c:dLbl>
              <c:idx val="9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3-2573-4FA6-A41F-EB2704A8A7BD}"/>
                </c:ext>
              </c:extLst>
            </c:dLbl>
            <c:dLbl>
              <c:idx val="9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4-2573-4FA6-A41F-EB2704A8A7BD}"/>
                </c:ext>
              </c:extLst>
            </c:dLbl>
            <c:dLbl>
              <c:idx val="9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5-2573-4FA6-A41F-EB2704A8A7BD}"/>
                </c:ext>
              </c:extLst>
            </c:dLbl>
            <c:dLbl>
              <c:idx val="9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6-2573-4FA6-A41F-EB2704A8A7BD}"/>
                </c:ext>
              </c:extLst>
            </c:dLbl>
            <c:dLbl>
              <c:idx val="9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7-2573-4FA6-A41F-EB2704A8A7BD}"/>
                </c:ext>
              </c:extLst>
            </c:dLbl>
            <c:dLbl>
              <c:idx val="9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8-2573-4FA6-A41F-EB2704A8A7BD}"/>
                </c:ext>
              </c:extLst>
            </c:dLbl>
            <c:dLbl>
              <c:idx val="10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9-2573-4FA6-A41F-EB2704A8A7BD}"/>
                </c:ext>
              </c:extLst>
            </c:dLbl>
            <c:dLbl>
              <c:idx val="10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A-2573-4FA6-A41F-EB2704A8A7BD}"/>
                </c:ext>
              </c:extLst>
            </c:dLbl>
            <c:dLbl>
              <c:idx val="10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B-2573-4FA6-A41F-EB2704A8A7BD}"/>
                </c:ext>
              </c:extLst>
            </c:dLbl>
            <c:dLbl>
              <c:idx val="10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C-2573-4FA6-A41F-EB2704A8A7BD}"/>
                </c:ext>
              </c:extLst>
            </c:dLbl>
            <c:dLbl>
              <c:idx val="10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D-2573-4FA6-A41F-EB2704A8A7BD}"/>
                </c:ext>
              </c:extLst>
            </c:dLbl>
            <c:dLbl>
              <c:idx val="105"/>
              <c:tx>
                <c:rich>
                  <a:bodyPr/>
                  <a:lstStyle/>
                  <a:p>
                    <a:fld id="{B5A67E47-ACF5-42C2-8EBE-05597D0C5323}"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E-2573-4FA6-A41F-EB2704A8A7BD}"/>
                </c:ext>
              </c:extLst>
            </c:dLbl>
            <c:dLbl>
              <c:idx val="10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6F-2573-4FA6-A41F-EB2704A8A7BD}"/>
                </c:ext>
              </c:extLst>
            </c:dLbl>
            <c:dLbl>
              <c:idx val="10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0-2573-4FA6-A41F-EB2704A8A7BD}"/>
                </c:ext>
              </c:extLst>
            </c:dLbl>
            <c:dLbl>
              <c:idx val="10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1-2573-4FA6-A41F-EB2704A8A7BD}"/>
                </c:ext>
              </c:extLst>
            </c:dLbl>
            <c:dLbl>
              <c:idx val="10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2-2573-4FA6-A41F-EB2704A8A7BD}"/>
                </c:ext>
              </c:extLst>
            </c:dLbl>
            <c:dLbl>
              <c:idx val="1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3-2573-4FA6-A41F-EB2704A8A7BD}"/>
                </c:ext>
              </c:extLst>
            </c:dLbl>
            <c:dLbl>
              <c:idx val="1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4-2573-4FA6-A41F-EB2704A8A7BD}"/>
                </c:ext>
              </c:extLst>
            </c:dLbl>
            <c:dLbl>
              <c:idx val="1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5-2573-4FA6-A41F-EB2704A8A7BD}"/>
                </c:ext>
              </c:extLst>
            </c:dLbl>
            <c:dLbl>
              <c:idx val="1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6-2573-4FA6-A41F-EB2704A8A7BD}"/>
                </c:ext>
              </c:extLst>
            </c:dLbl>
            <c:dLbl>
              <c:idx val="1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7-2573-4FA6-A41F-EB2704A8A7BD}"/>
                </c:ext>
              </c:extLst>
            </c:dLbl>
            <c:dLbl>
              <c:idx val="1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8-2573-4FA6-A41F-EB2704A8A7BD}"/>
                </c:ext>
              </c:extLst>
            </c:dLbl>
            <c:dLbl>
              <c:idx val="1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9-2573-4FA6-A41F-EB2704A8A7BD}"/>
                </c:ext>
              </c:extLst>
            </c:dLbl>
            <c:dLbl>
              <c:idx val="1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A-2573-4FA6-A41F-EB2704A8A7BD}"/>
                </c:ext>
              </c:extLst>
            </c:dLbl>
            <c:dLbl>
              <c:idx val="1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B-2573-4FA6-A41F-EB2704A8A7BD}"/>
                </c:ext>
              </c:extLst>
            </c:dLbl>
            <c:dLbl>
              <c:idx val="1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C-2573-4FA6-A41F-EB2704A8A7BD}"/>
                </c:ext>
              </c:extLst>
            </c:dLbl>
            <c:dLbl>
              <c:idx val="1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D-2573-4FA6-A41F-EB2704A8A7BD}"/>
                </c:ext>
              </c:extLst>
            </c:dLbl>
            <c:dLbl>
              <c:idx val="1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E-2573-4FA6-A41F-EB2704A8A7BD}"/>
                </c:ext>
              </c:extLst>
            </c:dLbl>
            <c:dLbl>
              <c:idx val="1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7F-2573-4FA6-A41F-EB2704A8A7BD}"/>
                </c:ext>
              </c:extLst>
            </c:dLbl>
            <c:dLbl>
              <c:idx val="1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0-2573-4FA6-A41F-EB2704A8A7BD}"/>
                </c:ext>
              </c:extLst>
            </c:dLbl>
            <c:dLbl>
              <c:idx val="1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1-2573-4FA6-A41F-EB2704A8A7BD}"/>
                </c:ext>
              </c:extLst>
            </c:dLbl>
            <c:dLbl>
              <c:idx val="1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2-2573-4FA6-A41F-EB2704A8A7BD}"/>
                </c:ext>
              </c:extLst>
            </c:dLbl>
            <c:dLbl>
              <c:idx val="1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3-2573-4FA6-A41F-EB2704A8A7BD}"/>
                </c:ext>
              </c:extLst>
            </c:dLbl>
            <c:dLbl>
              <c:idx val="12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4-2573-4FA6-A41F-EB2704A8A7BD}"/>
                </c:ext>
              </c:extLst>
            </c:dLbl>
            <c:dLbl>
              <c:idx val="1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5-2573-4FA6-A41F-EB2704A8A7BD}"/>
                </c:ext>
              </c:extLst>
            </c:dLbl>
            <c:dLbl>
              <c:idx val="1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6-2573-4FA6-A41F-EB2704A8A7BD}"/>
                </c:ext>
              </c:extLst>
            </c:dLbl>
            <c:dLbl>
              <c:idx val="1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7-2573-4FA6-A41F-EB2704A8A7BD}"/>
                </c:ext>
              </c:extLst>
            </c:dLbl>
            <c:dLbl>
              <c:idx val="1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8-2573-4FA6-A41F-EB2704A8A7BD}"/>
                </c:ext>
              </c:extLst>
            </c:dLbl>
            <c:dLbl>
              <c:idx val="1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9-2573-4FA6-A41F-EB2704A8A7BD}"/>
                </c:ext>
              </c:extLst>
            </c:dLbl>
            <c:dLbl>
              <c:idx val="1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A-2573-4FA6-A41F-EB2704A8A7BD}"/>
                </c:ext>
              </c:extLst>
            </c:dLbl>
            <c:dLbl>
              <c:idx val="1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B-2573-4FA6-A41F-EB2704A8A7BD}"/>
                </c:ext>
              </c:extLst>
            </c:dLbl>
            <c:dLbl>
              <c:idx val="135"/>
              <c:tx>
                <c:rich>
                  <a:bodyPr/>
                  <a:lstStyle/>
                  <a:p>
                    <a:fld id="{1B297B5F-0CC9-46B2-8767-16841699D0FB}"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C-2573-4FA6-A41F-EB2704A8A7BD}"/>
                </c:ext>
              </c:extLst>
            </c:dLbl>
            <c:dLbl>
              <c:idx val="1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D-2573-4FA6-A41F-EB2704A8A7BD}"/>
                </c:ext>
              </c:extLst>
            </c:dLbl>
            <c:dLbl>
              <c:idx val="13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E-2573-4FA6-A41F-EB2704A8A7BD}"/>
                </c:ext>
              </c:extLst>
            </c:dLbl>
            <c:dLbl>
              <c:idx val="13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8F-2573-4FA6-A41F-EB2704A8A7BD}"/>
                </c:ext>
              </c:extLst>
            </c:dLbl>
            <c:dLbl>
              <c:idx val="13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0-2573-4FA6-A41F-EB2704A8A7BD}"/>
                </c:ext>
              </c:extLst>
            </c:dLbl>
            <c:dLbl>
              <c:idx val="14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1-2573-4FA6-A41F-EB2704A8A7BD}"/>
                </c:ext>
              </c:extLst>
            </c:dLbl>
            <c:dLbl>
              <c:idx val="14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2-2573-4FA6-A41F-EB2704A8A7BD}"/>
                </c:ext>
              </c:extLst>
            </c:dLbl>
            <c:dLbl>
              <c:idx val="14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3-2573-4FA6-A41F-EB2704A8A7BD}"/>
                </c:ext>
              </c:extLst>
            </c:dLbl>
            <c:dLbl>
              <c:idx val="14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4-2573-4FA6-A41F-EB2704A8A7BD}"/>
                </c:ext>
              </c:extLst>
            </c:dLbl>
            <c:dLbl>
              <c:idx val="14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5-2573-4FA6-A41F-EB2704A8A7BD}"/>
                </c:ext>
              </c:extLst>
            </c:dLbl>
            <c:dLbl>
              <c:idx val="14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6-2573-4FA6-A41F-EB2704A8A7BD}"/>
                </c:ext>
              </c:extLst>
            </c:dLbl>
            <c:dLbl>
              <c:idx val="14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7-2573-4FA6-A41F-EB2704A8A7BD}"/>
                </c:ext>
              </c:extLst>
            </c:dLbl>
            <c:dLbl>
              <c:idx val="14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8-2573-4FA6-A41F-EB2704A8A7BD}"/>
                </c:ext>
              </c:extLst>
            </c:dLbl>
            <c:dLbl>
              <c:idx val="14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9-2573-4FA6-A41F-EB2704A8A7BD}"/>
                </c:ext>
              </c:extLst>
            </c:dLbl>
            <c:dLbl>
              <c:idx val="14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A-2573-4FA6-A41F-EB2704A8A7BD}"/>
                </c:ext>
              </c:extLst>
            </c:dLbl>
            <c:dLbl>
              <c:idx val="15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B-2573-4FA6-A41F-EB2704A8A7BD}"/>
                </c:ext>
              </c:extLst>
            </c:dLbl>
            <c:dLbl>
              <c:idx val="15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C-2573-4FA6-A41F-EB2704A8A7BD}"/>
                </c:ext>
              </c:extLst>
            </c:dLbl>
            <c:dLbl>
              <c:idx val="15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D-2573-4FA6-A41F-EB2704A8A7BD}"/>
                </c:ext>
              </c:extLst>
            </c:dLbl>
            <c:dLbl>
              <c:idx val="15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E-2573-4FA6-A41F-EB2704A8A7BD}"/>
                </c:ext>
              </c:extLst>
            </c:dLbl>
            <c:dLbl>
              <c:idx val="15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9F-2573-4FA6-A41F-EB2704A8A7BD}"/>
                </c:ext>
              </c:extLst>
            </c:dLbl>
            <c:dLbl>
              <c:idx val="15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0-2573-4FA6-A41F-EB2704A8A7BD}"/>
                </c:ext>
              </c:extLst>
            </c:dLbl>
            <c:dLbl>
              <c:idx val="15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1-2573-4FA6-A41F-EB2704A8A7BD}"/>
                </c:ext>
              </c:extLst>
            </c:dLbl>
            <c:dLbl>
              <c:idx val="15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2-2573-4FA6-A41F-EB2704A8A7BD}"/>
                </c:ext>
              </c:extLst>
            </c:dLbl>
            <c:dLbl>
              <c:idx val="15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3-2573-4FA6-A41F-EB2704A8A7BD}"/>
                </c:ext>
              </c:extLst>
            </c:dLbl>
            <c:dLbl>
              <c:idx val="15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4-2573-4FA6-A41F-EB2704A8A7BD}"/>
                </c:ext>
              </c:extLst>
            </c:dLbl>
            <c:dLbl>
              <c:idx val="16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5-2573-4FA6-A41F-EB2704A8A7BD}"/>
                </c:ext>
              </c:extLst>
            </c:dLbl>
            <c:dLbl>
              <c:idx val="16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6-2573-4FA6-A41F-EB2704A8A7BD}"/>
                </c:ext>
              </c:extLst>
            </c:dLbl>
            <c:dLbl>
              <c:idx val="16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7-2573-4FA6-A41F-EB2704A8A7BD}"/>
                </c:ext>
              </c:extLst>
            </c:dLbl>
            <c:dLbl>
              <c:idx val="16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8-2573-4FA6-A41F-EB2704A8A7BD}"/>
                </c:ext>
              </c:extLst>
            </c:dLbl>
            <c:dLbl>
              <c:idx val="16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9-2573-4FA6-A41F-EB2704A8A7BD}"/>
                </c:ext>
              </c:extLst>
            </c:dLbl>
            <c:dLbl>
              <c:idx val="16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A-2573-4FA6-A41F-EB2704A8A7BD}"/>
                </c:ext>
              </c:extLst>
            </c:dLbl>
            <c:dLbl>
              <c:idx val="166"/>
              <c:tx>
                <c:rich>
                  <a:bodyPr/>
                  <a:lstStyle/>
                  <a:p>
                    <a:fld id="{14B194AF-8018-4728-B0AA-55C1C76FC7E8}"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B-2573-4FA6-A41F-EB2704A8A7BD}"/>
                </c:ext>
              </c:extLst>
            </c:dLbl>
            <c:dLbl>
              <c:idx val="16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C-2573-4FA6-A41F-EB2704A8A7BD}"/>
                </c:ext>
              </c:extLst>
            </c:dLbl>
            <c:dLbl>
              <c:idx val="16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D-2573-4FA6-A41F-EB2704A8A7BD}"/>
                </c:ext>
              </c:extLst>
            </c:dLbl>
            <c:dLbl>
              <c:idx val="16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E-2573-4FA6-A41F-EB2704A8A7BD}"/>
                </c:ext>
              </c:extLst>
            </c:dLbl>
            <c:dLbl>
              <c:idx val="17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AF-2573-4FA6-A41F-EB2704A8A7BD}"/>
                </c:ext>
              </c:extLst>
            </c:dLbl>
            <c:dLbl>
              <c:idx val="17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0-2573-4FA6-A41F-EB2704A8A7BD}"/>
                </c:ext>
              </c:extLst>
            </c:dLbl>
            <c:dLbl>
              <c:idx val="17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1-2573-4FA6-A41F-EB2704A8A7BD}"/>
                </c:ext>
              </c:extLst>
            </c:dLbl>
            <c:dLbl>
              <c:idx val="17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2-2573-4FA6-A41F-EB2704A8A7BD}"/>
                </c:ext>
              </c:extLst>
            </c:dLbl>
            <c:dLbl>
              <c:idx val="17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3-2573-4FA6-A41F-EB2704A8A7BD}"/>
                </c:ext>
              </c:extLst>
            </c:dLbl>
            <c:dLbl>
              <c:idx val="17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4-2573-4FA6-A41F-EB2704A8A7BD}"/>
                </c:ext>
              </c:extLst>
            </c:dLbl>
            <c:dLbl>
              <c:idx val="17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5-2573-4FA6-A41F-EB2704A8A7BD}"/>
                </c:ext>
              </c:extLst>
            </c:dLbl>
            <c:dLbl>
              <c:idx val="17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6-2573-4FA6-A41F-EB2704A8A7BD}"/>
                </c:ext>
              </c:extLst>
            </c:dLbl>
            <c:dLbl>
              <c:idx val="17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7-2573-4FA6-A41F-EB2704A8A7BD}"/>
                </c:ext>
              </c:extLst>
            </c:dLbl>
            <c:dLbl>
              <c:idx val="17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8-2573-4FA6-A41F-EB2704A8A7BD}"/>
                </c:ext>
              </c:extLst>
            </c:dLbl>
            <c:dLbl>
              <c:idx val="18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9-2573-4FA6-A41F-EB2704A8A7BD}"/>
                </c:ext>
              </c:extLst>
            </c:dLbl>
            <c:dLbl>
              <c:idx val="18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A-2573-4FA6-A41F-EB2704A8A7BD}"/>
                </c:ext>
              </c:extLst>
            </c:dLbl>
            <c:dLbl>
              <c:idx val="18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B-2573-4FA6-A41F-EB2704A8A7BD}"/>
                </c:ext>
              </c:extLst>
            </c:dLbl>
            <c:dLbl>
              <c:idx val="18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C-2573-4FA6-A41F-EB2704A8A7BD}"/>
                </c:ext>
              </c:extLst>
            </c:dLbl>
            <c:dLbl>
              <c:idx val="18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D-2573-4FA6-A41F-EB2704A8A7BD}"/>
                </c:ext>
              </c:extLst>
            </c:dLbl>
            <c:dLbl>
              <c:idx val="18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E-2573-4FA6-A41F-EB2704A8A7BD}"/>
                </c:ext>
              </c:extLst>
            </c:dLbl>
            <c:dLbl>
              <c:idx val="18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BF-2573-4FA6-A41F-EB2704A8A7BD}"/>
                </c:ext>
              </c:extLst>
            </c:dLbl>
            <c:dLbl>
              <c:idx val="18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0-2573-4FA6-A41F-EB2704A8A7BD}"/>
                </c:ext>
              </c:extLst>
            </c:dLbl>
            <c:dLbl>
              <c:idx val="18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1-2573-4FA6-A41F-EB2704A8A7BD}"/>
                </c:ext>
              </c:extLst>
            </c:dLbl>
            <c:dLbl>
              <c:idx val="18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2-2573-4FA6-A41F-EB2704A8A7BD}"/>
                </c:ext>
              </c:extLst>
            </c:dLbl>
            <c:dLbl>
              <c:idx val="19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3-2573-4FA6-A41F-EB2704A8A7BD}"/>
                </c:ext>
              </c:extLst>
            </c:dLbl>
            <c:dLbl>
              <c:idx val="19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4-2573-4FA6-A41F-EB2704A8A7BD}"/>
                </c:ext>
              </c:extLst>
            </c:dLbl>
            <c:dLbl>
              <c:idx val="19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5-2573-4FA6-A41F-EB2704A8A7BD}"/>
                </c:ext>
              </c:extLst>
            </c:dLbl>
            <c:dLbl>
              <c:idx val="19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6-2573-4FA6-A41F-EB2704A8A7BD}"/>
                </c:ext>
              </c:extLst>
            </c:dLbl>
            <c:dLbl>
              <c:idx val="19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7-2573-4FA6-A41F-EB2704A8A7BD}"/>
                </c:ext>
              </c:extLst>
            </c:dLbl>
            <c:dLbl>
              <c:idx val="19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8-2573-4FA6-A41F-EB2704A8A7BD}"/>
                </c:ext>
              </c:extLst>
            </c:dLbl>
            <c:dLbl>
              <c:idx val="196"/>
              <c:tx>
                <c:rich>
                  <a:bodyPr/>
                  <a:lstStyle/>
                  <a:p>
                    <a:fld id="{3EE9A970-15C9-422E-8EBD-55891FB4E26B}"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9-2573-4FA6-A41F-EB2704A8A7BD}"/>
                </c:ext>
              </c:extLst>
            </c:dLbl>
            <c:dLbl>
              <c:idx val="19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A-2573-4FA6-A41F-EB2704A8A7BD}"/>
                </c:ext>
              </c:extLst>
            </c:dLbl>
            <c:dLbl>
              <c:idx val="19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B-2573-4FA6-A41F-EB2704A8A7BD}"/>
                </c:ext>
              </c:extLst>
            </c:dLbl>
            <c:dLbl>
              <c:idx val="19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C-2573-4FA6-A41F-EB2704A8A7BD}"/>
                </c:ext>
              </c:extLst>
            </c:dLbl>
            <c:dLbl>
              <c:idx val="20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D-2573-4FA6-A41F-EB2704A8A7BD}"/>
                </c:ext>
              </c:extLst>
            </c:dLbl>
            <c:dLbl>
              <c:idx val="20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E-2573-4FA6-A41F-EB2704A8A7BD}"/>
                </c:ext>
              </c:extLst>
            </c:dLbl>
            <c:dLbl>
              <c:idx val="20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CF-2573-4FA6-A41F-EB2704A8A7BD}"/>
                </c:ext>
              </c:extLst>
            </c:dLbl>
            <c:dLbl>
              <c:idx val="20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0-2573-4FA6-A41F-EB2704A8A7BD}"/>
                </c:ext>
              </c:extLst>
            </c:dLbl>
            <c:dLbl>
              <c:idx val="20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1-2573-4FA6-A41F-EB2704A8A7BD}"/>
                </c:ext>
              </c:extLst>
            </c:dLbl>
            <c:dLbl>
              <c:idx val="20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2-2573-4FA6-A41F-EB2704A8A7BD}"/>
                </c:ext>
              </c:extLst>
            </c:dLbl>
            <c:dLbl>
              <c:idx val="20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3-2573-4FA6-A41F-EB2704A8A7BD}"/>
                </c:ext>
              </c:extLst>
            </c:dLbl>
            <c:dLbl>
              <c:idx val="20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4-2573-4FA6-A41F-EB2704A8A7BD}"/>
                </c:ext>
              </c:extLst>
            </c:dLbl>
            <c:dLbl>
              <c:idx val="20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5-2573-4FA6-A41F-EB2704A8A7BD}"/>
                </c:ext>
              </c:extLst>
            </c:dLbl>
            <c:dLbl>
              <c:idx val="20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6-2573-4FA6-A41F-EB2704A8A7BD}"/>
                </c:ext>
              </c:extLst>
            </c:dLbl>
            <c:dLbl>
              <c:idx val="2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7-2573-4FA6-A41F-EB2704A8A7BD}"/>
                </c:ext>
              </c:extLst>
            </c:dLbl>
            <c:dLbl>
              <c:idx val="2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8-2573-4FA6-A41F-EB2704A8A7BD}"/>
                </c:ext>
              </c:extLst>
            </c:dLbl>
            <c:dLbl>
              <c:idx val="2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9-2573-4FA6-A41F-EB2704A8A7BD}"/>
                </c:ext>
              </c:extLst>
            </c:dLbl>
            <c:dLbl>
              <c:idx val="2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A-2573-4FA6-A41F-EB2704A8A7BD}"/>
                </c:ext>
              </c:extLst>
            </c:dLbl>
            <c:dLbl>
              <c:idx val="2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B-2573-4FA6-A41F-EB2704A8A7BD}"/>
                </c:ext>
              </c:extLst>
            </c:dLbl>
            <c:dLbl>
              <c:idx val="2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C-2573-4FA6-A41F-EB2704A8A7BD}"/>
                </c:ext>
              </c:extLst>
            </c:dLbl>
            <c:dLbl>
              <c:idx val="2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D-2573-4FA6-A41F-EB2704A8A7BD}"/>
                </c:ext>
              </c:extLst>
            </c:dLbl>
            <c:dLbl>
              <c:idx val="2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E-2573-4FA6-A41F-EB2704A8A7BD}"/>
                </c:ext>
              </c:extLst>
            </c:dLbl>
            <c:dLbl>
              <c:idx val="2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DF-2573-4FA6-A41F-EB2704A8A7BD}"/>
                </c:ext>
              </c:extLst>
            </c:dLbl>
            <c:dLbl>
              <c:idx val="2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0-2573-4FA6-A41F-EB2704A8A7BD}"/>
                </c:ext>
              </c:extLst>
            </c:dLbl>
            <c:dLbl>
              <c:idx val="2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1-2573-4FA6-A41F-EB2704A8A7BD}"/>
                </c:ext>
              </c:extLst>
            </c:dLbl>
            <c:dLbl>
              <c:idx val="2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2-2573-4FA6-A41F-EB2704A8A7BD}"/>
                </c:ext>
              </c:extLst>
            </c:dLbl>
            <c:dLbl>
              <c:idx val="2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3-2573-4FA6-A41F-EB2704A8A7BD}"/>
                </c:ext>
              </c:extLst>
            </c:dLbl>
            <c:dLbl>
              <c:idx val="2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4-2573-4FA6-A41F-EB2704A8A7BD}"/>
                </c:ext>
              </c:extLst>
            </c:dLbl>
            <c:dLbl>
              <c:idx val="2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5-2573-4FA6-A41F-EB2704A8A7BD}"/>
                </c:ext>
              </c:extLst>
            </c:dLbl>
            <c:dLbl>
              <c:idx val="2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6-2573-4FA6-A41F-EB2704A8A7BD}"/>
                </c:ext>
              </c:extLst>
            </c:dLbl>
            <c:dLbl>
              <c:idx val="2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7-2573-4FA6-A41F-EB2704A8A7BD}"/>
                </c:ext>
              </c:extLst>
            </c:dLbl>
            <c:dLbl>
              <c:idx val="227"/>
              <c:tx>
                <c:rich>
                  <a:bodyPr/>
                  <a:lstStyle/>
                  <a:p>
                    <a:fld id="{C2AB85A0-3F8D-4EDE-9A9E-EC90C6832EDF}"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8-2573-4FA6-A41F-EB2704A8A7BD}"/>
                </c:ext>
              </c:extLst>
            </c:dLbl>
            <c:dLbl>
              <c:idx val="2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9-2573-4FA6-A41F-EB2704A8A7BD}"/>
                </c:ext>
              </c:extLst>
            </c:dLbl>
            <c:dLbl>
              <c:idx val="2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A-2573-4FA6-A41F-EB2704A8A7BD}"/>
                </c:ext>
              </c:extLst>
            </c:dLbl>
            <c:dLbl>
              <c:idx val="2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B-2573-4FA6-A41F-EB2704A8A7BD}"/>
                </c:ext>
              </c:extLst>
            </c:dLbl>
            <c:dLbl>
              <c:idx val="2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C-2573-4FA6-A41F-EB2704A8A7BD}"/>
                </c:ext>
              </c:extLst>
            </c:dLbl>
            <c:dLbl>
              <c:idx val="2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D-2573-4FA6-A41F-EB2704A8A7BD}"/>
                </c:ext>
              </c:extLst>
            </c:dLbl>
            <c:dLbl>
              <c:idx val="2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E-2573-4FA6-A41F-EB2704A8A7BD}"/>
                </c:ext>
              </c:extLst>
            </c:dLbl>
            <c:dLbl>
              <c:idx val="2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EF-2573-4FA6-A41F-EB2704A8A7BD}"/>
                </c:ext>
              </c:extLst>
            </c:dLbl>
            <c:dLbl>
              <c:idx val="23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0-2573-4FA6-A41F-EB2704A8A7BD}"/>
                </c:ext>
              </c:extLst>
            </c:dLbl>
            <c:dLbl>
              <c:idx val="2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1-2573-4FA6-A41F-EB2704A8A7BD}"/>
                </c:ext>
              </c:extLst>
            </c:dLbl>
            <c:dLbl>
              <c:idx val="23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2-2573-4FA6-A41F-EB2704A8A7BD}"/>
                </c:ext>
              </c:extLst>
            </c:dLbl>
            <c:dLbl>
              <c:idx val="23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3-2573-4FA6-A41F-EB2704A8A7BD}"/>
                </c:ext>
              </c:extLst>
            </c:dLbl>
            <c:dLbl>
              <c:idx val="23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4-2573-4FA6-A41F-EB2704A8A7BD}"/>
                </c:ext>
              </c:extLst>
            </c:dLbl>
            <c:dLbl>
              <c:idx val="24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5-2573-4FA6-A41F-EB2704A8A7BD}"/>
                </c:ext>
              </c:extLst>
            </c:dLbl>
            <c:dLbl>
              <c:idx val="24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6-2573-4FA6-A41F-EB2704A8A7BD}"/>
                </c:ext>
              </c:extLst>
            </c:dLbl>
            <c:dLbl>
              <c:idx val="24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7-2573-4FA6-A41F-EB2704A8A7BD}"/>
                </c:ext>
              </c:extLst>
            </c:dLbl>
            <c:dLbl>
              <c:idx val="24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8-2573-4FA6-A41F-EB2704A8A7BD}"/>
                </c:ext>
              </c:extLst>
            </c:dLbl>
            <c:dLbl>
              <c:idx val="24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9-2573-4FA6-A41F-EB2704A8A7BD}"/>
                </c:ext>
              </c:extLst>
            </c:dLbl>
            <c:dLbl>
              <c:idx val="24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A-2573-4FA6-A41F-EB2704A8A7BD}"/>
                </c:ext>
              </c:extLst>
            </c:dLbl>
            <c:dLbl>
              <c:idx val="24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B-2573-4FA6-A41F-EB2704A8A7BD}"/>
                </c:ext>
              </c:extLst>
            </c:dLbl>
            <c:dLbl>
              <c:idx val="24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C-2573-4FA6-A41F-EB2704A8A7BD}"/>
                </c:ext>
              </c:extLst>
            </c:dLbl>
            <c:dLbl>
              <c:idx val="24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D-2573-4FA6-A41F-EB2704A8A7BD}"/>
                </c:ext>
              </c:extLst>
            </c:dLbl>
            <c:dLbl>
              <c:idx val="24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E-2573-4FA6-A41F-EB2704A8A7BD}"/>
                </c:ext>
              </c:extLst>
            </c:dLbl>
            <c:dLbl>
              <c:idx val="25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FF-2573-4FA6-A41F-EB2704A8A7BD}"/>
                </c:ext>
              </c:extLst>
            </c:dLbl>
            <c:dLbl>
              <c:idx val="25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0-2573-4FA6-A41F-EB2704A8A7BD}"/>
                </c:ext>
              </c:extLst>
            </c:dLbl>
            <c:dLbl>
              <c:idx val="25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1-2573-4FA6-A41F-EB2704A8A7BD}"/>
                </c:ext>
              </c:extLst>
            </c:dLbl>
            <c:dLbl>
              <c:idx val="25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2-2573-4FA6-A41F-EB2704A8A7BD}"/>
                </c:ext>
              </c:extLst>
            </c:dLbl>
            <c:dLbl>
              <c:idx val="25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3-2573-4FA6-A41F-EB2704A8A7BD}"/>
                </c:ext>
              </c:extLst>
            </c:dLbl>
            <c:dLbl>
              <c:idx val="25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4-2573-4FA6-A41F-EB2704A8A7BD}"/>
                </c:ext>
              </c:extLst>
            </c:dLbl>
            <c:dLbl>
              <c:idx val="25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5-2573-4FA6-A41F-EB2704A8A7BD}"/>
                </c:ext>
              </c:extLst>
            </c:dLbl>
            <c:dLbl>
              <c:idx val="25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6-2573-4FA6-A41F-EB2704A8A7BD}"/>
                </c:ext>
              </c:extLst>
            </c:dLbl>
            <c:dLbl>
              <c:idx val="258"/>
              <c:tx>
                <c:rich>
                  <a:bodyPr/>
                  <a:lstStyle/>
                  <a:p>
                    <a:fld id="{AEF2FD96-D014-4013-9076-3234921B70AE}"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7-2573-4FA6-A41F-EB2704A8A7BD}"/>
                </c:ext>
              </c:extLst>
            </c:dLbl>
            <c:dLbl>
              <c:idx val="25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8-2573-4FA6-A41F-EB2704A8A7BD}"/>
                </c:ext>
              </c:extLst>
            </c:dLbl>
            <c:dLbl>
              <c:idx val="26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9-2573-4FA6-A41F-EB2704A8A7BD}"/>
                </c:ext>
              </c:extLst>
            </c:dLbl>
            <c:dLbl>
              <c:idx val="26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A-2573-4FA6-A41F-EB2704A8A7BD}"/>
                </c:ext>
              </c:extLst>
            </c:dLbl>
            <c:dLbl>
              <c:idx val="26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B-2573-4FA6-A41F-EB2704A8A7BD}"/>
                </c:ext>
              </c:extLst>
            </c:dLbl>
            <c:dLbl>
              <c:idx val="26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C-2573-4FA6-A41F-EB2704A8A7BD}"/>
                </c:ext>
              </c:extLst>
            </c:dLbl>
            <c:dLbl>
              <c:idx val="26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D-2573-4FA6-A41F-EB2704A8A7BD}"/>
                </c:ext>
              </c:extLst>
            </c:dLbl>
            <c:dLbl>
              <c:idx val="26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E-2573-4FA6-A41F-EB2704A8A7BD}"/>
                </c:ext>
              </c:extLst>
            </c:dLbl>
            <c:dLbl>
              <c:idx val="26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0F-2573-4FA6-A41F-EB2704A8A7BD}"/>
                </c:ext>
              </c:extLst>
            </c:dLbl>
            <c:dLbl>
              <c:idx val="26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0-2573-4FA6-A41F-EB2704A8A7BD}"/>
                </c:ext>
              </c:extLst>
            </c:dLbl>
            <c:dLbl>
              <c:idx val="26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1-2573-4FA6-A41F-EB2704A8A7BD}"/>
                </c:ext>
              </c:extLst>
            </c:dLbl>
            <c:dLbl>
              <c:idx val="26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2-2573-4FA6-A41F-EB2704A8A7BD}"/>
                </c:ext>
              </c:extLst>
            </c:dLbl>
            <c:dLbl>
              <c:idx val="27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3-2573-4FA6-A41F-EB2704A8A7BD}"/>
                </c:ext>
              </c:extLst>
            </c:dLbl>
            <c:dLbl>
              <c:idx val="27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4-2573-4FA6-A41F-EB2704A8A7BD}"/>
                </c:ext>
              </c:extLst>
            </c:dLbl>
            <c:dLbl>
              <c:idx val="27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5-2573-4FA6-A41F-EB2704A8A7BD}"/>
                </c:ext>
              </c:extLst>
            </c:dLbl>
            <c:dLbl>
              <c:idx val="27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6-2573-4FA6-A41F-EB2704A8A7BD}"/>
                </c:ext>
              </c:extLst>
            </c:dLbl>
            <c:dLbl>
              <c:idx val="27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7-2573-4FA6-A41F-EB2704A8A7BD}"/>
                </c:ext>
              </c:extLst>
            </c:dLbl>
            <c:dLbl>
              <c:idx val="27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8-2573-4FA6-A41F-EB2704A8A7BD}"/>
                </c:ext>
              </c:extLst>
            </c:dLbl>
            <c:dLbl>
              <c:idx val="27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9-2573-4FA6-A41F-EB2704A8A7BD}"/>
                </c:ext>
              </c:extLst>
            </c:dLbl>
            <c:dLbl>
              <c:idx val="27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A-2573-4FA6-A41F-EB2704A8A7BD}"/>
                </c:ext>
              </c:extLst>
            </c:dLbl>
            <c:dLbl>
              <c:idx val="27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B-2573-4FA6-A41F-EB2704A8A7BD}"/>
                </c:ext>
              </c:extLst>
            </c:dLbl>
            <c:dLbl>
              <c:idx val="27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C-2573-4FA6-A41F-EB2704A8A7BD}"/>
                </c:ext>
              </c:extLst>
            </c:dLbl>
            <c:dLbl>
              <c:idx val="28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D-2573-4FA6-A41F-EB2704A8A7BD}"/>
                </c:ext>
              </c:extLst>
            </c:dLbl>
            <c:dLbl>
              <c:idx val="28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E-2573-4FA6-A41F-EB2704A8A7BD}"/>
                </c:ext>
              </c:extLst>
            </c:dLbl>
            <c:dLbl>
              <c:idx val="28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1F-2573-4FA6-A41F-EB2704A8A7BD}"/>
                </c:ext>
              </c:extLst>
            </c:dLbl>
            <c:dLbl>
              <c:idx val="28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0-2573-4FA6-A41F-EB2704A8A7BD}"/>
                </c:ext>
              </c:extLst>
            </c:dLbl>
            <c:dLbl>
              <c:idx val="28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1-2573-4FA6-A41F-EB2704A8A7BD}"/>
                </c:ext>
              </c:extLst>
            </c:dLbl>
            <c:dLbl>
              <c:idx val="28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2-2573-4FA6-A41F-EB2704A8A7BD}"/>
                </c:ext>
              </c:extLst>
            </c:dLbl>
            <c:dLbl>
              <c:idx val="28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3-2573-4FA6-A41F-EB2704A8A7BD}"/>
                </c:ext>
              </c:extLst>
            </c:dLbl>
            <c:dLbl>
              <c:idx val="28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4-2573-4FA6-A41F-EB2704A8A7BD}"/>
                </c:ext>
              </c:extLst>
            </c:dLbl>
            <c:dLbl>
              <c:idx val="288"/>
              <c:tx>
                <c:rich>
                  <a:bodyPr/>
                  <a:lstStyle/>
                  <a:p>
                    <a:fld id="{C6D74041-B7C8-4B4C-9853-558C355D5C42}"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5-2573-4FA6-A41F-EB2704A8A7BD}"/>
                </c:ext>
              </c:extLst>
            </c:dLbl>
            <c:dLbl>
              <c:idx val="28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6-2573-4FA6-A41F-EB2704A8A7BD}"/>
                </c:ext>
              </c:extLst>
            </c:dLbl>
            <c:dLbl>
              <c:idx val="29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7-2573-4FA6-A41F-EB2704A8A7BD}"/>
                </c:ext>
              </c:extLst>
            </c:dLbl>
            <c:dLbl>
              <c:idx val="29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8-2573-4FA6-A41F-EB2704A8A7BD}"/>
                </c:ext>
              </c:extLst>
            </c:dLbl>
            <c:dLbl>
              <c:idx val="29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9-2573-4FA6-A41F-EB2704A8A7BD}"/>
                </c:ext>
              </c:extLst>
            </c:dLbl>
            <c:dLbl>
              <c:idx val="29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A-2573-4FA6-A41F-EB2704A8A7BD}"/>
                </c:ext>
              </c:extLst>
            </c:dLbl>
            <c:dLbl>
              <c:idx val="29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B-2573-4FA6-A41F-EB2704A8A7BD}"/>
                </c:ext>
              </c:extLst>
            </c:dLbl>
            <c:dLbl>
              <c:idx val="29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C-2573-4FA6-A41F-EB2704A8A7BD}"/>
                </c:ext>
              </c:extLst>
            </c:dLbl>
            <c:dLbl>
              <c:idx val="29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D-2573-4FA6-A41F-EB2704A8A7BD}"/>
                </c:ext>
              </c:extLst>
            </c:dLbl>
            <c:dLbl>
              <c:idx val="29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E-2573-4FA6-A41F-EB2704A8A7BD}"/>
                </c:ext>
              </c:extLst>
            </c:dLbl>
            <c:dLbl>
              <c:idx val="29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2F-2573-4FA6-A41F-EB2704A8A7BD}"/>
                </c:ext>
              </c:extLst>
            </c:dLbl>
            <c:dLbl>
              <c:idx val="29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0-2573-4FA6-A41F-EB2704A8A7BD}"/>
                </c:ext>
              </c:extLst>
            </c:dLbl>
            <c:dLbl>
              <c:idx val="30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1-2573-4FA6-A41F-EB2704A8A7BD}"/>
                </c:ext>
              </c:extLst>
            </c:dLbl>
            <c:dLbl>
              <c:idx val="30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2-2573-4FA6-A41F-EB2704A8A7BD}"/>
                </c:ext>
              </c:extLst>
            </c:dLbl>
            <c:dLbl>
              <c:idx val="30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3-2573-4FA6-A41F-EB2704A8A7BD}"/>
                </c:ext>
              </c:extLst>
            </c:dLbl>
            <c:dLbl>
              <c:idx val="30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4-2573-4FA6-A41F-EB2704A8A7BD}"/>
                </c:ext>
              </c:extLst>
            </c:dLbl>
            <c:dLbl>
              <c:idx val="30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5-2573-4FA6-A41F-EB2704A8A7BD}"/>
                </c:ext>
              </c:extLst>
            </c:dLbl>
            <c:dLbl>
              <c:idx val="30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6-2573-4FA6-A41F-EB2704A8A7BD}"/>
                </c:ext>
              </c:extLst>
            </c:dLbl>
            <c:dLbl>
              <c:idx val="30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7-2573-4FA6-A41F-EB2704A8A7BD}"/>
                </c:ext>
              </c:extLst>
            </c:dLbl>
            <c:dLbl>
              <c:idx val="30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8-2573-4FA6-A41F-EB2704A8A7BD}"/>
                </c:ext>
              </c:extLst>
            </c:dLbl>
            <c:dLbl>
              <c:idx val="30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9-2573-4FA6-A41F-EB2704A8A7BD}"/>
                </c:ext>
              </c:extLst>
            </c:dLbl>
            <c:dLbl>
              <c:idx val="30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A-2573-4FA6-A41F-EB2704A8A7BD}"/>
                </c:ext>
              </c:extLst>
            </c:dLbl>
            <c:dLbl>
              <c:idx val="3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B-2573-4FA6-A41F-EB2704A8A7BD}"/>
                </c:ext>
              </c:extLst>
            </c:dLbl>
            <c:dLbl>
              <c:idx val="3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C-2573-4FA6-A41F-EB2704A8A7BD}"/>
                </c:ext>
              </c:extLst>
            </c:dLbl>
            <c:dLbl>
              <c:idx val="3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D-2573-4FA6-A41F-EB2704A8A7BD}"/>
                </c:ext>
              </c:extLst>
            </c:dLbl>
            <c:dLbl>
              <c:idx val="3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E-2573-4FA6-A41F-EB2704A8A7BD}"/>
                </c:ext>
              </c:extLst>
            </c:dLbl>
            <c:dLbl>
              <c:idx val="3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3F-2573-4FA6-A41F-EB2704A8A7BD}"/>
                </c:ext>
              </c:extLst>
            </c:dLbl>
            <c:dLbl>
              <c:idx val="3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0-2573-4FA6-A41F-EB2704A8A7BD}"/>
                </c:ext>
              </c:extLst>
            </c:dLbl>
            <c:dLbl>
              <c:idx val="3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1-2573-4FA6-A41F-EB2704A8A7BD}"/>
                </c:ext>
              </c:extLst>
            </c:dLbl>
            <c:dLbl>
              <c:idx val="3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2-2573-4FA6-A41F-EB2704A8A7BD}"/>
                </c:ext>
              </c:extLst>
            </c:dLbl>
            <c:dLbl>
              <c:idx val="3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3-2573-4FA6-A41F-EB2704A8A7BD}"/>
                </c:ext>
              </c:extLst>
            </c:dLbl>
            <c:dLbl>
              <c:idx val="319"/>
              <c:tx>
                <c:rich>
                  <a:bodyPr/>
                  <a:lstStyle/>
                  <a:p>
                    <a:fld id="{E96B63D3-B425-44D6-AB6C-A30676CF5ECF}"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4-2573-4FA6-A41F-EB2704A8A7BD}"/>
                </c:ext>
              </c:extLst>
            </c:dLbl>
            <c:dLbl>
              <c:idx val="3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5-2573-4FA6-A41F-EB2704A8A7BD}"/>
                </c:ext>
              </c:extLst>
            </c:dLbl>
            <c:dLbl>
              <c:idx val="3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6-2573-4FA6-A41F-EB2704A8A7BD}"/>
                </c:ext>
              </c:extLst>
            </c:dLbl>
            <c:dLbl>
              <c:idx val="3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7-2573-4FA6-A41F-EB2704A8A7BD}"/>
                </c:ext>
              </c:extLst>
            </c:dLbl>
            <c:dLbl>
              <c:idx val="3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8-2573-4FA6-A41F-EB2704A8A7BD}"/>
                </c:ext>
              </c:extLst>
            </c:dLbl>
            <c:dLbl>
              <c:idx val="3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9-2573-4FA6-A41F-EB2704A8A7BD}"/>
                </c:ext>
              </c:extLst>
            </c:dLbl>
            <c:dLbl>
              <c:idx val="3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A-2573-4FA6-A41F-EB2704A8A7BD}"/>
                </c:ext>
              </c:extLst>
            </c:dLbl>
            <c:dLbl>
              <c:idx val="3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B-2573-4FA6-A41F-EB2704A8A7BD}"/>
                </c:ext>
              </c:extLst>
            </c:dLbl>
            <c:dLbl>
              <c:idx val="32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C-2573-4FA6-A41F-EB2704A8A7BD}"/>
                </c:ext>
              </c:extLst>
            </c:dLbl>
            <c:dLbl>
              <c:idx val="3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D-2573-4FA6-A41F-EB2704A8A7BD}"/>
                </c:ext>
              </c:extLst>
            </c:dLbl>
            <c:dLbl>
              <c:idx val="3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E-2573-4FA6-A41F-EB2704A8A7BD}"/>
                </c:ext>
              </c:extLst>
            </c:dLbl>
            <c:dLbl>
              <c:idx val="3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4F-2573-4FA6-A41F-EB2704A8A7BD}"/>
                </c:ext>
              </c:extLst>
            </c:dLbl>
            <c:dLbl>
              <c:idx val="3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0-2573-4FA6-A41F-EB2704A8A7BD}"/>
                </c:ext>
              </c:extLst>
            </c:dLbl>
            <c:dLbl>
              <c:idx val="3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1-2573-4FA6-A41F-EB2704A8A7BD}"/>
                </c:ext>
              </c:extLst>
            </c:dLbl>
            <c:dLbl>
              <c:idx val="3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2-2573-4FA6-A41F-EB2704A8A7BD}"/>
                </c:ext>
              </c:extLst>
            </c:dLbl>
            <c:dLbl>
              <c:idx val="3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3-2573-4FA6-A41F-EB2704A8A7BD}"/>
                </c:ext>
              </c:extLst>
            </c:dLbl>
            <c:dLbl>
              <c:idx val="33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4-2573-4FA6-A41F-EB2704A8A7BD}"/>
                </c:ext>
              </c:extLst>
            </c:dLbl>
            <c:dLbl>
              <c:idx val="3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5-2573-4FA6-A41F-EB2704A8A7BD}"/>
                </c:ext>
              </c:extLst>
            </c:dLbl>
            <c:dLbl>
              <c:idx val="33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6-2573-4FA6-A41F-EB2704A8A7BD}"/>
                </c:ext>
              </c:extLst>
            </c:dLbl>
            <c:dLbl>
              <c:idx val="33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7-2573-4FA6-A41F-EB2704A8A7BD}"/>
                </c:ext>
              </c:extLst>
            </c:dLbl>
            <c:dLbl>
              <c:idx val="33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8-2573-4FA6-A41F-EB2704A8A7BD}"/>
                </c:ext>
              </c:extLst>
            </c:dLbl>
            <c:dLbl>
              <c:idx val="34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9-2573-4FA6-A41F-EB2704A8A7BD}"/>
                </c:ext>
              </c:extLst>
            </c:dLbl>
            <c:dLbl>
              <c:idx val="34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A-2573-4FA6-A41F-EB2704A8A7BD}"/>
                </c:ext>
              </c:extLst>
            </c:dLbl>
            <c:dLbl>
              <c:idx val="34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B-2573-4FA6-A41F-EB2704A8A7BD}"/>
                </c:ext>
              </c:extLst>
            </c:dLbl>
            <c:dLbl>
              <c:idx val="34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C-2573-4FA6-A41F-EB2704A8A7BD}"/>
                </c:ext>
              </c:extLst>
            </c:dLbl>
            <c:dLbl>
              <c:idx val="34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D-2573-4FA6-A41F-EB2704A8A7BD}"/>
                </c:ext>
              </c:extLst>
            </c:dLbl>
            <c:dLbl>
              <c:idx val="34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E-2573-4FA6-A41F-EB2704A8A7BD}"/>
                </c:ext>
              </c:extLst>
            </c:dLbl>
            <c:dLbl>
              <c:idx val="34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5F-2573-4FA6-A41F-EB2704A8A7BD}"/>
                </c:ext>
              </c:extLst>
            </c:dLbl>
            <c:dLbl>
              <c:idx val="34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0-2573-4FA6-A41F-EB2704A8A7BD}"/>
                </c:ext>
              </c:extLst>
            </c:dLbl>
            <c:dLbl>
              <c:idx val="34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1-2573-4FA6-A41F-EB2704A8A7BD}"/>
                </c:ext>
              </c:extLst>
            </c:dLbl>
            <c:dLbl>
              <c:idx val="349"/>
              <c:tx>
                <c:rich>
                  <a:bodyPr/>
                  <a:lstStyle/>
                  <a:p>
                    <a:fld id="{0F64E275-A5C2-41C9-A2B8-EA6E24B806F4}" type="CELLRANGE">
                      <a:rPr lang="en-ID"/>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2-2573-4FA6-A41F-EB2704A8A7BD}"/>
                </c:ext>
              </c:extLst>
            </c:dLbl>
            <c:dLbl>
              <c:idx val="35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3-2573-4FA6-A41F-EB2704A8A7BD}"/>
                </c:ext>
              </c:extLst>
            </c:dLbl>
            <c:dLbl>
              <c:idx val="35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4-2573-4FA6-A41F-EB2704A8A7BD}"/>
                </c:ext>
              </c:extLst>
            </c:dLbl>
            <c:dLbl>
              <c:idx val="35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5-2573-4FA6-A41F-EB2704A8A7BD}"/>
                </c:ext>
              </c:extLst>
            </c:dLbl>
            <c:dLbl>
              <c:idx val="35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6-2573-4FA6-A41F-EB2704A8A7BD}"/>
                </c:ext>
              </c:extLst>
            </c:dLbl>
            <c:dLbl>
              <c:idx val="35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7-2573-4FA6-A41F-EB2704A8A7BD}"/>
                </c:ext>
              </c:extLst>
            </c:dLbl>
            <c:dLbl>
              <c:idx val="35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8-2573-4FA6-A41F-EB2704A8A7BD}"/>
                </c:ext>
              </c:extLst>
            </c:dLbl>
            <c:dLbl>
              <c:idx val="35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9-2573-4FA6-A41F-EB2704A8A7BD}"/>
                </c:ext>
              </c:extLst>
            </c:dLbl>
            <c:dLbl>
              <c:idx val="35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A-2573-4FA6-A41F-EB2704A8A7BD}"/>
                </c:ext>
              </c:extLst>
            </c:dLbl>
            <c:dLbl>
              <c:idx val="35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B-2573-4FA6-A41F-EB2704A8A7BD}"/>
                </c:ext>
              </c:extLst>
            </c:dLbl>
            <c:dLbl>
              <c:idx val="35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C-2573-4FA6-A41F-EB2704A8A7BD}"/>
                </c:ext>
              </c:extLst>
            </c:dLbl>
            <c:dLbl>
              <c:idx val="36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D-2573-4FA6-A41F-EB2704A8A7BD}"/>
                </c:ext>
              </c:extLst>
            </c:dLbl>
            <c:dLbl>
              <c:idx val="36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E-2573-4FA6-A41F-EB2704A8A7BD}"/>
                </c:ext>
              </c:extLst>
            </c:dLbl>
            <c:dLbl>
              <c:idx val="36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6F-2573-4FA6-A41F-EB2704A8A7BD}"/>
                </c:ext>
              </c:extLst>
            </c:dLbl>
            <c:dLbl>
              <c:idx val="36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0-2573-4FA6-A41F-EB2704A8A7BD}"/>
                </c:ext>
              </c:extLst>
            </c:dLbl>
            <c:dLbl>
              <c:idx val="36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1-2573-4FA6-A41F-EB2704A8A7BD}"/>
                </c:ext>
              </c:extLst>
            </c:dLbl>
            <c:dLbl>
              <c:idx val="36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172-2573-4FA6-A41F-EB2704A8A7BD}"/>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00FAF9"/>
                    </a:solidFill>
                    <a:latin typeface="Bahnschrift" panose="020B0502040204020203" pitchFamily="34" charset="0"/>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yVal>
            <c:numRef>
              <c:f>Data!$M$2:$M$367</c:f>
              <c:numCache>
                <c:formatCode>General</c:formatCode>
                <c:ptCount val="36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0</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0</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0</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0</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0</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0</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0</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0</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0</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0</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0</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0</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numCache>
            </c:numRef>
          </c:yVal>
          <c:smooth val="0"/>
          <c:extLst>
            <c:ext xmlns:c15="http://schemas.microsoft.com/office/drawing/2012/chart" uri="{02D57815-91ED-43cb-92C2-25804820EDAC}">
              <c15:datalabelsRange>
                <c15:f>Data!$N$2:$N$367</c15:f>
                <c15:dlblRangeCache>
                  <c:ptCount val="36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January</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February</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March</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April</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May</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June</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July</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August</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September</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October</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November</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December</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15:dlblRangeCache>
              </c15:datalabelsRange>
            </c:ext>
            <c:ext xmlns:c16="http://schemas.microsoft.com/office/drawing/2014/chart" uri="{C3380CC4-5D6E-409C-BE32-E72D297353CC}">
              <c16:uniqueId val="{00000173-2573-4FA6-A41F-EB2704A8A7BD}"/>
            </c:ext>
          </c:extLst>
        </c:ser>
        <c:dLbls>
          <c:showLegendKey val="0"/>
          <c:showVal val="0"/>
          <c:showCatName val="0"/>
          <c:showSerName val="0"/>
          <c:showPercent val="0"/>
          <c:showBubbleSize val="0"/>
        </c:dLbls>
        <c:axId val="1071871328"/>
        <c:axId val="1071867520"/>
      </c:scatterChart>
      <c:catAx>
        <c:axId val="1071871328"/>
        <c:scaling>
          <c:orientation val="minMax"/>
        </c:scaling>
        <c:delete val="1"/>
        <c:axPos val="b"/>
        <c:majorTickMark val="none"/>
        <c:minorTickMark val="none"/>
        <c:tickLblPos val="nextTo"/>
        <c:crossAx val="1071867520"/>
        <c:crosses val="autoZero"/>
        <c:auto val="1"/>
        <c:lblAlgn val="ctr"/>
        <c:lblOffset val="100"/>
        <c:noMultiLvlLbl val="0"/>
      </c:catAx>
      <c:valAx>
        <c:axId val="10718675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737373"/>
                </a:solidFill>
                <a:latin typeface="+mn-lt"/>
                <a:ea typeface="+mn-ea"/>
                <a:cs typeface="+mn-cs"/>
              </a:defRPr>
            </a:pPr>
            <a:endParaRPr lang="en-US"/>
          </a:p>
        </c:txPr>
        <c:crossAx val="1071871328"/>
        <c:crosses val="autoZero"/>
        <c:crossBetween val="between"/>
      </c:valAx>
      <c:valAx>
        <c:axId val="83668492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54936880"/>
        <c:crosses val="max"/>
        <c:crossBetween val="between"/>
      </c:valAx>
      <c:catAx>
        <c:axId val="254936880"/>
        <c:scaling>
          <c:orientation val="minMax"/>
        </c:scaling>
        <c:delete val="1"/>
        <c:axPos val="b"/>
        <c:majorTickMark val="out"/>
        <c:minorTickMark val="none"/>
        <c:tickLblPos val="nextTo"/>
        <c:crossAx val="836684928"/>
        <c:crosses val="autoZero"/>
        <c:auto val="1"/>
        <c:lblAlgn val="ctr"/>
        <c:lblOffset val="100"/>
        <c:noMultiLvlLbl val="0"/>
      </c:catAx>
      <c:spPr>
        <a:gradFill>
          <a:gsLst>
            <a:gs pos="100000">
              <a:srgbClr val="172747">
                <a:alpha val="0"/>
              </a:srgbClr>
            </a:gs>
            <a:gs pos="7000">
              <a:srgbClr val="5B95DB">
                <a:alpha val="29000"/>
              </a:srgbClr>
            </a:gs>
          </a:gsLst>
          <a:lin ang="4800000" scaled="0"/>
        </a:gradFill>
        <a:ln>
          <a:noFill/>
        </a:ln>
        <a:effectLst/>
      </c:spPr>
    </c:plotArea>
    <c:legend>
      <c:legendPos val="t"/>
      <c:legendEntry>
        <c:idx val="3"/>
        <c:delete val="1"/>
      </c:legendEntry>
      <c:legendEntry>
        <c:idx val="4"/>
        <c:delete val="1"/>
      </c:legendEntry>
      <c:layout>
        <c:manualLayout>
          <c:xMode val="edge"/>
          <c:yMode val="edge"/>
          <c:x val="0.19162631578947367"/>
          <c:y val="6.2421972534332081E-3"/>
          <c:w val="0.65759532163742695"/>
          <c:h val="0.10419455994966921"/>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006260"/>
              </a:solidFill>
              <a:latin typeface="Bahnschrift" panose="020B0502040204020203"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Processing!$L$1</c:f>
              <c:strCache>
                <c:ptCount val="1"/>
                <c:pt idx="0">
                  <c:v>Cases resolved </c:v>
                </c:pt>
              </c:strCache>
            </c:strRef>
          </c:tx>
          <c:dPt>
            <c:idx val="0"/>
            <c:bubble3D val="0"/>
            <c:spPr>
              <a:solidFill>
                <a:srgbClr val="007AFF"/>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B21-4F8C-A02D-A4A3116F49BC}"/>
              </c:ext>
            </c:extLst>
          </c:dPt>
          <c:dPt>
            <c:idx val="1"/>
            <c:bubble3D val="0"/>
            <c:spPr>
              <a:solidFill>
                <a:srgbClr val="00FFFF"/>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B21-4F8C-A02D-A4A3116F49BC}"/>
              </c:ext>
            </c:extLst>
          </c:dPt>
          <c:dLbls>
            <c:dLbl>
              <c:idx val="0"/>
              <c:layout>
                <c:manualLayout>
                  <c:x val="3.0051660267444089E-2"/>
                  <c:y val="-4.829057367694647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B21-4F8C-A02D-A4A3116F49BC}"/>
                </c:ext>
              </c:extLst>
            </c:dLbl>
            <c:dLbl>
              <c:idx val="1"/>
              <c:layout>
                <c:manualLayout>
                  <c:x val="-3.8291328622358504E-2"/>
                  <c:y val="5.638856357845736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B21-4F8C-A02D-A4A3116F49BC}"/>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t"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(Processing!$L$1,Processing!$J$1)</c:f>
              <c:strCache>
                <c:ptCount val="2"/>
                <c:pt idx="0">
                  <c:v>Cases resolved </c:v>
                </c:pt>
                <c:pt idx="1">
                  <c:v>Number of calls</c:v>
                </c:pt>
              </c:strCache>
            </c:strRef>
          </c:cat>
          <c:val>
            <c:numRef>
              <c:f>(Processing!$L$2,Processing!$J$2)</c:f>
              <c:numCache>
                <c:formatCode>General</c:formatCode>
                <c:ptCount val="2"/>
                <c:pt idx="0">
                  <c:v>392</c:v>
                </c:pt>
                <c:pt idx="1">
                  <c:v>573</c:v>
                </c:pt>
              </c:numCache>
            </c:numRef>
          </c:val>
          <c:extLst>
            <c:ext xmlns:c16="http://schemas.microsoft.com/office/drawing/2014/chart" uri="{C3380CC4-5D6E-409C-BE32-E72D297353CC}">
              <c16:uniqueId val="{00000004-2B21-4F8C-A02D-A4A3116F49BC}"/>
            </c:ext>
          </c:extLst>
        </c:ser>
        <c:dLbls>
          <c:dLblPos val="ctr"/>
          <c:showLegendKey val="0"/>
          <c:showVal val="0"/>
          <c:showCatName val="0"/>
          <c:showSerName val="0"/>
          <c:showPercent val="1"/>
          <c:showBubbleSize val="0"/>
          <c:showLeaderLines val="1"/>
        </c:dLbls>
        <c:firstSliceAng val="18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Bahnschrift" panose="020B0502040204020203"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Processing!$I$3:$J$3</c:f>
              <c:strCache>
                <c:ptCount val="2"/>
                <c:pt idx="0">
                  <c:v>Operators</c:v>
                </c:pt>
                <c:pt idx="1">
                  <c:v>Calls</c:v>
                </c:pt>
              </c:strCache>
            </c:strRef>
          </c:tx>
          <c:dPt>
            <c:idx val="0"/>
            <c:bubble3D val="0"/>
            <c:spPr>
              <a:solidFill>
                <a:srgbClr val="FF00FF"/>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FB7-4852-A650-E6F5980C0A4D}"/>
              </c:ext>
            </c:extLst>
          </c:dPt>
          <c:dPt>
            <c:idx val="1"/>
            <c:bubble3D val="0"/>
            <c:spPr>
              <a:solidFill>
                <a:srgbClr val="00FFFF"/>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FB7-4852-A650-E6F5980C0A4D}"/>
              </c:ext>
            </c:extLst>
          </c:dPt>
          <c:dLbls>
            <c:dLbl>
              <c:idx val="0"/>
              <c:layout>
                <c:manualLayout>
                  <c:x val="6.9904928550597836E-2"/>
                  <c:y val="-6.149092530908593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FB7-4852-A650-E6F5980C0A4D}"/>
                </c:ext>
              </c:extLst>
            </c:dLbl>
            <c:dLbl>
              <c:idx val="1"/>
              <c:layout>
                <c:manualLayout>
                  <c:x val="-7.9784971323029155E-2"/>
                  <c:y val="5.638844579092651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FB7-4852-A650-E6F5980C0A4D}"/>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Processing!$I$3:$J$3</c:f>
              <c:strCache>
                <c:ptCount val="2"/>
                <c:pt idx="0">
                  <c:v>Operators</c:v>
                </c:pt>
                <c:pt idx="1">
                  <c:v>Calls</c:v>
                </c:pt>
              </c:strCache>
            </c:strRef>
          </c:cat>
          <c:val>
            <c:numRef>
              <c:f>Processing!$I$2:$J$2</c:f>
              <c:numCache>
                <c:formatCode>General</c:formatCode>
                <c:ptCount val="2"/>
                <c:pt idx="0">
                  <c:v>40</c:v>
                </c:pt>
                <c:pt idx="1">
                  <c:v>573</c:v>
                </c:pt>
              </c:numCache>
            </c:numRef>
          </c:val>
          <c:extLst>
            <c:ext xmlns:c16="http://schemas.microsoft.com/office/drawing/2014/chart" uri="{C3380CC4-5D6E-409C-BE32-E72D297353CC}">
              <c16:uniqueId val="{00000004-CFB7-4852-A650-E6F5980C0A4D}"/>
            </c:ext>
          </c:extLst>
        </c:ser>
        <c:dLbls>
          <c:dLblPos val="ctr"/>
          <c:showLegendKey val="0"/>
          <c:showVal val="0"/>
          <c:showCatName val="0"/>
          <c:showSerName val="0"/>
          <c:showPercent val="1"/>
          <c:showBubbleSize val="0"/>
          <c:showLeaderLines val="1"/>
        </c:dLbls>
        <c:firstSliceAng val="18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Bahnschrift" panose="020B0502040204020203"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04393D"/>
            </a:solidFill>
          </c:spPr>
          <c:invertIfNegative val="0"/>
          <c:dLbls>
            <c:dLbl>
              <c:idx val="0"/>
              <c:tx>
                <c:rich>
                  <a:bodyPr/>
                  <a:lstStyle/>
                  <a:p>
                    <a:fld id="{190115E6-53E5-4399-AEDE-16B8FE0F2D9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31A2-45D9-A2CC-37583C20413F}"/>
                </c:ext>
              </c:extLst>
            </c:dLbl>
            <c:dLbl>
              <c:idx val="1"/>
              <c:tx>
                <c:rich>
                  <a:bodyPr/>
                  <a:lstStyle/>
                  <a:p>
                    <a:fld id="{78AA6B00-0828-441D-AA0D-5A6EDE64135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1A2-45D9-A2CC-37583C20413F}"/>
                </c:ext>
              </c:extLst>
            </c:dLbl>
            <c:dLbl>
              <c:idx val="2"/>
              <c:tx>
                <c:rich>
                  <a:bodyPr/>
                  <a:lstStyle/>
                  <a:p>
                    <a:fld id="{487A54DC-082A-4079-809E-9FF6FD958AA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1A2-45D9-A2CC-37583C20413F}"/>
                </c:ext>
              </c:extLst>
            </c:dLbl>
            <c:dLbl>
              <c:idx val="3"/>
              <c:tx>
                <c:rich>
                  <a:bodyPr/>
                  <a:lstStyle/>
                  <a:p>
                    <a:fld id="{2558FD68-AAF6-4FC6-9B2D-B0AEBBB5CD7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1A2-45D9-A2CC-37583C20413F}"/>
                </c:ext>
              </c:extLst>
            </c:dLbl>
            <c:dLbl>
              <c:idx val="4"/>
              <c:tx>
                <c:rich>
                  <a:bodyPr/>
                  <a:lstStyle/>
                  <a:p>
                    <a:fld id="{762F1AE7-3DE2-4925-94E7-E846F2EB1A4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1A2-45D9-A2CC-37583C20413F}"/>
                </c:ext>
              </c:extLst>
            </c:dLbl>
            <c:dLbl>
              <c:idx val="5"/>
              <c:tx>
                <c:rich>
                  <a:bodyPr/>
                  <a:lstStyle/>
                  <a:p>
                    <a:fld id="{BE318461-86FB-4D90-9B59-D9B5D900D78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1A2-45D9-A2CC-37583C20413F}"/>
                </c:ext>
              </c:extLst>
            </c:dLbl>
            <c:dLbl>
              <c:idx val="6"/>
              <c:tx>
                <c:rich>
                  <a:bodyPr/>
                  <a:lstStyle/>
                  <a:p>
                    <a:fld id="{C9050E3E-BE41-46BA-9B7F-AA47F6739C1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1A2-45D9-A2CC-37583C20413F}"/>
                </c:ext>
              </c:extLst>
            </c:dLbl>
            <c:spPr>
              <a:noFill/>
              <a:ln>
                <a:noFill/>
              </a:ln>
              <a:effectLst/>
            </c:spPr>
            <c:txPr>
              <a:bodyPr wrap="none" lIns="38100" tIns="19050" rIns="38100" bIns="19050" anchor="ctr">
                <a:spAutoFit/>
              </a:bodyPr>
              <a:lstStyle/>
              <a:p>
                <a:pPr>
                  <a:defRPr sz="1100">
                    <a:solidFill>
                      <a:srgbClr val="5BFFFF"/>
                    </a:solidFill>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ext>
            </c:extLst>
          </c:dLbls>
          <c:cat>
            <c:strRef>
              <c:f>Processing!$X$1:$X$7</c:f>
              <c:strCache>
                <c:ptCount val="7"/>
                <c:pt idx="0">
                  <c:v>Monday</c:v>
                </c:pt>
                <c:pt idx="1">
                  <c:v>Sunday</c:v>
                </c:pt>
                <c:pt idx="2">
                  <c:v>Thursday</c:v>
                </c:pt>
                <c:pt idx="3">
                  <c:v>Friday</c:v>
                </c:pt>
                <c:pt idx="4">
                  <c:v>Saturday</c:v>
                </c:pt>
                <c:pt idx="5">
                  <c:v>Tuesday</c:v>
                </c:pt>
                <c:pt idx="6">
                  <c:v>Wednesday</c:v>
                </c:pt>
              </c:strCache>
            </c:strRef>
          </c:cat>
          <c:val>
            <c:numRef>
              <c:f>Processing!$Y$1:$Y$7</c:f>
              <c:numCache>
                <c:formatCode>General</c:formatCode>
                <c:ptCount val="7"/>
                <c:pt idx="0">
                  <c:v>145</c:v>
                </c:pt>
                <c:pt idx="1">
                  <c:v>135</c:v>
                </c:pt>
                <c:pt idx="2">
                  <c:v>117</c:v>
                </c:pt>
                <c:pt idx="3">
                  <c:v>78</c:v>
                </c:pt>
                <c:pt idx="4">
                  <c:v>40</c:v>
                </c:pt>
                <c:pt idx="5">
                  <c:v>36</c:v>
                </c:pt>
                <c:pt idx="6">
                  <c:v>22</c:v>
                </c:pt>
              </c:numCache>
            </c:numRef>
          </c:val>
          <c:extLst>
            <c:ext xmlns:c15="http://schemas.microsoft.com/office/drawing/2012/chart" uri="{02D57815-91ED-43cb-92C2-25804820EDAC}">
              <c15:datalabelsRange>
                <c15:f>Processing!$X$1:$X$7</c15:f>
                <c15:dlblRangeCache>
                  <c:ptCount val="7"/>
                  <c:pt idx="0">
                    <c:v>Monday</c:v>
                  </c:pt>
                  <c:pt idx="1">
                    <c:v>Sunday</c:v>
                  </c:pt>
                  <c:pt idx="2">
                    <c:v>Thursday</c:v>
                  </c:pt>
                  <c:pt idx="3">
                    <c:v>Friday</c:v>
                  </c:pt>
                  <c:pt idx="4">
                    <c:v>Saturday</c:v>
                  </c:pt>
                  <c:pt idx="5">
                    <c:v>Tuesday</c:v>
                  </c:pt>
                  <c:pt idx="6">
                    <c:v>Wednesday</c:v>
                  </c:pt>
                </c15:dlblRangeCache>
              </c15:datalabelsRange>
            </c:ext>
            <c:ext xmlns:c16="http://schemas.microsoft.com/office/drawing/2014/chart" uri="{C3380CC4-5D6E-409C-BE32-E72D297353CC}">
              <c16:uniqueId val="{00000007-31A2-45D9-A2CC-37583C20413F}"/>
            </c:ext>
          </c:extLst>
        </c:ser>
        <c:ser>
          <c:idx val="1"/>
          <c:order val="1"/>
          <c:tx>
            <c:strRef>
              <c:f>Processing!$S$4</c:f>
              <c:strCache>
                <c:ptCount val="1"/>
                <c:pt idx="0">
                  <c:v>Captions right</c:v>
                </c:pt>
              </c:strCache>
            </c:strRef>
          </c:tx>
          <c:spPr>
            <a:noFill/>
            <a:ln>
              <a:noFill/>
            </a:ln>
          </c:spPr>
          <c:invertIfNegative val="0"/>
          <c:dLbls>
            <c:dLbl>
              <c:idx val="0"/>
              <c:tx>
                <c:rich>
                  <a:bodyPr/>
                  <a:lstStyle/>
                  <a:p>
                    <a:fld id="{5F760889-98DE-4CDF-A396-3BBFEF9F2996}"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1A2-45D9-A2CC-37583C20413F}"/>
                </c:ext>
              </c:extLst>
            </c:dLbl>
            <c:dLbl>
              <c:idx val="1"/>
              <c:tx>
                <c:rich>
                  <a:bodyPr/>
                  <a:lstStyle/>
                  <a:p>
                    <a:fld id="{FDD7B8DE-E174-44EC-93C2-DEF94EEF93CF}"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1A2-45D9-A2CC-37583C20413F}"/>
                </c:ext>
              </c:extLst>
            </c:dLbl>
            <c:dLbl>
              <c:idx val="2"/>
              <c:tx>
                <c:rich>
                  <a:bodyPr/>
                  <a:lstStyle/>
                  <a:p>
                    <a:fld id="{DB72147B-1303-468C-95F6-CE0217D6392C}"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1A2-45D9-A2CC-37583C20413F}"/>
                </c:ext>
              </c:extLst>
            </c:dLbl>
            <c:dLbl>
              <c:idx val="3"/>
              <c:tx>
                <c:rich>
                  <a:bodyPr/>
                  <a:lstStyle/>
                  <a:p>
                    <a:fld id="{C156D295-0C60-4DCC-BE43-9ACD9399D396}"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1A2-45D9-A2CC-37583C20413F}"/>
                </c:ext>
              </c:extLst>
            </c:dLbl>
            <c:dLbl>
              <c:idx val="4"/>
              <c:tx>
                <c:rich>
                  <a:bodyPr/>
                  <a:lstStyle/>
                  <a:p>
                    <a:fld id="{503FA6F2-B1A9-424B-B1A3-715EF6534FC1}"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1A2-45D9-A2CC-37583C20413F}"/>
                </c:ext>
              </c:extLst>
            </c:dLbl>
            <c:dLbl>
              <c:idx val="5"/>
              <c:tx>
                <c:rich>
                  <a:bodyPr/>
                  <a:lstStyle/>
                  <a:p>
                    <a:fld id="{588C4A14-9088-48A8-A8B6-5D0EE890D208}"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1A2-45D9-A2CC-37583C20413F}"/>
                </c:ext>
              </c:extLst>
            </c:dLbl>
            <c:dLbl>
              <c:idx val="6"/>
              <c:tx>
                <c:rich>
                  <a:bodyPr/>
                  <a:lstStyle/>
                  <a:p>
                    <a:fld id="{42B8083E-FE15-4CBF-9A9A-3E33F27BB791}"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31A2-45D9-A2CC-37583C20413F}"/>
                </c:ext>
              </c:extLst>
            </c:dLbl>
            <c:spPr>
              <a:noFill/>
              <a:ln>
                <a:noFill/>
              </a:ln>
              <a:effectLst/>
            </c:spPr>
            <c:txPr>
              <a:bodyPr wrap="square" lIns="38100" tIns="19050" rIns="38100" bIns="19050" anchor="ctr">
                <a:spAutoFit/>
              </a:bodyPr>
              <a:lstStyle/>
              <a:p>
                <a:pPr>
                  <a:defRPr>
                    <a:solidFill>
                      <a:schemeClr val="bg1"/>
                    </a:solidFill>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cat>
            <c:strRef>
              <c:f>Processing!$X$1:$X$7</c:f>
              <c:strCache>
                <c:ptCount val="7"/>
                <c:pt idx="0">
                  <c:v>Monday</c:v>
                </c:pt>
                <c:pt idx="1">
                  <c:v>Sunday</c:v>
                </c:pt>
                <c:pt idx="2">
                  <c:v>Thursday</c:v>
                </c:pt>
                <c:pt idx="3">
                  <c:v>Friday</c:v>
                </c:pt>
                <c:pt idx="4">
                  <c:v>Saturday</c:v>
                </c:pt>
                <c:pt idx="5">
                  <c:v>Tuesday</c:v>
                </c:pt>
                <c:pt idx="6">
                  <c:v>Wednesday</c:v>
                </c:pt>
              </c:strCache>
            </c:strRef>
          </c:cat>
          <c:val>
            <c:numRef>
              <c:f>Processing!$Z$1:$Z$7</c:f>
              <c:numCache>
                <c:formatCode>General</c:formatCode>
                <c:ptCount val="7"/>
                <c:pt idx="0">
                  <c:v>0</c:v>
                </c:pt>
                <c:pt idx="1">
                  <c:v>10</c:v>
                </c:pt>
                <c:pt idx="2">
                  <c:v>28</c:v>
                </c:pt>
                <c:pt idx="3">
                  <c:v>67</c:v>
                </c:pt>
                <c:pt idx="4">
                  <c:v>105</c:v>
                </c:pt>
                <c:pt idx="5">
                  <c:v>109</c:v>
                </c:pt>
                <c:pt idx="6">
                  <c:v>123</c:v>
                </c:pt>
              </c:numCache>
            </c:numRef>
          </c:val>
          <c:extLst>
            <c:ext xmlns:c15="http://schemas.microsoft.com/office/drawing/2012/chart" uri="{02D57815-91ED-43cb-92C2-25804820EDAC}">
              <c15:datalabelsRange>
                <c15:f>Processing!$Y$1:$Y$7</c15:f>
                <c15:dlblRangeCache>
                  <c:ptCount val="7"/>
                  <c:pt idx="0">
                    <c:v>145</c:v>
                  </c:pt>
                  <c:pt idx="1">
                    <c:v>135</c:v>
                  </c:pt>
                  <c:pt idx="2">
                    <c:v>117</c:v>
                  </c:pt>
                  <c:pt idx="3">
                    <c:v>78</c:v>
                  </c:pt>
                  <c:pt idx="4">
                    <c:v>40</c:v>
                  </c:pt>
                  <c:pt idx="5">
                    <c:v>36</c:v>
                  </c:pt>
                  <c:pt idx="6">
                    <c:v>22</c:v>
                  </c:pt>
                </c15:dlblRangeCache>
              </c15:datalabelsRange>
            </c:ext>
            <c:ext xmlns:c16="http://schemas.microsoft.com/office/drawing/2014/chart" uri="{C3380CC4-5D6E-409C-BE32-E72D297353CC}">
              <c16:uniqueId val="{0000000F-31A2-45D9-A2CC-37583C20413F}"/>
            </c:ext>
          </c:extLst>
        </c:ser>
        <c:dLbls>
          <c:showLegendKey val="0"/>
          <c:showVal val="0"/>
          <c:showCatName val="0"/>
          <c:showSerName val="0"/>
          <c:showPercent val="0"/>
          <c:showBubbleSize val="0"/>
        </c:dLbls>
        <c:gapWidth val="37"/>
        <c:overlap val="100"/>
        <c:axId val="1071880032"/>
        <c:axId val="1071868608"/>
      </c:barChart>
      <c:catAx>
        <c:axId val="1071880032"/>
        <c:scaling>
          <c:orientation val="maxMin"/>
        </c:scaling>
        <c:delete val="1"/>
        <c:axPos val="l"/>
        <c:numFmt formatCode="General" sourceLinked="1"/>
        <c:majorTickMark val="out"/>
        <c:minorTickMark val="none"/>
        <c:tickLblPos val="nextTo"/>
        <c:crossAx val="1071868608"/>
        <c:crosses val="autoZero"/>
        <c:auto val="1"/>
        <c:lblAlgn val="ctr"/>
        <c:lblOffset val="100"/>
        <c:noMultiLvlLbl val="0"/>
      </c:catAx>
      <c:valAx>
        <c:axId val="1071868608"/>
        <c:scaling>
          <c:orientation val="minMax"/>
        </c:scaling>
        <c:delete val="1"/>
        <c:axPos val="t"/>
        <c:numFmt formatCode="0%" sourceLinked="1"/>
        <c:majorTickMark val="out"/>
        <c:minorTickMark val="none"/>
        <c:tickLblPos val="nextTo"/>
        <c:crossAx val="10718800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6DB41"/>
            </a:solidFill>
            <a:ln>
              <a:noFill/>
            </a:ln>
          </c:spPr>
          <c:dPt>
            <c:idx val="0"/>
            <c:bubble3D val="0"/>
            <c:spPr>
              <a:solidFill>
                <a:srgbClr val="00FAF9"/>
              </a:solidFill>
              <a:ln w="19050">
                <a:noFill/>
              </a:ln>
              <a:effectLst/>
            </c:spPr>
            <c:extLst>
              <c:ext xmlns:c16="http://schemas.microsoft.com/office/drawing/2014/chart" uri="{C3380CC4-5D6E-409C-BE32-E72D297353CC}">
                <c16:uniqueId val="{00000001-DCA4-497E-B581-A059AD53A053}"/>
              </c:ext>
            </c:extLst>
          </c:dPt>
          <c:dPt>
            <c:idx val="1"/>
            <c:bubble3D val="0"/>
            <c:spPr>
              <a:solidFill>
                <a:schemeClr val="tx1">
                  <a:lumMod val="75000"/>
                  <a:lumOff val="25000"/>
                </a:schemeClr>
              </a:solidFill>
              <a:ln w="19050">
                <a:noFill/>
              </a:ln>
              <a:effectLst/>
            </c:spPr>
            <c:extLst>
              <c:ext xmlns:c16="http://schemas.microsoft.com/office/drawing/2014/chart" uri="{C3380CC4-5D6E-409C-BE32-E72D297353CC}">
                <c16:uniqueId val="{00000003-DCA4-497E-B581-A059AD53A053}"/>
              </c:ext>
            </c:extLst>
          </c:dPt>
          <c:val>
            <c:numRef>
              <c:f>(Processing!$Y$10,Processing!$Y$9)</c:f>
              <c:numCache>
                <c:formatCode>General</c:formatCode>
                <c:ptCount val="2"/>
                <c:pt idx="0">
                  <c:v>397</c:v>
                </c:pt>
                <c:pt idx="1">
                  <c:v>176</c:v>
                </c:pt>
              </c:numCache>
            </c:numRef>
          </c:val>
          <c:extLst>
            <c:ext xmlns:c16="http://schemas.microsoft.com/office/drawing/2014/chart" uri="{C3380CC4-5D6E-409C-BE32-E72D297353CC}">
              <c16:uniqueId val="{00000004-DCA4-497E-B581-A059AD53A05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selectW" horiz="1" max="53" min="1" page="10" val="36"/>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312420</xdr:colOff>
      <xdr:row>35</xdr:row>
      <xdr:rowOff>114300</xdr:rowOff>
    </xdr:to>
    <xdr:sp macro="" textlink="">
      <xdr:nvSpPr>
        <xdr:cNvPr id="9" name="Rectangle 8">
          <a:extLst>
            <a:ext uri="{FF2B5EF4-FFF2-40B4-BE49-F238E27FC236}">
              <a16:creationId xmlns:a16="http://schemas.microsoft.com/office/drawing/2014/main" id="{00000000-0008-0000-0000-000009000000}"/>
            </a:ext>
          </a:extLst>
        </xdr:cNvPr>
        <xdr:cNvSpPr/>
      </xdr:nvSpPr>
      <xdr:spPr>
        <a:xfrm>
          <a:off x="0" y="0"/>
          <a:ext cx="11285220" cy="6515100"/>
        </a:xfrm>
        <a:prstGeom prst="rect">
          <a:avLst/>
        </a:prstGeom>
        <a:gradFill flip="none" rotWithShape="1">
          <a:gsLst>
            <a:gs pos="0">
              <a:srgbClr val="00FAF9"/>
            </a:gs>
            <a:gs pos="100000">
              <a:schemeClr val="tx1">
                <a:alpha val="0"/>
              </a:schemeClr>
            </a:gs>
            <a:gs pos="44000">
              <a:schemeClr val="tx1"/>
            </a:gs>
          </a:gsLst>
          <a:lin ang="4200000" scaled="0"/>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266700</xdr:colOff>
      <xdr:row>5</xdr:row>
      <xdr:rowOff>22860</xdr:rowOff>
    </xdr:from>
    <xdr:to>
      <xdr:col>23</xdr:col>
      <xdr:colOff>213900</xdr:colOff>
      <xdr:row>38</xdr:row>
      <xdr:rowOff>62640</xdr:rowOff>
    </xdr:to>
    <xdr:sp macro="" textlink="">
      <xdr:nvSpPr>
        <xdr:cNvPr id="8" name="Graphic 5">
          <a:extLst>
            <a:ext uri="{FF2B5EF4-FFF2-40B4-BE49-F238E27FC236}">
              <a16:creationId xmlns:a16="http://schemas.microsoft.com/office/drawing/2014/main" id="{00000000-0008-0000-0000-000008000000}"/>
            </a:ext>
          </a:extLst>
        </xdr:cNvPr>
        <xdr:cNvSpPr/>
      </xdr:nvSpPr>
      <xdr:spPr>
        <a:xfrm>
          <a:off x="266700" y="937260"/>
          <a:ext cx="13968000" cy="6074820"/>
        </a:xfrm>
        <a:custGeom>
          <a:avLst/>
          <a:gdLst>
            <a:gd name="connsiteX0" fmla="*/ 15936378 w 17346801"/>
            <a:gd name="connsiteY0" fmla="*/ 3526 h 7855383"/>
            <a:gd name="connsiteX1" fmla="*/ 15714743 w 17346801"/>
            <a:gd name="connsiteY1" fmla="*/ 241584 h 7855383"/>
            <a:gd name="connsiteX2" fmla="*/ 15409692 w 17346801"/>
            <a:gd name="connsiteY2" fmla="*/ 241584 h 7855383"/>
            <a:gd name="connsiteX3" fmla="*/ 15631328 w 17346801"/>
            <a:gd name="connsiteY3" fmla="*/ 3526 h 7855383"/>
            <a:gd name="connsiteX4" fmla="*/ 15515833 w 17346801"/>
            <a:gd name="connsiteY4" fmla="*/ 3526 h 7855383"/>
            <a:gd name="connsiteX5" fmla="*/ 15294197 w 17346801"/>
            <a:gd name="connsiteY5" fmla="*/ 241584 h 7855383"/>
            <a:gd name="connsiteX6" fmla="*/ 14989147 w 17346801"/>
            <a:gd name="connsiteY6" fmla="*/ 241584 h 7855383"/>
            <a:gd name="connsiteX7" fmla="*/ 15210782 w 17346801"/>
            <a:gd name="connsiteY7" fmla="*/ 3526 h 7855383"/>
            <a:gd name="connsiteX8" fmla="*/ 15095287 w 17346801"/>
            <a:gd name="connsiteY8" fmla="*/ 3526 h 7855383"/>
            <a:gd name="connsiteX9" fmla="*/ 14873653 w 17346801"/>
            <a:gd name="connsiteY9" fmla="*/ 241584 h 7855383"/>
            <a:gd name="connsiteX10" fmla="*/ 14568602 w 17346801"/>
            <a:gd name="connsiteY10" fmla="*/ 241584 h 7855383"/>
            <a:gd name="connsiteX11" fmla="*/ 14790238 w 17346801"/>
            <a:gd name="connsiteY11" fmla="*/ 3526 h 7855383"/>
            <a:gd name="connsiteX12" fmla="*/ 14674741 w 17346801"/>
            <a:gd name="connsiteY12" fmla="*/ 3526 h 7855383"/>
            <a:gd name="connsiteX13" fmla="*/ 14453106 w 17346801"/>
            <a:gd name="connsiteY13" fmla="*/ 241584 h 7855383"/>
            <a:gd name="connsiteX14" fmla="*/ 14148056 w 17346801"/>
            <a:gd name="connsiteY14" fmla="*/ 241584 h 7855383"/>
            <a:gd name="connsiteX15" fmla="*/ 14369691 w 17346801"/>
            <a:gd name="connsiteY15" fmla="*/ 3526 h 7855383"/>
            <a:gd name="connsiteX16" fmla="*/ 14254196 w 17346801"/>
            <a:gd name="connsiteY16" fmla="*/ 3526 h 7855383"/>
            <a:gd name="connsiteX17" fmla="*/ 14032561 w 17346801"/>
            <a:gd name="connsiteY17" fmla="*/ 241584 h 7855383"/>
            <a:gd name="connsiteX18" fmla="*/ 13727510 w 17346801"/>
            <a:gd name="connsiteY18" fmla="*/ 241584 h 7855383"/>
            <a:gd name="connsiteX19" fmla="*/ 13949146 w 17346801"/>
            <a:gd name="connsiteY19" fmla="*/ 3526 h 7855383"/>
            <a:gd name="connsiteX20" fmla="*/ 13833652 w 17346801"/>
            <a:gd name="connsiteY20" fmla="*/ 3526 h 7855383"/>
            <a:gd name="connsiteX21" fmla="*/ 13612016 w 17346801"/>
            <a:gd name="connsiteY21" fmla="*/ 241584 h 7855383"/>
            <a:gd name="connsiteX22" fmla="*/ 13306966 w 17346801"/>
            <a:gd name="connsiteY22" fmla="*/ 241584 h 7855383"/>
            <a:gd name="connsiteX23" fmla="*/ 13528601 w 17346801"/>
            <a:gd name="connsiteY23" fmla="*/ 3526 h 7855383"/>
            <a:gd name="connsiteX24" fmla="*/ 696662 w 17346801"/>
            <a:gd name="connsiteY24" fmla="*/ 302 h 7855383"/>
            <a:gd name="connsiteX25" fmla="*/ 669 w 17346801"/>
            <a:gd name="connsiteY25" fmla="*/ 708934 h 7855383"/>
            <a:gd name="connsiteX26" fmla="*/ 669 w 17346801"/>
            <a:gd name="connsiteY26" fmla="*/ 7110752 h 7855383"/>
            <a:gd name="connsiteX27" fmla="*/ 696662 w 17346801"/>
            <a:gd name="connsiteY27" fmla="*/ 7855686 h 7855383"/>
            <a:gd name="connsiteX28" fmla="*/ 3694055 w 17346801"/>
            <a:gd name="connsiteY28" fmla="*/ 7855686 h 7855383"/>
            <a:gd name="connsiteX29" fmla="*/ 4446759 w 17346801"/>
            <a:gd name="connsiteY29" fmla="*/ 7110752 h 7855383"/>
            <a:gd name="connsiteX30" fmla="*/ 13019791 w 17346801"/>
            <a:gd name="connsiteY30" fmla="*/ 7110752 h 7855383"/>
            <a:gd name="connsiteX31" fmla="*/ 13706210 w 17346801"/>
            <a:gd name="connsiteY31" fmla="*/ 7855686 h 7855383"/>
            <a:gd name="connsiteX32" fmla="*/ 16658106 w 17346801"/>
            <a:gd name="connsiteY32" fmla="*/ 7855686 h 7855383"/>
            <a:gd name="connsiteX33" fmla="*/ 17347470 w 17346801"/>
            <a:gd name="connsiteY33" fmla="*/ 7110752 h 7855383"/>
            <a:gd name="connsiteX34" fmla="*/ 17347470 w 17346801"/>
            <a:gd name="connsiteY34" fmla="*/ 708938 h 7855383"/>
            <a:gd name="connsiteX35" fmla="*/ 16658106 w 17346801"/>
            <a:gd name="connsiteY35" fmla="*/ 306 h 785538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Lst>
          <a:rect l="l" t="t" r="r" b="b"/>
          <a:pathLst>
            <a:path w="17346801" h="7855383">
              <a:moveTo>
                <a:pt x="15936378" y="3526"/>
              </a:moveTo>
              <a:lnTo>
                <a:pt x="15714743" y="241584"/>
              </a:lnTo>
              <a:lnTo>
                <a:pt x="15409692" y="241584"/>
              </a:lnTo>
              <a:lnTo>
                <a:pt x="15631328" y="3526"/>
              </a:lnTo>
              <a:lnTo>
                <a:pt x="15515833" y="3526"/>
              </a:lnTo>
              <a:lnTo>
                <a:pt x="15294197" y="241584"/>
              </a:lnTo>
              <a:lnTo>
                <a:pt x="14989147" y="241584"/>
              </a:lnTo>
              <a:lnTo>
                <a:pt x="15210782" y="3526"/>
              </a:lnTo>
              <a:lnTo>
                <a:pt x="15095287" y="3526"/>
              </a:lnTo>
              <a:lnTo>
                <a:pt x="14873653" y="241584"/>
              </a:lnTo>
              <a:lnTo>
                <a:pt x="14568602" y="241584"/>
              </a:lnTo>
              <a:lnTo>
                <a:pt x="14790238" y="3526"/>
              </a:lnTo>
              <a:lnTo>
                <a:pt x="14674741" y="3526"/>
              </a:lnTo>
              <a:lnTo>
                <a:pt x="14453106" y="241584"/>
              </a:lnTo>
              <a:lnTo>
                <a:pt x="14148056" y="241584"/>
              </a:lnTo>
              <a:lnTo>
                <a:pt x="14369691" y="3526"/>
              </a:lnTo>
              <a:lnTo>
                <a:pt x="14254196" y="3526"/>
              </a:lnTo>
              <a:lnTo>
                <a:pt x="14032561" y="241584"/>
              </a:lnTo>
              <a:lnTo>
                <a:pt x="13727510" y="241584"/>
              </a:lnTo>
              <a:lnTo>
                <a:pt x="13949146" y="3526"/>
              </a:lnTo>
              <a:lnTo>
                <a:pt x="13833652" y="3526"/>
              </a:lnTo>
              <a:lnTo>
                <a:pt x="13612016" y="241584"/>
              </a:lnTo>
              <a:lnTo>
                <a:pt x="13306966" y="241584"/>
              </a:lnTo>
              <a:lnTo>
                <a:pt x="13528601" y="3526"/>
              </a:lnTo>
              <a:lnTo>
                <a:pt x="696662" y="302"/>
              </a:lnTo>
              <a:lnTo>
                <a:pt x="669" y="708934"/>
              </a:lnTo>
              <a:lnTo>
                <a:pt x="669" y="7110752"/>
              </a:lnTo>
              <a:lnTo>
                <a:pt x="696662" y="7855686"/>
              </a:lnTo>
              <a:lnTo>
                <a:pt x="3694055" y="7855686"/>
              </a:lnTo>
              <a:lnTo>
                <a:pt x="4446759" y="7110752"/>
              </a:lnTo>
              <a:lnTo>
                <a:pt x="13019791" y="7110752"/>
              </a:lnTo>
              <a:lnTo>
                <a:pt x="13706210" y="7855686"/>
              </a:lnTo>
              <a:lnTo>
                <a:pt x="16658106" y="7855686"/>
              </a:lnTo>
              <a:lnTo>
                <a:pt x="17347470" y="7110752"/>
              </a:lnTo>
              <a:lnTo>
                <a:pt x="17347470" y="708938"/>
              </a:lnTo>
              <a:lnTo>
                <a:pt x="16658106" y="306"/>
              </a:lnTo>
              <a:close/>
            </a:path>
          </a:pathLst>
        </a:custGeom>
        <a:noFill/>
        <a:ln w="19050" cap="flat">
          <a:solidFill>
            <a:srgbClr val="00FFFF"/>
          </a:solidFill>
          <a:prstDash val="solid"/>
          <a:miter/>
        </a:ln>
      </xdr:spPr>
      <xdr:txBody>
        <a:bodyPr rtlCol="0" anchor="ctr"/>
        <a:lstStyle/>
        <a:p>
          <a:endParaRPr lang="ru-RU"/>
        </a:p>
      </xdr:txBody>
    </xdr:sp>
    <xdr:clientData/>
  </xdr:twoCellAnchor>
  <xdr:twoCellAnchor>
    <xdr:from>
      <xdr:col>1</xdr:col>
      <xdr:colOff>266700</xdr:colOff>
      <xdr:row>3</xdr:row>
      <xdr:rowOff>50945</xdr:rowOff>
    </xdr:from>
    <xdr:to>
      <xdr:col>21</xdr:col>
      <xdr:colOff>385764</xdr:colOff>
      <xdr:row>4</xdr:row>
      <xdr:rowOff>147890</xdr:rowOff>
    </xdr:to>
    <xdr:grpSp>
      <xdr:nvGrpSpPr>
        <xdr:cNvPr id="17" name="Graphic 15">
          <a:extLst>
            <a:ext uri="{FF2B5EF4-FFF2-40B4-BE49-F238E27FC236}">
              <a16:creationId xmlns:a16="http://schemas.microsoft.com/office/drawing/2014/main" id="{00000000-0008-0000-0000-000011000000}"/>
            </a:ext>
          </a:extLst>
        </xdr:cNvPr>
        <xdr:cNvGrpSpPr/>
      </xdr:nvGrpSpPr>
      <xdr:grpSpPr>
        <a:xfrm>
          <a:off x="876300" y="599585"/>
          <a:ext cx="12311064" cy="279825"/>
          <a:chOff x="6705600" y="6943804"/>
          <a:chExt cx="28972555" cy="658097"/>
        </a:xfrm>
      </xdr:grpSpPr>
      <xdr:sp macro="" textlink="">
        <xdr:nvSpPr>
          <xdr:cNvPr id="18" name="Freeform: Shape 17">
            <a:extLst>
              <a:ext uri="{FF2B5EF4-FFF2-40B4-BE49-F238E27FC236}">
                <a16:creationId xmlns:a16="http://schemas.microsoft.com/office/drawing/2014/main" id="{00000000-0008-0000-0000-000012000000}"/>
              </a:ext>
            </a:extLst>
          </xdr:cNvPr>
          <xdr:cNvSpPr/>
        </xdr:nvSpPr>
        <xdr:spPr>
          <a:xfrm>
            <a:off x="9164045" y="6954597"/>
            <a:ext cx="733424" cy="461962"/>
          </a:xfrm>
          <a:custGeom>
            <a:avLst/>
            <a:gdLst>
              <a:gd name="connsiteX0" fmla="*/ 457404 w 733424"/>
              <a:gd name="connsiteY0" fmla="*/ -27 h 461962"/>
              <a:gd name="connsiteX1" fmla="*/ 733629 w 733424"/>
              <a:gd name="connsiteY1" fmla="*/ 4736 h 461962"/>
              <a:gd name="connsiteX2" fmla="*/ 276429 w 733424"/>
              <a:gd name="connsiteY2" fmla="*/ 461936 h 461962"/>
              <a:gd name="connsiteX3" fmla="*/ 204 w 733424"/>
              <a:gd name="connsiteY3" fmla="*/ 461936 h 461962"/>
            </a:gdLst>
            <a:ahLst/>
            <a:cxnLst>
              <a:cxn ang="0">
                <a:pos x="connsiteX0" y="connsiteY0"/>
              </a:cxn>
              <a:cxn ang="0">
                <a:pos x="connsiteX1" y="connsiteY1"/>
              </a:cxn>
              <a:cxn ang="0">
                <a:pos x="connsiteX2" y="connsiteY2"/>
              </a:cxn>
              <a:cxn ang="0">
                <a:pos x="connsiteX3" y="connsiteY3"/>
              </a:cxn>
            </a:cxnLst>
            <a:rect l="l" t="t" r="r" b="b"/>
            <a:pathLst>
              <a:path w="733424" h="461962">
                <a:moveTo>
                  <a:pt x="457404" y="-27"/>
                </a:moveTo>
                <a:lnTo>
                  <a:pt x="733629" y="4736"/>
                </a:lnTo>
                <a:lnTo>
                  <a:pt x="276429" y="461936"/>
                </a:lnTo>
                <a:lnTo>
                  <a:pt x="204" y="461936"/>
                </a:lnTo>
                <a:close/>
              </a:path>
            </a:pathLst>
          </a:custGeom>
          <a:solidFill>
            <a:srgbClr val="00FCF4"/>
          </a:solidFill>
          <a:ln w="5941" cap="flat">
            <a:noFill/>
            <a:prstDash val="solid"/>
            <a:miter/>
          </a:ln>
        </xdr:spPr>
        <xdr:txBody>
          <a:bodyPr rtlCol="0" anchor="ctr"/>
          <a:lstStyle/>
          <a:p>
            <a:endParaRPr lang="ru-RU"/>
          </a:p>
        </xdr:txBody>
      </xdr:sp>
      <xdr:sp macro="" textlink="">
        <xdr:nvSpPr>
          <xdr:cNvPr id="19" name="Freeform: Shape 18">
            <a:extLst>
              <a:ext uri="{FF2B5EF4-FFF2-40B4-BE49-F238E27FC236}">
                <a16:creationId xmlns:a16="http://schemas.microsoft.com/office/drawing/2014/main" id="{00000000-0008-0000-0000-000013000000}"/>
              </a:ext>
            </a:extLst>
          </xdr:cNvPr>
          <xdr:cNvSpPr/>
        </xdr:nvSpPr>
        <xdr:spPr>
          <a:xfrm>
            <a:off x="11203199" y="6943804"/>
            <a:ext cx="24474956" cy="475121"/>
          </a:xfrm>
          <a:custGeom>
            <a:avLst/>
            <a:gdLst>
              <a:gd name="connsiteX0" fmla="*/ 457970 w 11314509"/>
              <a:gd name="connsiteY0" fmla="*/ -26 h 457200"/>
              <a:gd name="connsiteX1" fmla="*/ 734195 w 11314509"/>
              <a:gd name="connsiteY1" fmla="*/ -26 h 457200"/>
              <a:gd name="connsiteX2" fmla="*/ 11315279 w 11314509"/>
              <a:gd name="connsiteY2" fmla="*/ -26 h 457200"/>
              <a:gd name="connsiteX3" fmla="*/ 669900 w 11314509"/>
              <a:gd name="connsiteY3" fmla="*/ 64267 h 457200"/>
              <a:gd name="connsiteX4" fmla="*/ 276995 w 11314509"/>
              <a:gd name="connsiteY4" fmla="*/ 457174 h 457200"/>
              <a:gd name="connsiteX5" fmla="*/ 770 w 11314509"/>
              <a:gd name="connsiteY5" fmla="*/ 457174 h 457200"/>
              <a:gd name="connsiteX0" fmla="*/ 457200 w 17750190"/>
              <a:gd name="connsiteY0" fmla="*/ 0 h 457200"/>
              <a:gd name="connsiteX1" fmla="*/ 733425 w 17750190"/>
              <a:gd name="connsiteY1" fmla="*/ 0 h 457200"/>
              <a:gd name="connsiteX2" fmla="*/ 17750189 w 17750190"/>
              <a:gd name="connsiteY2" fmla="*/ 0 h 457200"/>
              <a:gd name="connsiteX3" fmla="*/ 669130 w 17750190"/>
              <a:gd name="connsiteY3" fmla="*/ 64293 h 457200"/>
              <a:gd name="connsiteX4" fmla="*/ 276225 w 17750190"/>
              <a:gd name="connsiteY4" fmla="*/ 457200 h 457200"/>
              <a:gd name="connsiteX5" fmla="*/ 0 w 17750190"/>
              <a:gd name="connsiteY5" fmla="*/ 457200 h 457200"/>
              <a:gd name="connsiteX6" fmla="*/ 457200 w 17750190"/>
              <a:gd name="connsiteY6" fmla="*/ 0 h 457200"/>
              <a:gd name="connsiteX0" fmla="*/ 457200 w 24474959"/>
              <a:gd name="connsiteY0" fmla="*/ 17921 h 475121"/>
              <a:gd name="connsiteX1" fmla="*/ 733425 w 24474959"/>
              <a:gd name="connsiteY1" fmla="*/ 17921 h 475121"/>
              <a:gd name="connsiteX2" fmla="*/ 24474959 w 24474959"/>
              <a:gd name="connsiteY2" fmla="*/ 0 h 475121"/>
              <a:gd name="connsiteX3" fmla="*/ 669130 w 24474959"/>
              <a:gd name="connsiteY3" fmla="*/ 82214 h 475121"/>
              <a:gd name="connsiteX4" fmla="*/ 276225 w 24474959"/>
              <a:gd name="connsiteY4" fmla="*/ 475121 h 475121"/>
              <a:gd name="connsiteX5" fmla="*/ 0 w 24474959"/>
              <a:gd name="connsiteY5" fmla="*/ 475121 h 475121"/>
              <a:gd name="connsiteX6" fmla="*/ 457200 w 24474959"/>
              <a:gd name="connsiteY6" fmla="*/ 17921 h 4751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4474959" h="475121">
                <a:moveTo>
                  <a:pt x="457200" y="17921"/>
                </a:moveTo>
                <a:lnTo>
                  <a:pt x="733425" y="17921"/>
                </a:lnTo>
                <a:lnTo>
                  <a:pt x="24474959" y="0"/>
                </a:lnTo>
                <a:lnTo>
                  <a:pt x="669130" y="82214"/>
                </a:lnTo>
                <a:lnTo>
                  <a:pt x="276225" y="475121"/>
                </a:lnTo>
                <a:lnTo>
                  <a:pt x="0" y="475121"/>
                </a:lnTo>
                <a:lnTo>
                  <a:pt x="457200" y="17921"/>
                </a:lnTo>
                <a:close/>
              </a:path>
            </a:pathLst>
          </a:custGeom>
          <a:solidFill>
            <a:srgbClr val="00FDFC"/>
          </a:solidFill>
          <a:ln w="5941" cap="flat">
            <a:noFill/>
            <a:prstDash val="solid"/>
            <a:miter/>
          </a:ln>
        </xdr:spPr>
        <xdr:txBody>
          <a:bodyPr rtlCol="0" anchor="ctr"/>
          <a:lstStyle/>
          <a:p>
            <a:endParaRPr lang="ru-RU"/>
          </a:p>
        </xdr:txBody>
      </xdr:sp>
      <xdr:sp macro="" textlink="">
        <xdr:nvSpPr>
          <xdr:cNvPr id="20" name="Freeform: Shape 19">
            <a:extLst>
              <a:ext uri="{FF2B5EF4-FFF2-40B4-BE49-F238E27FC236}">
                <a16:creationId xmlns:a16="http://schemas.microsoft.com/office/drawing/2014/main" id="{00000000-0008-0000-0000-000014000000}"/>
              </a:ext>
            </a:extLst>
          </xdr:cNvPr>
          <xdr:cNvSpPr/>
        </xdr:nvSpPr>
        <xdr:spPr>
          <a:xfrm>
            <a:off x="9583145" y="6954597"/>
            <a:ext cx="733425" cy="461962"/>
          </a:xfrm>
          <a:custGeom>
            <a:avLst/>
            <a:gdLst>
              <a:gd name="connsiteX0" fmla="*/ 457436 w 733425"/>
              <a:gd name="connsiteY0" fmla="*/ -27 h 461962"/>
              <a:gd name="connsiteX1" fmla="*/ 733661 w 733425"/>
              <a:gd name="connsiteY1" fmla="*/ 4736 h 461962"/>
              <a:gd name="connsiteX2" fmla="*/ 276462 w 733425"/>
              <a:gd name="connsiteY2" fmla="*/ 461936 h 461962"/>
              <a:gd name="connsiteX3" fmla="*/ 236 w 733425"/>
              <a:gd name="connsiteY3" fmla="*/ 461936 h 461962"/>
            </a:gdLst>
            <a:ahLst/>
            <a:cxnLst>
              <a:cxn ang="0">
                <a:pos x="connsiteX0" y="connsiteY0"/>
              </a:cxn>
              <a:cxn ang="0">
                <a:pos x="connsiteX1" y="connsiteY1"/>
              </a:cxn>
              <a:cxn ang="0">
                <a:pos x="connsiteX2" y="connsiteY2"/>
              </a:cxn>
              <a:cxn ang="0">
                <a:pos x="connsiteX3" y="connsiteY3"/>
              </a:cxn>
            </a:cxnLst>
            <a:rect l="l" t="t" r="r" b="b"/>
            <a:pathLst>
              <a:path w="733425" h="461962">
                <a:moveTo>
                  <a:pt x="457436" y="-27"/>
                </a:moveTo>
                <a:lnTo>
                  <a:pt x="733661" y="4736"/>
                </a:lnTo>
                <a:lnTo>
                  <a:pt x="276462" y="461936"/>
                </a:lnTo>
                <a:lnTo>
                  <a:pt x="236" y="461936"/>
                </a:lnTo>
                <a:close/>
              </a:path>
            </a:pathLst>
          </a:custGeom>
          <a:solidFill>
            <a:srgbClr val="01E9EB"/>
          </a:solidFill>
          <a:ln w="5941" cap="flat">
            <a:noFill/>
            <a:prstDash val="solid"/>
            <a:miter/>
          </a:ln>
        </xdr:spPr>
        <xdr:txBody>
          <a:bodyPr rtlCol="0" anchor="ctr"/>
          <a:lstStyle/>
          <a:p>
            <a:endParaRPr lang="ru-RU"/>
          </a:p>
        </xdr:txBody>
      </xdr:sp>
      <xdr:sp macro="" textlink="">
        <xdr:nvSpPr>
          <xdr:cNvPr id="21" name="Freeform: Shape 20">
            <a:extLst>
              <a:ext uri="{FF2B5EF4-FFF2-40B4-BE49-F238E27FC236}">
                <a16:creationId xmlns:a16="http://schemas.microsoft.com/office/drawing/2014/main" id="{00000000-0008-0000-0000-000015000000}"/>
              </a:ext>
            </a:extLst>
          </xdr:cNvPr>
          <xdr:cNvSpPr/>
        </xdr:nvSpPr>
        <xdr:spPr>
          <a:xfrm>
            <a:off x="9968907" y="6954597"/>
            <a:ext cx="733424" cy="461962"/>
          </a:xfrm>
          <a:custGeom>
            <a:avLst/>
            <a:gdLst>
              <a:gd name="connsiteX0" fmla="*/ 457466 w 733424"/>
              <a:gd name="connsiteY0" fmla="*/ -27 h 461962"/>
              <a:gd name="connsiteX1" fmla="*/ 733691 w 733424"/>
              <a:gd name="connsiteY1" fmla="*/ 4736 h 461962"/>
              <a:gd name="connsiteX2" fmla="*/ 276491 w 733424"/>
              <a:gd name="connsiteY2" fmla="*/ 461936 h 461962"/>
              <a:gd name="connsiteX3" fmla="*/ 266 w 733424"/>
              <a:gd name="connsiteY3" fmla="*/ 461936 h 461962"/>
            </a:gdLst>
            <a:ahLst/>
            <a:cxnLst>
              <a:cxn ang="0">
                <a:pos x="connsiteX0" y="connsiteY0"/>
              </a:cxn>
              <a:cxn ang="0">
                <a:pos x="connsiteX1" y="connsiteY1"/>
              </a:cxn>
              <a:cxn ang="0">
                <a:pos x="connsiteX2" y="connsiteY2"/>
              </a:cxn>
              <a:cxn ang="0">
                <a:pos x="connsiteX3" y="connsiteY3"/>
              </a:cxn>
            </a:cxnLst>
            <a:rect l="l" t="t" r="r" b="b"/>
            <a:pathLst>
              <a:path w="733424" h="461962">
                <a:moveTo>
                  <a:pt x="457466" y="-27"/>
                </a:moveTo>
                <a:lnTo>
                  <a:pt x="733691" y="4736"/>
                </a:lnTo>
                <a:lnTo>
                  <a:pt x="276491" y="461936"/>
                </a:lnTo>
                <a:lnTo>
                  <a:pt x="266" y="461936"/>
                </a:lnTo>
                <a:close/>
              </a:path>
            </a:pathLst>
          </a:custGeom>
          <a:solidFill>
            <a:srgbClr val="03DCDC"/>
          </a:solidFill>
          <a:ln w="5941" cap="flat">
            <a:noFill/>
            <a:prstDash val="solid"/>
            <a:miter/>
          </a:ln>
        </xdr:spPr>
        <xdr:txBody>
          <a:bodyPr rtlCol="0" anchor="ctr"/>
          <a:lstStyle/>
          <a:p>
            <a:endParaRPr lang="ru-RU"/>
          </a:p>
        </xdr:txBody>
      </xdr:sp>
      <xdr:sp macro="" textlink="">
        <xdr:nvSpPr>
          <xdr:cNvPr id="22" name="Freeform: Shape 21">
            <a:extLst>
              <a:ext uri="{FF2B5EF4-FFF2-40B4-BE49-F238E27FC236}">
                <a16:creationId xmlns:a16="http://schemas.microsoft.com/office/drawing/2014/main" id="{00000000-0008-0000-0000-000016000000}"/>
              </a:ext>
            </a:extLst>
          </xdr:cNvPr>
          <xdr:cNvSpPr/>
        </xdr:nvSpPr>
        <xdr:spPr>
          <a:xfrm>
            <a:off x="10388007" y="6954597"/>
            <a:ext cx="733424" cy="461962"/>
          </a:xfrm>
          <a:custGeom>
            <a:avLst/>
            <a:gdLst>
              <a:gd name="connsiteX0" fmla="*/ 457498 w 733424"/>
              <a:gd name="connsiteY0" fmla="*/ -27 h 461962"/>
              <a:gd name="connsiteX1" fmla="*/ 733723 w 733424"/>
              <a:gd name="connsiteY1" fmla="*/ 4736 h 461962"/>
              <a:gd name="connsiteX2" fmla="*/ 276523 w 733424"/>
              <a:gd name="connsiteY2" fmla="*/ 461936 h 461962"/>
              <a:gd name="connsiteX3" fmla="*/ 299 w 733424"/>
              <a:gd name="connsiteY3" fmla="*/ 461936 h 461962"/>
            </a:gdLst>
            <a:ahLst/>
            <a:cxnLst>
              <a:cxn ang="0">
                <a:pos x="connsiteX0" y="connsiteY0"/>
              </a:cxn>
              <a:cxn ang="0">
                <a:pos x="connsiteX1" y="connsiteY1"/>
              </a:cxn>
              <a:cxn ang="0">
                <a:pos x="connsiteX2" y="connsiteY2"/>
              </a:cxn>
              <a:cxn ang="0">
                <a:pos x="connsiteX3" y="connsiteY3"/>
              </a:cxn>
            </a:cxnLst>
            <a:rect l="l" t="t" r="r" b="b"/>
            <a:pathLst>
              <a:path w="733424" h="461962">
                <a:moveTo>
                  <a:pt x="457498" y="-27"/>
                </a:moveTo>
                <a:lnTo>
                  <a:pt x="733723" y="4736"/>
                </a:lnTo>
                <a:lnTo>
                  <a:pt x="276523" y="461936"/>
                </a:lnTo>
                <a:lnTo>
                  <a:pt x="299" y="461936"/>
                </a:lnTo>
                <a:close/>
              </a:path>
            </a:pathLst>
          </a:custGeom>
          <a:solidFill>
            <a:srgbClr val="03C4C7"/>
          </a:solidFill>
          <a:ln w="5941" cap="flat">
            <a:noFill/>
            <a:prstDash val="solid"/>
            <a:miter/>
          </a:ln>
        </xdr:spPr>
        <xdr:txBody>
          <a:bodyPr rtlCol="0" anchor="ctr"/>
          <a:lstStyle/>
          <a:p>
            <a:endParaRPr lang="ru-RU"/>
          </a:p>
        </xdr:txBody>
      </xdr:sp>
      <xdr:sp macro="" textlink="">
        <xdr:nvSpPr>
          <xdr:cNvPr id="23" name="Freeform: Shape 22">
            <a:extLst>
              <a:ext uri="{FF2B5EF4-FFF2-40B4-BE49-F238E27FC236}">
                <a16:creationId xmlns:a16="http://schemas.microsoft.com/office/drawing/2014/main" id="{00000000-0008-0000-0000-000017000000}"/>
              </a:ext>
            </a:extLst>
          </xdr:cNvPr>
          <xdr:cNvSpPr/>
        </xdr:nvSpPr>
        <xdr:spPr>
          <a:xfrm>
            <a:off x="10792820" y="6954597"/>
            <a:ext cx="733424" cy="461962"/>
          </a:xfrm>
          <a:custGeom>
            <a:avLst/>
            <a:gdLst>
              <a:gd name="connsiteX0" fmla="*/ 457530 w 733424"/>
              <a:gd name="connsiteY0" fmla="*/ -27 h 461962"/>
              <a:gd name="connsiteX1" fmla="*/ 733754 w 733424"/>
              <a:gd name="connsiteY1" fmla="*/ 4736 h 461962"/>
              <a:gd name="connsiteX2" fmla="*/ 276554 w 733424"/>
              <a:gd name="connsiteY2" fmla="*/ 461936 h 461962"/>
              <a:gd name="connsiteX3" fmla="*/ 330 w 733424"/>
              <a:gd name="connsiteY3" fmla="*/ 461936 h 461962"/>
            </a:gdLst>
            <a:ahLst/>
            <a:cxnLst>
              <a:cxn ang="0">
                <a:pos x="connsiteX0" y="connsiteY0"/>
              </a:cxn>
              <a:cxn ang="0">
                <a:pos x="connsiteX1" y="connsiteY1"/>
              </a:cxn>
              <a:cxn ang="0">
                <a:pos x="connsiteX2" y="connsiteY2"/>
              </a:cxn>
              <a:cxn ang="0">
                <a:pos x="connsiteX3" y="connsiteY3"/>
              </a:cxn>
            </a:cxnLst>
            <a:rect l="l" t="t" r="r" b="b"/>
            <a:pathLst>
              <a:path w="733424" h="461962">
                <a:moveTo>
                  <a:pt x="457530" y="-27"/>
                </a:moveTo>
                <a:lnTo>
                  <a:pt x="733754" y="4736"/>
                </a:lnTo>
                <a:lnTo>
                  <a:pt x="276554" y="461936"/>
                </a:lnTo>
                <a:lnTo>
                  <a:pt x="330" y="461936"/>
                </a:lnTo>
                <a:close/>
              </a:path>
            </a:pathLst>
          </a:custGeom>
          <a:solidFill>
            <a:srgbClr val="05B5B6"/>
          </a:solidFill>
          <a:ln w="5941" cap="flat">
            <a:noFill/>
            <a:prstDash val="solid"/>
            <a:miter/>
          </a:ln>
        </xdr:spPr>
        <xdr:txBody>
          <a:bodyPr rtlCol="0" anchor="ctr"/>
          <a:lstStyle/>
          <a:p>
            <a:endParaRPr lang="ru-RU"/>
          </a:p>
        </xdr:txBody>
      </xdr:sp>
      <xdr:sp macro="" textlink="">
        <xdr:nvSpPr>
          <xdr:cNvPr id="24" name="Freeform: Shape 23">
            <a:extLst>
              <a:ext uri="{FF2B5EF4-FFF2-40B4-BE49-F238E27FC236}">
                <a16:creationId xmlns:a16="http://schemas.microsoft.com/office/drawing/2014/main" id="{00000000-0008-0000-0000-000018000000}"/>
              </a:ext>
            </a:extLst>
          </xdr:cNvPr>
          <xdr:cNvSpPr/>
        </xdr:nvSpPr>
        <xdr:spPr>
          <a:xfrm>
            <a:off x="6705600" y="6949439"/>
            <a:ext cx="2752181" cy="652462"/>
          </a:xfrm>
          <a:custGeom>
            <a:avLst/>
            <a:gdLst>
              <a:gd name="connsiteX0" fmla="*/ 2476049 w 2752181"/>
              <a:gd name="connsiteY0" fmla="*/ -20 h 652462"/>
              <a:gd name="connsiteX1" fmla="*/ 2752274 w 2752181"/>
              <a:gd name="connsiteY1" fmla="*/ 4743 h 652462"/>
              <a:gd name="connsiteX2" fmla="*/ 2109336 w 2752181"/>
              <a:gd name="connsiteY2" fmla="*/ 652442 h 652462"/>
              <a:gd name="connsiteX3" fmla="*/ 92 w 2752181"/>
              <a:gd name="connsiteY3" fmla="*/ 652442 h 652462"/>
              <a:gd name="connsiteX4" fmla="*/ 209099 w 2752181"/>
              <a:gd name="connsiteY4" fmla="*/ 480992 h 652462"/>
              <a:gd name="connsiteX5" fmla="*/ 1980749 w 2752181"/>
              <a:gd name="connsiteY5" fmla="*/ 480992 h 6524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752181" h="652462">
                <a:moveTo>
                  <a:pt x="2476049" y="-20"/>
                </a:moveTo>
                <a:lnTo>
                  <a:pt x="2752274" y="4743"/>
                </a:lnTo>
                <a:lnTo>
                  <a:pt x="2109336" y="652442"/>
                </a:lnTo>
                <a:lnTo>
                  <a:pt x="92" y="652442"/>
                </a:lnTo>
                <a:lnTo>
                  <a:pt x="209099" y="480992"/>
                </a:lnTo>
                <a:lnTo>
                  <a:pt x="1980749" y="480992"/>
                </a:lnTo>
                <a:close/>
              </a:path>
            </a:pathLst>
          </a:custGeom>
          <a:solidFill>
            <a:srgbClr val="03FAF9"/>
          </a:solidFill>
          <a:ln w="5941" cap="flat">
            <a:noFill/>
            <a:prstDash val="solid"/>
            <a:miter/>
          </a:ln>
        </xdr:spPr>
        <xdr:txBody>
          <a:bodyPr rtlCol="0" anchor="ctr"/>
          <a:lstStyle/>
          <a:p>
            <a:endParaRPr lang="ru-RU"/>
          </a:p>
        </xdr:txBody>
      </xdr:sp>
    </xdr:grpSp>
    <xdr:clientData/>
  </xdr:twoCellAnchor>
  <xdr:twoCellAnchor>
    <xdr:from>
      <xdr:col>1</xdr:col>
      <xdr:colOff>76199</xdr:colOff>
      <xdr:row>8</xdr:row>
      <xdr:rowOff>144780</xdr:rowOff>
    </xdr:from>
    <xdr:to>
      <xdr:col>8</xdr:col>
      <xdr:colOff>497969</xdr:colOff>
      <xdr:row>22</xdr:row>
      <xdr:rowOff>173506</xdr:rowOff>
    </xdr:to>
    <xdr:grpSp>
      <xdr:nvGrpSpPr>
        <xdr:cNvPr id="51" name="Group 50">
          <a:extLst>
            <a:ext uri="{FF2B5EF4-FFF2-40B4-BE49-F238E27FC236}">
              <a16:creationId xmlns:a16="http://schemas.microsoft.com/office/drawing/2014/main" id="{00000000-0008-0000-0000-000033000000}"/>
            </a:ext>
          </a:extLst>
        </xdr:cNvPr>
        <xdr:cNvGrpSpPr/>
      </xdr:nvGrpSpPr>
      <xdr:grpSpPr>
        <a:xfrm>
          <a:off x="685799" y="1607820"/>
          <a:ext cx="4688970" cy="2589046"/>
          <a:chOff x="1310639" y="2575560"/>
          <a:chExt cx="4688970" cy="2589046"/>
        </a:xfrm>
      </xdr:grpSpPr>
      <xdr:grpSp>
        <xdr:nvGrpSpPr>
          <xdr:cNvPr id="34" name="Group 33">
            <a:extLst>
              <a:ext uri="{FF2B5EF4-FFF2-40B4-BE49-F238E27FC236}">
                <a16:creationId xmlns:a16="http://schemas.microsoft.com/office/drawing/2014/main" id="{00000000-0008-0000-0000-000022000000}"/>
              </a:ext>
            </a:extLst>
          </xdr:cNvPr>
          <xdr:cNvGrpSpPr/>
        </xdr:nvGrpSpPr>
        <xdr:grpSpPr>
          <a:xfrm>
            <a:off x="1310639" y="2575560"/>
            <a:ext cx="2926081" cy="2589046"/>
            <a:chOff x="3299459" y="4572000"/>
            <a:chExt cx="2750543" cy="2436299"/>
          </a:xfrm>
        </xdr:grpSpPr>
        <xdr:graphicFrame macro="">
          <xdr:nvGraphicFramePr>
            <xdr:cNvPr id="35" name="Chart 34">
              <a:extLst>
                <a:ext uri="{FF2B5EF4-FFF2-40B4-BE49-F238E27FC236}">
                  <a16:creationId xmlns:a16="http://schemas.microsoft.com/office/drawing/2014/main" id="{00000000-0008-0000-0000-000023000000}"/>
                </a:ext>
              </a:extLst>
            </xdr:cNvPr>
            <xdr:cNvGraphicFramePr>
              <a:graphicFrameLocks/>
            </xdr:cNvGraphicFramePr>
          </xdr:nvGraphicFramePr>
          <xdr:xfrm>
            <a:off x="3322317" y="4693920"/>
            <a:ext cx="2700000" cy="21600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7" name="Chart 36">
              <a:extLst>
                <a:ext uri="{FF2B5EF4-FFF2-40B4-BE49-F238E27FC236}">
                  <a16:creationId xmlns:a16="http://schemas.microsoft.com/office/drawing/2014/main" id="{00000000-0008-0000-0000-000025000000}"/>
                </a:ext>
              </a:extLst>
            </xdr:cNvPr>
            <xdr:cNvGraphicFramePr>
              <a:graphicFrameLocks/>
            </xdr:cNvGraphicFramePr>
          </xdr:nvGraphicFramePr>
          <xdr:xfrm>
            <a:off x="3299459" y="4572000"/>
            <a:ext cx="2750543" cy="243629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38" name="Oval 37">
              <a:extLst>
                <a:ext uri="{FF2B5EF4-FFF2-40B4-BE49-F238E27FC236}">
                  <a16:creationId xmlns:a16="http://schemas.microsoft.com/office/drawing/2014/main" id="{00000000-0008-0000-0000-000026000000}"/>
                </a:ext>
              </a:extLst>
            </xdr:cNvPr>
            <xdr:cNvSpPr/>
          </xdr:nvSpPr>
          <xdr:spPr>
            <a:xfrm>
              <a:off x="4360333" y="5455920"/>
              <a:ext cx="612754" cy="610779"/>
            </a:xfrm>
            <a:prstGeom prst="ellipse">
              <a:avLst/>
            </a:prstGeom>
            <a:solidFill>
              <a:srgbClr val="001E1D">
                <a:alpha val="67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Processing!O4">
          <xdr:nvSpPr>
            <xdr:cNvPr id="39" name="TextBox 38">
              <a:extLst>
                <a:ext uri="{FF2B5EF4-FFF2-40B4-BE49-F238E27FC236}">
                  <a16:creationId xmlns:a16="http://schemas.microsoft.com/office/drawing/2014/main" id="{00000000-0008-0000-0000-000027000000}"/>
                </a:ext>
              </a:extLst>
            </xdr:cNvPr>
            <xdr:cNvSpPr txBox="1"/>
          </xdr:nvSpPr>
          <xdr:spPr>
            <a:xfrm>
              <a:off x="4263723" y="5530006"/>
              <a:ext cx="820598" cy="41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15F88FC-9217-4AD8-9EE1-280D732511CF}" type="TxLink">
                <a:rPr lang="en-US" sz="2400" b="0" i="0" u="none" strike="noStrike">
                  <a:solidFill>
                    <a:schemeClr val="bg1"/>
                  </a:solidFill>
                  <a:latin typeface="Bahnschrift"/>
                  <a:ea typeface="+mn-ea"/>
                  <a:cs typeface="Arial" panose="020B0604020202020204" pitchFamily="34" charset="0"/>
                </a:rPr>
                <a:pPr marL="0" indent="0" algn="ctr"/>
                <a:t>702</a:t>
              </a:fld>
              <a:endParaRPr lang="ru-RU" sz="4400" b="0" i="0" u="none" strike="noStrike">
                <a:solidFill>
                  <a:schemeClr val="bg1"/>
                </a:solidFill>
                <a:latin typeface="Arial" panose="020B0604020202020204" pitchFamily="34" charset="0"/>
                <a:ea typeface="+mn-ea"/>
                <a:cs typeface="Arial" panose="020B0604020202020204" pitchFamily="34" charset="0"/>
              </a:endParaRPr>
            </a:p>
          </xdr:txBody>
        </xdr:sp>
      </xdr:grpSp>
      <xdr:sp macro="" textlink="">
        <xdr:nvSpPr>
          <xdr:cNvPr id="46" name="Oval 45">
            <a:extLst>
              <a:ext uri="{FF2B5EF4-FFF2-40B4-BE49-F238E27FC236}">
                <a16:creationId xmlns:a16="http://schemas.microsoft.com/office/drawing/2014/main" id="{00000000-0008-0000-0000-00002E000000}"/>
              </a:ext>
            </a:extLst>
          </xdr:cNvPr>
          <xdr:cNvSpPr/>
        </xdr:nvSpPr>
        <xdr:spPr>
          <a:xfrm>
            <a:off x="2026920" y="3108960"/>
            <a:ext cx="1476000" cy="1476000"/>
          </a:xfrm>
          <a:prstGeom prst="ellipse">
            <a:avLst/>
          </a:prstGeom>
          <a:noFill/>
          <a:ln w="9525">
            <a:solidFill>
              <a:srgbClr val="42E1FE"/>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nvGrpSpPr>
          <xdr:cNvPr id="49" name="Group 48">
            <a:extLst>
              <a:ext uri="{FF2B5EF4-FFF2-40B4-BE49-F238E27FC236}">
                <a16:creationId xmlns:a16="http://schemas.microsoft.com/office/drawing/2014/main" id="{00000000-0008-0000-0000-000031000000}"/>
              </a:ext>
            </a:extLst>
          </xdr:cNvPr>
          <xdr:cNvGrpSpPr/>
        </xdr:nvGrpSpPr>
        <xdr:grpSpPr>
          <a:xfrm>
            <a:off x="3771900" y="3346879"/>
            <a:ext cx="2227709" cy="1026282"/>
            <a:chOff x="3771900" y="3346879"/>
            <a:chExt cx="2227709" cy="1026282"/>
          </a:xfrm>
        </xdr:grpSpPr>
        <xdr:graphicFrame macro="">
          <xdr:nvGraphicFramePr>
            <xdr:cNvPr id="47" name="Diagram 3">
              <a:extLst>
                <a:ext uri="{FF2B5EF4-FFF2-40B4-BE49-F238E27FC236}">
                  <a16:creationId xmlns:a16="http://schemas.microsoft.com/office/drawing/2014/main" id="{00000000-0008-0000-0000-00002F000000}"/>
                </a:ext>
              </a:extLst>
            </xdr:cNvPr>
            <xdr:cNvGraphicFramePr>
              <a:graphicFrameLocks/>
            </xdr:cNvGraphicFramePr>
          </xdr:nvGraphicFramePr>
          <xdr:xfrm>
            <a:off x="3924005" y="3346879"/>
            <a:ext cx="2075604" cy="1026282"/>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48" name="TextBox 47">
              <a:extLst>
                <a:ext uri="{FF2B5EF4-FFF2-40B4-BE49-F238E27FC236}">
                  <a16:creationId xmlns:a16="http://schemas.microsoft.com/office/drawing/2014/main" id="{00000000-0008-0000-0000-000030000000}"/>
                </a:ext>
              </a:extLst>
            </xdr:cNvPr>
            <xdr:cNvSpPr txBox="1"/>
          </xdr:nvSpPr>
          <xdr:spPr>
            <a:xfrm>
              <a:off x="3771900" y="3429000"/>
              <a:ext cx="289560" cy="929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000"/>
                </a:lnSpc>
              </a:pPr>
              <a:r>
                <a:rPr lang="en-US" sz="1400">
                  <a:solidFill>
                    <a:schemeClr val="bg1"/>
                  </a:solidFill>
                </a:rPr>
                <a:t>1</a:t>
              </a:r>
            </a:p>
            <a:p>
              <a:pPr>
                <a:lnSpc>
                  <a:spcPts val="2000"/>
                </a:lnSpc>
              </a:pPr>
              <a:r>
                <a:rPr lang="en-US" sz="1400">
                  <a:solidFill>
                    <a:srgbClr val="FF00FF"/>
                  </a:solidFill>
                </a:rPr>
                <a:t>2</a:t>
              </a:r>
            </a:p>
            <a:p>
              <a:pPr>
                <a:lnSpc>
                  <a:spcPts val="2000"/>
                </a:lnSpc>
              </a:pPr>
              <a:r>
                <a:rPr lang="en-US" sz="1400">
                  <a:solidFill>
                    <a:srgbClr val="007AFF"/>
                  </a:solidFill>
                </a:rPr>
                <a:t>3</a:t>
              </a:r>
              <a:endParaRPr lang="ru-RU" sz="1200">
                <a:solidFill>
                  <a:srgbClr val="007AFF"/>
                </a:solidFill>
              </a:endParaRPr>
            </a:p>
          </xdr:txBody>
        </xdr:sp>
      </xdr:grpSp>
    </xdr:grpSp>
    <xdr:clientData/>
  </xdr:twoCellAnchor>
  <xdr:twoCellAnchor>
    <xdr:from>
      <xdr:col>3</xdr:col>
      <xdr:colOff>330421</xdr:colOff>
      <xdr:row>36</xdr:row>
      <xdr:rowOff>83821</xdr:rowOff>
    </xdr:from>
    <xdr:to>
      <xdr:col>5</xdr:col>
      <xdr:colOff>557623</xdr:colOff>
      <xdr:row>38</xdr:row>
      <xdr:rowOff>60961</xdr:rowOff>
    </xdr:to>
    <xdr:sp macro="" textlink="">
      <xdr:nvSpPr>
        <xdr:cNvPr id="53" name="Graphic 51">
          <a:extLst>
            <a:ext uri="{FF2B5EF4-FFF2-40B4-BE49-F238E27FC236}">
              <a16:creationId xmlns:a16="http://schemas.microsoft.com/office/drawing/2014/main" id="{00000000-0008-0000-0000-000035000000}"/>
            </a:ext>
          </a:extLst>
        </xdr:cNvPr>
        <xdr:cNvSpPr/>
      </xdr:nvSpPr>
      <xdr:spPr>
        <a:xfrm>
          <a:off x="2159221" y="6667501"/>
          <a:ext cx="1446402" cy="342900"/>
        </a:xfrm>
        <a:custGeom>
          <a:avLst/>
          <a:gdLst>
            <a:gd name="connsiteX0" fmla="*/ 2476013 w 2752183"/>
            <a:gd name="connsiteY0" fmla="*/ -201 h 652462"/>
            <a:gd name="connsiteX1" fmla="*/ 2752237 w 2752183"/>
            <a:gd name="connsiteY1" fmla="*/ 4561 h 652462"/>
            <a:gd name="connsiteX2" fmla="*/ 2109300 w 2752183"/>
            <a:gd name="connsiteY2" fmla="*/ 652261 h 652462"/>
            <a:gd name="connsiteX3" fmla="*/ 54 w 2752183"/>
            <a:gd name="connsiteY3" fmla="*/ 652261 h 652462"/>
            <a:gd name="connsiteX4" fmla="*/ 209061 w 2752183"/>
            <a:gd name="connsiteY4" fmla="*/ 480811 h 652462"/>
            <a:gd name="connsiteX5" fmla="*/ 1980711 w 2752183"/>
            <a:gd name="connsiteY5" fmla="*/ 480811 h 6524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752183" h="652462">
              <a:moveTo>
                <a:pt x="2476013" y="-201"/>
              </a:moveTo>
              <a:lnTo>
                <a:pt x="2752237" y="4561"/>
              </a:lnTo>
              <a:lnTo>
                <a:pt x="2109300" y="652261"/>
              </a:lnTo>
              <a:lnTo>
                <a:pt x="54" y="652261"/>
              </a:lnTo>
              <a:lnTo>
                <a:pt x="209061" y="480811"/>
              </a:lnTo>
              <a:lnTo>
                <a:pt x="1980711" y="480811"/>
              </a:lnTo>
              <a:close/>
            </a:path>
          </a:pathLst>
        </a:custGeom>
        <a:solidFill>
          <a:srgbClr val="00FFFF"/>
        </a:solidFill>
        <a:ln w="5941" cap="flat">
          <a:noFill/>
          <a:prstDash val="solid"/>
          <a:miter/>
        </a:ln>
      </xdr:spPr>
      <xdr:txBody>
        <a:bodyPr rtlCol="0" anchor="ctr"/>
        <a:lstStyle/>
        <a:p>
          <a:endParaRPr lang="ru-RU"/>
        </a:p>
      </xdr:txBody>
    </xdr:sp>
    <xdr:clientData/>
  </xdr:twoCellAnchor>
  <xdr:absoluteAnchor>
    <xdr:pos x="3863340" y="4244340"/>
    <xdr:ext cx="6840000" cy="2034540"/>
    <xdr:graphicFrame macro="">
      <xdr:nvGraphicFramePr>
        <xdr:cNvPr id="54" name="Diagram">
          <a:extLst>
            <a:ext uri="{FF2B5EF4-FFF2-40B4-BE49-F238E27FC236}">
              <a16:creationId xmlns:a16="http://schemas.microsoft.com/office/drawing/2014/main" id="{00000000-0008-0000-00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twoCellAnchor>
    <xdr:from>
      <xdr:col>18</xdr:col>
      <xdr:colOff>137160</xdr:colOff>
      <xdr:row>26</xdr:row>
      <xdr:rowOff>55057</xdr:rowOff>
    </xdr:from>
    <xdr:to>
      <xdr:col>22</xdr:col>
      <xdr:colOff>538482</xdr:colOff>
      <xdr:row>37</xdr:row>
      <xdr:rowOff>12195</xdr:rowOff>
    </xdr:to>
    <xdr:grpSp>
      <xdr:nvGrpSpPr>
        <xdr:cNvPr id="55" name="Group 54">
          <a:extLst>
            <a:ext uri="{FF2B5EF4-FFF2-40B4-BE49-F238E27FC236}">
              <a16:creationId xmlns:a16="http://schemas.microsoft.com/office/drawing/2014/main" id="{00000000-0008-0000-0000-000037000000}"/>
            </a:ext>
          </a:extLst>
        </xdr:cNvPr>
        <xdr:cNvGrpSpPr/>
      </xdr:nvGrpSpPr>
      <xdr:grpSpPr>
        <a:xfrm>
          <a:off x="11109960" y="4809937"/>
          <a:ext cx="2839722" cy="1968818"/>
          <a:chOff x="9683996" y="4313872"/>
          <a:chExt cx="2922818" cy="2439260"/>
        </a:xfrm>
      </xdr:grpSpPr>
      <xdr:graphicFrame macro="">
        <xdr:nvGraphicFramePr>
          <xdr:cNvPr id="56" name="Diagram 6">
            <a:extLst>
              <a:ext uri="{FF2B5EF4-FFF2-40B4-BE49-F238E27FC236}">
                <a16:creationId xmlns:a16="http://schemas.microsoft.com/office/drawing/2014/main" id="{00000000-0008-0000-0000-000038000000}"/>
              </a:ext>
            </a:extLst>
          </xdr:cNvPr>
          <xdr:cNvGraphicFramePr>
            <a:graphicFrameLocks/>
          </xdr:cNvGraphicFramePr>
        </xdr:nvGraphicFramePr>
        <xdr:xfrm>
          <a:off x="9683996" y="4313872"/>
          <a:ext cx="2922818" cy="243926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57" name="Овал 12">
            <a:extLst>
              <a:ext uri="{FF2B5EF4-FFF2-40B4-BE49-F238E27FC236}">
                <a16:creationId xmlns:a16="http://schemas.microsoft.com/office/drawing/2014/main" id="{00000000-0008-0000-0000-000039000000}"/>
              </a:ext>
            </a:extLst>
          </xdr:cNvPr>
          <xdr:cNvSpPr/>
        </xdr:nvSpPr>
        <xdr:spPr>
          <a:xfrm>
            <a:off x="10546118" y="4632731"/>
            <a:ext cx="1193121" cy="1434145"/>
          </a:xfrm>
          <a:prstGeom prst="ellipse">
            <a:avLst/>
          </a:prstGeom>
          <a:gradFill flip="none" rotWithShape="1">
            <a:gsLst>
              <a:gs pos="0">
                <a:schemeClr val="tx1"/>
              </a:gs>
              <a:gs pos="52000">
                <a:schemeClr val="tx1"/>
              </a:gs>
              <a:gs pos="100000">
                <a:schemeClr val="accent1">
                  <a:lumMod val="30000"/>
                  <a:lumOff val="70000"/>
                  <a:alpha val="15000"/>
                </a:schemeClr>
              </a:gs>
            </a:gsLst>
            <a:path path="circle">
              <a:fillToRect l="50000" t="50000" r="50000" b="50000"/>
            </a:path>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rocessing!L2">
        <xdr:nvSpPr>
          <xdr:cNvPr id="58" name="TextBox 57">
            <a:extLst>
              <a:ext uri="{FF2B5EF4-FFF2-40B4-BE49-F238E27FC236}">
                <a16:creationId xmlns:a16="http://schemas.microsoft.com/office/drawing/2014/main" id="{00000000-0008-0000-0000-00003A000000}"/>
              </a:ext>
            </a:extLst>
          </xdr:cNvPr>
          <xdr:cNvSpPr txBox="1"/>
        </xdr:nvSpPr>
        <xdr:spPr>
          <a:xfrm>
            <a:off x="10483225" y="4930592"/>
            <a:ext cx="1317087" cy="861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4B19DBC-CD48-4F27-AF65-B541493A26D5}" type="TxLink">
              <a:rPr lang="en-US" sz="2000" b="0" i="0" u="none" strike="noStrike">
                <a:solidFill>
                  <a:schemeClr val="bg1"/>
                </a:solidFill>
                <a:latin typeface="Bahnschrift"/>
                <a:cs typeface="Calibri"/>
              </a:rPr>
              <a:pPr algn="ctr"/>
              <a:t>392</a:t>
            </a:fld>
            <a:endParaRPr lang="en-US" sz="2000">
              <a:solidFill>
                <a:schemeClr val="bg1"/>
              </a:solidFill>
              <a:latin typeface="Bahnschrift" panose="020B0502040204020203" pitchFamily="34" charset="0"/>
            </a:endParaRPr>
          </a:p>
        </xdr:txBody>
      </xdr:sp>
    </xdr:grpSp>
    <xdr:clientData/>
  </xdr:twoCellAnchor>
  <xdr:twoCellAnchor>
    <xdr:from>
      <xdr:col>1</xdr:col>
      <xdr:colOff>30480</xdr:colOff>
      <xdr:row>26</xdr:row>
      <xdr:rowOff>54675</xdr:rowOff>
    </xdr:from>
    <xdr:to>
      <xdr:col>5</xdr:col>
      <xdr:colOff>180079</xdr:colOff>
      <xdr:row>37</xdr:row>
      <xdr:rowOff>12195</xdr:rowOff>
    </xdr:to>
    <xdr:grpSp>
      <xdr:nvGrpSpPr>
        <xdr:cNvPr id="59" name="Group 58">
          <a:extLst>
            <a:ext uri="{FF2B5EF4-FFF2-40B4-BE49-F238E27FC236}">
              <a16:creationId xmlns:a16="http://schemas.microsoft.com/office/drawing/2014/main" id="{00000000-0008-0000-0000-00003B000000}"/>
            </a:ext>
          </a:extLst>
        </xdr:cNvPr>
        <xdr:cNvGrpSpPr/>
      </xdr:nvGrpSpPr>
      <xdr:grpSpPr>
        <a:xfrm>
          <a:off x="640080" y="4809555"/>
          <a:ext cx="2587999" cy="1969200"/>
          <a:chOff x="10025539" y="4313872"/>
          <a:chExt cx="2581275" cy="2439260"/>
        </a:xfrm>
      </xdr:grpSpPr>
      <xdr:graphicFrame macro="">
        <xdr:nvGraphicFramePr>
          <xdr:cNvPr id="60" name="Diagram 6">
            <a:extLst>
              <a:ext uri="{FF2B5EF4-FFF2-40B4-BE49-F238E27FC236}">
                <a16:creationId xmlns:a16="http://schemas.microsoft.com/office/drawing/2014/main" id="{00000000-0008-0000-0000-00003C000000}"/>
              </a:ext>
            </a:extLst>
          </xdr:cNvPr>
          <xdr:cNvGraphicFramePr>
            <a:graphicFrameLocks/>
          </xdr:cNvGraphicFramePr>
        </xdr:nvGraphicFramePr>
        <xdr:xfrm>
          <a:off x="10025539" y="4313872"/>
          <a:ext cx="2581275" cy="243926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61" name="Овал 12">
            <a:extLst>
              <a:ext uri="{FF2B5EF4-FFF2-40B4-BE49-F238E27FC236}">
                <a16:creationId xmlns:a16="http://schemas.microsoft.com/office/drawing/2014/main" id="{00000000-0008-0000-0000-00003D000000}"/>
              </a:ext>
            </a:extLst>
          </xdr:cNvPr>
          <xdr:cNvSpPr/>
        </xdr:nvSpPr>
        <xdr:spPr>
          <a:xfrm>
            <a:off x="10740990" y="4632149"/>
            <a:ext cx="1156188" cy="1435908"/>
          </a:xfrm>
          <a:prstGeom prst="ellipse">
            <a:avLst/>
          </a:prstGeom>
          <a:gradFill flip="none" rotWithShape="1">
            <a:gsLst>
              <a:gs pos="0">
                <a:schemeClr val="tx1"/>
              </a:gs>
              <a:gs pos="52000">
                <a:schemeClr val="tx1"/>
              </a:gs>
              <a:gs pos="100000">
                <a:schemeClr val="accent1">
                  <a:lumMod val="30000"/>
                  <a:lumOff val="70000"/>
                  <a:alpha val="15000"/>
                </a:schemeClr>
              </a:gs>
            </a:gsLst>
            <a:path path="circle">
              <a:fillToRect l="50000" t="50000" r="50000" b="50000"/>
            </a:path>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rocessing!K3">
        <xdr:nvSpPr>
          <xdr:cNvPr id="62" name="TextBox 61">
            <a:extLst>
              <a:ext uri="{FF2B5EF4-FFF2-40B4-BE49-F238E27FC236}">
                <a16:creationId xmlns:a16="http://schemas.microsoft.com/office/drawing/2014/main" id="{00000000-0008-0000-0000-00003E000000}"/>
              </a:ext>
            </a:extLst>
          </xdr:cNvPr>
          <xdr:cNvSpPr txBox="1"/>
        </xdr:nvSpPr>
        <xdr:spPr>
          <a:xfrm>
            <a:off x="10471096" y="4938788"/>
            <a:ext cx="1740165" cy="861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E7E4CD-03DF-40F9-8C7A-EC22BF4F279A}" type="TxLink">
              <a:rPr lang="en-US" sz="2000" b="0" i="0" u="none" strike="noStrike">
                <a:solidFill>
                  <a:schemeClr val="bg1"/>
                </a:solidFill>
                <a:latin typeface="Bahnschrift" panose="020B0502040204020203" pitchFamily="34" charset="0"/>
                <a:cs typeface="Calibri"/>
              </a:rPr>
              <a:pPr algn="ctr"/>
              <a:t>1:14.3</a:t>
            </a:fld>
            <a:endParaRPr lang="en-US" sz="2000">
              <a:solidFill>
                <a:schemeClr val="bg1"/>
              </a:solidFill>
              <a:latin typeface="Bahnschrift" panose="020B0502040204020203" pitchFamily="34" charset="0"/>
            </a:endParaRPr>
          </a:p>
        </xdr:txBody>
      </xdr:sp>
    </xdr:grpSp>
    <xdr:clientData/>
  </xdr:twoCellAnchor>
  <xdr:twoCellAnchor>
    <xdr:from>
      <xdr:col>6</xdr:col>
      <xdr:colOff>38100</xdr:colOff>
      <xdr:row>22</xdr:row>
      <xdr:rowOff>137160</xdr:rowOff>
    </xdr:from>
    <xdr:to>
      <xdr:col>17</xdr:col>
      <xdr:colOff>541020</xdr:colOff>
      <xdr:row>34</xdr:row>
      <xdr:rowOff>152400</xdr:rowOff>
    </xdr:to>
    <xdr:sp macro="" textlink="">
      <xdr:nvSpPr>
        <xdr:cNvPr id="40" name="Octagon 39">
          <a:extLst>
            <a:ext uri="{FF2B5EF4-FFF2-40B4-BE49-F238E27FC236}">
              <a16:creationId xmlns:a16="http://schemas.microsoft.com/office/drawing/2014/main" id="{00000000-0008-0000-0000-000028000000}"/>
            </a:ext>
          </a:extLst>
        </xdr:cNvPr>
        <xdr:cNvSpPr/>
      </xdr:nvSpPr>
      <xdr:spPr>
        <a:xfrm>
          <a:off x="3695700" y="4160520"/>
          <a:ext cx="7208520" cy="2209800"/>
        </a:xfrm>
        <a:prstGeom prst="octagon">
          <a:avLst>
            <a:gd name="adj" fmla="val 7075"/>
          </a:avLst>
        </a:prstGeom>
        <a:noFill/>
        <a:ln w="9525">
          <a:solidFill>
            <a:srgbClr val="00FAF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9</xdr:col>
      <xdr:colOff>91440</xdr:colOff>
      <xdr:row>21</xdr:row>
      <xdr:rowOff>15240</xdr:rowOff>
    </xdr:from>
    <xdr:to>
      <xdr:col>15</xdr:col>
      <xdr:colOff>152400</xdr:colOff>
      <xdr:row>22</xdr:row>
      <xdr:rowOff>91440</xdr:rowOff>
    </xdr:to>
    <xdr:sp macro="" textlink="">
      <xdr:nvSpPr>
        <xdr:cNvPr id="50" name="TextBox 49">
          <a:extLst>
            <a:ext uri="{FF2B5EF4-FFF2-40B4-BE49-F238E27FC236}">
              <a16:creationId xmlns:a16="http://schemas.microsoft.com/office/drawing/2014/main" id="{00000000-0008-0000-0000-000032000000}"/>
            </a:ext>
          </a:extLst>
        </xdr:cNvPr>
        <xdr:cNvSpPr txBox="1"/>
      </xdr:nvSpPr>
      <xdr:spPr>
        <a:xfrm>
          <a:off x="5577840" y="3855720"/>
          <a:ext cx="37185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006260"/>
              </a:solidFill>
            </a:rPr>
            <a:t>Number of operators, calls and cases resolved by week</a:t>
          </a:r>
          <a:endParaRPr lang="ru-RU" sz="1200">
            <a:solidFill>
              <a:srgbClr val="006260"/>
            </a:solidFill>
          </a:endParaRPr>
        </a:p>
      </xdr:txBody>
    </xdr:sp>
    <xdr:clientData/>
  </xdr:twoCellAnchor>
  <xdr:twoCellAnchor>
    <xdr:from>
      <xdr:col>14</xdr:col>
      <xdr:colOff>586740</xdr:colOff>
      <xdr:row>7</xdr:row>
      <xdr:rowOff>60960</xdr:rowOff>
    </xdr:from>
    <xdr:to>
      <xdr:col>22</xdr:col>
      <xdr:colOff>495300</xdr:colOff>
      <xdr:row>20</xdr:row>
      <xdr:rowOff>160020</xdr:rowOff>
    </xdr:to>
    <xdr:grpSp>
      <xdr:nvGrpSpPr>
        <xdr:cNvPr id="1025" name="Group 1024">
          <a:extLst>
            <a:ext uri="{FF2B5EF4-FFF2-40B4-BE49-F238E27FC236}">
              <a16:creationId xmlns:a16="http://schemas.microsoft.com/office/drawing/2014/main" id="{00000000-0008-0000-0000-000001040000}"/>
            </a:ext>
          </a:extLst>
        </xdr:cNvPr>
        <xdr:cNvGrpSpPr/>
      </xdr:nvGrpSpPr>
      <xdr:grpSpPr>
        <a:xfrm>
          <a:off x="9121140" y="1341120"/>
          <a:ext cx="4785360" cy="2476500"/>
          <a:chOff x="9121140" y="1524000"/>
          <a:chExt cx="4785360" cy="2476500"/>
        </a:xfrm>
      </xdr:grpSpPr>
      <xdr:graphicFrame macro="">
        <xdr:nvGraphicFramePr>
          <xdr:cNvPr id="1027" name="Diagram 8">
            <a:extLst>
              <a:ext uri="{FF2B5EF4-FFF2-40B4-BE49-F238E27FC236}">
                <a16:creationId xmlns:a16="http://schemas.microsoft.com/office/drawing/2014/main" id="{00000000-0008-0000-0000-000003040000}"/>
              </a:ext>
            </a:extLst>
          </xdr:cNvPr>
          <xdr:cNvGraphicFramePr>
            <a:graphicFrameLocks/>
          </xdr:cNvGraphicFramePr>
        </xdr:nvGraphicFramePr>
        <xdr:xfrm>
          <a:off x="11594342" y="1874520"/>
          <a:ext cx="2066408" cy="2065021"/>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1028" name="Group 1027">
            <a:extLst>
              <a:ext uri="{FF2B5EF4-FFF2-40B4-BE49-F238E27FC236}">
                <a16:creationId xmlns:a16="http://schemas.microsoft.com/office/drawing/2014/main" id="{00000000-0008-0000-0000-000004040000}"/>
              </a:ext>
            </a:extLst>
          </xdr:cNvPr>
          <xdr:cNvGrpSpPr/>
        </xdr:nvGrpSpPr>
        <xdr:grpSpPr>
          <a:xfrm>
            <a:off x="9288780" y="1920240"/>
            <a:ext cx="2095899" cy="1863983"/>
            <a:chOff x="4967763" y="4339190"/>
            <a:chExt cx="2301533" cy="2115443"/>
          </a:xfrm>
        </xdr:grpSpPr>
        <xdr:graphicFrame macro="">
          <xdr:nvGraphicFramePr>
            <xdr:cNvPr id="1029" name="Diagram 2">
              <a:extLst>
                <a:ext uri="{FF2B5EF4-FFF2-40B4-BE49-F238E27FC236}">
                  <a16:creationId xmlns:a16="http://schemas.microsoft.com/office/drawing/2014/main" id="{00000000-0008-0000-0000-000005040000}"/>
                </a:ext>
              </a:extLst>
            </xdr:cNvPr>
            <xdr:cNvGraphicFramePr>
              <a:graphicFrameLocks/>
            </xdr:cNvGraphicFramePr>
          </xdr:nvGraphicFramePr>
          <xdr:xfrm>
            <a:off x="4967763" y="4339190"/>
            <a:ext cx="2301533" cy="2115443"/>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1030" name="Овал 8">
              <a:extLst>
                <a:ext uri="{FF2B5EF4-FFF2-40B4-BE49-F238E27FC236}">
                  <a16:creationId xmlns:a16="http://schemas.microsoft.com/office/drawing/2014/main" id="{00000000-0008-0000-0000-000006040000}"/>
                </a:ext>
              </a:extLst>
            </xdr:cNvPr>
            <xdr:cNvSpPr/>
          </xdr:nvSpPr>
          <xdr:spPr>
            <a:xfrm>
              <a:off x="5372889" y="4635558"/>
              <a:ext cx="1474546" cy="1522706"/>
            </a:xfrm>
            <a:prstGeom prst="ellipse">
              <a:avLst/>
            </a:prstGeom>
            <a:gradFill flip="none" rotWithShape="1">
              <a:gsLst>
                <a:gs pos="0">
                  <a:schemeClr val="tx1">
                    <a:lumMod val="85000"/>
                    <a:lumOff val="15000"/>
                  </a:schemeClr>
                </a:gs>
                <a:gs pos="52000">
                  <a:schemeClr val="tx1"/>
                </a:gs>
                <a:gs pos="100000">
                  <a:schemeClr val="accent1">
                    <a:lumMod val="30000"/>
                    <a:lumOff val="70000"/>
                    <a:alpha val="27000"/>
                  </a:schemeClr>
                </a:gs>
              </a:gsLst>
              <a:path path="circle">
                <a:fillToRect l="50000" t="50000" r="50000" b="50000"/>
              </a:path>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rocessing!Y8">
          <xdr:nvSpPr>
            <xdr:cNvPr id="1031" name="TextBox 1030">
              <a:extLst>
                <a:ext uri="{FF2B5EF4-FFF2-40B4-BE49-F238E27FC236}">
                  <a16:creationId xmlns:a16="http://schemas.microsoft.com/office/drawing/2014/main" id="{00000000-0008-0000-0000-000007040000}"/>
                </a:ext>
              </a:extLst>
            </xdr:cNvPr>
            <xdr:cNvSpPr txBox="1"/>
          </xdr:nvSpPr>
          <xdr:spPr>
            <a:xfrm>
              <a:off x="5225825" y="4965955"/>
              <a:ext cx="1785409" cy="861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E02B7D3-9010-4E2F-A1BB-0CB10F929F42}" type="TxLink">
                <a:rPr lang="en-US" sz="3600" b="0" i="0" u="none" strike="noStrike">
                  <a:solidFill>
                    <a:schemeClr val="bg1"/>
                  </a:solidFill>
                  <a:latin typeface="Bahnschrift" panose="020B0502040204020203" pitchFamily="34" charset="0"/>
                  <a:cs typeface="Calibri"/>
                </a:rPr>
                <a:pPr algn="ctr"/>
                <a:t>69%</a:t>
              </a:fld>
              <a:endParaRPr lang="en-US" sz="3600">
                <a:solidFill>
                  <a:schemeClr val="bg1"/>
                </a:solidFill>
                <a:latin typeface="Bahnschrift" panose="020B0502040204020203" pitchFamily="34" charset="0"/>
              </a:endParaRPr>
            </a:p>
          </xdr:txBody>
        </xdr:sp>
      </xdr:grpSp>
      <xdr:sp macro="" textlink="">
        <xdr:nvSpPr>
          <xdr:cNvPr id="1033" name="Octagon 1032">
            <a:extLst>
              <a:ext uri="{FF2B5EF4-FFF2-40B4-BE49-F238E27FC236}">
                <a16:creationId xmlns:a16="http://schemas.microsoft.com/office/drawing/2014/main" id="{00000000-0008-0000-0000-000009040000}"/>
              </a:ext>
            </a:extLst>
          </xdr:cNvPr>
          <xdr:cNvSpPr/>
        </xdr:nvSpPr>
        <xdr:spPr>
          <a:xfrm>
            <a:off x="9174480" y="1524000"/>
            <a:ext cx="4732020" cy="2476500"/>
          </a:xfrm>
          <a:prstGeom prst="octagon">
            <a:avLst>
              <a:gd name="adj" fmla="val 13565"/>
            </a:avLst>
          </a:prstGeom>
          <a:noFill/>
          <a:ln w="9525">
            <a:solidFill>
              <a:srgbClr val="00FAF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1034" name="TextBox 1033">
            <a:extLst>
              <a:ext uri="{FF2B5EF4-FFF2-40B4-BE49-F238E27FC236}">
                <a16:creationId xmlns:a16="http://schemas.microsoft.com/office/drawing/2014/main" id="{00000000-0008-0000-0000-00000A040000}"/>
              </a:ext>
            </a:extLst>
          </xdr:cNvPr>
          <xdr:cNvSpPr txBox="1"/>
        </xdr:nvSpPr>
        <xdr:spPr>
          <a:xfrm>
            <a:off x="11407140" y="1965960"/>
            <a:ext cx="289560" cy="1988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000"/>
              </a:lnSpc>
            </a:pPr>
            <a:r>
              <a:rPr lang="en-US" sz="1400">
                <a:solidFill>
                  <a:srgbClr val="00FAF9"/>
                </a:solidFill>
              </a:rPr>
              <a:t>1</a:t>
            </a:r>
          </a:p>
          <a:p>
            <a:pPr>
              <a:lnSpc>
                <a:spcPts val="2000"/>
              </a:lnSpc>
            </a:pPr>
            <a:r>
              <a:rPr lang="en-US" sz="1400">
                <a:solidFill>
                  <a:srgbClr val="00FAF9"/>
                </a:solidFill>
              </a:rPr>
              <a:t>2</a:t>
            </a:r>
          </a:p>
          <a:p>
            <a:pPr>
              <a:lnSpc>
                <a:spcPts val="2000"/>
              </a:lnSpc>
            </a:pPr>
            <a:r>
              <a:rPr lang="en-US" sz="1400">
                <a:solidFill>
                  <a:srgbClr val="00FAF9"/>
                </a:solidFill>
              </a:rPr>
              <a:t>3</a:t>
            </a:r>
          </a:p>
          <a:p>
            <a:pPr>
              <a:lnSpc>
                <a:spcPts val="2000"/>
              </a:lnSpc>
            </a:pPr>
            <a:r>
              <a:rPr lang="en-US" sz="1400">
                <a:solidFill>
                  <a:schemeClr val="tx1">
                    <a:lumMod val="50000"/>
                    <a:lumOff val="50000"/>
                  </a:schemeClr>
                </a:solidFill>
              </a:rPr>
              <a:t>4</a:t>
            </a:r>
          </a:p>
          <a:p>
            <a:pPr>
              <a:lnSpc>
                <a:spcPts val="2000"/>
              </a:lnSpc>
            </a:pPr>
            <a:r>
              <a:rPr lang="en-US" sz="1400">
                <a:solidFill>
                  <a:schemeClr val="tx1">
                    <a:lumMod val="50000"/>
                    <a:lumOff val="50000"/>
                  </a:schemeClr>
                </a:solidFill>
              </a:rPr>
              <a:t>5</a:t>
            </a:r>
          </a:p>
          <a:p>
            <a:pPr>
              <a:lnSpc>
                <a:spcPts val="2000"/>
              </a:lnSpc>
            </a:pPr>
            <a:r>
              <a:rPr lang="en-US" sz="1400">
                <a:solidFill>
                  <a:schemeClr val="tx1">
                    <a:lumMod val="50000"/>
                    <a:lumOff val="50000"/>
                  </a:schemeClr>
                </a:solidFill>
              </a:rPr>
              <a:t>6</a:t>
            </a:r>
          </a:p>
          <a:p>
            <a:pPr>
              <a:lnSpc>
                <a:spcPts val="2000"/>
              </a:lnSpc>
            </a:pPr>
            <a:r>
              <a:rPr lang="en-US" sz="1400">
                <a:solidFill>
                  <a:schemeClr val="tx1">
                    <a:lumMod val="50000"/>
                    <a:lumOff val="50000"/>
                  </a:schemeClr>
                </a:solidFill>
              </a:rPr>
              <a:t>7</a:t>
            </a:r>
            <a:endParaRPr lang="ru-RU" sz="1200">
              <a:solidFill>
                <a:schemeClr val="tx1">
                  <a:lumMod val="50000"/>
                  <a:lumOff val="50000"/>
                </a:schemeClr>
              </a:solidFill>
            </a:endParaRPr>
          </a:p>
        </xdr:txBody>
      </xdr:sp>
      <xdr:sp macro="" textlink="">
        <xdr:nvSpPr>
          <xdr:cNvPr id="52" name="Rectangle 51">
            <a:extLst>
              <a:ext uri="{FF2B5EF4-FFF2-40B4-BE49-F238E27FC236}">
                <a16:creationId xmlns:a16="http://schemas.microsoft.com/office/drawing/2014/main" id="{00000000-0008-0000-0000-000034000000}"/>
              </a:ext>
            </a:extLst>
          </xdr:cNvPr>
          <xdr:cNvSpPr/>
        </xdr:nvSpPr>
        <xdr:spPr>
          <a:xfrm>
            <a:off x="9121140" y="2086356"/>
            <a:ext cx="205740" cy="1374648"/>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63" name="Oval 62">
            <a:extLst>
              <a:ext uri="{FF2B5EF4-FFF2-40B4-BE49-F238E27FC236}">
                <a16:creationId xmlns:a16="http://schemas.microsoft.com/office/drawing/2014/main" id="{00000000-0008-0000-0000-00003F000000}"/>
              </a:ext>
            </a:extLst>
          </xdr:cNvPr>
          <xdr:cNvSpPr/>
        </xdr:nvSpPr>
        <xdr:spPr>
          <a:xfrm flipH="1">
            <a:off x="9144000" y="3406140"/>
            <a:ext cx="72000" cy="72000"/>
          </a:xfrm>
          <a:prstGeom prst="ellipse">
            <a:avLst/>
          </a:prstGeom>
          <a:solidFill>
            <a:srgbClr val="00FAF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1024" name="Oval 1023">
            <a:extLst>
              <a:ext uri="{FF2B5EF4-FFF2-40B4-BE49-F238E27FC236}">
                <a16:creationId xmlns:a16="http://schemas.microsoft.com/office/drawing/2014/main" id="{00000000-0008-0000-0000-000000040000}"/>
              </a:ext>
            </a:extLst>
          </xdr:cNvPr>
          <xdr:cNvSpPr/>
        </xdr:nvSpPr>
        <xdr:spPr>
          <a:xfrm flipH="1">
            <a:off x="9144000" y="2057400"/>
            <a:ext cx="72000" cy="72000"/>
          </a:xfrm>
          <a:prstGeom prst="ellipse">
            <a:avLst/>
          </a:prstGeom>
          <a:solidFill>
            <a:srgbClr val="00FAF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22</xdr:col>
      <xdr:colOff>365760</xdr:colOff>
      <xdr:row>11</xdr:row>
      <xdr:rowOff>114300</xdr:rowOff>
    </xdr:from>
    <xdr:to>
      <xdr:col>23</xdr:col>
      <xdr:colOff>317160</xdr:colOff>
      <xdr:row>16</xdr:row>
      <xdr:rowOff>69900</xdr:rowOff>
    </xdr:to>
    <xdr:grpSp>
      <xdr:nvGrpSpPr>
        <xdr:cNvPr id="33" name="Group 32">
          <a:extLst>
            <a:ext uri="{FF2B5EF4-FFF2-40B4-BE49-F238E27FC236}">
              <a16:creationId xmlns:a16="http://schemas.microsoft.com/office/drawing/2014/main" id="{00000000-0008-0000-0000-000021000000}"/>
            </a:ext>
          </a:extLst>
        </xdr:cNvPr>
        <xdr:cNvGrpSpPr/>
      </xdr:nvGrpSpPr>
      <xdr:grpSpPr>
        <a:xfrm>
          <a:off x="13776960" y="2125980"/>
          <a:ext cx="561000" cy="870000"/>
          <a:chOff x="14081760" y="1950720"/>
          <a:chExt cx="180000" cy="870000"/>
        </a:xfrm>
      </xdr:grpSpPr>
      <xdr:sp macro="" textlink="">
        <xdr:nvSpPr>
          <xdr:cNvPr id="27" name="Rectangle 26">
            <a:extLst>
              <a:ext uri="{FF2B5EF4-FFF2-40B4-BE49-F238E27FC236}">
                <a16:creationId xmlns:a16="http://schemas.microsoft.com/office/drawing/2014/main" id="{00000000-0008-0000-0000-00001B000000}"/>
              </a:ext>
            </a:extLst>
          </xdr:cNvPr>
          <xdr:cNvSpPr/>
        </xdr:nvSpPr>
        <xdr:spPr>
          <a:xfrm>
            <a:off x="14081760" y="1950720"/>
            <a:ext cx="180000" cy="1080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28" name="Rectangle 27">
            <a:extLst>
              <a:ext uri="{FF2B5EF4-FFF2-40B4-BE49-F238E27FC236}">
                <a16:creationId xmlns:a16="http://schemas.microsoft.com/office/drawing/2014/main" id="{00000000-0008-0000-0000-00001C000000}"/>
              </a:ext>
            </a:extLst>
          </xdr:cNvPr>
          <xdr:cNvSpPr/>
        </xdr:nvSpPr>
        <xdr:spPr>
          <a:xfrm>
            <a:off x="14081760" y="2103120"/>
            <a:ext cx="180000" cy="1080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29" name="Rectangle 28">
            <a:extLst>
              <a:ext uri="{FF2B5EF4-FFF2-40B4-BE49-F238E27FC236}">
                <a16:creationId xmlns:a16="http://schemas.microsoft.com/office/drawing/2014/main" id="{00000000-0008-0000-0000-00001D000000}"/>
              </a:ext>
            </a:extLst>
          </xdr:cNvPr>
          <xdr:cNvSpPr/>
        </xdr:nvSpPr>
        <xdr:spPr>
          <a:xfrm>
            <a:off x="14081760" y="2255520"/>
            <a:ext cx="180000" cy="1080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0" name="Rectangle 29">
            <a:extLst>
              <a:ext uri="{FF2B5EF4-FFF2-40B4-BE49-F238E27FC236}">
                <a16:creationId xmlns:a16="http://schemas.microsoft.com/office/drawing/2014/main" id="{00000000-0008-0000-0000-00001E000000}"/>
              </a:ext>
            </a:extLst>
          </xdr:cNvPr>
          <xdr:cNvSpPr/>
        </xdr:nvSpPr>
        <xdr:spPr>
          <a:xfrm>
            <a:off x="14081760" y="2407920"/>
            <a:ext cx="180000" cy="1080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1" name="Rectangle 30">
            <a:extLst>
              <a:ext uri="{FF2B5EF4-FFF2-40B4-BE49-F238E27FC236}">
                <a16:creationId xmlns:a16="http://schemas.microsoft.com/office/drawing/2014/main" id="{00000000-0008-0000-0000-00001F000000}"/>
              </a:ext>
            </a:extLst>
          </xdr:cNvPr>
          <xdr:cNvSpPr/>
        </xdr:nvSpPr>
        <xdr:spPr>
          <a:xfrm>
            <a:off x="14081760" y="2560320"/>
            <a:ext cx="180000" cy="1080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2" name="Rectangle 31">
            <a:extLst>
              <a:ext uri="{FF2B5EF4-FFF2-40B4-BE49-F238E27FC236}">
                <a16:creationId xmlns:a16="http://schemas.microsoft.com/office/drawing/2014/main" id="{00000000-0008-0000-0000-000020000000}"/>
              </a:ext>
            </a:extLst>
          </xdr:cNvPr>
          <xdr:cNvSpPr/>
        </xdr:nvSpPr>
        <xdr:spPr>
          <a:xfrm>
            <a:off x="14081760" y="2712720"/>
            <a:ext cx="180000" cy="1080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0</xdr:col>
      <xdr:colOff>495300</xdr:colOff>
      <xdr:row>23</xdr:row>
      <xdr:rowOff>60960</xdr:rowOff>
    </xdr:from>
    <xdr:to>
      <xdr:col>5</xdr:col>
      <xdr:colOff>601980</xdr:colOff>
      <xdr:row>24</xdr:row>
      <xdr:rowOff>137160</xdr:rowOff>
    </xdr:to>
    <xdr:sp macro="" textlink="">
      <xdr:nvSpPr>
        <xdr:cNvPr id="1032" name="TextBox 1031">
          <a:extLst>
            <a:ext uri="{FF2B5EF4-FFF2-40B4-BE49-F238E27FC236}">
              <a16:creationId xmlns:a16="http://schemas.microsoft.com/office/drawing/2014/main" id="{00000000-0008-0000-0000-000008040000}"/>
            </a:ext>
          </a:extLst>
        </xdr:cNvPr>
        <xdr:cNvSpPr txBox="1"/>
      </xdr:nvSpPr>
      <xdr:spPr>
        <a:xfrm>
          <a:off x="495300" y="4267200"/>
          <a:ext cx="31546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006260"/>
              </a:solidFill>
            </a:rPr>
            <a:t>Engagement Analysis (Operators/Calls Ratio)</a:t>
          </a:r>
          <a:endParaRPr lang="ru-RU" sz="1200">
            <a:solidFill>
              <a:srgbClr val="006260"/>
            </a:solidFill>
          </a:endParaRPr>
        </a:p>
      </xdr:txBody>
    </xdr:sp>
    <xdr:clientData/>
  </xdr:twoCellAnchor>
  <xdr:twoCellAnchor>
    <xdr:from>
      <xdr:col>18</xdr:col>
      <xdr:colOff>403860</xdr:colOff>
      <xdr:row>23</xdr:row>
      <xdr:rowOff>60960</xdr:rowOff>
    </xdr:from>
    <xdr:to>
      <xdr:col>22</xdr:col>
      <xdr:colOff>510540</xdr:colOff>
      <xdr:row>24</xdr:row>
      <xdr:rowOff>137160</xdr:rowOff>
    </xdr:to>
    <xdr:sp macro="" textlink="">
      <xdr:nvSpPr>
        <xdr:cNvPr id="1036" name="TextBox 1035">
          <a:extLst>
            <a:ext uri="{FF2B5EF4-FFF2-40B4-BE49-F238E27FC236}">
              <a16:creationId xmlns:a16="http://schemas.microsoft.com/office/drawing/2014/main" id="{00000000-0008-0000-0000-00000C040000}"/>
            </a:ext>
          </a:extLst>
        </xdr:cNvPr>
        <xdr:cNvSpPr txBox="1"/>
      </xdr:nvSpPr>
      <xdr:spPr>
        <a:xfrm>
          <a:off x="11376660" y="4267200"/>
          <a:ext cx="25450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006260"/>
              </a:solidFill>
            </a:rPr>
            <a:t>Cases resolved via calls (Efficiency)</a:t>
          </a:r>
          <a:endParaRPr lang="ru-RU" sz="1200">
            <a:solidFill>
              <a:srgbClr val="006260"/>
            </a:solidFill>
          </a:endParaRPr>
        </a:p>
      </xdr:txBody>
    </xdr:sp>
    <xdr:clientData/>
  </xdr:twoCellAnchor>
  <xdr:twoCellAnchor>
    <xdr:from>
      <xdr:col>4</xdr:col>
      <xdr:colOff>441960</xdr:colOff>
      <xdr:row>6</xdr:row>
      <xdr:rowOff>30480</xdr:rowOff>
    </xdr:from>
    <xdr:to>
      <xdr:col>14</xdr:col>
      <xdr:colOff>373380</xdr:colOff>
      <xdr:row>9</xdr:row>
      <xdr:rowOff>160020</xdr:rowOff>
    </xdr:to>
    <xdr:grpSp>
      <xdr:nvGrpSpPr>
        <xdr:cNvPr id="1058" name="Group 1057">
          <a:extLst>
            <a:ext uri="{FF2B5EF4-FFF2-40B4-BE49-F238E27FC236}">
              <a16:creationId xmlns:a16="http://schemas.microsoft.com/office/drawing/2014/main" id="{00000000-0008-0000-0000-000022040000}"/>
            </a:ext>
          </a:extLst>
        </xdr:cNvPr>
        <xdr:cNvGrpSpPr/>
      </xdr:nvGrpSpPr>
      <xdr:grpSpPr>
        <a:xfrm>
          <a:off x="2880360" y="1127760"/>
          <a:ext cx="6027420" cy="678180"/>
          <a:chOff x="5646420" y="8923020"/>
          <a:chExt cx="6027420" cy="678180"/>
        </a:xfrm>
        <a:effectLst>
          <a:outerShdw blurRad="50800" dist="38100" dir="8100000" algn="tr" rotWithShape="0">
            <a:prstClr val="black">
              <a:alpha val="40000"/>
            </a:prstClr>
          </a:outerShdw>
        </a:effectLst>
      </xdr:grpSpPr>
      <xdr:sp macro="" textlink="">
        <xdr:nvSpPr>
          <xdr:cNvPr id="1052" name="Octagon 1051">
            <a:extLst>
              <a:ext uri="{FF2B5EF4-FFF2-40B4-BE49-F238E27FC236}">
                <a16:creationId xmlns:a16="http://schemas.microsoft.com/office/drawing/2014/main" id="{00000000-0008-0000-0000-00001C040000}"/>
              </a:ext>
            </a:extLst>
          </xdr:cNvPr>
          <xdr:cNvSpPr/>
        </xdr:nvSpPr>
        <xdr:spPr>
          <a:xfrm>
            <a:off x="5646420" y="8923020"/>
            <a:ext cx="6027420" cy="678180"/>
          </a:xfrm>
          <a:prstGeom prst="octagon">
            <a:avLst>
              <a:gd name="adj" fmla="val 19177"/>
            </a:avLst>
          </a:prstGeom>
          <a:solidFill>
            <a:srgbClr val="001E1D">
              <a:alpha val="35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Data!$D$368">
        <xdr:nvSpPr>
          <xdr:cNvPr id="1042" name="TextBox 1041">
            <a:extLst>
              <a:ext uri="{FF2B5EF4-FFF2-40B4-BE49-F238E27FC236}">
                <a16:creationId xmlns:a16="http://schemas.microsoft.com/office/drawing/2014/main" id="{00000000-0008-0000-0000-000012040000}"/>
              </a:ext>
            </a:extLst>
          </xdr:cNvPr>
          <xdr:cNvSpPr txBox="1"/>
        </xdr:nvSpPr>
        <xdr:spPr>
          <a:xfrm>
            <a:off x="5684520" y="900684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0269BC3-4805-4B63-B2AB-632EFDF5FB33}" type="TxLink">
              <a:rPr lang="en-US" sz="1100" b="0" i="0" u="none" strike="noStrike">
                <a:solidFill>
                  <a:srgbClr val="FFFFFF"/>
                </a:solidFill>
                <a:latin typeface="Bahnschrift"/>
                <a:ea typeface="+mn-ea"/>
                <a:cs typeface="+mn-cs"/>
              </a:rPr>
              <a:pPr marL="0" indent="0" algn="ctr"/>
              <a:t>1755</a:t>
            </a:fld>
            <a:endParaRPr lang="en-US" sz="1800">
              <a:solidFill>
                <a:srgbClr val="006260"/>
              </a:solidFill>
              <a:latin typeface="+mn-lt"/>
              <a:ea typeface="+mn-ea"/>
              <a:cs typeface="+mn-cs"/>
            </a:endParaRPr>
          </a:p>
        </xdr:txBody>
      </xdr:sp>
      <xdr:sp macro="" textlink="Data!$F$368">
        <xdr:nvSpPr>
          <xdr:cNvPr id="1043" name="TextBox 1042">
            <a:extLst>
              <a:ext uri="{FF2B5EF4-FFF2-40B4-BE49-F238E27FC236}">
                <a16:creationId xmlns:a16="http://schemas.microsoft.com/office/drawing/2014/main" id="{00000000-0008-0000-0000-000013040000}"/>
              </a:ext>
            </a:extLst>
          </xdr:cNvPr>
          <xdr:cNvSpPr txBox="1"/>
        </xdr:nvSpPr>
        <xdr:spPr>
          <a:xfrm>
            <a:off x="6890385" y="900684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E2AD44F-3763-4360-8CC1-FEA0A3E6EC83}" type="TxLink">
              <a:rPr lang="en-US" sz="1100" b="0" i="0" u="none" strike="noStrike">
                <a:solidFill>
                  <a:srgbClr val="FFFFFF"/>
                </a:solidFill>
                <a:latin typeface="Bahnschrift"/>
                <a:ea typeface="+mn-ea"/>
                <a:cs typeface="+mn-cs"/>
              </a:rPr>
              <a:pPr marL="0" indent="0" algn="ctr"/>
              <a:t>25778</a:t>
            </a:fld>
            <a:endParaRPr lang="en-US" sz="1800">
              <a:solidFill>
                <a:srgbClr val="006260"/>
              </a:solidFill>
              <a:latin typeface="+mn-lt"/>
              <a:ea typeface="+mn-ea"/>
              <a:cs typeface="+mn-cs"/>
            </a:endParaRPr>
          </a:p>
        </xdr:txBody>
      </xdr:sp>
      <xdr:sp macro="" textlink="Data!$I$368">
        <xdr:nvSpPr>
          <xdr:cNvPr id="1044" name="TextBox 1043">
            <a:extLst>
              <a:ext uri="{FF2B5EF4-FFF2-40B4-BE49-F238E27FC236}">
                <a16:creationId xmlns:a16="http://schemas.microsoft.com/office/drawing/2014/main" id="{00000000-0008-0000-0000-000014040000}"/>
              </a:ext>
            </a:extLst>
          </xdr:cNvPr>
          <xdr:cNvSpPr txBox="1"/>
        </xdr:nvSpPr>
        <xdr:spPr>
          <a:xfrm>
            <a:off x="8096250" y="900684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17066F5-2085-4A36-94CA-7F4BA2F92C2C}" type="TxLink">
              <a:rPr lang="en-US" sz="1100" b="0" i="0" u="none" strike="noStrike">
                <a:solidFill>
                  <a:srgbClr val="FFFFFF"/>
                </a:solidFill>
                <a:latin typeface="Bahnschrift"/>
                <a:ea typeface="+mn-ea"/>
                <a:cs typeface="+mn-cs"/>
              </a:rPr>
              <a:pPr marL="0" indent="0" algn="ctr"/>
              <a:t>15217</a:t>
            </a:fld>
            <a:endParaRPr lang="en-US" sz="1800">
              <a:solidFill>
                <a:srgbClr val="006260"/>
              </a:solidFill>
              <a:latin typeface="+mn-lt"/>
              <a:ea typeface="+mn-ea"/>
              <a:cs typeface="+mn-cs"/>
            </a:endParaRPr>
          </a:p>
        </xdr:txBody>
      </xdr:sp>
      <xdr:sp macro="" textlink="Data!$J$368">
        <xdr:nvSpPr>
          <xdr:cNvPr id="1045" name="TextBox 1044">
            <a:extLst>
              <a:ext uri="{FF2B5EF4-FFF2-40B4-BE49-F238E27FC236}">
                <a16:creationId xmlns:a16="http://schemas.microsoft.com/office/drawing/2014/main" id="{00000000-0008-0000-0000-000015040000}"/>
              </a:ext>
            </a:extLst>
          </xdr:cNvPr>
          <xdr:cNvSpPr txBox="1"/>
        </xdr:nvSpPr>
        <xdr:spPr>
          <a:xfrm>
            <a:off x="9302115" y="900684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28D57CA-C69C-4925-B72F-DBF095A8757B}" type="TxLink">
              <a:rPr lang="en-US" sz="1100" b="0" i="0" u="none" strike="noStrike">
                <a:solidFill>
                  <a:srgbClr val="FFFFFF"/>
                </a:solidFill>
                <a:latin typeface="Bahnschrift"/>
                <a:ea typeface="+mn-ea"/>
                <a:cs typeface="+mn-cs"/>
              </a:rPr>
              <a:pPr marL="0" indent="0" algn="ctr"/>
              <a:t>21931</a:t>
            </a:fld>
            <a:endParaRPr lang="en-US" sz="1800">
              <a:solidFill>
                <a:srgbClr val="006260"/>
              </a:solidFill>
              <a:latin typeface="+mn-lt"/>
              <a:ea typeface="+mn-ea"/>
              <a:cs typeface="+mn-cs"/>
            </a:endParaRPr>
          </a:p>
        </xdr:txBody>
      </xdr:sp>
      <xdr:sp macro="" textlink="Data!$K$368">
        <xdr:nvSpPr>
          <xdr:cNvPr id="1046" name="TextBox 1045">
            <a:extLst>
              <a:ext uri="{FF2B5EF4-FFF2-40B4-BE49-F238E27FC236}">
                <a16:creationId xmlns:a16="http://schemas.microsoft.com/office/drawing/2014/main" id="{00000000-0008-0000-0000-000016040000}"/>
              </a:ext>
            </a:extLst>
          </xdr:cNvPr>
          <xdr:cNvSpPr txBox="1"/>
        </xdr:nvSpPr>
        <xdr:spPr>
          <a:xfrm>
            <a:off x="10507980" y="900684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FF2DAEF-B7AE-4C1C-964B-D0FECF4E21AE}" type="TxLink">
              <a:rPr lang="en-US" sz="1100" b="0" i="0" u="none" strike="noStrike">
                <a:solidFill>
                  <a:srgbClr val="FFFFFF"/>
                </a:solidFill>
                <a:latin typeface="Bahnschrift"/>
                <a:ea typeface="+mn-ea"/>
                <a:cs typeface="+mn-cs"/>
              </a:rPr>
              <a:pPr marL="0" indent="0" algn="ctr"/>
              <a:t>1239</a:t>
            </a:fld>
            <a:endParaRPr lang="en-US" sz="1800">
              <a:solidFill>
                <a:srgbClr val="006260"/>
              </a:solidFill>
              <a:latin typeface="+mn-lt"/>
              <a:ea typeface="+mn-ea"/>
              <a:cs typeface="+mn-cs"/>
            </a:endParaRPr>
          </a:p>
        </xdr:txBody>
      </xdr:sp>
      <xdr:sp macro="" textlink="Data!$D$1">
        <xdr:nvSpPr>
          <xdr:cNvPr id="1047" name="TextBox 1046">
            <a:extLst>
              <a:ext uri="{FF2B5EF4-FFF2-40B4-BE49-F238E27FC236}">
                <a16:creationId xmlns:a16="http://schemas.microsoft.com/office/drawing/2014/main" id="{00000000-0008-0000-0000-000017040000}"/>
              </a:ext>
            </a:extLst>
          </xdr:cNvPr>
          <xdr:cNvSpPr txBox="1"/>
        </xdr:nvSpPr>
        <xdr:spPr>
          <a:xfrm>
            <a:off x="5684520" y="9265920"/>
            <a:ext cx="1080000" cy="25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6DB1A98-1825-46F9-B72B-1A50B10E771D}" type="TxLink">
              <a:rPr lang="en-US" sz="1100" b="1" i="0" u="none" strike="noStrike">
                <a:solidFill>
                  <a:srgbClr val="00FAF9"/>
                </a:solidFill>
                <a:latin typeface="Bahnschrift"/>
                <a:ea typeface="+mn-ea"/>
                <a:cs typeface="+mn-cs"/>
              </a:rPr>
              <a:pPr marL="0" indent="0" algn="ctr"/>
              <a:t>Operators</a:t>
            </a:fld>
            <a:endParaRPr lang="en-US" sz="1800">
              <a:solidFill>
                <a:srgbClr val="00FAF9"/>
              </a:solidFill>
              <a:latin typeface="+mn-lt"/>
              <a:ea typeface="+mn-ea"/>
              <a:cs typeface="+mn-cs"/>
            </a:endParaRPr>
          </a:p>
        </xdr:txBody>
      </xdr:sp>
      <xdr:sp macro="" textlink="Data!$L$1">
        <xdr:nvSpPr>
          <xdr:cNvPr id="1048" name="TextBox 1047">
            <a:extLst>
              <a:ext uri="{FF2B5EF4-FFF2-40B4-BE49-F238E27FC236}">
                <a16:creationId xmlns:a16="http://schemas.microsoft.com/office/drawing/2014/main" id="{00000000-0008-0000-0000-000018040000}"/>
              </a:ext>
            </a:extLst>
          </xdr:cNvPr>
          <xdr:cNvSpPr txBox="1"/>
        </xdr:nvSpPr>
        <xdr:spPr>
          <a:xfrm>
            <a:off x="6890385" y="9265920"/>
            <a:ext cx="1080000" cy="25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66CF214-2441-4C2E-9CDB-8C0A5DC399C0}" type="TxLink">
              <a:rPr lang="en-US" sz="1100" b="1" i="0" u="none" strike="noStrike">
                <a:solidFill>
                  <a:srgbClr val="00FAF9"/>
                </a:solidFill>
                <a:latin typeface="Bahnschrift"/>
                <a:ea typeface="+mn-ea"/>
                <a:cs typeface="+mn-cs"/>
              </a:rPr>
              <a:pPr marL="0" indent="0" algn="ctr"/>
              <a:t>Total Calls</a:t>
            </a:fld>
            <a:endParaRPr lang="en-US" sz="1800">
              <a:solidFill>
                <a:srgbClr val="00FAF9"/>
              </a:solidFill>
              <a:latin typeface="+mn-lt"/>
              <a:ea typeface="+mn-ea"/>
              <a:cs typeface="+mn-cs"/>
            </a:endParaRPr>
          </a:p>
        </xdr:txBody>
      </xdr:sp>
      <xdr:sp macro="" textlink="Data!$I$1">
        <xdr:nvSpPr>
          <xdr:cNvPr id="1049" name="TextBox 1048">
            <a:extLst>
              <a:ext uri="{FF2B5EF4-FFF2-40B4-BE49-F238E27FC236}">
                <a16:creationId xmlns:a16="http://schemas.microsoft.com/office/drawing/2014/main" id="{00000000-0008-0000-0000-000019040000}"/>
              </a:ext>
            </a:extLst>
          </xdr:cNvPr>
          <xdr:cNvSpPr txBox="1"/>
        </xdr:nvSpPr>
        <xdr:spPr>
          <a:xfrm>
            <a:off x="8096250" y="9265920"/>
            <a:ext cx="1080000" cy="25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CE9DD1A-87CD-499E-8D83-43AE716D9139}" type="TxLink">
              <a:rPr lang="en-US" sz="1100" b="1" i="0" u="none" strike="noStrike">
                <a:solidFill>
                  <a:srgbClr val="00FAF9"/>
                </a:solidFill>
                <a:latin typeface="Bahnschrift"/>
                <a:ea typeface="+mn-ea"/>
                <a:cs typeface="+mn-cs"/>
              </a:rPr>
              <a:pPr marL="0" indent="0" algn="ctr"/>
              <a:t>Outbound</a:t>
            </a:fld>
            <a:endParaRPr lang="en-US" sz="1800">
              <a:solidFill>
                <a:srgbClr val="00FAF9"/>
              </a:solidFill>
              <a:latin typeface="+mn-lt"/>
              <a:ea typeface="+mn-ea"/>
              <a:cs typeface="+mn-cs"/>
            </a:endParaRPr>
          </a:p>
        </xdr:txBody>
      </xdr:sp>
      <xdr:sp macro="" textlink="Data!$J$1">
        <xdr:nvSpPr>
          <xdr:cNvPr id="1050" name="TextBox 1049">
            <a:extLst>
              <a:ext uri="{FF2B5EF4-FFF2-40B4-BE49-F238E27FC236}">
                <a16:creationId xmlns:a16="http://schemas.microsoft.com/office/drawing/2014/main" id="{00000000-0008-0000-0000-00001A040000}"/>
              </a:ext>
            </a:extLst>
          </xdr:cNvPr>
          <xdr:cNvSpPr txBox="1"/>
        </xdr:nvSpPr>
        <xdr:spPr>
          <a:xfrm>
            <a:off x="9302115" y="9265920"/>
            <a:ext cx="1080000" cy="25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FE355B0-B272-4CBE-B5B2-B307C87487E0}" type="TxLink">
              <a:rPr lang="en-US" sz="1100" b="1" i="0" u="none" strike="noStrike">
                <a:solidFill>
                  <a:srgbClr val="00FAF9"/>
                </a:solidFill>
                <a:latin typeface="Bahnschrift"/>
                <a:ea typeface="+mn-ea"/>
                <a:cs typeface="+mn-cs"/>
              </a:rPr>
              <a:pPr marL="0" indent="0" algn="ctr"/>
              <a:t>Inbound</a:t>
            </a:fld>
            <a:endParaRPr lang="en-US" sz="1800">
              <a:solidFill>
                <a:srgbClr val="00FAF9"/>
              </a:solidFill>
              <a:latin typeface="+mn-lt"/>
              <a:ea typeface="+mn-ea"/>
              <a:cs typeface="+mn-cs"/>
            </a:endParaRPr>
          </a:p>
        </xdr:txBody>
      </xdr:sp>
      <xdr:sp macro="" textlink="Data!$K$1">
        <xdr:nvSpPr>
          <xdr:cNvPr id="1051" name="TextBox 1050">
            <a:extLst>
              <a:ext uri="{FF2B5EF4-FFF2-40B4-BE49-F238E27FC236}">
                <a16:creationId xmlns:a16="http://schemas.microsoft.com/office/drawing/2014/main" id="{00000000-0008-0000-0000-00001B040000}"/>
              </a:ext>
            </a:extLst>
          </xdr:cNvPr>
          <xdr:cNvSpPr txBox="1"/>
        </xdr:nvSpPr>
        <xdr:spPr>
          <a:xfrm>
            <a:off x="10507980" y="9265920"/>
            <a:ext cx="1080000" cy="25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053E56A-A52F-4F46-97C7-82D79F1B13D3}" type="TxLink">
              <a:rPr lang="en-US" sz="1100" b="1" i="0" u="none" strike="noStrike">
                <a:solidFill>
                  <a:srgbClr val="00FAF9"/>
                </a:solidFill>
                <a:latin typeface="Bahnschrift"/>
                <a:ea typeface="+mn-ea"/>
                <a:cs typeface="+mn-cs"/>
              </a:rPr>
              <a:pPr marL="0" indent="0" algn="ctr"/>
              <a:t>Unsucessful</a:t>
            </a:fld>
            <a:endParaRPr lang="en-US" sz="1800">
              <a:solidFill>
                <a:srgbClr val="00FAF9"/>
              </a:solidFill>
              <a:latin typeface="+mn-lt"/>
              <a:ea typeface="+mn-ea"/>
              <a:cs typeface="+mn-cs"/>
            </a:endParaRPr>
          </a:p>
        </xdr:txBody>
      </xdr:sp>
      <xdr:cxnSp macro="">
        <xdr:nvCxnSpPr>
          <xdr:cNvPr id="1054" name="Straight Connector 1053">
            <a:extLst>
              <a:ext uri="{FF2B5EF4-FFF2-40B4-BE49-F238E27FC236}">
                <a16:creationId xmlns:a16="http://schemas.microsoft.com/office/drawing/2014/main" id="{00000000-0008-0000-0000-00001E040000}"/>
              </a:ext>
            </a:extLst>
          </xdr:cNvPr>
          <xdr:cNvCxnSpPr/>
        </xdr:nvCxnSpPr>
        <xdr:spPr>
          <a:xfrm>
            <a:off x="6797040" y="8923020"/>
            <a:ext cx="0" cy="67680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55" name="Straight Connector 1054">
            <a:extLst>
              <a:ext uri="{FF2B5EF4-FFF2-40B4-BE49-F238E27FC236}">
                <a16:creationId xmlns:a16="http://schemas.microsoft.com/office/drawing/2014/main" id="{00000000-0008-0000-0000-00001F040000}"/>
              </a:ext>
            </a:extLst>
          </xdr:cNvPr>
          <xdr:cNvCxnSpPr/>
        </xdr:nvCxnSpPr>
        <xdr:spPr>
          <a:xfrm>
            <a:off x="8001000" y="8923020"/>
            <a:ext cx="0" cy="67680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56" name="Straight Connector 1055">
            <a:extLst>
              <a:ext uri="{FF2B5EF4-FFF2-40B4-BE49-F238E27FC236}">
                <a16:creationId xmlns:a16="http://schemas.microsoft.com/office/drawing/2014/main" id="{00000000-0008-0000-0000-000020040000}"/>
              </a:ext>
            </a:extLst>
          </xdr:cNvPr>
          <xdr:cNvCxnSpPr/>
        </xdr:nvCxnSpPr>
        <xdr:spPr>
          <a:xfrm>
            <a:off x="9204960" y="8923020"/>
            <a:ext cx="0" cy="67680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57" name="Straight Connector 1056">
            <a:extLst>
              <a:ext uri="{FF2B5EF4-FFF2-40B4-BE49-F238E27FC236}">
                <a16:creationId xmlns:a16="http://schemas.microsoft.com/office/drawing/2014/main" id="{00000000-0008-0000-0000-000021040000}"/>
              </a:ext>
            </a:extLst>
          </xdr:cNvPr>
          <xdr:cNvCxnSpPr/>
        </xdr:nvCxnSpPr>
        <xdr:spPr>
          <a:xfrm>
            <a:off x="10408920" y="8923020"/>
            <a:ext cx="0" cy="67680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83820</xdr:colOff>
      <xdr:row>11</xdr:row>
      <xdr:rowOff>175260</xdr:rowOff>
    </xdr:from>
    <xdr:to>
      <xdr:col>14</xdr:col>
      <xdr:colOff>180840</xdr:colOff>
      <xdr:row>17</xdr:row>
      <xdr:rowOff>167640</xdr:rowOff>
    </xdr:to>
    <xdr:grpSp>
      <xdr:nvGrpSpPr>
        <xdr:cNvPr id="6" name="Group 5">
          <a:extLst>
            <a:ext uri="{FF2B5EF4-FFF2-40B4-BE49-F238E27FC236}">
              <a16:creationId xmlns:a16="http://schemas.microsoft.com/office/drawing/2014/main" id="{00000000-0008-0000-0000-000006000000}"/>
            </a:ext>
          </a:extLst>
        </xdr:cNvPr>
        <xdr:cNvGrpSpPr/>
      </xdr:nvGrpSpPr>
      <xdr:grpSpPr>
        <a:xfrm>
          <a:off x="5570220" y="2186940"/>
          <a:ext cx="3145020" cy="1089660"/>
          <a:chOff x="5638800" y="2171700"/>
          <a:chExt cx="3145020" cy="1089660"/>
        </a:xfrm>
      </xdr:grpSpPr>
      <xdr:sp macro="" textlink="">
        <xdr:nvSpPr>
          <xdr:cNvPr id="1037" name="TextBox 1036">
            <a:extLst>
              <a:ext uri="{FF2B5EF4-FFF2-40B4-BE49-F238E27FC236}">
                <a16:creationId xmlns:a16="http://schemas.microsoft.com/office/drawing/2014/main" id="{00000000-0008-0000-0000-00000D040000}"/>
              </a:ext>
            </a:extLst>
          </xdr:cNvPr>
          <xdr:cNvSpPr txBox="1"/>
        </xdr:nvSpPr>
        <xdr:spPr>
          <a:xfrm>
            <a:off x="5638800" y="2179320"/>
            <a:ext cx="28803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a:solidFill>
                  <a:srgbClr val="006260"/>
                </a:solidFill>
                <a:latin typeface="+mn-lt"/>
                <a:ea typeface="+mn-ea"/>
                <a:cs typeface="+mn-cs"/>
              </a:rPr>
              <a:t>Engagement of calls for the current week:</a:t>
            </a:r>
            <a:endParaRPr lang="ru-RU" sz="1200">
              <a:solidFill>
                <a:srgbClr val="006260"/>
              </a:solidFill>
              <a:latin typeface="+mn-lt"/>
              <a:ea typeface="+mn-ea"/>
              <a:cs typeface="+mn-cs"/>
            </a:endParaRPr>
          </a:p>
        </xdr:txBody>
      </xdr:sp>
      <xdr:sp macro="" textlink="">
        <xdr:nvSpPr>
          <xdr:cNvPr id="1038" name="TextBox 1037">
            <a:extLst>
              <a:ext uri="{FF2B5EF4-FFF2-40B4-BE49-F238E27FC236}">
                <a16:creationId xmlns:a16="http://schemas.microsoft.com/office/drawing/2014/main" id="{00000000-0008-0000-0000-00000E040000}"/>
              </a:ext>
            </a:extLst>
          </xdr:cNvPr>
          <xdr:cNvSpPr txBox="1"/>
        </xdr:nvSpPr>
        <xdr:spPr>
          <a:xfrm>
            <a:off x="5638800" y="3002280"/>
            <a:ext cx="15544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a:solidFill>
                  <a:srgbClr val="006260"/>
                </a:solidFill>
                <a:latin typeface="+mn-lt"/>
                <a:ea typeface="+mn-ea"/>
                <a:cs typeface="+mn-cs"/>
              </a:rPr>
              <a:t>Cases resolved:</a:t>
            </a:r>
          </a:p>
        </xdr:txBody>
      </xdr:sp>
      <xdr:sp macro="" textlink="">
        <xdr:nvSpPr>
          <xdr:cNvPr id="1039" name="TextBox 1038">
            <a:extLst>
              <a:ext uri="{FF2B5EF4-FFF2-40B4-BE49-F238E27FC236}">
                <a16:creationId xmlns:a16="http://schemas.microsoft.com/office/drawing/2014/main" id="{00000000-0008-0000-0000-00000F040000}"/>
              </a:ext>
            </a:extLst>
          </xdr:cNvPr>
          <xdr:cNvSpPr txBox="1"/>
        </xdr:nvSpPr>
        <xdr:spPr>
          <a:xfrm>
            <a:off x="5638800" y="2727960"/>
            <a:ext cx="13030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006260"/>
                </a:solidFill>
              </a:rPr>
              <a:t>Current month:</a:t>
            </a:r>
            <a:endParaRPr lang="ru-RU" sz="1200">
              <a:solidFill>
                <a:srgbClr val="006260"/>
              </a:solidFill>
            </a:endParaRPr>
          </a:p>
        </xdr:txBody>
      </xdr:sp>
      <xdr:sp macro="" textlink="">
        <xdr:nvSpPr>
          <xdr:cNvPr id="1040" name="TextBox 1039">
            <a:extLst>
              <a:ext uri="{FF2B5EF4-FFF2-40B4-BE49-F238E27FC236}">
                <a16:creationId xmlns:a16="http://schemas.microsoft.com/office/drawing/2014/main" id="{00000000-0008-0000-0000-000010040000}"/>
              </a:ext>
            </a:extLst>
          </xdr:cNvPr>
          <xdr:cNvSpPr txBox="1"/>
        </xdr:nvSpPr>
        <xdr:spPr>
          <a:xfrm>
            <a:off x="5638800" y="2453640"/>
            <a:ext cx="27660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006260"/>
                </a:solidFill>
              </a:rPr>
              <a:t>Current week of the month:</a:t>
            </a:r>
            <a:endParaRPr lang="ru-RU" sz="1200">
              <a:solidFill>
                <a:srgbClr val="006260"/>
              </a:solidFill>
            </a:endParaRPr>
          </a:p>
        </xdr:txBody>
      </xdr:sp>
      <xdr:sp macro="" textlink="Processing!$J$21">
        <xdr:nvSpPr>
          <xdr:cNvPr id="2" name="TextBox 1">
            <a:extLst>
              <a:ext uri="{FF2B5EF4-FFF2-40B4-BE49-F238E27FC236}">
                <a16:creationId xmlns:a16="http://schemas.microsoft.com/office/drawing/2014/main" id="{00000000-0008-0000-0000-000002000000}"/>
              </a:ext>
            </a:extLst>
          </xdr:cNvPr>
          <xdr:cNvSpPr txBox="1"/>
        </xdr:nvSpPr>
        <xdr:spPr>
          <a:xfrm>
            <a:off x="7703820" y="244602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D934F5D6-D5BD-43F6-AA98-EAFF0408288F}" type="TxLink">
              <a:rPr lang="en-US" sz="1200" b="0" i="0" u="none" strike="noStrike">
                <a:solidFill>
                  <a:schemeClr val="bg1"/>
                </a:solidFill>
                <a:latin typeface="Bahnschrift"/>
                <a:ea typeface="+mn-ea"/>
                <a:cs typeface="+mn-cs"/>
              </a:rPr>
              <a:pPr marL="0" indent="0" algn="r"/>
              <a:t>2</a:t>
            </a:fld>
            <a:endParaRPr lang="en-US" sz="3200">
              <a:solidFill>
                <a:schemeClr val="bg1"/>
              </a:solidFill>
              <a:latin typeface="+mn-lt"/>
              <a:ea typeface="+mn-ea"/>
              <a:cs typeface="+mn-cs"/>
            </a:endParaRPr>
          </a:p>
        </xdr:txBody>
      </xdr:sp>
      <xdr:sp macro="" textlink="Processing!$K$9">
        <xdr:nvSpPr>
          <xdr:cNvPr id="3" name="TextBox 2">
            <a:extLst>
              <a:ext uri="{FF2B5EF4-FFF2-40B4-BE49-F238E27FC236}">
                <a16:creationId xmlns:a16="http://schemas.microsoft.com/office/drawing/2014/main" id="{00000000-0008-0000-0000-000003000000}"/>
              </a:ext>
            </a:extLst>
          </xdr:cNvPr>
          <xdr:cNvSpPr txBox="1"/>
        </xdr:nvSpPr>
        <xdr:spPr>
          <a:xfrm>
            <a:off x="7703820" y="217170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3AC078BF-57DC-4916-90EF-04E903A336A2}" type="TxLink">
              <a:rPr lang="en-US" sz="1200" b="0" i="0" u="none" strike="noStrike">
                <a:solidFill>
                  <a:schemeClr val="bg1"/>
                </a:solidFill>
                <a:latin typeface="Bahnschrift"/>
                <a:ea typeface="+mn-ea"/>
                <a:cs typeface="+mn-cs"/>
              </a:rPr>
              <a:pPr marL="0" indent="0" algn="r"/>
              <a:t>1.5%</a:t>
            </a:fld>
            <a:endParaRPr lang="en-US" sz="3600">
              <a:solidFill>
                <a:schemeClr val="bg1"/>
              </a:solidFill>
              <a:latin typeface="+mn-lt"/>
              <a:ea typeface="+mn-ea"/>
              <a:cs typeface="+mn-cs"/>
            </a:endParaRPr>
          </a:p>
        </xdr:txBody>
      </xdr:sp>
      <xdr:sp macro="" textlink="Processing!$J$20">
        <xdr:nvSpPr>
          <xdr:cNvPr id="4" name="TextBox 3">
            <a:extLst>
              <a:ext uri="{FF2B5EF4-FFF2-40B4-BE49-F238E27FC236}">
                <a16:creationId xmlns:a16="http://schemas.microsoft.com/office/drawing/2014/main" id="{00000000-0008-0000-0000-000004000000}"/>
              </a:ext>
            </a:extLst>
          </xdr:cNvPr>
          <xdr:cNvSpPr txBox="1"/>
        </xdr:nvSpPr>
        <xdr:spPr>
          <a:xfrm>
            <a:off x="7703820" y="272034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9C01704A-FDD6-4E83-B7A8-125A9DB2ABF5}" type="TxLink">
              <a:rPr lang="en-US" sz="1200" b="0" i="0" u="none" strike="noStrike">
                <a:solidFill>
                  <a:schemeClr val="bg1"/>
                </a:solidFill>
                <a:latin typeface="Bahnschrift"/>
                <a:ea typeface="+mn-ea"/>
                <a:cs typeface="+mn-cs"/>
              </a:rPr>
              <a:pPr marL="0" indent="0" algn="r"/>
              <a:t>September</a:t>
            </a:fld>
            <a:endParaRPr lang="en-US" sz="3600">
              <a:solidFill>
                <a:schemeClr val="bg1"/>
              </a:solidFill>
              <a:latin typeface="+mn-lt"/>
              <a:ea typeface="+mn-ea"/>
              <a:cs typeface="+mn-cs"/>
            </a:endParaRPr>
          </a:p>
        </xdr:txBody>
      </xdr:sp>
      <xdr:sp macro="" textlink="Processing!$L$2">
        <xdr:nvSpPr>
          <xdr:cNvPr id="5" name="TextBox 4">
            <a:extLst>
              <a:ext uri="{FF2B5EF4-FFF2-40B4-BE49-F238E27FC236}">
                <a16:creationId xmlns:a16="http://schemas.microsoft.com/office/drawing/2014/main" id="{00000000-0008-0000-0000-000005000000}"/>
              </a:ext>
            </a:extLst>
          </xdr:cNvPr>
          <xdr:cNvSpPr txBox="1"/>
        </xdr:nvSpPr>
        <xdr:spPr>
          <a:xfrm>
            <a:off x="7703820" y="299466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C4D907FD-10BE-41C8-A370-CDC8F9AD30B9}" type="TxLink">
              <a:rPr lang="en-US" sz="1200" b="0" i="0" u="none" strike="noStrike">
                <a:solidFill>
                  <a:schemeClr val="bg1"/>
                </a:solidFill>
                <a:latin typeface="Bahnschrift"/>
                <a:ea typeface="+mn-ea"/>
                <a:cs typeface="+mn-cs"/>
              </a:rPr>
              <a:pPr marL="0" indent="0" algn="r"/>
              <a:t>392</a:t>
            </a:fld>
            <a:endParaRPr lang="en-US" sz="3600">
              <a:solidFill>
                <a:schemeClr val="bg1"/>
              </a:solidFill>
              <a:latin typeface="+mn-lt"/>
              <a:ea typeface="+mn-ea"/>
              <a:cs typeface="+mn-cs"/>
            </a:endParaRPr>
          </a:p>
        </xdr:txBody>
      </xdr:sp>
    </xdr:grpSp>
    <xdr:clientData/>
  </xdr:twoCellAnchor>
  <xdr:twoCellAnchor>
    <xdr:from>
      <xdr:col>18</xdr:col>
      <xdr:colOff>411480</xdr:colOff>
      <xdr:row>8</xdr:row>
      <xdr:rowOff>7620</xdr:rowOff>
    </xdr:from>
    <xdr:to>
      <xdr:col>22</xdr:col>
      <xdr:colOff>518160</xdr:colOff>
      <xdr:row>9</xdr:row>
      <xdr:rowOff>83820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11384280" y="1470660"/>
          <a:ext cx="25450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006260"/>
              </a:solidFill>
            </a:rPr>
            <a:t>Ra</a:t>
          </a:r>
          <a:r>
            <a:rPr lang="pl-PL" sz="1200">
              <a:solidFill>
                <a:srgbClr val="006260"/>
              </a:solidFill>
            </a:rPr>
            <a:t>nk</a:t>
          </a:r>
          <a:r>
            <a:rPr lang="en-US" sz="1200">
              <a:solidFill>
                <a:srgbClr val="006260"/>
              </a:solidFill>
            </a:rPr>
            <a:t> of the best day engagement</a:t>
          </a:r>
          <a:endParaRPr lang="ru-RU" sz="1200">
            <a:solidFill>
              <a:srgbClr val="006260"/>
            </a:solidFill>
          </a:endParaRPr>
        </a:p>
      </xdr:txBody>
    </xdr:sp>
    <xdr:clientData/>
  </xdr:twoCellAnchor>
  <xdr:twoCellAnchor>
    <xdr:from>
      <xdr:col>15</xdr:col>
      <xdr:colOff>601980</xdr:colOff>
      <xdr:row>8</xdr:row>
      <xdr:rowOff>7620</xdr:rowOff>
    </xdr:from>
    <xdr:to>
      <xdr:col>18</xdr:col>
      <xdr:colOff>15240</xdr:colOff>
      <xdr:row>9</xdr:row>
      <xdr:rowOff>83820</xdr:rowOff>
    </xdr:to>
    <xdr:sp macro="" textlink="Processing!X10">
      <xdr:nvSpPr>
        <xdr:cNvPr id="10" name="TextBox 9">
          <a:extLst>
            <a:ext uri="{FF2B5EF4-FFF2-40B4-BE49-F238E27FC236}">
              <a16:creationId xmlns:a16="http://schemas.microsoft.com/office/drawing/2014/main" id="{00000000-0008-0000-0000-00000A000000}"/>
            </a:ext>
          </a:extLst>
        </xdr:cNvPr>
        <xdr:cNvSpPr txBox="1"/>
      </xdr:nvSpPr>
      <xdr:spPr>
        <a:xfrm>
          <a:off x="9745980" y="1470660"/>
          <a:ext cx="12420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A9C3BAB-189F-4E08-BF4E-FD177C866D06}" type="TxLink">
            <a:rPr lang="en-US" sz="1200">
              <a:solidFill>
                <a:srgbClr val="006260"/>
              </a:solidFill>
              <a:latin typeface="+mn-lt"/>
              <a:ea typeface="+mn-ea"/>
              <a:cs typeface="+mn-cs"/>
            </a:rPr>
            <a:pPr marL="0" indent="0" algn="ctr"/>
            <a:t>Top-3 days</a:t>
          </a:fld>
          <a:endParaRPr lang="ru-RU" sz="1200">
            <a:solidFill>
              <a:srgbClr val="006260"/>
            </a:solidFill>
            <a:latin typeface="+mn-lt"/>
            <a:ea typeface="+mn-ea"/>
            <a:cs typeface="+mn-cs"/>
          </a:endParaRPr>
        </a:p>
      </xdr:txBody>
    </xdr:sp>
    <xdr:clientData/>
  </xdr:twoCellAnchor>
  <xdr:twoCellAnchor>
    <xdr:from>
      <xdr:col>5</xdr:col>
      <xdr:colOff>365760</xdr:colOff>
      <xdr:row>12</xdr:row>
      <xdr:rowOff>7620</xdr:rowOff>
    </xdr:from>
    <xdr:to>
      <xdr:col>7</xdr:col>
      <xdr:colOff>388620</xdr:colOff>
      <xdr:row>13</xdr:row>
      <xdr:rowOff>83820</xdr:rowOff>
    </xdr:to>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3413760" y="2202180"/>
          <a:ext cx="12420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pl-PL" sz="1200" b="0" i="0" u="none" strike="noStrike">
              <a:solidFill>
                <a:srgbClr val="00FAF9"/>
              </a:solidFill>
              <a:latin typeface="+mn-lt"/>
              <a:ea typeface="+mn-ea"/>
              <a:cs typeface="+mn-cs"/>
            </a:rPr>
            <a:t>Type of calls</a:t>
          </a:r>
          <a:endParaRPr lang="en-US" sz="1200" b="0" i="0" u="none" strike="noStrike">
            <a:solidFill>
              <a:srgbClr val="00FAF9"/>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6</xdr:col>
          <xdr:colOff>45720</xdr:colOff>
          <xdr:row>38</xdr:row>
          <xdr:rowOff>45720</xdr:rowOff>
        </xdr:from>
        <xdr:to>
          <xdr:col>17</xdr:col>
          <xdr:colOff>525780</xdr:colOff>
          <xdr:row>39</xdr:row>
          <xdr:rowOff>53340</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297180</xdr:colOff>
      <xdr:row>36</xdr:row>
      <xdr:rowOff>60960</xdr:rowOff>
    </xdr:from>
    <xdr:to>
      <xdr:col>17</xdr:col>
      <xdr:colOff>289560</xdr:colOff>
      <xdr:row>40</xdr:row>
      <xdr:rowOff>53340</xdr:rowOff>
    </xdr:to>
    <mc:AlternateContent xmlns:mc="http://schemas.openxmlformats.org/markup-compatibility/2006" xmlns:a14="http://schemas.microsoft.com/office/drawing/2010/main">
      <mc:Choice Requires="a14">
        <xdr:graphicFrame macro="">
          <xdr:nvGraphicFramePr>
            <xdr:cNvPr id="1035" name="Month">
              <a:extLst>
                <a:ext uri="{FF2B5EF4-FFF2-40B4-BE49-F238E27FC236}">
                  <a16:creationId xmlns:a16="http://schemas.microsoft.com/office/drawing/2014/main" id="{00000000-0008-0000-0000-00000B04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954780" y="6644640"/>
              <a:ext cx="6697980" cy="63246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452152</xdr:colOff>
      <xdr:row>0</xdr:row>
      <xdr:rowOff>54961</xdr:rowOff>
    </xdr:from>
    <xdr:to>
      <xdr:col>18</xdr:col>
      <xdr:colOff>538974</xdr:colOff>
      <xdr:row>3</xdr:row>
      <xdr:rowOff>130100</xdr:rowOff>
    </xdr:to>
    <xdr:sp macro="" textlink="">
      <xdr:nvSpPr>
        <xdr:cNvPr id="42" name="TextBox 41">
          <a:extLst>
            <a:ext uri="{FF2B5EF4-FFF2-40B4-BE49-F238E27FC236}">
              <a16:creationId xmlns:a16="http://schemas.microsoft.com/office/drawing/2014/main" id="{00000000-0008-0000-0000-00002A000000}"/>
            </a:ext>
          </a:extLst>
        </xdr:cNvPr>
        <xdr:cNvSpPr txBox="1"/>
      </xdr:nvSpPr>
      <xdr:spPr>
        <a:xfrm>
          <a:off x="4132054" y="54961"/>
          <a:ext cx="7446627" cy="632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0" i="1">
              <a:solidFill>
                <a:schemeClr val="bg1"/>
              </a:solidFill>
              <a:latin typeface="Centaur" panose="02030504050205020304" pitchFamily="18" charset="0"/>
            </a:rPr>
            <a:t>Call Center Dashboard in Excel</a:t>
          </a:r>
          <a:endParaRPr lang="ru-RU" sz="4000" b="0" i="1">
            <a:solidFill>
              <a:schemeClr val="bg1"/>
            </a:solidFill>
            <a:latin typeface="Digital" panose="00000400000000000000" pitchFamily="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002.710719907409" createdVersion="8" refreshedVersion="8" minRefreshableVersion="3" recordCount="12" xr:uid="{C3628309-5E08-4C92-804A-32B97418F2C8}">
  <cacheSource type="worksheet">
    <worksheetSource ref="L20:M32" sheet="Processing"/>
  </cacheSource>
  <cacheFields count="2">
    <cacheField name="Month" numFmtId="0">
      <sharedItems count="23">
        <s v="JAN"/>
        <s v="FEB"/>
        <s v="MAR"/>
        <s v="APR"/>
        <s v="MAY"/>
        <s v="JUN"/>
        <s v="JUL"/>
        <s v="AUG"/>
        <s v="SEP"/>
        <s v="OCT"/>
        <s v="NOV"/>
        <s v="DEC"/>
        <s v="JUNE" u="1"/>
        <s v="MARCH" u="1"/>
        <s v="FEBRUARY" u="1"/>
        <s v="AUGUST" u="1"/>
        <s v="OCTOBER" u="1"/>
        <s v="SEPTEMBER" u="1"/>
        <s v="NOVEMBER" u="1"/>
        <s v="JANUARY" u="1"/>
        <s v="DECEMBER" u="1"/>
        <s v="APRIL" u="1"/>
        <s v="JULY" u="1"/>
      </sharedItems>
    </cacheField>
    <cacheField name="Num" numFmtId="0">
      <sharedItems containsSemiMixedTypes="0" containsString="0" containsNumber="1" containsInteger="1" minValue="1" maxValue="12"/>
    </cacheField>
  </cacheFields>
  <extLst>
    <ext xmlns:x14="http://schemas.microsoft.com/office/spreadsheetml/2009/9/main" uri="{725AE2AE-9491-48be-B2B4-4EB974FC3084}">
      <x14:pivotCacheDefinition pivotCacheId="12831810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1"/>
  </r>
  <r>
    <x v="1"/>
    <n v="2"/>
  </r>
  <r>
    <x v="2"/>
    <n v="3"/>
  </r>
  <r>
    <x v="3"/>
    <n v="4"/>
  </r>
  <r>
    <x v="4"/>
    <n v="5"/>
  </r>
  <r>
    <x v="5"/>
    <n v="6"/>
  </r>
  <r>
    <x v="6"/>
    <n v="7"/>
  </r>
  <r>
    <x v="7"/>
    <n v="8"/>
  </r>
  <r>
    <x v="8"/>
    <n v="9"/>
  </r>
  <r>
    <x v="9"/>
    <n v="10"/>
  </r>
  <r>
    <x v="10"/>
    <n v="11"/>
  </r>
  <r>
    <x v="11"/>
    <n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D0D9AA-0DF0-4662-99BA-C6B6E14AFB2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5:M37" firstHeaderRow="1" firstDataRow="1" firstDataCol="1"/>
  <pivotFields count="2">
    <pivotField axis="axisRow" showAll="0">
      <items count="24">
        <item h="1" m="1" x="19"/>
        <item h="1" m="1" x="14"/>
        <item h="1" m="1" x="13"/>
        <item h="1" m="1" x="21"/>
        <item h="1" x="4"/>
        <item h="1" m="1" x="12"/>
        <item h="1" m="1" x="22"/>
        <item h="1" m="1" x="15"/>
        <item h="1" m="1" x="17"/>
        <item h="1" m="1" x="16"/>
        <item h="1" m="1" x="18"/>
        <item h="1" m="1" x="20"/>
        <item h="1" x="0"/>
        <item h="1" x="1"/>
        <item h="1" x="2"/>
        <item h="1" x="3"/>
        <item h="1" x="5"/>
        <item h="1" x="6"/>
        <item h="1" x="7"/>
        <item x="8"/>
        <item h="1" x="9"/>
        <item h="1" x="10"/>
        <item h="1" x="11"/>
        <item t="default"/>
      </items>
    </pivotField>
    <pivotField dataField="1" showAll="0"/>
  </pivotFields>
  <rowFields count="1">
    <field x="0"/>
  </rowFields>
  <rowItems count="2">
    <i>
      <x v="19"/>
    </i>
    <i t="grand">
      <x/>
    </i>
  </rowItems>
  <colItems count="1">
    <i/>
  </colItems>
  <dataFields count="1">
    <dataField name="Sum of Num"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A1F93A6-1548-4660-831A-DC2C6E2256C6}" sourceName="Month">
  <pivotTables>
    <pivotTable tabId="4" name="PivotTable1"/>
  </pivotTables>
  <data>
    <tabular pivotCacheId="1283181013">
      <items count="23">
        <i x="0"/>
        <i x="1"/>
        <i x="2"/>
        <i x="3"/>
        <i x="5"/>
        <i x="4"/>
        <i x="6"/>
        <i x="7"/>
        <i x="8" s="1"/>
        <i x="9"/>
        <i x="10"/>
        <i x="11"/>
        <i x="19" nd="1"/>
        <i x="13" nd="1"/>
        <i x="15" nd="1"/>
        <i x="17" nd="1"/>
        <i x="12" nd="1"/>
        <i x="14" nd="1"/>
        <i x="16" nd="1"/>
        <i x="18" nd="1"/>
        <i x="20" nd="1"/>
        <i x="21" nd="1"/>
        <i x="22"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ACA9627E-FEBE-4BA3-8E79-41AAC998A804}" cache="Slicer_Month" caption="Month" columnCount="12" showCaption="0" style="SlicerStyleLight1 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D1D43-C33B-4DC9-9F64-AD41EBFB74AF}">
  <sheetPr codeName="Sheet1"/>
  <dimension ref="D37:U45"/>
  <sheetViews>
    <sheetView showRowColHeaders="0" tabSelected="1" topLeftCell="A13" zoomScaleNormal="100" workbookViewId="0">
      <selection activeCell="D43" sqref="D43:U45"/>
    </sheetView>
  </sheetViews>
  <sheetFormatPr defaultRowHeight="14.4" x14ac:dyDescent="0.3"/>
  <cols>
    <col min="1" max="16384" width="8.88671875" style="1"/>
  </cols>
  <sheetData>
    <row r="37" spans="4:21" x14ac:dyDescent="0.3">
      <c r="H37" s="13"/>
      <c r="I37" s="14"/>
      <c r="J37" s="15"/>
      <c r="K37" s="14"/>
      <c r="L37" s="15"/>
      <c r="M37" s="14"/>
      <c r="N37" s="16"/>
      <c r="O37" s="16"/>
      <c r="P37" s="17"/>
      <c r="Q37" s="17"/>
    </row>
    <row r="38" spans="4:21" x14ac:dyDescent="0.3">
      <c r="H38" s="13"/>
      <c r="I38" s="14"/>
      <c r="J38" s="15"/>
      <c r="K38" s="14"/>
      <c r="L38" s="15"/>
      <c r="M38" s="14"/>
      <c r="N38" s="17"/>
      <c r="O38" s="17"/>
      <c r="P38" s="17"/>
      <c r="Q38" s="17"/>
    </row>
    <row r="39" spans="4:21" x14ac:dyDescent="0.3">
      <c r="H39" s="18"/>
      <c r="I39" s="19"/>
      <c r="J39" s="20"/>
      <c r="K39" s="19"/>
      <c r="L39" s="20"/>
      <c r="M39" s="19"/>
      <c r="N39" s="21"/>
      <c r="O39" s="21"/>
      <c r="P39" s="21"/>
      <c r="Q39" s="21"/>
    </row>
    <row r="40" spans="4:21" ht="7.2" customHeight="1" x14ac:dyDescent="0.3">
      <c r="H40" s="22"/>
      <c r="I40" s="23"/>
      <c r="J40" s="22"/>
      <c r="K40" s="23"/>
      <c r="L40" s="22"/>
      <c r="M40" s="23"/>
      <c r="N40" s="22"/>
      <c r="O40" s="23"/>
      <c r="P40" s="22"/>
      <c r="Q40" s="23"/>
    </row>
    <row r="43" spans="4:21" x14ac:dyDescent="0.3">
      <c r="D43" s="30"/>
      <c r="E43" s="31"/>
      <c r="F43" s="31"/>
      <c r="G43" s="31"/>
      <c r="H43" s="31"/>
      <c r="I43" s="31"/>
      <c r="J43" s="31"/>
      <c r="K43" s="31"/>
      <c r="L43" s="31"/>
      <c r="M43" s="31"/>
      <c r="N43" s="31"/>
      <c r="O43" s="31"/>
      <c r="P43" s="31"/>
      <c r="Q43" s="31"/>
      <c r="R43" s="31"/>
      <c r="S43" s="31"/>
      <c r="T43" s="31"/>
      <c r="U43" s="31"/>
    </row>
    <row r="44" spans="4:21" x14ac:dyDescent="0.3">
      <c r="D44" s="31"/>
      <c r="E44" s="31"/>
      <c r="F44" s="31"/>
      <c r="G44" s="31"/>
      <c r="H44" s="31"/>
      <c r="I44" s="31"/>
      <c r="J44" s="31"/>
      <c r="K44" s="31"/>
      <c r="L44" s="31"/>
      <c r="M44" s="31"/>
      <c r="N44" s="31"/>
      <c r="O44" s="31"/>
      <c r="P44" s="31"/>
      <c r="Q44" s="31"/>
      <c r="R44" s="31"/>
      <c r="S44" s="31"/>
      <c r="T44" s="31"/>
      <c r="U44" s="31"/>
    </row>
    <row r="45" spans="4:21" x14ac:dyDescent="0.3">
      <c r="D45" s="31"/>
      <c r="E45" s="31"/>
      <c r="F45" s="31"/>
      <c r="G45" s="31"/>
      <c r="H45" s="31"/>
      <c r="I45" s="31"/>
      <c r="J45" s="31"/>
      <c r="K45" s="31"/>
      <c r="L45" s="31"/>
      <c r="M45" s="31"/>
      <c r="N45" s="31"/>
      <c r="O45" s="31"/>
      <c r="P45" s="31"/>
      <c r="Q45" s="31"/>
      <c r="R45" s="31"/>
      <c r="S45" s="31"/>
      <c r="T45" s="31"/>
      <c r="U45" s="31"/>
    </row>
  </sheetData>
  <mergeCells count="1">
    <mergeCell ref="D43:U45"/>
  </mergeCells>
  <pageMargins left="0.7" right="0.7" top="0.75" bottom="0.75" header="0.3" footer="0.3"/>
  <pageSetup paperSize="9"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Scroll Bar 2">
              <controlPr defaultSize="0" autoPict="0">
                <anchor moveWithCells="1">
                  <from>
                    <xdr:col>6</xdr:col>
                    <xdr:colOff>45720</xdr:colOff>
                    <xdr:row>38</xdr:row>
                    <xdr:rowOff>45720</xdr:rowOff>
                  </from>
                  <to>
                    <xdr:col>17</xdr:col>
                    <xdr:colOff>525780</xdr:colOff>
                    <xdr:row>39</xdr:row>
                    <xdr:rowOff>53340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36A44-20BD-4F7C-88E0-C4F4B133E311}">
  <sheetPr codeName="Sheet3"/>
  <dimension ref="A1:Z367"/>
  <sheetViews>
    <sheetView zoomScaleNormal="100" workbookViewId="0">
      <selection activeCell="I12" sqref="I12:Z14"/>
    </sheetView>
  </sheetViews>
  <sheetFormatPr defaultColWidth="8.88671875" defaultRowHeight="11.4" x14ac:dyDescent="0.3"/>
  <cols>
    <col min="1" max="1" width="8.88671875" style="3"/>
    <col min="2" max="2" width="14.6640625" style="3" customWidth="1"/>
    <col min="3" max="3" width="8" style="3" bestFit="1" customWidth="1"/>
    <col min="4" max="4" width="10.44140625" style="3" customWidth="1"/>
    <col min="5" max="5" width="10.109375" style="3" bestFit="1" customWidth="1"/>
    <col min="6" max="6" width="13.21875" style="3" customWidth="1"/>
    <col min="7" max="7" width="2.33203125" style="3" customWidth="1"/>
    <col min="8" max="8" width="8.88671875" style="3"/>
    <col min="9" max="9" width="12.44140625" style="3" customWidth="1"/>
    <col min="10" max="10" width="15.6640625" style="3" customWidth="1"/>
    <col min="11" max="11" width="8.88671875" style="3"/>
    <col min="12" max="12" width="12.5546875" style="3" bestFit="1" customWidth="1"/>
    <col min="13" max="13" width="11.5546875" style="3" bestFit="1" customWidth="1"/>
    <col min="14" max="14" width="12.21875" style="3" customWidth="1"/>
    <col min="15" max="15" width="8.88671875" style="3"/>
    <col min="16" max="16" width="3" style="3" customWidth="1"/>
    <col min="17" max="17" width="12.21875" style="3" customWidth="1"/>
    <col min="18" max="18" width="8.88671875" style="3"/>
    <col min="19" max="19" width="13.21875" style="3" customWidth="1"/>
    <col min="20" max="20" width="2.44140625" style="3" customWidth="1"/>
    <col min="21" max="21" width="8.88671875" style="3"/>
    <col min="22" max="22" width="13.5546875" style="3" bestFit="1" customWidth="1"/>
    <col min="23" max="23" width="8.88671875" style="3"/>
    <col min="24" max="24" width="17.77734375" style="3" customWidth="1"/>
    <col min="25" max="16384" width="8.88671875" style="3"/>
  </cols>
  <sheetData>
    <row r="1" spans="1:26" ht="30" customHeight="1" x14ac:dyDescent="0.3">
      <c r="A1" s="28" t="s">
        <v>2</v>
      </c>
      <c r="B1" s="28" t="s">
        <v>47</v>
      </c>
      <c r="C1" s="28" t="s">
        <v>14</v>
      </c>
      <c r="D1" s="28" t="s">
        <v>11</v>
      </c>
      <c r="E1" s="28" t="s">
        <v>46</v>
      </c>
      <c r="F1" s="28" t="s">
        <v>45</v>
      </c>
      <c r="G1" s="9"/>
      <c r="H1" s="27" t="s">
        <v>44</v>
      </c>
      <c r="I1" s="27" t="s">
        <v>43</v>
      </c>
      <c r="J1" s="27" t="s">
        <v>42</v>
      </c>
      <c r="K1" s="27" t="s">
        <v>41</v>
      </c>
      <c r="L1" s="27" t="s">
        <v>40</v>
      </c>
      <c r="N1" s="6" t="s">
        <v>7</v>
      </c>
      <c r="O1" s="3">
        <f>J23</f>
        <v>324</v>
      </c>
      <c r="P1" s="3">
        <v>1</v>
      </c>
      <c r="Q1" s="6" t="str">
        <f t="array" ref="Q1">INDEX($N$1:$N$3,SMALL(IF($O$1:$O$3=R1,ROW($O$1:$O$3)),COUNTIF($R$1:R1,R1)))</f>
        <v>Inbound</v>
      </c>
      <c r="R1" s="3">
        <f>LARGE($O$1:$O$3,P1)</f>
        <v>352</v>
      </c>
      <c r="S1" s="3">
        <f>MAX($R$1:$R$3)-R1</f>
        <v>0</v>
      </c>
      <c r="U1" s="3">
        <v>1</v>
      </c>
      <c r="V1" s="3" t="s">
        <v>39</v>
      </c>
      <c r="W1" s="3">
        <f>SUMIFS(Data!F:F,Data!B:B,$H$2,Data!C:C,U1)</f>
        <v>145</v>
      </c>
      <c r="X1" s="3" t="str">
        <f t="array" ref="X1">INDEX($V$1:$V$7,SMALL(IF($W$1:$W$7=Y1,ROW($W$1:$W$7)),COUNTIF($Y$1:Y1,Y1)))</f>
        <v>Monday</v>
      </c>
      <c r="Y1" s="3">
        <f t="shared" ref="Y1:Y7" si="0">LARGE($W$1:$W$7,U1)</f>
        <v>145</v>
      </c>
      <c r="Z1" s="3">
        <f t="shared" ref="Z1:Z7" si="1">MAX($Y$1:$Y$7)-Y1</f>
        <v>0</v>
      </c>
    </row>
    <row r="2" spans="1:26" ht="14.4" x14ac:dyDescent="0.3">
      <c r="A2" t="str">
        <f>CHOOSE(MONTH(Data!A2),"January", "February", "March", "April", "May", "June", "July", "August", "September", "October", "November", "December")</f>
        <v>January</v>
      </c>
      <c r="B2">
        <f>WEEKNUM(Data!A2,2)-WEEKNUM(DATE(YEAR(Data!A2),MONTH(Data!A2),1),2)+1</f>
        <v>1</v>
      </c>
      <c r="C2">
        <f>Data!B2</f>
        <v>1</v>
      </c>
      <c r="D2">
        <f>IFERROR(Data!E2,0)</f>
        <v>0</v>
      </c>
      <c r="E2">
        <f>IFERROR(Data!H2,0)</f>
        <v>0</v>
      </c>
      <c r="F2">
        <f>IFERROR(Data!G2,0)</f>
        <v>0</v>
      </c>
      <c r="H2" cm="1">
        <f t="array" ref="H2">selectW</f>
        <v>36</v>
      </c>
      <c r="I2">
        <f>SUMIFS(D2:D367,$C$2:$C$367,$H$2)</f>
        <v>40</v>
      </c>
      <c r="J2">
        <f>SUMIFS(E2:E367,$C$2:$C$367,$H$2)</f>
        <v>573</v>
      </c>
      <c r="K2">
        <f>H2*7</f>
        <v>252</v>
      </c>
      <c r="L2">
        <f>SUMIFS(F2:F367,$C$2:$C$367,$H$2)</f>
        <v>392</v>
      </c>
      <c r="N2" s="6" t="s">
        <v>6</v>
      </c>
      <c r="O2" s="3">
        <f>J24</f>
        <v>352</v>
      </c>
      <c r="P2" s="3">
        <v>2</v>
      </c>
      <c r="Q2" s="6" t="str">
        <f t="array" ref="Q2">INDEX($N$1:$N$3,SMALL(IF($O$1:$O$3=R2,ROW($O$1:$O$3)),COUNTIF($R$1:R3,R2)))</f>
        <v>Unsuccessful</v>
      </c>
      <c r="R2" s="3">
        <f>LARGE($O$1:$O$3,P3)</f>
        <v>26</v>
      </c>
      <c r="S2" s="3">
        <f>MAX($R$1:$R$3)-R3</f>
        <v>28</v>
      </c>
      <c r="U2" s="3">
        <v>2</v>
      </c>
      <c r="V2" s="3" t="s">
        <v>38</v>
      </c>
      <c r="W2" s="3">
        <f>SUMIFS(Data!F:F,Data!B:B,$H$2,Data!C:C,U2)</f>
        <v>36</v>
      </c>
      <c r="X2" s="3" t="str">
        <f t="array" ref="X2">INDEX($V$1:$V$7,SMALL(IF($W$1:$W$7=Y2,ROW($W$1:$W$7)),COUNTIF($Y$1:Y2,Y2)))</f>
        <v>Sunday</v>
      </c>
      <c r="Y2" s="3">
        <f t="shared" si="0"/>
        <v>135</v>
      </c>
      <c r="Z2" s="3">
        <f t="shared" si="1"/>
        <v>10</v>
      </c>
    </row>
    <row r="3" spans="1:26" ht="14.4" x14ac:dyDescent="0.3">
      <c r="A3" t="str">
        <f>CHOOSE(MONTH(Data!A3),"January", "February", "March", "April", "May", "June", "July", "August", "September", "October", "November", "December")</f>
        <v>January</v>
      </c>
      <c r="B3">
        <f>WEEKNUM(Data!A3,2)-WEEKNUM(DATE(YEAR(Data!A3),MONTH(Data!A3),1),2)+1</f>
        <v>1</v>
      </c>
      <c r="C3">
        <f>Data!B3</f>
        <v>1</v>
      </c>
      <c r="D3">
        <f>IFERROR(Data!E3,0)</f>
        <v>0</v>
      </c>
      <c r="E3">
        <f>IFERROR(Data!H3,0)</f>
        <v>0</v>
      </c>
      <c r="F3">
        <f>IFERROR(Data!G3,0)</f>
        <v>0</v>
      </c>
      <c r="I3" s="3" t="s">
        <v>12</v>
      </c>
      <c r="J3" s="3" t="s">
        <v>37</v>
      </c>
      <c r="K3" s="3" t="str">
        <f>"1:"&amp;ROUND(J2/I2,1)</f>
        <v>1:14.3</v>
      </c>
      <c r="N3" s="6" t="s">
        <v>36</v>
      </c>
      <c r="O3" s="3">
        <f>J25</f>
        <v>26</v>
      </c>
      <c r="P3" s="3">
        <v>3</v>
      </c>
      <c r="Q3" s="6" t="str">
        <f t="array" ref="Q3">INDEX($N$1:$N$3,SMALL(IF($O$1:$O$3=R3,ROW($O$1:$O$3)),COUNTIF($R$1:R3,R3)))</f>
        <v>Outbound</v>
      </c>
      <c r="R3" s="3">
        <f>LARGE($O$1:$O$3,P2)</f>
        <v>324</v>
      </c>
      <c r="S3" s="3">
        <f>MAX($R$1:$R$3)-R2</f>
        <v>326</v>
      </c>
      <c r="U3" s="3">
        <v>3</v>
      </c>
      <c r="V3" s="3" t="s">
        <v>35</v>
      </c>
      <c r="W3" s="3">
        <f>SUMIFS(Data!F:F,Data!B:B,$H$2,Data!C:C,U3)</f>
        <v>22</v>
      </c>
      <c r="X3" s="3" t="str">
        <f t="array" ref="X3">INDEX($V$1:$V$7,SMALL(IF($W$1:$W$7=Y3,ROW($W$1:$W$7)),COUNTIF($Y$1:Y3,Y3)))</f>
        <v>Thursday</v>
      </c>
      <c r="Y3" s="3">
        <f t="shared" si="0"/>
        <v>117</v>
      </c>
      <c r="Z3" s="3">
        <f t="shared" si="1"/>
        <v>28</v>
      </c>
    </row>
    <row r="4" spans="1:26" ht="14.4" x14ac:dyDescent="0.3">
      <c r="A4" t="str">
        <f>CHOOSE(MONTH(Data!A4),"January", "February", "March", "April", "May", "June", "July", "August", "September", "October", "November", "December")</f>
        <v>January</v>
      </c>
      <c r="B4">
        <f>WEEKNUM(Data!A4,2)-WEEKNUM(DATE(YEAR(Data!A4),MONTH(Data!A4),1),2)+1</f>
        <v>1</v>
      </c>
      <c r="C4">
        <f>Data!B4</f>
        <v>1</v>
      </c>
      <c r="D4">
        <f>IFERROR(Data!E4,0)</f>
        <v>0</v>
      </c>
      <c r="E4">
        <f>IFERROR(Data!H4,0)</f>
        <v>0</v>
      </c>
      <c r="F4">
        <f>IFERROR(Data!G4,0)</f>
        <v>0</v>
      </c>
      <c r="I4"/>
      <c r="J4" t="s">
        <v>34</v>
      </c>
      <c r="K4" t="s">
        <v>33</v>
      </c>
      <c r="L4"/>
      <c r="O4" s="3">
        <f>SUM(O1:O3)</f>
        <v>702</v>
      </c>
      <c r="Q4" s="10" t="s">
        <v>49</v>
      </c>
      <c r="R4" s="10">
        <f>R2+R1</f>
        <v>378</v>
      </c>
      <c r="S4" s="3" t="s">
        <v>32</v>
      </c>
      <c r="U4" s="3">
        <v>4</v>
      </c>
      <c r="V4" s="3" t="s">
        <v>31</v>
      </c>
      <c r="W4" s="3">
        <f>SUMIFS(Data!F:F,Data!B:B,$H$2,Data!C:C,U4)</f>
        <v>117</v>
      </c>
      <c r="X4" s="3" t="str">
        <f t="array" ref="X4">INDEX($V$1:$V$7,SMALL(IF($W$1:$W$7=Y4,ROW($W$1:$W$7)),COUNTIF($Y$1:Y4,Y4)))</f>
        <v>Friday</v>
      </c>
      <c r="Y4" s="3">
        <f t="shared" si="0"/>
        <v>78</v>
      </c>
      <c r="Z4" s="3">
        <f t="shared" si="1"/>
        <v>67</v>
      </c>
    </row>
    <row r="5" spans="1:26" ht="14.4" x14ac:dyDescent="0.3">
      <c r="A5" t="str">
        <f>CHOOSE(MONTH(Data!A5),"January", "February", "March", "April", "May", "June", "July", "August", "September", "October", "November", "December")</f>
        <v>January</v>
      </c>
      <c r="B5">
        <f>WEEKNUM(Data!A5,2)-WEEKNUM(DATE(YEAR(Data!A5),MONTH(Data!A5),1),2)+1</f>
        <v>1</v>
      </c>
      <c r="C5">
        <f>Data!B5</f>
        <v>1</v>
      </c>
      <c r="D5">
        <f>IFERROR(Data!E5,0)</f>
        <v>0</v>
      </c>
      <c r="E5">
        <f>IFERROR(Data!H5,0)</f>
        <v>0</v>
      </c>
      <c r="F5">
        <f>IFERROR(Data!G5,0)</f>
        <v>0</v>
      </c>
      <c r="I5" t="s">
        <v>30</v>
      </c>
      <c r="J5">
        <f>K5-J2+1</f>
        <v>352</v>
      </c>
      <c r="K5">
        <f>MAX(E:E)</f>
        <v>924</v>
      </c>
      <c r="L5"/>
      <c r="U5" s="3">
        <v>5</v>
      </c>
      <c r="V5" s="3" t="s">
        <v>29</v>
      </c>
      <c r="W5" s="3">
        <f>SUMIFS(Data!F:F,Data!B:B,$H$2,Data!C:C,U5)</f>
        <v>78</v>
      </c>
      <c r="X5" s="3" t="str">
        <f t="array" ref="X5">INDEX($V$1:$V$7,SMALL(IF($W$1:$W$7=Y5,ROW($W$1:$W$7)),COUNTIF($Y$1:Y5,Y5)))</f>
        <v>Saturday</v>
      </c>
      <c r="Y5" s="3">
        <f t="shared" si="0"/>
        <v>40</v>
      </c>
      <c r="Z5" s="3">
        <f t="shared" si="1"/>
        <v>105</v>
      </c>
    </row>
    <row r="6" spans="1:26" ht="14.4" x14ac:dyDescent="0.3">
      <c r="A6" t="str">
        <f>CHOOSE(MONTH(Data!A6),"January", "February", "March", "April", "May", "June", "July", "August", "September", "October", "November", "December")</f>
        <v>January</v>
      </c>
      <c r="B6">
        <f>WEEKNUM(Data!A6,2)-WEEKNUM(DATE(YEAR(Data!A6),MONTH(Data!A6),1),2)+1</f>
        <v>1</v>
      </c>
      <c r="C6">
        <f>Data!B6</f>
        <v>1</v>
      </c>
      <c r="D6">
        <f>IFERROR(Data!E6,0)</f>
        <v>0</v>
      </c>
      <c r="E6">
        <f>IFERROR(Data!H6,0)</f>
        <v>0</v>
      </c>
      <c r="F6">
        <f>IFERROR(Data!G6,0)</f>
        <v>0</v>
      </c>
      <c r="I6" t="s">
        <v>28</v>
      </c>
      <c r="J6">
        <f>J2-1</f>
        <v>572</v>
      </c>
      <c r="K6"/>
      <c r="L6"/>
      <c r="N6" s="6"/>
      <c r="U6" s="3">
        <v>6</v>
      </c>
      <c r="V6" s="3" t="s">
        <v>27</v>
      </c>
      <c r="W6" s="3">
        <f>SUMIFS(Data!F:F,Data!B:B,$H$2,Data!C:C,U6)</f>
        <v>40</v>
      </c>
      <c r="X6" s="3" t="str">
        <f t="array" ref="X6">INDEX($V$1:$V$7,SMALL(IF($W$1:$W$7=Y6,ROW($W$1:$W$7)),COUNTIF($Y$1:Y6,Y6)))</f>
        <v>Tuesday</v>
      </c>
      <c r="Y6" s="3">
        <f t="shared" si="0"/>
        <v>36</v>
      </c>
      <c r="Z6" s="3">
        <f t="shared" si="1"/>
        <v>109</v>
      </c>
    </row>
    <row r="7" spans="1:26" ht="14.4" x14ac:dyDescent="0.3">
      <c r="A7" t="str">
        <f>CHOOSE(MONTH(Data!A7),"January", "February", "March", "April", "May", "June", "July", "August", "September", "October", "November", "December")</f>
        <v>January</v>
      </c>
      <c r="B7">
        <f>WEEKNUM(Data!A7,2)-WEEKNUM(DATE(YEAR(Data!A7),MONTH(Data!A7),1),2)+1</f>
        <v>1</v>
      </c>
      <c r="C7">
        <f>Data!B7</f>
        <v>1</v>
      </c>
      <c r="D7">
        <f>IFERROR(Data!E7,0)</f>
        <v>0</v>
      </c>
      <c r="E7">
        <f>IFERROR(Data!H7,0)</f>
        <v>0</v>
      </c>
      <c r="F7">
        <f>IFERROR(Data!G7,0)</f>
        <v>0</v>
      </c>
      <c r="N7" s="6"/>
      <c r="U7" s="3">
        <v>7</v>
      </c>
      <c r="V7" s="3" t="s">
        <v>26</v>
      </c>
      <c r="W7" s="3">
        <f>SUMIFS(Data!F:F,Data!B:B,$H$2,Data!C:C,U7)</f>
        <v>135</v>
      </c>
      <c r="X7" s="3" t="str">
        <f t="array" ref="X7">INDEX($V$1:$V$7,SMALL(IF($W$1:$W$7=Y7,ROW($W$1:$W$7)),COUNTIF($Y$1:Y7,Y7)))</f>
        <v>Wednesday</v>
      </c>
      <c r="Y7" s="3">
        <f t="shared" si="0"/>
        <v>22</v>
      </c>
      <c r="Z7" s="3">
        <f t="shared" si="1"/>
        <v>123</v>
      </c>
    </row>
    <row r="8" spans="1:26" ht="14.4" x14ac:dyDescent="0.3">
      <c r="A8" t="str">
        <f>CHOOSE(MONTH(Data!A8),"January", "February", "March", "April", "May", "June", "July", "August", "September", "October", "November", "December")</f>
        <v>January</v>
      </c>
      <c r="B8">
        <f>WEEKNUM(Data!A8,2)-WEEKNUM(DATE(YEAR(Data!A8),MONTH(Data!A8),1),2)+1</f>
        <v>1</v>
      </c>
      <c r="C8">
        <f>Data!B8</f>
        <v>1</v>
      </c>
      <c r="D8">
        <f>IFERROR(Data!E8,0)</f>
        <v>38</v>
      </c>
      <c r="E8">
        <f>IFERROR(Data!H8,0)</f>
        <v>680</v>
      </c>
      <c r="F8">
        <f>IFERROR(Data!G8,0)</f>
        <v>491</v>
      </c>
      <c r="N8" s="6"/>
      <c r="X8" s="3" t="s">
        <v>25</v>
      </c>
      <c r="Y8" s="8">
        <f>ROUND(SUM(Y1:Y3)/SUM(Y1:Y7),2)</f>
        <v>0.69</v>
      </c>
    </row>
    <row r="9" spans="1:26" ht="14.4" x14ac:dyDescent="0.3">
      <c r="A9" t="str">
        <f>CHOOSE(MONTH(Data!A9),"January", "February", "March", "April", "May", "June", "July", "August", "September", "October", "November", "December")</f>
        <v>January</v>
      </c>
      <c r="B9">
        <f>WEEKNUM(Data!A9,2)-WEEKNUM(DATE(YEAR(Data!A9),MONTH(Data!A9),1),2)+1</f>
        <v>2</v>
      </c>
      <c r="C9">
        <f>Data!B9</f>
        <v>2</v>
      </c>
      <c r="D9">
        <f>IFERROR(Data!E9,0)</f>
        <v>0</v>
      </c>
      <c r="E9">
        <f>IFERROR(Data!H9,0)</f>
        <v>0</v>
      </c>
      <c r="F9">
        <f>IFERROR(Data!G9,0)</f>
        <v>0</v>
      </c>
      <c r="J9" s="25" t="s">
        <v>48</v>
      </c>
      <c r="K9" s="24">
        <f>J2/Data!$L$368</f>
        <v>1.4926928387214421E-2</v>
      </c>
      <c r="X9" s="3" t="s">
        <v>24</v>
      </c>
      <c r="Y9" s="3">
        <f>SUM(Y4:Y7)</f>
        <v>176</v>
      </c>
    </row>
    <row r="10" spans="1:26" ht="14.4" x14ac:dyDescent="0.3">
      <c r="A10" t="str">
        <f>CHOOSE(MONTH(Data!A10),"January", "February", "March", "April", "May", "June", "July", "August", "September", "October", "November", "December")</f>
        <v>January</v>
      </c>
      <c r="B10">
        <f>WEEKNUM(Data!A10,2)-WEEKNUM(DATE(YEAR(Data!A10),MONTH(Data!A10),1),2)+1</f>
        <v>2</v>
      </c>
      <c r="C10">
        <f>Data!B10</f>
        <v>2</v>
      </c>
      <c r="D10">
        <f>IFERROR(Data!E10,0)</f>
        <v>0</v>
      </c>
      <c r="E10">
        <f>IFERROR(Data!H10,0)</f>
        <v>0</v>
      </c>
      <c r="F10">
        <f>IFERROR(Data!G10,0)</f>
        <v>0</v>
      </c>
      <c r="X10" s="3" t="s">
        <v>66</v>
      </c>
      <c r="Y10" s="3">
        <f>Y1+Y2+Y3</f>
        <v>397</v>
      </c>
    </row>
    <row r="11" spans="1:26" ht="14.4" x14ac:dyDescent="0.3">
      <c r="A11" t="str">
        <f>CHOOSE(MONTH(Data!A11),"January", "February", "March", "April", "May", "June", "July", "August", "September", "October", "November", "December")</f>
        <v>January</v>
      </c>
      <c r="B11">
        <f>WEEKNUM(Data!A11,2)-WEEKNUM(DATE(YEAR(Data!A11),MONTH(Data!A11),1),2)+1</f>
        <v>2</v>
      </c>
      <c r="C11">
        <f>Data!B11</f>
        <v>2</v>
      </c>
      <c r="D11">
        <f>IFERROR(Data!E11,0)</f>
        <v>0</v>
      </c>
      <c r="E11">
        <f>IFERROR(Data!H11,0)</f>
        <v>0</v>
      </c>
      <c r="F11">
        <f>IFERROR(Data!G11,0)</f>
        <v>0</v>
      </c>
    </row>
    <row r="12" spans="1:26" ht="14.4" customHeight="1" x14ac:dyDescent="0.3">
      <c r="A12" t="str">
        <f>CHOOSE(MONTH(Data!A12),"January", "February", "March", "April", "May", "June", "July", "August", "September", "October", "November", "December")</f>
        <v>January</v>
      </c>
      <c r="B12">
        <f>WEEKNUM(Data!A12,2)-WEEKNUM(DATE(YEAR(Data!A12),MONTH(Data!A12),1),2)+1</f>
        <v>2</v>
      </c>
      <c r="C12">
        <f>Data!B12</f>
        <v>2</v>
      </c>
      <c r="D12">
        <f>IFERROR(Data!E12,0)</f>
        <v>0</v>
      </c>
      <c r="E12">
        <f>IFERROR(Data!H12,0)</f>
        <v>0</v>
      </c>
      <c r="F12">
        <f>IFERROR(Data!G12,0)</f>
        <v>0</v>
      </c>
      <c r="K12" s="6"/>
      <c r="U12" s="6"/>
    </row>
    <row r="13" spans="1:26" ht="14.4" customHeight="1" x14ac:dyDescent="0.3">
      <c r="A13" t="str">
        <f>CHOOSE(MONTH(Data!A13),"January", "February", "March", "April", "May", "June", "July", "August", "September", "October", "November", "December")</f>
        <v>January</v>
      </c>
      <c r="B13">
        <f>WEEKNUM(Data!A13,2)-WEEKNUM(DATE(YEAR(Data!A13),MONTH(Data!A13),1),2)+1</f>
        <v>2</v>
      </c>
      <c r="C13">
        <f>Data!B13</f>
        <v>2</v>
      </c>
      <c r="D13">
        <f>IFERROR(Data!E13,0)</f>
        <v>0</v>
      </c>
      <c r="E13">
        <f>IFERROR(Data!H13,0)</f>
        <v>0</v>
      </c>
      <c r="F13">
        <f>IFERROR(Data!G13,0)</f>
        <v>0</v>
      </c>
    </row>
    <row r="14" spans="1:26" ht="14.4" customHeight="1" x14ac:dyDescent="0.3">
      <c r="A14" t="str">
        <f>CHOOSE(MONTH(Data!A14),"January", "February", "March", "April", "May", "June", "July", "August", "September", "October", "November", "December")</f>
        <v>January</v>
      </c>
      <c r="B14">
        <f>WEEKNUM(Data!A14,2)-WEEKNUM(DATE(YEAR(Data!A14),MONTH(Data!A14),1),2)+1</f>
        <v>2</v>
      </c>
      <c r="C14">
        <f>Data!B14</f>
        <v>2</v>
      </c>
      <c r="D14">
        <f>IFERROR(Data!E14,0)</f>
        <v>0</v>
      </c>
      <c r="E14">
        <f>IFERROR(Data!H14,0)</f>
        <v>0</v>
      </c>
      <c r="F14">
        <f>IFERROR(Data!G14,0)</f>
        <v>0</v>
      </c>
      <c r="K14" s="6"/>
      <c r="U14" s="6"/>
    </row>
    <row r="15" spans="1:26" ht="14.4" x14ac:dyDescent="0.3">
      <c r="A15" t="str">
        <f>CHOOSE(MONTH(Data!A15),"January", "February", "March", "April", "May", "June", "July", "August", "September", "October", "November", "December")</f>
        <v>January</v>
      </c>
      <c r="B15">
        <f>WEEKNUM(Data!A15,2)-WEEKNUM(DATE(YEAR(Data!A15),MONTH(Data!A15),1),2)+1</f>
        <v>2</v>
      </c>
      <c r="C15">
        <f>Data!B15</f>
        <v>2</v>
      </c>
      <c r="D15">
        <f>IFERROR(Data!E15,0)</f>
        <v>46</v>
      </c>
      <c r="E15">
        <f>IFERROR(Data!H15,0)</f>
        <v>520</v>
      </c>
      <c r="F15">
        <f>IFERROR(Data!G15,0)</f>
        <v>351</v>
      </c>
    </row>
    <row r="16" spans="1:26" ht="14.4" x14ac:dyDescent="0.3">
      <c r="A16" t="str">
        <f>CHOOSE(MONTH(Data!A16),"January", "February", "March", "April", "May", "June", "July", "August", "September", "October", "November", "December")</f>
        <v>January</v>
      </c>
      <c r="B16">
        <f>WEEKNUM(Data!A16,2)-WEEKNUM(DATE(YEAR(Data!A16),MONTH(Data!A16),1),2)+1</f>
        <v>3</v>
      </c>
      <c r="C16">
        <f>Data!B16</f>
        <v>3</v>
      </c>
      <c r="D16">
        <f>IFERROR(Data!E16,0)</f>
        <v>0</v>
      </c>
      <c r="E16">
        <f>IFERROR(Data!H16,0)</f>
        <v>0</v>
      </c>
      <c r="F16">
        <f>IFERROR(Data!G16,0)</f>
        <v>0</v>
      </c>
      <c r="H16" s="5"/>
      <c r="I16" s="7"/>
      <c r="J16" s="7"/>
      <c r="K16" s="7"/>
      <c r="L16" s="7"/>
      <c r="M16" s="7"/>
      <c r="N16" s="7"/>
      <c r="O16" s="7"/>
      <c r="P16" s="7"/>
      <c r="Q16" s="7"/>
      <c r="R16" s="7"/>
      <c r="S16" s="7"/>
      <c r="T16" s="7"/>
      <c r="U16" s="7"/>
      <c r="V16" s="7"/>
      <c r="W16" s="7"/>
    </row>
    <row r="17" spans="1:15" ht="14.4" x14ac:dyDescent="0.3">
      <c r="A17" t="str">
        <f>CHOOSE(MONTH(Data!A17),"January", "February", "March", "April", "May", "June", "July", "August", "September", "October", "November", "December")</f>
        <v>January</v>
      </c>
      <c r="B17">
        <f>WEEKNUM(Data!A17,2)-WEEKNUM(DATE(YEAR(Data!A17),MONTH(Data!A17),1),2)+1</f>
        <v>3</v>
      </c>
      <c r="C17">
        <f>Data!B17</f>
        <v>3</v>
      </c>
      <c r="D17">
        <f>IFERROR(Data!E17,0)</f>
        <v>0</v>
      </c>
      <c r="E17">
        <f>IFERROR(Data!H17,0)</f>
        <v>0</v>
      </c>
      <c r="F17">
        <f>IFERROR(Data!G17,0)</f>
        <v>0</v>
      </c>
      <c r="I17" s="6" t="s">
        <v>23</v>
      </c>
      <c r="J17" s="3" t="str">
        <f>"Number of calls: "&amp;J2&amp;CHAR(10)&amp;I23&amp;J23&amp;CHAR(10)&amp;I24&amp;J24&amp;CHAR(10)&amp;I25&amp;J25&amp;CHAR(10)&amp;"Operators: "&amp;I2&amp;CHAR(10)&amp;I26&amp;J26</f>
        <v>Number of calls: 573
Outbound: 324
Inbound: 352
Unsuccessful: 26
Operators: 40
Cases Resolved: 573</v>
      </c>
    </row>
    <row r="18" spans="1:15" ht="14.4" x14ac:dyDescent="0.3">
      <c r="A18" t="str">
        <f>CHOOSE(MONTH(Data!A18),"January", "February", "March", "April", "May", "June", "July", "August", "September", "October", "November", "December")</f>
        <v>January</v>
      </c>
      <c r="B18">
        <f>WEEKNUM(Data!A18,2)-WEEKNUM(DATE(YEAR(Data!A18),MONTH(Data!A18),1),2)+1</f>
        <v>3</v>
      </c>
      <c r="C18">
        <f>Data!B18</f>
        <v>3</v>
      </c>
      <c r="D18">
        <f>IFERROR(Data!E18,0)</f>
        <v>0</v>
      </c>
      <c r="E18">
        <f>IFERROR(Data!H18,0)</f>
        <v>0</v>
      </c>
      <c r="F18">
        <f>IFERROR(Data!G18,0)</f>
        <v>0</v>
      </c>
      <c r="I18" s="6"/>
    </row>
    <row r="19" spans="1:15" ht="14.4" x14ac:dyDescent="0.3">
      <c r="A19" t="str">
        <f>CHOOSE(MONTH(Data!A19),"January", "February", "March", "April", "May", "June", "July", "August", "September", "October", "November", "December")</f>
        <v>January</v>
      </c>
      <c r="B19">
        <f>WEEKNUM(Data!A19,2)-WEEKNUM(DATE(YEAR(Data!A19),MONTH(Data!A19),1),2)+1</f>
        <v>3</v>
      </c>
      <c r="C19">
        <f>Data!B19</f>
        <v>3</v>
      </c>
      <c r="D19">
        <f>IFERROR(Data!E19,0)</f>
        <v>0</v>
      </c>
      <c r="E19">
        <f>IFERROR(Data!H19,0)</f>
        <v>0</v>
      </c>
      <c r="F19">
        <f>IFERROR(Data!G19,0)</f>
        <v>0</v>
      </c>
      <c r="I19" s="6"/>
    </row>
    <row r="20" spans="1:15" ht="14.4" x14ac:dyDescent="0.3">
      <c r="A20" t="str">
        <f>CHOOSE(MONTH(Data!A20),"January", "February", "March", "April", "May", "June", "July", "August", "September", "October", "November", "December")</f>
        <v>January</v>
      </c>
      <c r="B20">
        <f>WEEKNUM(Data!A20,2)-WEEKNUM(DATE(YEAR(Data!A20),MONTH(Data!A20),1),2)+1</f>
        <v>3</v>
      </c>
      <c r="C20">
        <f>Data!B20</f>
        <v>3</v>
      </c>
      <c r="D20">
        <f>IFERROR(Data!E20,0)</f>
        <v>0</v>
      </c>
      <c r="E20">
        <f>IFERROR(Data!H20,0)</f>
        <v>0</v>
      </c>
      <c r="F20">
        <f>IFERROR(Data!G20,0)</f>
        <v>0</v>
      </c>
      <c r="H20"/>
      <c r="I20" t="s">
        <v>22</v>
      </c>
      <c r="J20" t="str">
        <f>INDEX(A:A,MATCH(H2,C:C,0))</f>
        <v>September</v>
      </c>
      <c r="L20" s="26" t="s">
        <v>2</v>
      </c>
      <c r="M20" s="26" t="s">
        <v>50</v>
      </c>
      <c r="N20" s="26" t="s">
        <v>67</v>
      </c>
      <c r="O20" s="2" t="s">
        <v>68</v>
      </c>
    </row>
    <row r="21" spans="1:15" ht="14.4" x14ac:dyDescent="0.3">
      <c r="A21" t="str">
        <f>CHOOSE(MONTH(Data!A21),"January", "February", "March", "April", "May", "June", "July", "August", "September", "October", "November", "December")</f>
        <v>January</v>
      </c>
      <c r="B21">
        <f>WEEKNUM(Data!A21,2)-WEEKNUM(DATE(YEAR(Data!A21),MONTH(Data!A21),1),2)+1</f>
        <v>3</v>
      </c>
      <c r="C21">
        <f>Data!B21</f>
        <v>3</v>
      </c>
      <c r="D21">
        <f>IFERROR(Data!E21,0)</f>
        <v>0</v>
      </c>
      <c r="E21">
        <f>IFERROR(Data!H21,0)</f>
        <v>0</v>
      </c>
      <c r="F21">
        <f>IFERROR(Data!G21,0)</f>
        <v>0</v>
      </c>
      <c r="H21"/>
      <c r="I21" t="s">
        <v>21</v>
      </c>
      <c r="J21">
        <f>INDEX(B:B,MATCH(H2,C:C,0))</f>
        <v>2</v>
      </c>
      <c r="L21" s="3" t="s">
        <v>55</v>
      </c>
      <c r="M21" s="3">
        <v>1</v>
      </c>
      <c r="N21" s="3">
        <v>1</v>
      </c>
      <c r="O21" s="3">
        <v>1</v>
      </c>
    </row>
    <row r="22" spans="1:15" ht="14.4" x14ac:dyDescent="0.3">
      <c r="A22" t="str">
        <f>CHOOSE(MONTH(Data!A22),"January", "February", "March", "April", "May", "June", "July", "August", "September", "October", "November", "December")</f>
        <v>January</v>
      </c>
      <c r="B22">
        <f>WEEKNUM(Data!A22,2)-WEEKNUM(DATE(YEAR(Data!A22),MONTH(Data!A22),1),2)+1</f>
        <v>3</v>
      </c>
      <c r="C22">
        <f>Data!B22</f>
        <v>3</v>
      </c>
      <c r="D22">
        <f>IFERROR(Data!E22,0)</f>
        <v>51</v>
      </c>
      <c r="E22">
        <f>IFERROR(Data!H22,0)</f>
        <v>439</v>
      </c>
      <c r="F22">
        <f>IFERROR(Data!G22,0)</f>
        <v>280</v>
      </c>
      <c r="H22"/>
      <c r="I22" t="s">
        <v>20</v>
      </c>
      <c r="J22">
        <f>INDEX(Data!L:L,MATCH(H2,Data!B:B,0))</f>
        <v>25755</v>
      </c>
      <c r="L22" s="3" t="s">
        <v>56</v>
      </c>
      <c r="M22" s="3">
        <v>2</v>
      </c>
      <c r="N22" s="3">
        <v>6</v>
      </c>
      <c r="O22" s="3">
        <v>6</v>
      </c>
    </row>
    <row r="23" spans="1:15" ht="14.4" x14ac:dyDescent="0.3">
      <c r="A23" t="str">
        <f>CHOOSE(MONTH(Data!A23),"January", "February", "March", "April", "May", "June", "July", "August", "September", "October", "November", "December")</f>
        <v>January</v>
      </c>
      <c r="B23">
        <f>WEEKNUM(Data!A23,2)-WEEKNUM(DATE(YEAR(Data!A23),MONTH(Data!A23),1),2)+1</f>
        <v>4</v>
      </c>
      <c r="C23">
        <f>Data!B23</f>
        <v>4</v>
      </c>
      <c r="D23">
        <f>IFERROR(Data!E23,0)</f>
        <v>0</v>
      </c>
      <c r="E23">
        <f>IFERROR(Data!H23,0)</f>
        <v>0</v>
      </c>
      <c r="F23">
        <f>IFERROR(Data!G23,0)</f>
        <v>0</v>
      </c>
      <c r="H23"/>
      <c r="I23" t="s">
        <v>19</v>
      </c>
      <c r="J23">
        <f>SUMIFS(Data!I:I,Data!B:B,Processing!$H$2)</f>
        <v>324</v>
      </c>
      <c r="L23" s="3" t="s">
        <v>57</v>
      </c>
      <c r="M23" s="3">
        <v>3</v>
      </c>
      <c r="N23" s="3">
        <v>10</v>
      </c>
      <c r="O23" s="3">
        <v>10</v>
      </c>
    </row>
    <row r="24" spans="1:15" ht="14.4" x14ac:dyDescent="0.3">
      <c r="A24" t="str">
        <f>CHOOSE(MONTH(Data!A24),"January", "February", "March", "April", "May", "June", "July", "August", "September", "October", "November", "December")</f>
        <v>January</v>
      </c>
      <c r="B24">
        <f>WEEKNUM(Data!A24,2)-WEEKNUM(DATE(YEAR(Data!A24),MONTH(Data!A24),1),2)+1</f>
        <v>4</v>
      </c>
      <c r="C24">
        <f>Data!B24</f>
        <v>4</v>
      </c>
      <c r="D24">
        <f>IFERROR(Data!E24,0)</f>
        <v>0</v>
      </c>
      <c r="E24">
        <f>IFERROR(Data!H24,0)</f>
        <v>0</v>
      </c>
      <c r="F24">
        <f>IFERROR(Data!G24,0)</f>
        <v>0</v>
      </c>
      <c r="H24"/>
      <c r="I24" t="s">
        <v>18</v>
      </c>
      <c r="J24">
        <f>SUMIFS(Data!J:J,Data!B:B,Processing!$H$2)</f>
        <v>352</v>
      </c>
      <c r="L24" s="3" t="s">
        <v>58</v>
      </c>
      <c r="M24" s="3">
        <v>4</v>
      </c>
      <c r="N24" s="3">
        <v>14</v>
      </c>
      <c r="O24" s="3">
        <v>14</v>
      </c>
    </row>
    <row r="25" spans="1:15" ht="14.4" x14ac:dyDescent="0.3">
      <c r="A25" t="str">
        <f>CHOOSE(MONTH(Data!A25),"January", "February", "March", "April", "May", "June", "July", "August", "September", "October", "November", "December")</f>
        <v>January</v>
      </c>
      <c r="B25">
        <f>WEEKNUM(Data!A25,2)-WEEKNUM(DATE(YEAR(Data!A25),MONTH(Data!A25),1),2)+1</f>
        <v>4</v>
      </c>
      <c r="C25">
        <f>Data!B25</f>
        <v>4</v>
      </c>
      <c r="D25">
        <f>IFERROR(Data!E25,0)</f>
        <v>0</v>
      </c>
      <c r="E25">
        <f>IFERROR(Data!H25,0)</f>
        <v>0</v>
      </c>
      <c r="F25">
        <f>IFERROR(Data!G25,0)</f>
        <v>0</v>
      </c>
      <c r="H25"/>
      <c r="I25" t="s">
        <v>17</v>
      </c>
      <c r="J25">
        <f>SUMIFS(Data!K:K,Data!B:B,Processing!$H$2)</f>
        <v>26</v>
      </c>
      <c r="L25" s="3" t="s">
        <v>51</v>
      </c>
      <c r="M25" s="3">
        <v>5</v>
      </c>
      <c r="N25" s="3">
        <v>19</v>
      </c>
      <c r="O25" s="3">
        <v>19</v>
      </c>
    </row>
    <row r="26" spans="1:15" ht="14.4" x14ac:dyDescent="0.3">
      <c r="A26" t="str">
        <f>CHOOSE(MONTH(Data!A26),"January", "February", "March", "April", "May", "June", "July", "August", "September", "October", "November", "December")</f>
        <v>January</v>
      </c>
      <c r="B26">
        <f>WEEKNUM(Data!A26,2)-WEEKNUM(DATE(YEAR(Data!A26),MONTH(Data!A26),1),2)+1</f>
        <v>4</v>
      </c>
      <c r="C26">
        <f>Data!B26</f>
        <v>4</v>
      </c>
      <c r="D26">
        <f>IFERROR(Data!E26,0)</f>
        <v>0</v>
      </c>
      <c r="E26">
        <f>IFERROR(Data!H26,0)</f>
        <v>0</v>
      </c>
      <c r="F26">
        <f>IFERROR(Data!G26,0)</f>
        <v>0</v>
      </c>
      <c r="H26"/>
      <c r="I26" t="s">
        <v>16</v>
      </c>
      <c r="J26">
        <f>SUMIFS(Data!F:F,Data!B:B,Processing!$H$2)</f>
        <v>573</v>
      </c>
      <c r="L26" s="3" t="s">
        <v>59</v>
      </c>
      <c r="M26" s="3">
        <v>6</v>
      </c>
      <c r="N26" s="3">
        <v>23</v>
      </c>
      <c r="O26" s="3">
        <v>23</v>
      </c>
    </row>
    <row r="27" spans="1:15" ht="14.4" x14ac:dyDescent="0.3">
      <c r="A27" t="str">
        <f>CHOOSE(MONTH(Data!A27),"January", "February", "March", "April", "May", "June", "July", "August", "September", "October", "November", "December")</f>
        <v>January</v>
      </c>
      <c r="B27">
        <f>WEEKNUM(Data!A27,2)-WEEKNUM(DATE(YEAR(Data!A27),MONTH(Data!A27),1),2)+1</f>
        <v>4</v>
      </c>
      <c r="C27">
        <f>Data!B27</f>
        <v>4</v>
      </c>
      <c r="D27">
        <f>IFERROR(Data!E27,0)</f>
        <v>0</v>
      </c>
      <c r="E27">
        <f>IFERROR(Data!H27,0)</f>
        <v>0</v>
      </c>
      <c r="F27">
        <f>IFERROR(Data!G27,0)</f>
        <v>0</v>
      </c>
      <c r="L27" s="3" t="s">
        <v>60</v>
      </c>
      <c r="M27" s="3">
        <v>7</v>
      </c>
      <c r="N27" s="3">
        <v>27</v>
      </c>
      <c r="O27" s="3">
        <v>27</v>
      </c>
    </row>
    <row r="28" spans="1:15" ht="14.4" x14ac:dyDescent="0.3">
      <c r="A28" t="str">
        <f>CHOOSE(MONTH(Data!A28),"January", "February", "March", "April", "May", "June", "July", "August", "September", "October", "November", "December")</f>
        <v>January</v>
      </c>
      <c r="B28">
        <f>WEEKNUM(Data!A28,2)-WEEKNUM(DATE(YEAR(Data!A28),MONTH(Data!A28),1),2)+1</f>
        <v>4</v>
      </c>
      <c r="C28">
        <f>Data!B28</f>
        <v>4</v>
      </c>
      <c r="D28">
        <f>IFERROR(Data!E28,0)</f>
        <v>0</v>
      </c>
      <c r="E28">
        <f>IFERROR(Data!H28,0)</f>
        <v>0</v>
      </c>
      <c r="F28">
        <f>IFERROR(Data!G28,0)</f>
        <v>0</v>
      </c>
      <c r="L28" s="3" t="s">
        <v>61</v>
      </c>
      <c r="M28" s="3">
        <v>8</v>
      </c>
      <c r="N28" s="3">
        <v>32</v>
      </c>
      <c r="O28" s="3">
        <v>32</v>
      </c>
    </row>
    <row r="29" spans="1:15" ht="14.4" x14ac:dyDescent="0.3">
      <c r="A29" t="str">
        <f>CHOOSE(MONTH(Data!A29),"January", "February", "March", "April", "May", "June", "July", "August", "September", "October", "November", "December")</f>
        <v>January</v>
      </c>
      <c r="B29">
        <f>WEEKNUM(Data!A29,2)-WEEKNUM(DATE(YEAR(Data!A29),MONTH(Data!A29),1),2)+1</f>
        <v>4</v>
      </c>
      <c r="C29">
        <f>Data!B29</f>
        <v>4</v>
      </c>
      <c r="D29">
        <f>IFERROR(Data!E29,0)</f>
        <v>53</v>
      </c>
      <c r="E29">
        <f>IFERROR(Data!H29,0)</f>
        <v>393</v>
      </c>
      <c r="F29">
        <f>IFERROR(Data!G29,0)</f>
        <v>245</v>
      </c>
      <c r="L29" s="3" t="s">
        <v>62</v>
      </c>
      <c r="M29" s="3">
        <v>9</v>
      </c>
      <c r="N29" s="3">
        <v>36</v>
      </c>
      <c r="O29" s="3">
        <v>36</v>
      </c>
    </row>
    <row r="30" spans="1:15" ht="14.4" x14ac:dyDescent="0.3">
      <c r="A30" t="str">
        <f>CHOOSE(MONTH(Data!A30),"January", "February", "March", "April", "May", "June", "July", "August", "September", "October", "November", "December")</f>
        <v>January</v>
      </c>
      <c r="B30">
        <f>WEEKNUM(Data!A30,2)-WEEKNUM(DATE(YEAR(Data!A30),MONTH(Data!A30),1),2)+1</f>
        <v>5</v>
      </c>
      <c r="C30">
        <f>Data!B30</f>
        <v>5</v>
      </c>
      <c r="D30">
        <f>IFERROR(Data!E30,0)</f>
        <v>0</v>
      </c>
      <c r="E30">
        <f>IFERROR(Data!H30,0)</f>
        <v>0</v>
      </c>
      <c r="F30">
        <f>IFERROR(Data!G30,0)</f>
        <v>0</v>
      </c>
      <c r="H30" t="s">
        <v>0</v>
      </c>
      <c r="I30" t="s">
        <v>1</v>
      </c>
      <c r="L30" s="3" t="s">
        <v>63</v>
      </c>
      <c r="M30" s="3">
        <v>10</v>
      </c>
      <c r="N30" s="3">
        <v>41</v>
      </c>
      <c r="O30" s="3">
        <v>41</v>
      </c>
    </row>
    <row r="31" spans="1:15" ht="14.4" x14ac:dyDescent="0.3">
      <c r="A31" t="str">
        <f>CHOOSE(MONTH(Data!A31),"January", "February", "March", "April", "May", "June", "July", "August", "September", "October", "November", "December")</f>
        <v>January</v>
      </c>
      <c r="B31">
        <f>WEEKNUM(Data!A31,2)-WEEKNUM(DATE(YEAR(Data!A31),MONTH(Data!A31),1),2)+1</f>
        <v>5</v>
      </c>
      <c r="C31">
        <f>Data!B31</f>
        <v>5</v>
      </c>
      <c r="D31">
        <f>IFERROR(Data!E31,0)</f>
        <v>0</v>
      </c>
      <c r="E31">
        <f>IFERROR(Data!H31,0)</f>
        <v>0</v>
      </c>
      <c r="F31">
        <f>IFERROR(Data!G31,0)</f>
        <v>0</v>
      </c>
      <c r="H31">
        <v>1</v>
      </c>
      <c r="I31">
        <v>1</v>
      </c>
      <c r="L31" s="3" t="s">
        <v>64</v>
      </c>
      <c r="M31" s="3">
        <v>11</v>
      </c>
      <c r="N31" s="3">
        <v>45</v>
      </c>
      <c r="O31" s="3">
        <v>45</v>
      </c>
    </row>
    <row r="32" spans="1:15" ht="14.4" x14ac:dyDescent="0.3">
      <c r="A32" t="str">
        <f>CHOOSE(MONTH(Data!A32),"January", "February", "March", "April", "May", "June", "July", "August", "September", "October", "November", "December")</f>
        <v>January</v>
      </c>
      <c r="B32">
        <f>WEEKNUM(Data!A32,2)-WEEKNUM(DATE(YEAR(Data!A32),MONTH(Data!A32),1),2)+1</f>
        <v>5</v>
      </c>
      <c r="C32">
        <f>Data!B32</f>
        <v>5</v>
      </c>
      <c r="D32">
        <f>IFERROR(Data!E32,0)</f>
        <v>0</v>
      </c>
      <c r="E32">
        <f>IFERROR(Data!H32,0)</f>
        <v>0</v>
      </c>
      <c r="F32">
        <f>IFERROR(Data!G32,0)</f>
        <v>0</v>
      </c>
      <c r="H32">
        <v>1</v>
      </c>
      <c r="I32">
        <v>1</v>
      </c>
      <c r="L32" s="3" t="s">
        <v>65</v>
      </c>
      <c r="M32" s="3">
        <v>12</v>
      </c>
      <c r="N32" s="3">
        <v>49</v>
      </c>
      <c r="O32" s="3">
        <v>49</v>
      </c>
    </row>
    <row r="33" spans="1:14" ht="14.4" x14ac:dyDescent="0.3">
      <c r="A33" t="str">
        <f>CHOOSE(MONTH(Data!A33),"January", "February", "March", "April", "May", "June", "July", "August", "September", "October", "November", "December")</f>
        <v>February</v>
      </c>
      <c r="B33">
        <f>WEEKNUM(Data!A33,2)-WEEKNUM(DATE(YEAR(Data!A33),MONTH(Data!A33),1),2)+1</f>
        <v>1</v>
      </c>
      <c r="C33">
        <f>Data!B33</f>
        <v>5</v>
      </c>
      <c r="D33">
        <f>IFERROR(Data!E33,0)</f>
        <v>0</v>
      </c>
      <c r="E33">
        <f>IFERROR(Data!H33,0)</f>
        <v>0</v>
      </c>
      <c r="F33">
        <f>IFERROR(Data!G33,0)</f>
        <v>0</v>
      </c>
      <c r="H33">
        <v>1</v>
      </c>
      <c r="I33">
        <v>1</v>
      </c>
    </row>
    <row r="34" spans="1:14" ht="14.4" x14ac:dyDescent="0.3">
      <c r="A34" t="str">
        <f>CHOOSE(MONTH(Data!A34),"January", "February", "March", "April", "May", "June", "July", "August", "September", "October", "November", "December")</f>
        <v>February</v>
      </c>
      <c r="B34">
        <f>WEEKNUM(Data!A34,2)-WEEKNUM(DATE(YEAR(Data!A34),MONTH(Data!A34),1),2)+1</f>
        <v>1</v>
      </c>
      <c r="C34">
        <f>Data!B34</f>
        <v>5</v>
      </c>
      <c r="D34">
        <f>IFERROR(Data!E34,0)</f>
        <v>0</v>
      </c>
      <c r="E34">
        <f>IFERROR(Data!H34,0)</f>
        <v>0</v>
      </c>
      <c r="F34">
        <f>IFERROR(Data!G34,0)</f>
        <v>0</v>
      </c>
      <c r="H34">
        <v>1</v>
      </c>
      <c r="I34">
        <v>1</v>
      </c>
    </row>
    <row r="35" spans="1:14" ht="14.4" x14ac:dyDescent="0.3">
      <c r="A35" t="str">
        <f>CHOOSE(MONTH(Data!A35),"January", "February", "March", "April", "May", "June", "July", "August", "September", "October", "November", "December")</f>
        <v>February</v>
      </c>
      <c r="B35">
        <f>WEEKNUM(Data!A35,2)-WEEKNUM(DATE(YEAR(Data!A35),MONTH(Data!A35),1),2)+1</f>
        <v>1</v>
      </c>
      <c r="C35">
        <f>Data!B35</f>
        <v>5</v>
      </c>
      <c r="D35">
        <f>IFERROR(Data!E35,0)</f>
        <v>0</v>
      </c>
      <c r="E35">
        <f>IFERROR(Data!H35,0)</f>
        <v>0</v>
      </c>
      <c r="F35">
        <f>IFERROR(Data!G35,0)</f>
        <v>0</v>
      </c>
      <c r="H35">
        <v>1</v>
      </c>
      <c r="I35">
        <v>1</v>
      </c>
      <c r="L35" s="11" t="s">
        <v>52</v>
      </c>
      <c r="M35" t="s">
        <v>54</v>
      </c>
      <c r="N35"/>
    </row>
    <row r="36" spans="1:14" ht="14.4" x14ac:dyDescent="0.3">
      <c r="A36" t="str">
        <f>CHOOSE(MONTH(Data!A36),"January", "February", "March", "April", "May", "June", "July", "August", "September", "October", "November", "December")</f>
        <v>February</v>
      </c>
      <c r="B36">
        <f>WEEKNUM(Data!A36,2)-WEEKNUM(DATE(YEAR(Data!A36),MONTH(Data!A36),1),2)+1</f>
        <v>1</v>
      </c>
      <c r="C36">
        <f>Data!B36</f>
        <v>5</v>
      </c>
      <c r="D36">
        <f>IFERROR(Data!E36,0)</f>
        <v>51</v>
      </c>
      <c r="E36">
        <f>IFERROR(Data!H36,0)</f>
        <v>362</v>
      </c>
      <c r="F36">
        <f>IFERROR(Data!G36,0)</f>
        <v>234</v>
      </c>
      <c r="H36">
        <v>1</v>
      </c>
      <c r="I36">
        <v>1</v>
      </c>
      <c r="L36" s="12" t="s">
        <v>62</v>
      </c>
      <c r="M36" s="32">
        <v>9</v>
      </c>
      <c r="N36"/>
    </row>
    <row r="37" spans="1:14" ht="14.4" x14ac:dyDescent="0.3">
      <c r="A37" t="str">
        <f>CHOOSE(MONTH(Data!A37),"January", "February", "March", "April", "May", "June", "July", "August", "September", "October", "November", "December")</f>
        <v>February</v>
      </c>
      <c r="B37">
        <f>WEEKNUM(Data!A37,2)-WEEKNUM(DATE(YEAR(Data!A37),MONTH(Data!A37),1),2)+1</f>
        <v>2</v>
      </c>
      <c r="C37">
        <f>Data!B37</f>
        <v>6</v>
      </c>
      <c r="D37">
        <f>IFERROR(Data!E37,0)</f>
        <v>0</v>
      </c>
      <c r="E37">
        <f>IFERROR(Data!H37,0)</f>
        <v>0</v>
      </c>
      <c r="F37">
        <f>IFERROR(Data!G37,0)</f>
        <v>0</v>
      </c>
      <c r="H37">
        <v>1</v>
      </c>
      <c r="I37">
        <v>1</v>
      </c>
      <c r="L37" s="12" t="s">
        <v>53</v>
      </c>
      <c r="M37" s="32">
        <v>9</v>
      </c>
      <c r="N37"/>
    </row>
    <row r="38" spans="1:14" ht="14.4" x14ac:dyDescent="0.3">
      <c r="A38" t="str">
        <f>CHOOSE(MONTH(Data!A38),"January", "February", "March", "April", "May", "June", "July", "August", "September", "October", "November", "December")</f>
        <v>February</v>
      </c>
      <c r="B38">
        <f>WEEKNUM(Data!A38,2)-WEEKNUM(DATE(YEAR(Data!A38),MONTH(Data!A38),1),2)+1</f>
        <v>2</v>
      </c>
      <c r="C38">
        <f>Data!B38</f>
        <v>6</v>
      </c>
      <c r="D38">
        <f>IFERROR(Data!E38,0)</f>
        <v>0</v>
      </c>
      <c r="E38">
        <f>IFERROR(Data!H38,0)</f>
        <v>0</v>
      </c>
      <c r="F38">
        <f>IFERROR(Data!G38,0)</f>
        <v>0</v>
      </c>
      <c r="H38">
        <v>1</v>
      </c>
      <c r="I38">
        <v>1</v>
      </c>
      <c r="L38"/>
      <c r="M38"/>
      <c r="N38"/>
    </row>
    <row r="39" spans="1:14" ht="14.4" x14ac:dyDescent="0.3">
      <c r="A39" t="str">
        <f>CHOOSE(MONTH(Data!A39),"January", "February", "March", "April", "May", "June", "July", "August", "September", "October", "November", "December")</f>
        <v>February</v>
      </c>
      <c r="B39">
        <f>WEEKNUM(Data!A39,2)-WEEKNUM(DATE(YEAR(Data!A39),MONTH(Data!A39),1),2)+1</f>
        <v>2</v>
      </c>
      <c r="C39">
        <f>Data!B39</f>
        <v>6</v>
      </c>
      <c r="D39">
        <f>IFERROR(Data!E39,0)</f>
        <v>0</v>
      </c>
      <c r="E39">
        <f>IFERROR(Data!H39,0)</f>
        <v>0</v>
      </c>
      <c r="F39">
        <f>IFERROR(Data!G39,0)</f>
        <v>0</v>
      </c>
      <c r="H39">
        <v>1</v>
      </c>
      <c r="I39"/>
      <c r="L39"/>
      <c r="M39"/>
      <c r="N39"/>
    </row>
    <row r="40" spans="1:14" ht="14.4" x14ac:dyDescent="0.3">
      <c r="A40" t="str">
        <f>CHOOSE(MONTH(Data!A40),"January", "February", "March", "April", "May", "June", "July", "August", "September", "October", "November", "December")</f>
        <v>February</v>
      </c>
      <c r="B40">
        <f>WEEKNUM(Data!A40,2)-WEEKNUM(DATE(YEAR(Data!A40),MONTH(Data!A40),1),2)+1</f>
        <v>2</v>
      </c>
      <c r="C40">
        <f>Data!B40</f>
        <v>6</v>
      </c>
      <c r="D40">
        <f>IFERROR(Data!E40,0)</f>
        <v>0</v>
      </c>
      <c r="E40">
        <f>IFERROR(Data!H40,0)</f>
        <v>0</v>
      </c>
      <c r="F40">
        <f>IFERROR(Data!G40,0)</f>
        <v>0</v>
      </c>
      <c r="H40">
        <v>1</v>
      </c>
      <c r="I40"/>
      <c r="L40"/>
      <c r="M40"/>
      <c r="N40"/>
    </row>
    <row r="41" spans="1:14" ht="14.4" x14ac:dyDescent="0.3">
      <c r="A41" t="str">
        <f>CHOOSE(MONTH(Data!A41),"January", "February", "March", "April", "May", "June", "July", "August", "September", "October", "November", "December")</f>
        <v>February</v>
      </c>
      <c r="B41">
        <f>WEEKNUM(Data!A41,2)-WEEKNUM(DATE(YEAR(Data!A41),MONTH(Data!A41),1),2)+1</f>
        <v>2</v>
      </c>
      <c r="C41">
        <f>Data!B41</f>
        <v>6</v>
      </c>
      <c r="D41">
        <f>IFERROR(Data!E41,0)</f>
        <v>0</v>
      </c>
      <c r="E41">
        <f>IFERROR(Data!H41,0)</f>
        <v>0</v>
      </c>
      <c r="F41">
        <f>IFERROR(Data!G41,0)</f>
        <v>0</v>
      </c>
      <c r="H41">
        <v>1</v>
      </c>
      <c r="I41"/>
      <c r="L41"/>
      <c r="M41"/>
      <c r="N41"/>
    </row>
    <row r="42" spans="1:14" ht="14.4" x14ac:dyDescent="0.3">
      <c r="A42" t="str">
        <f>CHOOSE(MONTH(Data!A42),"January", "February", "March", "April", "May", "June", "July", "August", "September", "October", "November", "December")</f>
        <v>February</v>
      </c>
      <c r="B42">
        <f>WEEKNUM(Data!A42,2)-WEEKNUM(DATE(YEAR(Data!A42),MONTH(Data!A42),1),2)+1</f>
        <v>2</v>
      </c>
      <c r="C42">
        <f>Data!B42</f>
        <v>6</v>
      </c>
      <c r="D42">
        <f>IFERROR(Data!E42,0)</f>
        <v>0</v>
      </c>
      <c r="E42">
        <f>IFERROR(Data!H42,0)</f>
        <v>0</v>
      </c>
      <c r="F42">
        <f>IFERROR(Data!G42,0)</f>
        <v>0</v>
      </c>
      <c r="H42">
        <v>1</v>
      </c>
      <c r="I42"/>
      <c r="L42"/>
      <c r="M42"/>
      <c r="N42"/>
    </row>
    <row r="43" spans="1:14" ht="14.4" x14ac:dyDescent="0.3">
      <c r="A43" t="str">
        <f>CHOOSE(MONTH(Data!A43),"January", "February", "March", "April", "May", "June", "July", "August", "September", "October", "November", "December")</f>
        <v>February</v>
      </c>
      <c r="B43">
        <f>WEEKNUM(Data!A43,2)-WEEKNUM(DATE(YEAR(Data!A43),MONTH(Data!A43),1),2)+1</f>
        <v>2</v>
      </c>
      <c r="C43">
        <f>Data!B43</f>
        <v>6</v>
      </c>
      <c r="D43">
        <f>IFERROR(Data!E43,0)</f>
        <v>46</v>
      </c>
      <c r="E43">
        <f>IFERROR(Data!H43,0)</f>
        <v>412</v>
      </c>
      <c r="F43">
        <f>IFERROR(Data!G43,0)</f>
        <v>261</v>
      </c>
      <c r="H43">
        <v>1</v>
      </c>
      <c r="I43"/>
      <c r="L43"/>
      <c r="M43"/>
      <c r="N43"/>
    </row>
    <row r="44" spans="1:14" ht="14.4" x14ac:dyDescent="0.3">
      <c r="A44" t="str">
        <f>CHOOSE(MONTH(Data!A44),"January", "February", "March", "April", "May", "June", "July", "August", "September", "October", "November", "December")</f>
        <v>February</v>
      </c>
      <c r="B44">
        <f>WEEKNUM(Data!A44,2)-WEEKNUM(DATE(YEAR(Data!A44),MONTH(Data!A44),1),2)+1</f>
        <v>3</v>
      </c>
      <c r="C44">
        <f>Data!B44</f>
        <v>7</v>
      </c>
      <c r="D44">
        <f>IFERROR(Data!E44,0)</f>
        <v>0</v>
      </c>
      <c r="E44">
        <f>IFERROR(Data!H44,0)</f>
        <v>0</v>
      </c>
      <c r="F44">
        <f>IFERROR(Data!G44,0)</f>
        <v>0</v>
      </c>
      <c r="H44">
        <v>1</v>
      </c>
      <c r="I44"/>
      <c r="L44"/>
      <c r="M44"/>
      <c r="N44"/>
    </row>
    <row r="45" spans="1:14" ht="14.4" x14ac:dyDescent="0.3">
      <c r="A45" t="str">
        <f>CHOOSE(MONTH(Data!A45),"January", "February", "March", "April", "May", "June", "July", "August", "September", "October", "November", "December")</f>
        <v>February</v>
      </c>
      <c r="B45">
        <f>WEEKNUM(Data!A45,2)-WEEKNUM(DATE(YEAR(Data!A45),MONTH(Data!A45),1),2)+1</f>
        <v>3</v>
      </c>
      <c r="C45">
        <f>Data!B45</f>
        <v>7</v>
      </c>
      <c r="D45">
        <f>IFERROR(Data!E45,0)</f>
        <v>0</v>
      </c>
      <c r="E45">
        <f>IFERROR(Data!H45,0)</f>
        <v>0</v>
      </c>
      <c r="F45">
        <f>IFERROR(Data!G45,0)</f>
        <v>0</v>
      </c>
      <c r="H45">
        <v>1</v>
      </c>
      <c r="I45"/>
      <c r="L45"/>
      <c r="M45"/>
      <c r="N45"/>
    </row>
    <row r="46" spans="1:14" ht="14.4" x14ac:dyDescent="0.3">
      <c r="A46" t="str">
        <f>CHOOSE(MONTH(Data!A46),"January", "February", "March", "April", "May", "June", "July", "August", "September", "October", "November", "December")</f>
        <v>February</v>
      </c>
      <c r="B46">
        <f>WEEKNUM(Data!A46,2)-WEEKNUM(DATE(YEAR(Data!A46),MONTH(Data!A46),1),2)+1</f>
        <v>3</v>
      </c>
      <c r="C46">
        <f>Data!B46</f>
        <v>7</v>
      </c>
      <c r="D46">
        <f>IFERROR(Data!E46,0)</f>
        <v>0</v>
      </c>
      <c r="E46">
        <f>IFERROR(Data!H46,0)</f>
        <v>0</v>
      </c>
      <c r="F46">
        <f>IFERROR(Data!G46,0)</f>
        <v>0</v>
      </c>
      <c r="H46">
        <v>1</v>
      </c>
      <c r="I46"/>
      <c r="L46"/>
      <c r="M46"/>
      <c r="N46"/>
    </row>
    <row r="47" spans="1:14" ht="14.4" x14ac:dyDescent="0.3">
      <c r="A47" t="str">
        <f>CHOOSE(MONTH(Data!A47),"January", "February", "March", "April", "May", "June", "July", "August", "September", "October", "November", "December")</f>
        <v>February</v>
      </c>
      <c r="B47">
        <f>WEEKNUM(Data!A47,2)-WEEKNUM(DATE(YEAR(Data!A47),MONTH(Data!A47),1),2)+1</f>
        <v>3</v>
      </c>
      <c r="C47">
        <f>Data!B47</f>
        <v>7</v>
      </c>
      <c r="D47">
        <f>IFERROR(Data!E47,0)</f>
        <v>0</v>
      </c>
      <c r="E47">
        <f>IFERROR(Data!H47,0)</f>
        <v>0</v>
      </c>
      <c r="F47">
        <f>IFERROR(Data!G47,0)</f>
        <v>0</v>
      </c>
      <c r="H47">
        <v>1</v>
      </c>
      <c r="I47"/>
      <c r="L47"/>
      <c r="M47"/>
      <c r="N47"/>
    </row>
    <row r="48" spans="1:14" ht="14.4" x14ac:dyDescent="0.3">
      <c r="A48" t="str">
        <f>CHOOSE(MONTH(Data!A48),"January", "February", "March", "April", "May", "June", "July", "August", "September", "October", "November", "December")</f>
        <v>February</v>
      </c>
      <c r="B48">
        <f>WEEKNUM(Data!A48,2)-WEEKNUM(DATE(YEAR(Data!A48),MONTH(Data!A48),1),2)+1</f>
        <v>3</v>
      </c>
      <c r="C48">
        <f>Data!B48</f>
        <v>7</v>
      </c>
      <c r="D48">
        <f>IFERROR(Data!E48,0)</f>
        <v>0</v>
      </c>
      <c r="E48">
        <f>IFERROR(Data!H48,0)</f>
        <v>0</v>
      </c>
      <c r="F48">
        <f>IFERROR(Data!G48,0)</f>
        <v>0</v>
      </c>
      <c r="H48">
        <v>1</v>
      </c>
      <c r="I48"/>
      <c r="L48"/>
      <c r="M48"/>
      <c r="N48"/>
    </row>
    <row r="49" spans="1:14" ht="14.4" x14ac:dyDescent="0.3">
      <c r="A49" t="str">
        <f>CHOOSE(MONTH(Data!A49),"January", "February", "March", "April", "May", "June", "July", "August", "September", "October", "November", "December")</f>
        <v>February</v>
      </c>
      <c r="B49">
        <f>WEEKNUM(Data!A49,2)-WEEKNUM(DATE(YEAR(Data!A49),MONTH(Data!A49),1),2)+1</f>
        <v>3</v>
      </c>
      <c r="C49">
        <f>Data!B49</f>
        <v>7</v>
      </c>
      <c r="D49">
        <f>IFERROR(Data!E49,0)</f>
        <v>0</v>
      </c>
      <c r="E49">
        <f>IFERROR(Data!H49,0)</f>
        <v>0</v>
      </c>
      <c r="F49">
        <f>IFERROR(Data!G49,0)</f>
        <v>0</v>
      </c>
      <c r="H49">
        <v>1</v>
      </c>
      <c r="I49"/>
      <c r="L49"/>
      <c r="M49"/>
      <c r="N49"/>
    </row>
    <row r="50" spans="1:14" ht="14.4" x14ac:dyDescent="0.3">
      <c r="A50" t="str">
        <f>CHOOSE(MONTH(Data!A50),"January", "February", "March", "April", "May", "June", "July", "August", "September", "October", "November", "December")</f>
        <v>February</v>
      </c>
      <c r="B50">
        <f>WEEKNUM(Data!A50,2)-WEEKNUM(DATE(YEAR(Data!A50),MONTH(Data!A50),1),2)+1</f>
        <v>3</v>
      </c>
      <c r="C50">
        <f>Data!B50</f>
        <v>7</v>
      </c>
      <c r="D50">
        <f>IFERROR(Data!E50,0)</f>
        <v>37</v>
      </c>
      <c r="E50">
        <f>IFERROR(Data!H50,0)</f>
        <v>482</v>
      </c>
      <c r="F50">
        <f>IFERROR(Data!G50,0)</f>
        <v>319</v>
      </c>
      <c r="H50">
        <v>1</v>
      </c>
      <c r="I50"/>
      <c r="L50"/>
      <c r="M50"/>
      <c r="N50"/>
    </row>
    <row r="51" spans="1:14" ht="14.4" x14ac:dyDescent="0.3">
      <c r="A51" t="str">
        <f>CHOOSE(MONTH(Data!A51),"January", "February", "March", "April", "May", "June", "July", "August", "September", "October", "November", "December")</f>
        <v>February</v>
      </c>
      <c r="B51">
        <f>WEEKNUM(Data!A51,2)-WEEKNUM(DATE(YEAR(Data!A51),MONTH(Data!A51),1),2)+1</f>
        <v>4</v>
      </c>
      <c r="C51">
        <f>Data!B51</f>
        <v>8</v>
      </c>
      <c r="D51">
        <f>IFERROR(Data!E51,0)</f>
        <v>0</v>
      </c>
      <c r="E51">
        <f>IFERROR(Data!H51,0)</f>
        <v>0</v>
      </c>
      <c r="F51">
        <f>IFERROR(Data!G51,0)</f>
        <v>0</v>
      </c>
      <c r="H51">
        <v>1</v>
      </c>
      <c r="I51"/>
      <c r="L51"/>
      <c r="M51"/>
      <c r="N51"/>
    </row>
    <row r="52" spans="1:14" ht="14.4" x14ac:dyDescent="0.3">
      <c r="A52" t="str">
        <f>CHOOSE(MONTH(Data!A52),"January", "February", "March", "April", "May", "June", "July", "August", "September", "October", "November", "December")</f>
        <v>February</v>
      </c>
      <c r="B52">
        <f>WEEKNUM(Data!A52,2)-WEEKNUM(DATE(YEAR(Data!A52),MONTH(Data!A52),1),2)+1</f>
        <v>4</v>
      </c>
      <c r="C52">
        <f>Data!B52</f>
        <v>8</v>
      </c>
      <c r="D52">
        <f>IFERROR(Data!E52,0)</f>
        <v>0</v>
      </c>
      <c r="E52">
        <f>IFERROR(Data!H52,0)</f>
        <v>0</v>
      </c>
      <c r="F52">
        <f>IFERROR(Data!G52,0)</f>
        <v>0</v>
      </c>
      <c r="H52">
        <v>1</v>
      </c>
      <c r="I52"/>
      <c r="L52"/>
      <c r="M52"/>
      <c r="N52"/>
    </row>
    <row r="53" spans="1:14" ht="14.4" x14ac:dyDescent="0.3">
      <c r="A53" t="str">
        <f>CHOOSE(MONTH(Data!A53),"January", "February", "March", "April", "May", "June", "July", "August", "September", "October", "November", "December")</f>
        <v>February</v>
      </c>
      <c r="B53">
        <f>WEEKNUM(Data!A53,2)-WEEKNUM(DATE(YEAR(Data!A53),MONTH(Data!A53),1),2)+1</f>
        <v>4</v>
      </c>
      <c r="C53">
        <f>Data!B53</f>
        <v>8</v>
      </c>
      <c r="D53">
        <f>IFERROR(Data!E53,0)</f>
        <v>0</v>
      </c>
      <c r="E53">
        <f>IFERROR(Data!H53,0)</f>
        <v>0</v>
      </c>
      <c r="F53">
        <f>IFERROR(Data!G53,0)</f>
        <v>0</v>
      </c>
      <c r="H53">
        <v>1</v>
      </c>
      <c r="I53"/>
    </row>
    <row r="54" spans="1:14" ht="14.4" x14ac:dyDescent="0.3">
      <c r="A54" t="str">
        <f>CHOOSE(MONTH(Data!A54),"January", "February", "March", "April", "May", "June", "July", "August", "September", "October", "November", "December")</f>
        <v>February</v>
      </c>
      <c r="B54">
        <f>WEEKNUM(Data!A54,2)-WEEKNUM(DATE(YEAR(Data!A54),MONTH(Data!A54),1),2)+1</f>
        <v>4</v>
      </c>
      <c r="C54">
        <f>Data!B54</f>
        <v>8</v>
      </c>
      <c r="D54">
        <f>IFERROR(Data!E54,0)</f>
        <v>0</v>
      </c>
      <c r="E54">
        <f>IFERROR(Data!H54,0)</f>
        <v>0</v>
      </c>
      <c r="F54">
        <f>IFERROR(Data!G54,0)</f>
        <v>0</v>
      </c>
      <c r="H54">
        <v>1</v>
      </c>
      <c r="I54"/>
    </row>
    <row r="55" spans="1:14" ht="14.4" x14ac:dyDescent="0.3">
      <c r="A55" t="str">
        <f>CHOOSE(MONTH(Data!A55),"January", "February", "March", "April", "May", "June", "July", "August", "September", "October", "November", "December")</f>
        <v>February</v>
      </c>
      <c r="B55">
        <f>WEEKNUM(Data!A55,2)-WEEKNUM(DATE(YEAR(Data!A55),MONTH(Data!A55),1),2)+1</f>
        <v>4</v>
      </c>
      <c r="C55">
        <f>Data!B55</f>
        <v>8</v>
      </c>
      <c r="D55">
        <f>IFERROR(Data!E55,0)</f>
        <v>0</v>
      </c>
      <c r="E55">
        <f>IFERROR(Data!H55,0)</f>
        <v>0</v>
      </c>
      <c r="F55">
        <f>IFERROR(Data!G55,0)</f>
        <v>0</v>
      </c>
      <c r="H55">
        <v>1</v>
      </c>
      <c r="I55"/>
    </row>
    <row r="56" spans="1:14" ht="14.4" x14ac:dyDescent="0.3">
      <c r="A56" t="str">
        <f>CHOOSE(MONTH(Data!A56),"January", "February", "March", "April", "May", "June", "July", "August", "September", "October", "November", "December")</f>
        <v>February</v>
      </c>
      <c r="B56">
        <f>WEEKNUM(Data!A56,2)-WEEKNUM(DATE(YEAR(Data!A56),MONTH(Data!A56),1),2)+1</f>
        <v>4</v>
      </c>
      <c r="C56">
        <f>Data!B56</f>
        <v>8</v>
      </c>
      <c r="D56">
        <f>IFERROR(Data!E56,0)</f>
        <v>0</v>
      </c>
      <c r="E56">
        <f>IFERROR(Data!H56,0)</f>
        <v>0</v>
      </c>
      <c r="F56">
        <f>IFERROR(Data!G56,0)</f>
        <v>0</v>
      </c>
      <c r="H56">
        <v>1</v>
      </c>
      <c r="I56"/>
    </row>
    <row r="57" spans="1:14" ht="14.4" x14ac:dyDescent="0.3">
      <c r="A57" t="str">
        <f>CHOOSE(MONTH(Data!A57),"January", "February", "March", "April", "May", "June", "July", "August", "September", "October", "November", "December")</f>
        <v>February</v>
      </c>
      <c r="B57">
        <f>WEEKNUM(Data!A57,2)-WEEKNUM(DATE(YEAR(Data!A57),MONTH(Data!A57),1),2)+1</f>
        <v>4</v>
      </c>
      <c r="C57">
        <f>Data!B57</f>
        <v>8</v>
      </c>
      <c r="D57">
        <f>IFERROR(Data!E57,0)</f>
        <v>25</v>
      </c>
      <c r="E57">
        <f>IFERROR(Data!H57,0)</f>
        <v>576</v>
      </c>
      <c r="F57">
        <f>IFERROR(Data!G57,0)</f>
        <v>370</v>
      </c>
      <c r="H57">
        <v>1</v>
      </c>
      <c r="I57"/>
    </row>
    <row r="58" spans="1:14" ht="14.4" x14ac:dyDescent="0.3">
      <c r="A58" t="str">
        <f>CHOOSE(MONTH(Data!A58),"January", "February", "March", "April", "May", "June", "July", "August", "September", "October", "November", "December")</f>
        <v>February</v>
      </c>
      <c r="B58">
        <f>WEEKNUM(Data!A58,2)-WEEKNUM(DATE(YEAR(Data!A58),MONTH(Data!A58),1),2)+1</f>
        <v>5</v>
      </c>
      <c r="C58">
        <f>Data!B58</f>
        <v>9</v>
      </c>
      <c r="D58">
        <f>IFERROR(Data!E58,0)</f>
        <v>0</v>
      </c>
      <c r="E58">
        <f>IFERROR(Data!H58,0)</f>
        <v>0</v>
      </c>
      <c r="F58">
        <f>IFERROR(Data!G58,0)</f>
        <v>0</v>
      </c>
      <c r="H58">
        <v>1</v>
      </c>
      <c r="I58"/>
    </row>
    <row r="59" spans="1:14" ht="14.4" x14ac:dyDescent="0.3">
      <c r="A59" t="str">
        <f>CHOOSE(MONTH(Data!A59),"January", "February", "March", "April", "May", "June", "July", "August", "September", "October", "November", "December")</f>
        <v>February</v>
      </c>
      <c r="B59">
        <f>WEEKNUM(Data!A59,2)-WEEKNUM(DATE(YEAR(Data!A59),MONTH(Data!A59),1),2)+1</f>
        <v>5</v>
      </c>
      <c r="C59">
        <f>Data!B59</f>
        <v>9</v>
      </c>
      <c r="D59">
        <f>IFERROR(Data!E59,0)</f>
        <v>0</v>
      </c>
      <c r="E59">
        <f>IFERROR(Data!H59,0)</f>
        <v>0</v>
      </c>
      <c r="F59">
        <f>IFERROR(Data!G59,0)</f>
        <v>0</v>
      </c>
      <c r="H59">
        <v>1</v>
      </c>
      <c r="I59"/>
    </row>
    <row r="60" spans="1:14" ht="14.4" x14ac:dyDescent="0.3">
      <c r="A60" t="str">
        <f>CHOOSE(MONTH(Data!A60),"January", "February", "March", "April", "May", "June", "July", "August", "September", "October", "November", "December")</f>
        <v>February</v>
      </c>
      <c r="B60">
        <f>WEEKNUM(Data!A60,2)-WEEKNUM(DATE(YEAR(Data!A60),MONTH(Data!A60),1),2)+1</f>
        <v>5</v>
      </c>
      <c r="C60">
        <f>Data!B60</f>
        <v>9</v>
      </c>
      <c r="D60">
        <f>IFERROR(Data!E60,0)</f>
        <v>0</v>
      </c>
      <c r="E60">
        <f>IFERROR(Data!H60,0)</f>
        <v>0</v>
      </c>
      <c r="F60">
        <f>IFERROR(Data!G60,0)</f>
        <v>0</v>
      </c>
      <c r="H60">
        <v>1</v>
      </c>
      <c r="I60"/>
    </row>
    <row r="61" spans="1:14" ht="14.4" x14ac:dyDescent="0.3">
      <c r="A61" t="str">
        <f>CHOOSE(MONTH(Data!A61),"January", "February", "March", "April", "May", "June", "July", "August", "September", "October", "November", "December")</f>
        <v>February</v>
      </c>
      <c r="B61">
        <f>WEEKNUM(Data!A61,2)-WEEKNUM(DATE(YEAR(Data!A61),MONTH(Data!A61),1),2)+1</f>
        <v>5</v>
      </c>
      <c r="C61">
        <f>Data!B61</f>
        <v>9</v>
      </c>
      <c r="D61">
        <f>IFERROR(Data!E61,0)</f>
        <v>0</v>
      </c>
      <c r="E61">
        <f>IFERROR(Data!H61,0)</f>
        <v>0</v>
      </c>
      <c r="F61">
        <f>IFERROR(Data!G61,0)</f>
        <v>0</v>
      </c>
      <c r="H61">
        <v>1</v>
      </c>
      <c r="I61"/>
    </row>
    <row r="62" spans="1:14" ht="14.4" x14ac:dyDescent="0.3">
      <c r="A62" t="str">
        <f>CHOOSE(MONTH(Data!A62),"January", "February", "March", "April", "May", "June", "July", "August", "September", "October", "November", "December")</f>
        <v>March</v>
      </c>
      <c r="B62">
        <f>WEEKNUM(Data!A62,2)-WEEKNUM(DATE(YEAR(Data!A62),MONTH(Data!A62),1),2)+1</f>
        <v>1</v>
      </c>
      <c r="C62">
        <f>Data!B62</f>
        <v>9</v>
      </c>
      <c r="D62">
        <f>IFERROR(Data!E62,0)</f>
        <v>0</v>
      </c>
      <c r="E62">
        <f>IFERROR(Data!H62,0)</f>
        <v>0</v>
      </c>
      <c r="F62">
        <f>IFERROR(Data!G62,0)</f>
        <v>0</v>
      </c>
      <c r="H62">
        <v>1</v>
      </c>
      <c r="I62"/>
    </row>
    <row r="63" spans="1:14" ht="14.4" x14ac:dyDescent="0.3">
      <c r="A63" t="str">
        <f>CHOOSE(MONTH(Data!A63),"January", "February", "March", "April", "May", "June", "July", "August", "September", "October", "November", "December")</f>
        <v>March</v>
      </c>
      <c r="B63">
        <f>WEEKNUM(Data!A63,2)-WEEKNUM(DATE(YEAR(Data!A63),MONTH(Data!A63),1),2)+1</f>
        <v>1</v>
      </c>
      <c r="C63">
        <f>Data!B63</f>
        <v>9</v>
      </c>
      <c r="D63">
        <f>IFERROR(Data!E63,0)</f>
        <v>0</v>
      </c>
      <c r="E63">
        <f>IFERROR(Data!H63,0)</f>
        <v>0</v>
      </c>
      <c r="F63">
        <f>IFERROR(Data!G63,0)</f>
        <v>0</v>
      </c>
      <c r="H63">
        <v>1</v>
      </c>
      <c r="I63"/>
    </row>
    <row r="64" spans="1:14" ht="14.4" x14ac:dyDescent="0.3">
      <c r="A64" t="str">
        <f>CHOOSE(MONTH(Data!A64),"January", "February", "March", "April", "May", "June", "July", "August", "September", "October", "November", "December")</f>
        <v>March</v>
      </c>
      <c r="B64">
        <f>WEEKNUM(Data!A64,2)-WEEKNUM(DATE(YEAR(Data!A64),MONTH(Data!A64),1),2)+1</f>
        <v>1</v>
      </c>
      <c r="C64">
        <f>Data!B64</f>
        <v>9</v>
      </c>
      <c r="D64">
        <f>IFERROR(Data!E64,0)</f>
        <v>16</v>
      </c>
      <c r="E64">
        <f>IFERROR(Data!H64,0)</f>
        <v>479</v>
      </c>
      <c r="F64">
        <f>IFERROR(Data!G64,0)</f>
        <v>376</v>
      </c>
      <c r="H64">
        <v>1</v>
      </c>
      <c r="I64"/>
    </row>
    <row r="65" spans="1:9" ht="14.4" x14ac:dyDescent="0.3">
      <c r="A65" t="str">
        <f>CHOOSE(MONTH(Data!A65),"January", "February", "March", "April", "May", "June", "July", "August", "September", "October", "November", "December")</f>
        <v>March</v>
      </c>
      <c r="B65">
        <f>WEEKNUM(Data!A65,2)-WEEKNUM(DATE(YEAR(Data!A65),MONTH(Data!A65),1),2)+1</f>
        <v>2</v>
      </c>
      <c r="C65">
        <f>Data!B65</f>
        <v>10</v>
      </c>
      <c r="D65">
        <f>IFERROR(Data!E65,0)</f>
        <v>0</v>
      </c>
      <c r="E65">
        <f>IFERROR(Data!H65,0)</f>
        <v>0</v>
      </c>
      <c r="F65">
        <f>IFERROR(Data!G65,0)</f>
        <v>0</v>
      </c>
      <c r="H65">
        <v>1</v>
      </c>
      <c r="I65"/>
    </row>
    <row r="66" spans="1:9" ht="14.4" x14ac:dyDescent="0.3">
      <c r="A66" t="str">
        <f>CHOOSE(MONTH(Data!A66),"January", "February", "March", "April", "May", "June", "July", "August", "September", "October", "November", "December")</f>
        <v>March</v>
      </c>
      <c r="B66">
        <f>WEEKNUM(Data!A66,2)-WEEKNUM(DATE(YEAR(Data!A66),MONTH(Data!A66),1),2)+1</f>
        <v>2</v>
      </c>
      <c r="C66">
        <f>Data!B66</f>
        <v>10</v>
      </c>
      <c r="D66">
        <f>IFERROR(Data!E66,0)</f>
        <v>0</v>
      </c>
      <c r="E66">
        <f>IFERROR(Data!H66,0)</f>
        <v>0</v>
      </c>
      <c r="F66">
        <f>IFERROR(Data!G66,0)</f>
        <v>0</v>
      </c>
      <c r="H66">
        <v>1</v>
      </c>
      <c r="I66"/>
    </row>
    <row r="67" spans="1:9" ht="14.4" x14ac:dyDescent="0.3">
      <c r="A67" t="str">
        <f>CHOOSE(MONTH(Data!A67),"January", "February", "March", "April", "May", "June", "July", "August", "September", "October", "November", "December")</f>
        <v>March</v>
      </c>
      <c r="B67">
        <f>WEEKNUM(Data!A67,2)-WEEKNUM(DATE(YEAR(Data!A67),MONTH(Data!A67),1),2)+1</f>
        <v>2</v>
      </c>
      <c r="C67">
        <f>Data!B67</f>
        <v>10</v>
      </c>
      <c r="D67">
        <f>IFERROR(Data!E67,0)</f>
        <v>0</v>
      </c>
      <c r="E67">
        <f>IFERROR(Data!H67,0)</f>
        <v>0</v>
      </c>
      <c r="F67">
        <f>IFERROR(Data!G67,0)</f>
        <v>0</v>
      </c>
      <c r="H67">
        <v>1</v>
      </c>
      <c r="I67"/>
    </row>
    <row r="68" spans="1:9" ht="14.4" x14ac:dyDescent="0.3">
      <c r="A68" t="str">
        <f>CHOOSE(MONTH(Data!A68),"January", "February", "March", "April", "May", "June", "July", "August", "September", "October", "November", "December")</f>
        <v>March</v>
      </c>
      <c r="B68">
        <f>WEEKNUM(Data!A68,2)-WEEKNUM(DATE(YEAR(Data!A68),MONTH(Data!A68),1),2)+1</f>
        <v>2</v>
      </c>
      <c r="C68">
        <f>Data!B68</f>
        <v>10</v>
      </c>
      <c r="D68">
        <f>IFERROR(Data!E68,0)</f>
        <v>0</v>
      </c>
      <c r="E68">
        <f>IFERROR(Data!H68,0)</f>
        <v>0</v>
      </c>
      <c r="F68">
        <f>IFERROR(Data!G68,0)</f>
        <v>0</v>
      </c>
      <c r="H68">
        <v>1</v>
      </c>
      <c r="I68"/>
    </row>
    <row r="69" spans="1:9" ht="14.4" x14ac:dyDescent="0.3">
      <c r="A69" t="str">
        <f>CHOOSE(MONTH(Data!A69),"January", "February", "March", "April", "May", "June", "July", "August", "September", "October", "November", "December")</f>
        <v>March</v>
      </c>
      <c r="B69">
        <f>WEEKNUM(Data!A69,2)-WEEKNUM(DATE(YEAR(Data!A69),MONTH(Data!A69),1),2)+1</f>
        <v>2</v>
      </c>
      <c r="C69">
        <f>Data!B69</f>
        <v>10</v>
      </c>
      <c r="D69">
        <f>IFERROR(Data!E69,0)</f>
        <v>0</v>
      </c>
      <c r="E69">
        <f>IFERROR(Data!H69,0)</f>
        <v>0</v>
      </c>
      <c r="F69">
        <f>IFERROR(Data!G69,0)</f>
        <v>0</v>
      </c>
      <c r="H69">
        <v>1</v>
      </c>
      <c r="I69"/>
    </row>
    <row r="70" spans="1:9" ht="14.4" x14ac:dyDescent="0.3">
      <c r="A70" t="str">
        <f>CHOOSE(MONTH(Data!A70),"January", "February", "March", "April", "May", "June", "July", "August", "September", "October", "November", "December")</f>
        <v>March</v>
      </c>
      <c r="B70">
        <f>WEEKNUM(Data!A70,2)-WEEKNUM(DATE(YEAR(Data!A70),MONTH(Data!A70),1),2)+1</f>
        <v>2</v>
      </c>
      <c r="C70">
        <f>Data!B70</f>
        <v>10</v>
      </c>
      <c r="D70">
        <f>IFERROR(Data!E70,0)</f>
        <v>0</v>
      </c>
      <c r="E70">
        <f>IFERROR(Data!H70,0)</f>
        <v>0</v>
      </c>
      <c r="F70">
        <f>IFERROR(Data!G70,0)</f>
        <v>0</v>
      </c>
      <c r="H70">
        <v>1</v>
      </c>
      <c r="I70"/>
    </row>
    <row r="71" spans="1:9" ht="14.4" x14ac:dyDescent="0.3">
      <c r="A71" t="str">
        <f>CHOOSE(MONTH(Data!A71),"January", "February", "March", "April", "May", "June", "July", "August", "September", "October", "November", "December")</f>
        <v>March</v>
      </c>
      <c r="B71">
        <f>WEEKNUM(Data!A71,2)-WEEKNUM(DATE(YEAR(Data!A71),MONTH(Data!A71),1),2)+1</f>
        <v>2</v>
      </c>
      <c r="C71">
        <f>Data!B71</f>
        <v>10</v>
      </c>
      <c r="D71">
        <f>IFERROR(Data!E71,0)</f>
        <v>14</v>
      </c>
      <c r="E71">
        <f>IFERROR(Data!H71,0)</f>
        <v>486</v>
      </c>
      <c r="F71">
        <f>IFERROR(Data!G71,0)</f>
        <v>357</v>
      </c>
      <c r="H71">
        <v>1</v>
      </c>
      <c r="I71"/>
    </row>
    <row r="72" spans="1:9" ht="14.4" x14ac:dyDescent="0.3">
      <c r="A72" t="str">
        <f>CHOOSE(MONTH(Data!A72),"January", "February", "March", "April", "May", "June", "July", "August", "September", "October", "November", "December")</f>
        <v>March</v>
      </c>
      <c r="B72">
        <f>WEEKNUM(Data!A72,2)-WEEKNUM(DATE(YEAR(Data!A72),MONTH(Data!A72),1),2)+1</f>
        <v>3</v>
      </c>
      <c r="C72">
        <f>Data!B72</f>
        <v>11</v>
      </c>
      <c r="D72">
        <f>IFERROR(Data!E72,0)</f>
        <v>0</v>
      </c>
      <c r="E72">
        <f>IFERROR(Data!H72,0)</f>
        <v>0</v>
      </c>
      <c r="F72">
        <f>IFERROR(Data!G72,0)</f>
        <v>0</v>
      </c>
      <c r="H72">
        <v>1</v>
      </c>
      <c r="I72"/>
    </row>
    <row r="73" spans="1:9" ht="14.4" x14ac:dyDescent="0.3">
      <c r="A73" t="str">
        <f>CHOOSE(MONTH(Data!A73),"January", "February", "March", "April", "May", "June", "July", "August", "September", "October", "November", "December")</f>
        <v>March</v>
      </c>
      <c r="B73">
        <f>WEEKNUM(Data!A73,2)-WEEKNUM(DATE(YEAR(Data!A73),MONTH(Data!A73),1),2)+1</f>
        <v>3</v>
      </c>
      <c r="C73">
        <f>Data!B73</f>
        <v>11</v>
      </c>
      <c r="D73">
        <f>IFERROR(Data!E73,0)</f>
        <v>0</v>
      </c>
      <c r="E73">
        <f>IFERROR(Data!H73,0)</f>
        <v>0</v>
      </c>
      <c r="F73">
        <f>IFERROR(Data!G73,0)</f>
        <v>0</v>
      </c>
      <c r="H73">
        <v>1</v>
      </c>
      <c r="I73"/>
    </row>
    <row r="74" spans="1:9" ht="14.4" x14ac:dyDescent="0.3">
      <c r="A74" t="str">
        <f>CHOOSE(MONTH(Data!A74),"January", "February", "March", "April", "May", "June", "July", "August", "September", "October", "November", "December")</f>
        <v>March</v>
      </c>
      <c r="B74">
        <f>WEEKNUM(Data!A74,2)-WEEKNUM(DATE(YEAR(Data!A74),MONTH(Data!A74),1),2)+1</f>
        <v>3</v>
      </c>
      <c r="C74">
        <f>Data!B74</f>
        <v>11</v>
      </c>
      <c r="D74">
        <f>IFERROR(Data!E74,0)</f>
        <v>0</v>
      </c>
      <c r="E74">
        <f>IFERROR(Data!H74,0)</f>
        <v>0</v>
      </c>
      <c r="F74">
        <f>IFERROR(Data!G74,0)</f>
        <v>0</v>
      </c>
      <c r="H74">
        <v>1</v>
      </c>
      <c r="I74"/>
    </row>
    <row r="75" spans="1:9" ht="14.4" x14ac:dyDescent="0.3">
      <c r="A75" t="str">
        <f>CHOOSE(MONTH(Data!A75),"January", "February", "March", "April", "May", "June", "July", "August", "September", "October", "November", "December")</f>
        <v>March</v>
      </c>
      <c r="B75">
        <f>WEEKNUM(Data!A75,2)-WEEKNUM(DATE(YEAR(Data!A75),MONTH(Data!A75),1),2)+1</f>
        <v>3</v>
      </c>
      <c r="C75">
        <f>Data!B75</f>
        <v>11</v>
      </c>
      <c r="D75">
        <f>IFERROR(Data!E75,0)</f>
        <v>0</v>
      </c>
      <c r="E75">
        <f>IFERROR(Data!H75,0)</f>
        <v>0</v>
      </c>
      <c r="F75">
        <f>IFERROR(Data!G75,0)</f>
        <v>0</v>
      </c>
      <c r="H75">
        <v>1</v>
      </c>
      <c r="I75"/>
    </row>
    <row r="76" spans="1:9" ht="14.4" x14ac:dyDescent="0.3">
      <c r="A76" t="str">
        <f>CHOOSE(MONTH(Data!A76),"January", "February", "March", "April", "May", "June", "July", "August", "September", "October", "November", "December")</f>
        <v>March</v>
      </c>
      <c r="B76">
        <f>WEEKNUM(Data!A76,2)-WEEKNUM(DATE(YEAR(Data!A76),MONTH(Data!A76),1),2)+1</f>
        <v>3</v>
      </c>
      <c r="C76">
        <f>Data!B76</f>
        <v>11</v>
      </c>
      <c r="D76">
        <f>IFERROR(Data!E76,0)</f>
        <v>0</v>
      </c>
      <c r="E76">
        <f>IFERROR(Data!H76,0)</f>
        <v>0</v>
      </c>
      <c r="F76">
        <f>IFERROR(Data!G76,0)</f>
        <v>0</v>
      </c>
      <c r="H76">
        <v>1</v>
      </c>
      <c r="I76"/>
    </row>
    <row r="77" spans="1:9" ht="14.4" x14ac:dyDescent="0.3">
      <c r="A77" t="str">
        <f>CHOOSE(MONTH(Data!A77),"January", "February", "March", "April", "May", "June", "July", "August", "September", "October", "November", "December")</f>
        <v>March</v>
      </c>
      <c r="B77">
        <f>WEEKNUM(Data!A77,2)-WEEKNUM(DATE(YEAR(Data!A77),MONTH(Data!A77),1),2)+1</f>
        <v>3</v>
      </c>
      <c r="C77">
        <f>Data!B77</f>
        <v>11</v>
      </c>
      <c r="D77">
        <f>IFERROR(Data!E77,0)</f>
        <v>0</v>
      </c>
      <c r="E77">
        <f>IFERROR(Data!H77,0)</f>
        <v>0</v>
      </c>
      <c r="F77">
        <f>IFERROR(Data!G77,0)</f>
        <v>0</v>
      </c>
      <c r="H77">
        <v>1</v>
      </c>
      <c r="I77"/>
    </row>
    <row r="78" spans="1:9" ht="14.4" x14ac:dyDescent="0.3">
      <c r="A78" t="str">
        <f>CHOOSE(MONTH(Data!A78),"January", "February", "March", "April", "May", "June", "July", "August", "September", "October", "November", "December")</f>
        <v>March</v>
      </c>
      <c r="B78">
        <f>WEEKNUM(Data!A78,2)-WEEKNUM(DATE(YEAR(Data!A78),MONTH(Data!A78),1),2)+1</f>
        <v>3</v>
      </c>
      <c r="C78">
        <f>Data!B78</f>
        <v>11</v>
      </c>
      <c r="D78">
        <f>IFERROR(Data!E78,0)</f>
        <v>15</v>
      </c>
      <c r="E78">
        <f>IFERROR(Data!H78,0)</f>
        <v>365</v>
      </c>
      <c r="F78">
        <f>IFERROR(Data!G78,0)</f>
        <v>281</v>
      </c>
      <c r="H78">
        <v>1</v>
      </c>
      <c r="I78"/>
    </row>
    <row r="79" spans="1:9" ht="14.4" x14ac:dyDescent="0.3">
      <c r="A79" t="str">
        <f>CHOOSE(MONTH(Data!A79),"January", "February", "March", "April", "May", "June", "July", "August", "September", "October", "November", "December")</f>
        <v>March</v>
      </c>
      <c r="B79">
        <f>WEEKNUM(Data!A79,2)-WEEKNUM(DATE(YEAR(Data!A79),MONTH(Data!A79),1),2)+1</f>
        <v>4</v>
      </c>
      <c r="C79">
        <f>Data!B79</f>
        <v>12</v>
      </c>
      <c r="D79">
        <f>IFERROR(Data!E79,0)</f>
        <v>0</v>
      </c>
      <c r="E79">
        <f>IFERROR(Data!H79,0)</f>
        <v>0</v>
      </c>
      <c r="F79">
        <f>IFERROR(Data!G79,0)</f>
        <v>0</v>
      </c>
      <c r="H79">
        <v>1</v>
      </c>
      <c r="I79"/>
    </row>
    <row r="80" spans="1:9" ht="14.4" x14ac:dyDescent="0.3">
      <c r="A80" t="str">
        <f>CHOOSE(MONTH(Data!A80),"January", "February", "March", "April", "May", "June", "July", "August", "September", "October", "November", "December")</f>
        <v>March</v>
      </c>
      <c r="B80">
        <f>WEEKNUM(Data!A80,2)-WEEKNUM(DATE(YEAR(Data!A80),MONTH(Data!A80),1),2)+1</f>
        <v>4</v>
      </c>
      <c r="C80">
        <f>Data!B80</f>
        <v>12</v>
      </c>
      <c r="D80">
        <f>IFERROR(Data!E80,0)</f>
        <v>0</v>
      </c>
      <c r="E80">
        <f>IFERROR(Data!H80,0)</f>
        <v>0</v>
      </c>
      <c r="F80">
        <f>IFERROR(Data!G80,0)</f>
        <v>0</v>
      </c>
      <c r="H80">
        <v>1</v>
      </c>
      <c r="I80"/>
    </row>
    <row r="81" spans="1:9" ht="14.4" x14ac:dyDescent="0.3">
      <c r="A81" t="str">
        <f>CHOOSE(MONTH(Data!A81),"January", "February", "March", "April", "May", "June", "July", "August", "September", "October", "November", "December")</f>
        <v>March</v>
      </c>
      <c r="B81">
        <f>WEEKNUM(Data!A81,2)-WEEKNUM(DATE(YEAR(Data!A81),MONTH(Data!A81),1),2)+1</f>
        <v>4</v>
      </c>
      <c r="C81">
        <f>Data!B81</f>
        <v>12</v>
      </c>
      <c r="D81">
        <f>IFERROR(Data!E81,0)</f>
        <v>0</v>
      </c>
      <c r="E81">
        <f>IFERROR(Data!H81,0)</f>
        <v>0</v>
      </c>
      <c r="F81">
        <f>IFERROR(Data!G81,0)</f>
        <v>0</v>
      </c>
      <c r="H81">
        <v>1</v>
      </c>
      <c r="I81"/>
    </row>
    <row r="82" spans="1:9" ht="14.4" x14ac:dyDescent="0.3">
      <c r="A82" t="str">
        <f>CHOOSE(MONTH(Data!A82),"January", "February", "March", "April", "May", "June", "July", "August", "September", "October", "November", "December")</f>
        <v>March</v>
      </c>
      <c r="B82">
        <f>WEEKNUM(Data!A82,2)-WEEKNUM(DATE(YEAR(Data!A82),MONTH(Data!A82),1),2)+1</f>
        <v>4</v>
      </c>
      <c r="C82">
        <f>Data!B82</f>
        <v>12</v>
      </c>
      <c r="D82">
        <f>IFERROR(Data!E82,0)</f>
        <v>0</v>
      </c>
      <c r="E82">
        <f>IFERROR(Data!H82,0)</f>
        <v>0</v>
      </c>
      <c r="F82">
        <f>IFERROR(Data!G82,0)</f>
        <v>0</v>
      </c>
      <c r="H82">
        <v>1</v>
      </c>
      <c r="I82"/>
    </row>
    <row r="83" spans="1:9" ht="14.4" x14ac:dyDescent="0.3">
      <c r="A83" t="str">
        <f>CHOOSE(MONTH(Data!A83),"January", "February", "March", "April", "May", "June", "July", "August", "September", "October", "November", "December")</f>
        <v>March</v>
      </c>
      <c r="B83">
        <f>WEEKNUM(Data!A83,2)-WEEKNUM(DATE(YEAR(Data!A83),MONTH(Data!A83),1),2)+1</f>
        <v>4</v>
      </c>
      <c r="C83">
        <f>Data!B83</f>
        <v>12</v>
      </c>
      <c r="D83">
        <f>IFERROR(Data!E83,0)</f>
        <v>0</v>
      </c>
      <c r="E83">
        <f>IFERROR(Data!H83,0)</f>
        <v>0</v>
      </c>
      <c r="F83">
        <f>IFERROR(Data!G83,0)</f>
        <v>0</v>
      </c>
      <c r="H83">
        <v>1</v>
      </c>
      <c r="I83"/>
    </row>
    <row r="84" spans="1:9" ht="14.4" x14ac:dyDescent="0.3">
      <c r="A84" t="str">
        <f>CHOOSE(MONTH(Data!A84),"January", "February", "March", "April", "May", "June", "July", "August", "September", "October", "November", "December")</f>
        <v>March</v>
      </c>
      <c r="B84">
        <f>WEEKNUM(Data!A84,2)-WEEKNUM(DATE(YEAR(Data!A84),MONTH(Data!A84),1),2)+1</f>
        <v>4</v>
      </c>
      <c r="C84">
        <f>Data!B84</f>
        <v>12</v>
      </c>
      <c r="D84">
        <f>IFERROR(Data!E84,0)</f>
        <v>0</v>
      </c>
      <c r="E84">
        <f>IFERROR(Data!H84,0)</f>
        <v>0</v>
      </c>
      <c r="F84">
        <f>IFERROR(Data!G84,0)</f>
        <v>0</v>
      </c>
      <c r="H84">
        <v>1</v>
      </c>
      <c r="I84"/>
    </row>
    <row r="85" spans="1:9" ht="14.4" x14ac:dyDescent="0.3">
      <c r="A85" t="str">
        <f>CHOOSE(MONTH(Data!A85),"January", "February", "March", "April", "May", "June", "July", "August", "September", "October", "November", "December")</f>
        <v>March</v>
      </c>
      <c r="B85">
        <f>WEEKNUM(Data!A85,2)-WEEKNUM(DATE(YEAR(Data!A85),MONTH(Data!A85),1),2)+1</f>
        <v>4</v>
      </c>
      <c r="C85">
        <f>Data!B85</f>
        <v>12</v>
      </c>
      <c r="D85">
        <f>IFERROR(Data!E85,0)</f>
        <v>20</v>
      </c>
      <c r="E85">
        <f>IFERROR(Data!H85,0)</f>
        <v>277</v>
      </c>
      <c r="F85">
        <f>IFERROR(Data!G85,0)</f>
        <v>78</v>
      </c>
      <c r="H85">
        <v>1</v>
      </c>
      <c r="I85"/>
    </row>
    <row r="86" spans="1:9" ht="14.4" x14ac:dyDescent="0.3">
      <c r="A86" t="str">
        <f>CHOOSE(MONTH(Data!A86),"January", "February", "March", "April", "May", "June", "July", "August", "September", "October", "November", "December")</f>
        <v>March</v>
      </c>
      <c r="B86">
        <f>WEEKNUM(Data!A86,2)-WEEKNUM(DATE(YEAR(Data!A86),MONTH(Data!A86),1),2)+1</f>
        <v>5</v>
      </c>
      <c r="C86">
        <f>Data!B86</f>
        <v>13</v>
      </c>
      <c r="D86">
        <f>IFERROR(Data!E86,0)</f>
        <v>0</v>
      </c>
      <c r="E86">
        <f>IFERROR(Data!H86,0)</f>
        <v>0</v>
      </c>
      <c r="F86">
        <f>IFERROR(Data!G86,0)</f>
        <v>0</v>
      </c>
      <c r="H86">
        <v>1</v>
      </c>
      <c r="I86"/>
    </row>
    <row r="87" spans="1:9" ht="14.4" x14ac:dyDescent="0.3">
      <c r="A87" t="str">
        <f>CHOOSE(MONTH(Data!A87),"January", "February", "March", "April", "May", "June", "July", "August", "September", "October", "November", "December")</f>
        <v>March</v>
      </c>
      <c r="B87">
        <f>WEEKNUM(Data!A87,2)-WEEKNUM(DATE(YEAR(Data!A87),MONTH(Data!A87),1),2)+1</f>
        <v>5</v>
      </c>
      <c r="C87">
        <f>Data!B87</f>
        <v>13</v>
      </c>
      <c r="D87">
        <f>IFERROR(Data!E87,0)</f>
        <v>0</v>
      </c>
      <c r="E87">
        <f>IFERROR(Data!H87,0)</f>
        <v>0</v>
      </c>
      <c r="F87">
        <f>IFERROR(Data!G87,0)</f>
        <v>0</v>
      </c>
      <c r="H87">
        <v>1</v>
      </c>
      <c r="I87"/>
    </row>
    <row r="88" spans="1:9" ht="14.4" x14ac:dyDescent="0.3">
      <c r="A88" t="str">
        <f>CHOOSE(MONTH(Data!A88),"January", "February", "March", "April", "May", "June", "July", "August", "September", "October", "November", "December")</f>
        <v>March</v>
      </c>
      <c r="B88">
        <f>WEEKNUM(Data!A88,2)-WEEKNUM(DATE(YEAR(Data!A88),MONTH(Data!A88),1),2)+1</f>
        <v>5</v>
      </c>
      <c r="C88">
        <f>Data!B88</f>
        <v>13</v>
      </c>
      <c r="D88">
        <f>IFERROR(Data!E88,0)</f>
        <v>0</v>
      </c>
      <c r="E88">
        <f>IFERROR(Data!H88,0)</f>
        <v>0</v>
      </c>
      <c r="F88">
        <f>IFERROR(Data!G88,0)</f>
        <v>0</v>
      </c>
      <c r="H88">
        <v>1</v>
      </c>
      <c r="I88"/>
    </row>
    <row r="89" spans="1:9" ht="14.4" x14ac:dyDescent="0.3">
      <c r="A89" t="str">
        <f>CHOOSE(MONTH(Data!A89),"January", "February", "March", "April", "May", "June", "July", "August", "September", "October", "November", "December")</f>
        <v>March</v>
      </c>
      <c r="B89">
        <f>WEEKNUM(Data!A89,2)-WEEKNUM(DATE(YEAR(Data!A89),MONTH(Data!A89),1),2)+1</f>
        <v>5</v>
      </c>
      <c r="C89">
        <f>Data!B89</f>
        <v>13</v>
      </c>
      <c r="D89">
        <f>IFERROR(Data!E89,0)</f>
        <v>0</v>
      </c>
      <c r="E89">
        <f>IFERROR(Data!H89,0)</f>
        <v>0</v>
      </c>
      <c r="F89">
        <f>IFERROR(Data!G89,0)</f>
        <v>0</v>
      </c>
      <c r="H89">
        <v>1</v>
      </c>
      <c r="I89"/>
    </row>
    <row r="90" spans="1:9" ht="14.4" x14ac:dyDescent="0.3">
      <c r="A90" t="str">
        <f>CHOOSE(MONTH(Data!A90),"January", "February", "March", "April", "May", "June", "July", "August", "September", "October", "November", "December")</f>
        <v>March</v>
      </c>
      <c r="B90">
        <f>WEEKNUM(Data!A90,2)-WEEKNUM(DATE(YEAR(Data!A90),MONTH(Data!A90),1),2)+1</f>
        <v>5</v>
      </c>
      <c r="C90">
        <f>Data!B90</f>
        <v>13</v>
      </c>
      <c r="D90">
        <f>IFERROR(Data!E90,0)</f>
        <v>0</v>
      </c>
      <c r="E90">
        <f>IFERROR(Data!H90,0)</f>
        <v>0</v>
      </c>
      <c r="F90">
        <f>IFERROR(Data!G90,0)</f>
        <v>0</v>
      </c>
      <c r="H90">
        <v>1</v>
      </c>
      <c r="I90"/>
    </row>
    <row r="91" spans="1:9" ht="14.4" x14ac:dyDescent="0.3">
      <c r="A91" t="str">
        <f>CHOOSE(MONTH(Data!A91),"January", "February", "March", "April", "May", "June", "July", "August", "September", "October", "November", "December")</f>
        <v>March</v>
      </c>
      <c r="B91">
        <f>WEEKNUM(Data!A91,2)-WEEKNUM(DATE(YEAR(Data!A91),MONTH(Data!A91),1),2)+1</f>
        <v>5</v>
      </c>
      <c r="C91">
        <f>Data!B91</f>
        <v>13</v>
      </c>
      <c r="D91">
        <f>IFERROR(Data!E91,0)</f>
        <v>0</v>
      </c>
      <c r="E91">
        <f>IFERROR(Data!H91,0)</f>
        <v>0</v>
      </c>
      <c r="F91">
        <f>IFERROR(Data!G91,0)</f>
        <v>0</v>
      </c>
      <c r="H91">
        <v>1</v>
      </c>
      <c r="I91"/>
    </row>
    <row r="92" spans="1:9" ht="14.4" x14ac:dyDescent="0.3">
      <c r="A92" t="str">
        <f>CHOOSE(MONTH(Data!A92),"January", "February", "March", "April", "May", "June", "July", "August", "September", "October", "November", "December")</f>
        <v>March</v>
      </c>
      <c r="B92">
        <f>WEEKNUM(Data!A92,2)-WEEKNUM(DATE(YEAR(Data!A92),MONTH(Data!A92),1),2)+1</f>
        <v>5</v>
      </c>
      <c r="C92">
        <f>Data!B92</f>
        <v>13</v>
      </c>
      <c r="D92">
        <f>IFERROR(Data!E92,0)</f>
        <v>27</v>
      </c>
      <c r="E92">
        <f>IFERROR(Data!H92,0)</f>
        <v>112</v>
      </c>
      <c r="F92">
        <f>IFERROR(Data!G92,0)</f>
        <v>13</v>
      </c>
      <c r="H92">
        <v>1</v>
      </c>
      <c r="I92"/>
    </row>
    <row r="93" spans="1:9" ht="14.4" x14ac:dyDescent="0.3">
      <c r="A93" t="str">
        <f>CHOOSE(MONTH(Data!A93),"January", "February", "March", "April", "May", "June", "July", "August", "September", "October", "November", "December")</f>
        <v>April</v>
      </c>
      <c r="B93">
        <f>WEEKNUM(Data!A93,2)-WEEKNUM(DATE(YEAR(Data!A93),MONTH(Data!A93),1),2)+1</f>
        <v>1</v>
      </c>
      <c r="C93">
        <f>Data!B93</f>
        <v>14</v>
      </c>
      <c r="D93">
        <f>IFERROR(Data!E93,0)</f>
        <v>0</v>
      </c>
      <c r="E93">
        <f>IFERROR(Data!H93,0)</f>
        <v>0</v>
      </c>
      <c r="F93">
        <f>IFERROR(Data!G93,0)</f>
        <v>0</v>
      </c>
      <c r="H93">
        <v>1</v>
      </c>
      <c r="I93"/>
    </row>
    <row r="94" spans="1:9" ht="14.4" x14ac:dyDescent="0.3">
      <c r="A94" t="str">
        <f>CHOOSE(MONTH(Data!A94),"January", "February", "March", "April", "May", "June", "July", "August", "September", "October", "November", "December")</f>
        <v>April</v>
      </c>
      <c r="B94">
        <f>WEEKNUM(Data!A94,2)-WEEKNUM(DATE(YEAR(Data!A94),MONTH(Data!A94),1),2)+1</f>
        <v>1</v>
      </c>
      <c r="C94">
        <f>Data!B94</f>
        <v>14</v>
      </c>
      <c r="D94">
        <f>IFERROR(Data!E94,0)</f>
        <v>0</v>
      </c>
      <c r="E94">
        <f>IFERROR(Data!H94,0)</f>
        <v>0</v>
      </c>
      <c r="F94">
        <f>IFERROR(Data!G94,0)</f>
        <v>0</v>
      </c>
      <c r="H94">
        <v>1</v>
      </c>
      <c r="I94"/>
    </row>
    <row r="95" spans="1:9" ht="14.4" x14ac:dyDescent="0.3">
      <c r="A95" t="str">
        <f>CHOOSE(MONTH(Data!A95),"January", "February", "March", "April", "May", "June", "July", "August", "September", "October", "November", "December")</f>
        <v>April</v>
      </c>
      <c r="B95">
        <f>WEEKNUM(Data!A95,2)-WEEKNUM(DATE(YEAR(Data!A95),MONTH(Data!A95),1),2)+1</f>
        <v>1</v>
      </c>
      <c r="C95">
        <f>Data!B95</f>
        <v>14</v>
      </c>
      <c r="D95">
        <f>IFERROR(Data!E95,0)</f>
        <v>0</v>
      </c>
      <c r="E95">
        <f>IFERROR(Data!H95,0)</f>
        <v>0</v>
      </c>
      <c r="F95">
        <f>IFERROR(Data!G95,0)</f>
        <v>0</v>
      </c>
      <c r="H95">
        <v>1</v>
      </c>
      <c r="I95"/>
    </row>
    <row r="96" spans="1:9" ht="14.4" x14ac:dyDescent="0.3">
      <c r="A96" t="str">
        <f>CHOOSE(MONTH(Data!A96),"January", "February", "March", "April", "May", "June", "July", "August", "September", "October", "November", "December")</f>
        <v>April</v>
      </c>
      <c r="B96">
        <f>WEEKNUM(Data!A96,2)-WEEKNUM(DATE(YEAR(Data!A96),MONTH(Data!A96),1),2)+1</f>
        <v>1</v>
      </c>
      <c r="C96">
        <f>Data!B96</f>
        <v>14</v>
      </c>
      <c r="D96">
        <f>IFERROR(Data!E96,0)</f>
        <v>0</v>
      </c>
      <c r="E96">
        <f>IFERROR(Data!H96,0)</f>
        <v>0</v>
      </c>
      <c r="F96">
        <f>IFERROR(Data!G96,0)</f>
        <v>0</v>
      </c>
      <c r="H96">
        <v>1</v>
      </c>
      <c r="I96"/>
    </row>
    <row r="97" spans="1:9" ht="14.4" x14ac:dyDescent="0.3">
      <c r="A97" t="str">
        <f>CHOOSE(MONTH(Data!A97),"January", "February", "March", "April", "May", "June", "July", "August", "September", "October", "November", "December")</f>
        <v>April</v>
      </c>
      <c r="B97">
        <f>WEEKNUM(Data!A97,2)-WEEKNUM(DATE(YEAR(Data!A97),MONTH(Data!A97),1),2)+1</f>
        <v>1</v>
      </c>
      <c r="C97">
        <f>Data!B97</f>
        <v>14</v>
      </c>
      <c r="D97">
        <f>IFERROR(Data!E97,0)</f>
        <v>0</v>
      </c>
      <c r="E97">
        <f>IFERROR(Data!H97,0)</f>
        <v>0</v>
      </c>
      <c r="F97">
        <f>IFERROR(Data!G97,0)</f>
        <v>0</v>
      </c>
      <c r="H97">
        <v>1</v>
      </c>
      <c r="I97"/>
    </row>
    <row r="98" spans="1:9" ht="14.4" x14ac:dyDescent="0.3">
      <c r="A98" t="str">
        <f>CHOOSE(MONTH(Data!A98),"January", "February", "March", "April", "May", "June", "July", "August", "September", "October", "November", "December")</f>
        <v>April</v>
      </c>
      <c r="B98">
        <f>WEEKNUM(Data!A98,2)-WEEKNUM(DATE(YEAR(Data!A98),MONTH(Data!A98),1),2)+1</f>
        <v>1</v>
      </c>
      <c r="C98">
        <f>Data!B98</f>
        <v>14</v>
      </c>
      <c r="D98">
        <f>IFERROR(Data!E98,0)</f>
        <v>0</v>
      </c>
      <c r="E98">
        <f>IFERROR(Data!H98,0)</f>
        <v>0</v>
      </c>
      <c r="F98">
        <f>IFERROR(Data!G98,0)</f>
        <v>0</v>
      </c>
      <c r="H98">
        <v>1</v>
      </c>
      <c r="I98"/>
    </row>
    <row r="99" spans="1:9" ht="14.4" x14ac:dyDescent="0.3">
      <c r="A99" t="str">
        <f>CHOOSE(MONTH(Data!A99),"January", "February", "March", "April", "May", "June", "July", "August", "September", "October", "November", "December")</f>
        <v>April</v>
      </c>
      <c r="B99">
        <f>WEEKNUM(Data!A99,2)-WEEKNUM(DATE(YEAR(Data!A99),MONTH(Data!A99),1),2)+1</f>
        <v>1</v>
      </c>
      <c r="C99">
        <f>Data!B99</f>
        <v>14</v>
      </c>
      <c r="D99">
        <f>IFERROR(Data!E99,0)</f>
        <v>35</v>
      </c>
      <c r="E99">
        <f>IFERROR(Data!H99,0)</f>
        <v>144</v>
      </c>
      <c r="F99">
        <f>IFERROR(Data!G99,0)</f>
        <v>5</v>
      </c>
      <c r="H99">
        <v>1</v>
      </c>
      <c r="I99"/>
    </row>
    <row r="100" spans="1:9" ht="14.4" x14ac:dyDescent="0.3">
      <c r="A100" t="str">
        <f>CHOOSE(MONTH(Data!A100),"January", "February", "March", "April", "May", "June", "July", "August", "September", "October", "November", "December")</f>
        <v>April</v>
      </c>
      <c r="B100">
        <f>WEEKNUM(Data!A100,2)-WEEKNUM(DATE(YEAR(Data!A100),MONTH(Data!A100),1),2)+1</f>
        <v>2</v>
      </c>
      <c r="C100">
        <f>Data!B100</f>
        <v>15</v>
      </c>
      <c r="D100">
        <f>IFERROR(Data!E100,0)</f>
        <v>0</v>
      </c>
      <c r="E100">
        <f>IFERROR(Data!H100,0)</f>
        <v>0</v>
      </c>
      <c r="F100">
        <f>IFERROR(Data!G100,0)</f>
        <v>0</v>
      </c>
      <c r="H100">
        <v>1</v>
      </c>
      <c r="I100"/>
    </row>
    <row r="101" spans="1:9" ht="14.4" x14ac:dyDescent="0.3">
      <c r="A101" t="str">
        <f>CHOOSE(MONTH(Data!A101),"January", "February", "March", "April", "May", "June", "July", "August", "September", "October", "November", "December")</f>
        <v>April</v>
      </c>
      <c r="B101">
        <f>WEEKNUM(Data!A101,2)-WEEKNUM(DATE(YEAR(Data!A101),MONTH(Data!A101),1),2)+1</f>
        <v>2</v>
      </c>
      <c r="C101">
        <f>Data!B101</f>
        <v>15</v>
      </c>
      <c r="D101">
        <f>IFERROR(Data!E101,0)</f>
        <v>0</v>
      </c>
      <c r="E101">
        <f>IFERROR(Data!H101,0)</f>
        <v>0</v>
      </c>
      <c r="F101">
        <f>IFERROR(Data!G101,0)</f>
        <v>0</v>
      </c>
      <c r="H101">
        <v>1</v>
      </c>
      <c r="I101"/>
    </row>
    <row r="102" spans="1:9" ht="14.4" x14ac:dyDescent="0.3">
      <c r="A102" t="str">
        <f>CHOOSE(MONTH(Data!A102),"January", "February", "March", "April", "May", "June", "July", "August", "September", "October", "November", "December")</f>
        <v>April</v>
      </c>
      <c r="B102">
        <f>WEEKNUM(Data!A102,2)-WEEKNUM(DATE(YEAR(Data!A102),MONTH(Data!A102),1),2)+1</f>
        <v>2</v>
      </c>
      <c r="C102">
        <f>Data!B102</f>
        <v>15</v>
      </c>
      <c r="D102">
        <f>IFERROR(Data!E102,0)</f>
        <v>0</v>
      </c>
      <c r="E102">
        <f>IFERROR(Data!H102,0)</f>
        <v>0</v>
      </c>
      <c r="F102">
        <f>IFERROR(Data!G102,0)</f>
        <v>0</v>
      </c>
      <c r="H102">
        <v>1</v>
      </c>
      <c r="I102"/>
    </row>
    <row r="103" spans="1:9" ht="14.4" x14ac:dyDescent="0.3">
      <c r="A103" t="str">
        <f>CHOOSE(MONTH(Data!A103),"January", "February", "March", "April", "May", "June", "July", "August", "September", "October", "November", "December")</f>
        <v>April</v>
      </c>
      <c r="B103">
        <f>WEEKNUM(Data!A103,2)-WEEKNUM(DATE(YEAR(Data!A103),MONTH(Data!A103),1),2)+1</f>
        <v>2</v>
      </c>
      <c r="C103">
        <f>Data!B103</f>
        <v>15</v>
      </c>
      <c r="D103">
        <f>IFERROR(Data!E103,0)</f>
        <v>0</v>
      </c>
      <c r="E103">
        <f>IFERROR(Data!H103,0)</f>
        <v>0</v>
      </c>
      <c r="F103">
        <f>IFERROR(Data!G103,0)</f>
        <v>0</v>
      </c>
      <c r="H103">
        <v>1</v>
      </c>
      <c r="I103"/>
    </row>
    <row r="104" spans="1:9" ht="14.4" x14ac:dyDescent="0.3">
      <c r="A104" t="str">
        <f>CHOOSE(MONTH(Data!A104),"January", "February", "March", "April", "May", "June", "July", "August", "September", "October", "November", "December")</f>
        <v>April</v>
      </c>
      <c r="B104">
        <f>WEEKNUM(Data!A104,2)-WEEKNUM(DATE(YEAR(Data!A104),MONTH(Data!A104),1),2)+1</f>
        <v>2</v>
      </c>
      <c r="C104">
        <f>Data!B104</f>
        <v>15</v>
      </c>
      <c r="D104">
        <f>IFERROR(Data!E104,0)</f>
        <v>0</v>
      </c>
      <c r="E104">
        <f>IFERROR(Data!H104,0)</f>
        <v>0</v>
      </c>
      <c r="F104">
        <f>IFERROR(Data!G104,0)</f>
        <v>0</v>
      </c>
      <c r="H104">
        <v>1</v>
      </c>
      <c r="I104"/>
    </row>
    <row r="105" spans="1:9" ht="14.4" x14ac:dyDescent="0.3">
      <c r="A105" t="str">
        <f>CHOOSE(MONTH(Data!A105),"January", "February", "March", "April", "May", "June", "July", "August", "September", "October", "November", "December")</f>
        <v>April</v>
      </c>
      <c r="B105">
        <f>WEEKNUM(Data!A105,2)-WEEKNUM(DATE(YEAR(Data!A105),MONTH(Data!A105),1),2)+1</f>
        <v>2</v>
      </c>
      <c r="C105">
        <f>Data!B105</f>
        <v>15</v>
      </c>
      <c r="D105">
        <f>IFERROR(Data!E105,0)</f>
        <v>0</v>
      </c>
      <c r="E105">
        <f>IFERROR(Data!H105,0)</f>
        <v>0</v>
      </c>
      <c r="F105">
        <f>IFERROR(Data!G105,0)</f>
        <v>0</v>
      </c>
      <c r="H105">
        <v>1</v>
      </c>
      <c r="I105"/>
    </row>
    <row r="106" spans="1:9" ht="14.4" x14ac:dyDescent="0.3">
      <c r="A106" t="str">
        <f>CHOOSE(MONTH(Data!A106),"January", "February", "March", "April", "May", "June", "July", "August", "September", "October", "November", "December")</f>
        <v>April</v>
      </c>
      <c r="B106">
        <f>WEEKNUM(Data!A106,2)-WEEKNUM(DATE(YEAR(Data!A106),MONTH(Data!A106),1),2)+1</f>
        <v>2</v>
      </c>
      <c r="C106">
        <f>Data!B106</f>
        <v>15</v>
      </c>
      <c r="D106">
        <f>IFERROR(Data!E106,0)</f>
        <v>37</v>
      </c>
      <c r="E106">
        <f>IFERROR(Data!H106,0)</f>
        <v>135</v>
      </c>
      <c r="F106">
        <f>IFERROR(Data!G106,0)</f>
        <v>18</v>
      </c>
      <c r="H106">
        <v>1</v>
      </c>
      <c r="I106"/>
    </row>
    <row r="107" spans="1:9" ht="14.4" x14ac:dyDescent="0.3">
      <c r="A107" t="str">
        <f>CHOOSE(MONTH(Data!A107),"January", "February", "March", "April", "May", "June", "July", "August", "September", "October", "November", "December")</f>
        <v>April</v>
      </c>
      <c r="B107">
        <f>WEEKNUM(Data!A107,2)-WEEKNUM(DATE(YEAR(Data!A107),MONTH(Data!A107),1),2)+1</f>
        <v>3</v>
      </c>
      <c r="C107">
        <f>Data!B107</f>
        <v>16</v>
      </c>
      <c r="D107">
        <f>IFERROR(Data!E107,0)</f>
        <v>0</v>
      </c>
      <c r="E107">
        <f>IFERROR(Data!H107,0)</f>
        <v>0</v>
      </c>
      <c r="F107">
        <f>IFERROR(Data!G107,0)</f>
        <v>0</v>
      </c>
      <c r="H107">
        <v>1</v>
      </c>
      <c r="I107"/>
    </row>
    <row r="108" spans="1:9" ht="14.4" x14ac:dyDescent="0.3">
      <c r="A108" t="str">
        <f>CHOOSE(MONTH(Data!A108),"January", "February", "March", "April", "May", "June", "July", "August", "September", "October", "November", "December")</f>
        <v>April</v>
      </c>
      <c r="B108">
        <f>WEEKNUM(Data!A108,2)-WEEKNUM(DATE(YEAR(Data!A108),MONTH(Data!A108),1),2)+1</f>
        <v>3</v>
      </c>
      <c r="C108">
        <f>Data!B108</f>
        <v>16</v>
      </c>
      <c r="D108">
        <f>IFERROR(Data!E108,0)</f>
        <v>0</v>
      </c>
      <c r="E108">
        <f>IFERROR(Data!H108,0)</f>
        <v>0</v>
      </c>
      <c r="F108">
        <f>IFERROR(Data!G108,0)</f>
        <v>0</v>
      </c>
      <c r="H108">
        <v>1</v>
      </c>
      <c r="I108"/>
    </row>
    <row r="109" spans="1:9" ht="14.4" x14ac:dyDescent="0.3">
      <c r="A109" t="str">
        <f>CHOOSE(MONTH(Data!A109),"January", "February", "March", "April", "May", "June", "July", "August", "September", "October", "November", "December")</f>
        <v>April</v>
      </c>
      <c r="B109">
        <f>WEEKNUM(Data!A109,2)-WEEKNUM(DATE(YEAR(Data!A109),MONTH(Data!A109),1),2)+1</f>
        <v>3</v>
      </c>
      <c r="C109">
        <f>Data!B109</f>
        <v>16</v>
      </c>
      <c r="D109">
        <f>IFERROR(Data!E109,0)</f>
        <v>0</v>
      </c>
      <c r="E109">
        <f>IFERROR(Data!H109,0)</f>
        <v>0</v>
      </c>
      <c r="F109">
        <f>IFERROR(Data!G109,0)</f>
        <v>0</v>
      </c>
      <c r="H109">
        <v>1</v>
      </c>
      <c r="I109"/>
    </row>
    <row r="110" spans="1:9" ht="14.4" x14ac:dyDescent="0.3">
      <c r="A110" t="str">
        <f>CHOOSE(MONTH(Data!A110),"January", "February", "March", "April", "May", "June", "July", "August", "September", "October", "November", "December")</f>
        <v>April</v>
      </c>
      <c r="B110">
        <f>WEEKNUM(Data!A110,2)-WEEKNUM(DATE(YEAR(Data!A110),MONTH(Data!A110),1),2)+1</f>
        <v>3</v>
      </c>
      <c r="C110">
        <f>Data!B110</f>
        <v>16</v>
      </c>
      <c r="D110">
        <f>IFERROR(Data!E110,0)</f>
        <v>0</v>
      </c>
      <c r="E110">
        <f>IFERROR(Data!H110,0)</f>
        <v>0</v>
      </c>
      <c r="F110">
        <f>IFERROR(Data!G110,0)</f>
        <v>0</v>
      </c>
      <c r="H110">
        <v>1</v>
      </c>
      <c r="I110"/>
    </row>
    <row r="111" spans="1:9" ht="14.4" x14ac:dyDescent="0.3">
      <c r="A111" t="str">
        <f>CHOOSE(MONTH(Data!A111),"January", "February", "March", "April", "May", "June", "July", "August", "September", "October", "November", "December")</f>
        <v>April</v>
      </c>
      <c r="B111">
        <f>WEEKNUM(Data!A111,2)-WEEKNUM(DATE(YEAR(Data!A111),MONTH(Data!A111),1),2)+1</f>
        <v>3</v>
      </c>
      <c r="C111">
        <f>Data!B111</f>
        <v>16</v>
      </c>
      <c r="D111">
        <f>IFERROR(Data!E111,0)</f>
        <v>0</v>
      </c>
      <c r="E111">
        <f>IFERROR(Data!H111,0)</f>
        <v>0</v>
      </c>
      <c r="F111">
        <f>IFERROR(Data!G111,0)</f>
        <v>0</v>
      </c>
      <c r="H111">
        <v>1</v>
      </c>
      <c r="I111"/>
    </row>
    <row r="112" spans="1:9" ht="14.4" x14ac:dyDescent="0.3">
      <c r="A112" t="str">
        <f>CHOOSE(MONTH(Data!A112),"January", "February", "March", "April", "May", "June", "July", "August", "September", "October", "November", "December")</f>
        <v>April</v>
      </c>
      <c r="B112">
        <f>WEEKNUM(Data!A112,2)-WEEKNUM(DATE(YEAR(Data!A112),MONTH(Data!A112),1),2)+1</f>
        <v>3</v>
      </c>
      <c r="C112">
        <f>Data!B112</f>
        <v>16</v>
      </c>
      <c r="D112">
        <f>IFERROR(Data!E112,0)</f>
        <v>0</v>
      </c>
      <c r="E112">
        <f>IFERROR(Data!H112,0)</f>
        <v>0</v>
      </c>
      <c r="F112">
        <f>IFERROR(Data!G112,0)</f>
        <v>0</v>
      </c>
      <c r="H112">
        <v>1</v>
      </c>
      <c r="I112"/>
    </row>
    <row r="113" spans="1:9" ht="14.4" x14ac:dyDescent="0.3">
      <c r="A113" t="str">
        <f>CHOOSE(MONTH(Data!A113),"January", "February", "March", "April", "May", "June", "July", "August", "September", "October", "November", "December")</f>
        <v>April</v>
      </c>
      <c r="B113">
        <f>WEEKNUM(Data!A113,2)-WEEKNUM(DATE(YEAR(Data!A113),MONTH(Data!A113),1),2)+1</f>
        <v>3</v>
      </c>
      <c r="C113">
        <f>Data!B113</f>
        <v>16</v>
      </c>
      <c r="D113">
        <f>IFERROR(Data!E113,0)</f>
        <v>35</v>
      </c>
      <c r="E113">
        <f>IFERROR(Data!H113,0)</f>
        <v>75</v>
      </c>
      <c r="F113">
        <f>IFERROR(Data!G113,0)</f>
        <v>57</v>
      </c>
      <c r="H113">
        <v>1</v>
      </c>
      <c r="I113"/>
    </row>
    <row r="114" spans="1:9" ht="14.4" x14ac:dyDescent="0.3">
      <c r="A114" t="str">
        <f>CHOOSE(MONTH(Data!A114),"January", "February", "March", "April", "May", "June", "July", "August", "September", "October", "November", "December")</f>
        <v>April</v>
      </c>
      <c r="B114">
        <f>WEEKNUM(Data!A114,2)-WEEKNUM(DATE(YEAR(Data!A114),MONTH(Data!A114),1),2)+1</f>
        <v>4</v>
      </c>
      <c r="C114">
        <f>Data!B114</f>
        <v>17</v>
      </c>
      <c r="D114">
        <f>IFERROR(Data!E114,0)</f>
        <v>0</v>
      </c>
      <c r="E114">
        <f>IFERROR(Data!H114,0)</f>
        <v>0</v>
      </c>
      <c r="F114">
        <f>IFERROR(Data!G114,0)</f>
        <v>0</v>
      </c>
      <c r="H114">
        <v>1</v>
      </c>
      <c r="I114"/>
    </row>
    <row r="115" spans="1:9" ht="14.4" x14ac:dyDescent="0.3">
      <c r="A115" t="str">
        <f>CHOOSE(MONTH(Data!A115),"January", "February", "March", "April", "May", "June", "July", "August", "September", "October", "November", "December")</f>
        <v>April</v>
      </c>
      <c r="B115">
        <f>WEEKNUM(Data!A115,2)-WEEKNUM(DATE(YEAR(Data!A115),MONTH(Data!A115),1),2)+1</f>
        <v>4</v>
      </c>
      <c r="C115">
        <f>Data!B115</f>
        <v>17</v>
      </c>
      <c r="D115">
        <f>IFERROR(Data!E115,0)</f>
        <v>0</v>
      </c>
      <c r="E115">
        <f>IFERROR(Data!H115,0)</f>
        <v>0</v>
      </c>
      <c r="F115">
        <f>IFERROR(Data!G115,0)</f>
        <v>0</v>
      </c>
      <c r="H115">
        <v>1</v>
      </c>
      <c r="I115"/>
    </row>
    <row r="116" spans="1:9" ht="14.4" x14ac:dyDescent="0.3">
      <c r="A116" t="str">
        <f>CHOOSE(MONTH(Data!A116),"January", "February", "March", "April", "May", "June", "July", "August", "September", "October", "November", "December")</f>
        <v>April</v>
      </c>
      <c r="B116">
        <f>WEEKNUM(Data!A116,2)-WEEKNUM(DATE(YEAR(Data!A116),MONTH(Data!A116),1),2)+1</f>
        <v>4</v>
      </c>
      <c r="C116">
        <f>Data!B116</f>
        <v>17</v>
      </c>
      <c r="D116">
        <f>IFERROR(Data!E116,0)</f>
        <v>0</v>
      </c>
      <c r="E116">
        <f>IFERROR(Data!H116,0)</f>
        <v>0</v>
      </c>
      <c r="F116">
        <f>IFERROR(Data!G116,0)</f>
        <v>0</v>
      </c>
      <c r="H116">
        <v>1</v>
      </c>
      <c r="I116"/>
    </row>
    <row r="117" spans="1:9" ht="14.4" x14ac:dyDescent="0.3">
      <c r="A117" t="str">
        <f>CHOOSE(MONTH(Data!A117),"January", "February", "March", "April", "May", "June", "July", "August", "September", "October", "November", "December")</f>
        <v>April</v>
      </c>
      <c r="B117">
        <f>WEEKNUM(Data!A117,2)-WEEKNUM(DATE(YEAR(Data!A117),MONTH(Data!A117),1),2)+1</f>
        <v>4</v>
      </c>
      <c r="C117">
        <f>Data!B117</f>
        <v>17</v>
      </c>
      <c r="D117">
        <f>IFERROR(Data!E117,0)</f>
        <v>0</v>
      </c>
      <c r="E117">
        <f>IFERROR(Data!H117,0)</f>
        <v>0</v>
      </c>
      <c r="F117">
        <f>IFERROR(Data!G117,0)</f>
        <v>0</v>
      </c>
      <c r="H117">
        <v>1</v>
      </c>
      <c r="I117"/>
    </row>
    <row r="118" spans="1:9" ht="14.4" x14ac:dyDescent="0.3">
      <c r="A118" t="str">
        <f>CHOOSE(MONTH(Data!A118),"January", "February", "March", "April", "May", "June", "July", "August", "September", "October", "November", "December")</f>
        <v>April</v>
      </c>
      <c r="B118">
        <f>WEEKNUM(Data!A118,2)-WEEKNUM(DATE(YEAR(Data!A118),MONTH(Data!A118),1),2)+1</f>
        <v>4</v>
      </c>
      <c r="C118">
        <f>Data!B118</f>
        <v>17</v>
      </c>
      <c r="D118">
        <f>IFERROR(Data!E118,0)</f>
        <v>0</v>
      </c>
      <c r="E118">
        <f>IFERROR(Data!H118,0)</f>
        <v>0</v>
      </c>
      <c r="F118">
        <f>IFERROR(Data!G118,0)</f>
        <v>0</v>
      </c>
      <c r="H118">
        <v>1</v>
      </c>
      <c r="I118"/>
    </row>
    <row r="119" spans="1:9" ht="14.4" x14ac:dyDescent="0.3">
      <c r="A119" t="str">
        <f>CHOOSE(MONTH(Data!A119),"January", "February", "March", "April", "May", "June", "July", "August", "September", "October", "November", "December")</f>
        <v>April</v>
      </c>
      <c r="B119">
        <f>WEEKNUM(Data!A119,2)-WEEKNUM(DATE(YEAR(Data!A119),MONTH(Data!A119),1),2)+1</f>
        <v>4</v>
      </c>
      <c r="C119">
        <f>Data!B119</f>
        <v>17</v>
      </c>
      <c r="D119">
        <f>IFERROR(Data!E119,0)</f>
        <v>0</v>
      </c>
      <c r="E119">
        <f>IFERROR(Data!H119,0)</f>
        <v>0</v>
      </c>
      <c r="F119">
        <f>IFERROR(Data!G119,0)</f>
        <v>0</v>
      </c>
      <c r="H119">
        <v>1</v>
      </c>
      <c r="I119"/>
    </row>
    <row r="120" spans="1:9" ht="14.4" x14ac:dyDescent="0.3">
      <c r="A120" t="str">
        <f>CHOOSE(MONTH(Data!A120),"January", "February", "March", "April", "May", "June", "July", "August", "September", "October", "November", "December")</f>
        <v>April</v>
      </c>
      <c r="B120">
        <f>WEEKNUM(Data!A120,2)-WEEKNUM(DATE(YEAR(Data!A120),MONTH(Data!A120),1),2)+1</f>
        <v>4</v>
      </c>
      <c r="C120">
        <f>Data!B120</f>
        <v>17</v>
      </c>
      <c r="D120">
        <f>IFERROR(Data!E120,0)</f>
        <v>31</v>
      </c>
      <c r="E120">
        <f>IFERROR(Data!H120,0)</f>
        <v>304</v>
      </c>
      <c r="F120">
        <f>IFERROR(Data!G120,0)</f>
        <v>145</v>
      </c>
      <c r="H120">
        <v>1</v>
      </c>
      <c r="I120"/>
    </row>
    <row r="121" spans="1:9" ht="14.4" x14ac:dyDescent="0.3">
      <c r="A121" t="str">
        <f>CHOOSE(MONTH(Data!A121),"January", "February", "March", "April", "May", "June", "July", "August", "September", "October", "November", "December")</f>
        <v>April</v>
      </c>
      <c r="B121">
        <f>WEEKNUM(Data!A121,2)-WEEKNUM(DATE(YEAR(Data!A121),MONTH(Data!A121),1),2)+1</f>
        <v>5</v>
      </c>
      <c r="C121">
        <f>Data!B121</f>
        <v>18</v>
      </c>
      <c r="D121">
        <f>IFERROR(Data!E121,0)</f>
        <v>0</v>
      </c>
      <c r="E121">
        <f>IFERROR(Data!H121,0)</f>
        <v>0</v>
      </c>
      <c r="F121">
        <f>IFERROR(Data!G121,0)</f>
        <v>0</v>
      </c>
    </row>
    <row r="122" spans="1:9" ht="14.4" x14ac:dyDescent="0.3">
      <c r="A122" t="str">
        <f>CHOOSE(MONTH(Data!A122),"January", "February", "March", "April", "May", "June", "July", "August", "September", "October", "November", "December")</f>
        <v>April</v>
      </c>
      <c r="B122">
        <f>WEEKNUM(Data!A122,2)-WEEKNUM(DATE(YEAR(Data!A122),MONTH(Data!A122),1),2)+1</f>
        <v>5</v>
      </c>
      <c r="C122">
        <f>Data!B122</f>
        <v>18</v>
      </c>
      <c r="D122">
        <f>IFERROR(Data!E122,0)</f>
        <v>0</v>
      </c>
      <c r="E122">
        <f>IFERROR(Data!H122,0)</f>
        <v>0</v>
      </c>
      <c r="F122">
        <f>IFERROR(Data!G122,0)</f>
        <v>0</v>
      </c>
    </row>
    <row r="123" spans="1:9" ht="14.4" x14ac:dyDescent="0.3">
      <c r="A123" t="str">
        <f>CHOOSE(MONTH(Data!A123),"January", "February", "March", "April", "May", "June", "July", "August", "September", "October", "November", "December")</f>
        <v>May</v>
      </c>
      <c r="B123">
        <f>WEEKNUM(Data!A123,2)-WEEKNUM(DATE(YEAR(Data!A123),MONTH(Data!A123),1),2)+1</f>
        <v>1</v>
      </c>
      <c r="C123">
        <f>Data!B123</f>
        <v>18</v>
      </c>
      <c r="D123">
        <f>IFERROR(Data!E123,0)</f>
        <v>0</v>
      </c>
      <c r="E123">
        <f>IFERROR(Data!H123,0)</f>
        <v>0</v>
      </c>
      <c r="F123">
        <f>IFERROR(Data!G123,0)</f>
        <v>0</v>
      </c>
    </row>
    <row r="124" spans="1:9" ht="14.4" x14ac:dyDescent="0.3">
      <c r="A124" t="str">
        <f>CHOOSE(MONTH(Data!A124),"January", "February", "March", "April", "May", "June", "July", "August", "September", "October", "November", "December")</f>
        <v>May</v>
      </c>
      <c r="B124">
        <f>WEEKNUM(Data!A124,2)-WEEKNUM(DATE(YEAR(Data!A124),MONTH(Data!A124),1),2)+1</f>
        <v>1</v>
      </c>
      <c r="C124">
        <f>Data!B124</f>
        <v>18</v>
      </c>
      <c r="D124">
        <f>IFERROR(Data!E124,0)</f>
        <v>0</v>
      </c>
      <c r="E124">
        <f>IFERROR(Data!H124,0)</f>
        <v>0</v>
      </c>
      <c r="F124">
        <f>IFERROR(Data!G124,0)</f>
        <v>0</v>
      </c>
    </row>
    <row r="125" spans="1:9" ht="14.4" x14ac:dyDescent="0.3">
      <c r="A125" t="str">
        <f>CHOOSE(MONTH(Data!A125),"January", "February", "March", "April", "May", "June", "July", "August", "September", "October", "November", "December")</f>
        <v>May</v>
      </c>
      <c r="B125">
        <f>WEEKNUM(Data!A125,2)-WEEKNUM(DATE(YEAR(Data!A125),MONTH(Data!A125),1),2)+1</f>
        <v>1</v>
      </c>
      <c r="C125">
        <f>Data!B125</f>
        <v>18</v>
      </c>
      <c r="D125">
        <f>IFERROR(Data!E125,0)</f>
        <v>0</v>
      </c>
      <c r="E125">
        <f>IFERROR(Data!H125,0)</f>
        <v>0</v>
      </c>
      <c r="F125">
        <f>IFERROR(Data!G125,0)</f>
        <v>0</v>
      </c>
    </row>
    <row r="126" spans="1:9" ht="14.4" x14ac:dyDescent="0.3">
      <c r="A126" t="str">
        <f>CHOOSE(MONTH(Data!A126),"January", "February", "March", "April", "May", "June", "July", "August", "September", "October", "November", "December")</f>
        <v>May</v>
      </c>
      <c r="B126">
        <f>WEEKNUM(Data!A126,2)-WEEKNUM(DATE(YEAR(Data!A126),MONTH(Data!A126),1),2)+1</f>
        <v>1</v>
      </c>
      <c r="C126">
        <f>Data!B126</f>
        <v>18</v>
      </c>
      <c r="D126">
        <f>IFERROR(Data!E126,0)</f>
        <v>0</v>
      </c>
      <c r="E126">
        <f>IFERROR(Data!H126,0)</f>
        <v>0</v>
      </c>
      <c r="F126">
        <f>IFERROR(Data!G126,0)</f>
        <v>0</v>
      </c>
    </row>
    <row r="127" spans="1:9" ht="14.4" x14ac:dyDescent="0.3">
      <c r="A127" t="str">
        <f>CHOOSE(MONTH(Data!A127),"January", "February", "March", "April", "May", "June", "July", "August", "September", "October", "November", "December")</f>
        <v>May</v>
      </c>
      <c r="B127">
        <f>WEEKNUM(Data!A127,2)-WEEKNUM(DATE(YEAR(Data!A127),MONTH(Data!A127),1),2)+1</f>
        <v>1</v>
      </c>
      <c r="C127">
        <f>Data!B127</f>
        <v>18</v>
      </c>
      <c r="D127">
        <f>IFERROR(Data!E127,0)</f>
        <v>27</v>
      </c>
      <c r="E127">
        <f>IFERROR(Data!H127,0)</f>
        <v>473</v>
      </c>
      <c r="F127">
        <f>IFERROR(Data!G127,0)</f>
        <v>309</v>
      </c>
    </row>
    <row r="128" spans="1:9" ht="14.4" x14ac:dyDescent="0.3">
      <c r="A128" t="str">
        <f>CHOOSE(MONTH(Data!A128),"January", "February", "March", "April", "May", "June", "July", "August", "September", "October", "November", "December")</f>
        <v>May</v>
      </c>
      <c r="B128">
        <f>WEEKNUM(Data!A128,2)-WEEKNUM(DATE(YEAR(Data!A128),MONTH(Data!A128),1),2)+1</f>
        <v>2</v>
      </c>
      <c r="C128">
        <f>Data!B128</f>
        <v>19</v>
      </c>
      <c r="D128">
        <f>IFERROR(Data!E128,0)</f>
        <v>0</v>
      </c>
      <c r="E128">
        <f>IFERROR(Data!H128,0)</f>
        <v>0</v>
      </c>
      <c r="F128">
        <f>IFERROR(Data!G128,0)</f>
        <v>0</v>
      </c>
    </row>
    <row r="129" spans="1:6" ht="14.4" x14ac:dyDescent="0.3">
      <c r="A129" t="str">
        <f>CHOOSE(MONTH(Data!A129),"January", "February", "March", "April", "May", "June", "July", "August", "September", "October", "November", "December")</f>
        <v>May</v>
      </c>
      <c r="B129">
        <f>WEEKNUM(Data!A129,2)-WEEKNUM(DATE(YEAR(Data!A129),MONTH(Data!A129),1),2)+1</f>
        <v>2</v>
      </c>
      <c r="C129">
        <f>Data!B129</f>
        <v>19</v>
      </c>
      <c r="D129">
        <f>IFERROR(Data!E129,0)</f>
        <v>0</v>
      </c>
      <c r="E129">
        <f>IFERROR(Data!H129,0)</f>
        <v>0</v>
      </c>
      <c r="F129">
        <f>IFERROR(Data!G129,0)</f>
        <v>0</v>
      </c>
    </row>
    <row r="130" spans="1:6" ht="14.4" x14ac:dyDescent="0.3">
      <c r="A130" t="str">
        <f>CHOOSE(MONTH(Data!A130),"January", "February", "March", "April", "May", "June", "July", "August", "September", "October", "November", "December")</f>
        <v>May</v>
      </c>
      <c r="B130">
        <f>WEEKNUM(Data!A130,2)-WEEKNUM(DATE(YEAR(Data!A130),MONTH(Data!A130),1),2)+1</f>
        <v>2</v>
      </c>
      <c r="C130">
        <f>Data!B130</f>
        <v>19</v>
      </c>
      <c r="D130">
        <f>IFERROR(Data!E130,0)</f>
        <v>0</v>
      </c>
      <c r="E130">
        <f>IFERROR(Data!H130,0)</f>
        <v>0</v>
      </c>
      <c r="F130">
        <f>IFERROR(Data!G130,0)</f>
        <v>0</v>
      </c>
    </row>
    <row r="131" spans="1:6" ht="14.4" x14ac:dyDescent="0.3">
      <c r="A131" t="str">
        <f>CHOOSE(MONTH(Data!A131),"January", "February", "March", "April", "May", "June", "July", "August", "September", "October", "November", "December")</f>
        <v>May</v>
      </c>
      <c r="B131">
        <f>WEEKNUM(Data!A131,2)-WEEKNUM(DATE(YEAR(Data!A131),MONTH(Data!A131),1),2)+1</f>
        <v>2</v>
      </c>
      <c r="C131">
        <f>Data!B131</f>
        <v>19</v>
      </c>
      <c r="D131">
        <f>IFERROR(Data!E131,0)</f>
        <v>0</v>
      </c>
      <c r="E131">
        <f>IFERROR(Data!H131,0)</f>
        <v>0</v>
      </c>
      <c r="F131">
        <f>IFERROR(Data!G131,0)</f>
        <v>0</v>
      </c>
    </row>
    <row r="132" spans="1:6" ht="14.4" x14ac:dyDescent="0.3">
      <c r="A132" t="str">
        <f>CHOOSE(MONTH(Data!A132),"January", "February", "March", "April", "May", "June", "July", "August", "September", "October", "November", "December")</f>
        <v>May</v>
      </c>
      <c r="B132">
        <f>WEEKNUM(Data!A132,2)-WEEKNUM(DATE(YEAR(Data!A132),MONTH(Data!A132),1),2)+1</f>
        <v>2</v>
      </c>
      <c r="C132">
        <f>Data!B132</f>
        <v>19</v>
      </c>
      <c r="D132">
        <f>IFERROR(Data!E132,0)</f>
        <v>0</v>
      </c>
      <c r="E132">
        <f>IFERROR(Data!H132,0)</f>
        <v>0</v>
      </c>
      <c r="F132">
        <f>IFERROR(Data!G132,0)</f>
        <v>0</v>
      </c>
    </row>
    <row r="133" spans="1:6" ht="14.4" x14ac:dyDescent="0.3">
      <c r="A133" t="str">
        <f>CHOOSE(MONTH(Data!A133),"January", "February", "March", "April", "May", "June", "July", "August", "September", "October", "November", "December")</f>
        <v>May</v>
      </c>
      <c r="B133">
        <f>WEEKNUM(Data!A133,2)-WEEKNUM(DATE(YEAR(Data!A133),MONTH(Data!A133),1),2)+1</f>
        <v>2</v>
      </c>
      <c r="C133">
        <f>Data!B133</f>
        <v>19</v>
      </c>
      <c r="D133">
        <f>IFERROR(Data!E133,0)</f>
        <v>0</v>
      </c>
      <c r="E133">
        <f>IFERROR(Data!H133,0)</f>
        <v>0</v>
      </c>
      <c r="F133">
        <f>IFERROR(Data!G133,0)</f>
        <v>0</v>
      </c>
    </row>
    <row r="134" spans="1:6" ht="14.4" x14ac:dyDescent="0.3">
      <c r="A134" t="str">
        <f>CHOOSE(MONTH(Data!A134),"January", "February", "March", "April", "May", "June", "July", "August", "September", "October", "November", "December")</f>
        <v>May</v>
      </c>
      <c r="B134">
        <f>WEEKNUM(Data!A134,2)-WEEKNUM(DATE(YEAR(Data!A134),MONTH(Data!A134),1),2)+1</f>
        <v>2</v>
      </c>
      <c r="C134">
        <f>Data!B134</f>
        <v>19</v>
      </c>
      <c r="D134">
        <f>IFERROR(Data!E134,0)</f>
        <v>24</v>
      </c>
      <c r="E134">
        <f>IFERROR(Data!H134,0)</f>
        <v>603</v>
      </c>
      <c r="F134">
        <f>IFERROR(Data!G134,0)</f>
        <v>418</v>
      </c>
    </row>
    <row r="135" spans="1:6" ht="14.4" x14ac:dyDescent="0.3">
      <c r="A135" t="str">
        <f>CHOOSE(MONTH(Data!A135),"January", "February", "March", "April", "May", "June", "July", "August", "September", "October", "November", "December")</f>
        <v>May</v>
      </c>
      <c r="B135">
        <f>WEEKNUM(Data!A135,2)-WEEKNUM(DATE(YEAR(Data!A135),MONTH(Data!A135),1),2)+1</f>
        <v>3</v>
      </c>
      <c r="C135">
        <f>Data!B135</f>
        <v>20</v>
      </c>
      <c r="D135">
        <f>IFERROR(Data!E135,0)</f>
        <v>0</v>
      </c>
      <c r="E135">
        <f>IFERROR(Data!H135,0)</f>
        <v>0</v>
      </c>
      <c r="F135">
        <f>IFERROR(Data!G135,0)</f>
        <v>0</v>
      </c>
    </row>
    <row r="136" spans="1:6" ht="14.4" x14ac:dyDescent="0.3">
      <c r="A136" t="str">
        <f>CHOOSE(MONTH(Data!A136),"January", "February", "March", "April", "May", "June", "July", "August", "September", "October", "November", "December")</f>
        <v>May</v>
      </c>
      <c r="B136">
        <f>WEEKNUM(Data!A136,2)-WEEKNUM(DATE(YEAR(Data!A136),MONTH(Data!A136),1),2)+1</f>
        <v>3</v>
      </c>
      <c r="C136">
        <f>Data!B136</f>
        <v>20</v>
      </c>
      <c r="D136">
        <f>IFERROR(Data!E136,0)</f>
        <v>0</v>
      </c>
      <c r="E136">
        <f>IFERROR(Data!H136,0)</f>
        <v>0</v>
      </c>
      <c r="F136">
        <f>IFERROR(Data!G136,0)</f>
        <v>0</v>
      </c>
    </row>
    <row r="137" spans="1:6" ht="14.4" x14ac:dyDescent="0.3">
      <c r="A137" t="str">
        <f>CHOOSE(MONTH(Data!A137),"January", "February", "March", "April", "May", "June", "July", "August", "September", "October", "November", "December")</f>
        <v>May</v>
      </c>
      <c r="B137">
        <f>WEEKNUM(Data!A137,2)-WEEKNUM(DATE(YEAR(Data!A137),MONTH(Data!A137),1),2)+1</f>
        <v>3</v>
      </c>
      <c r="C137">
        <f>Data!B137</f>
        <v>20</v>
      </c>
      <c r="D137">
        <f>IFERROR(Data!E137,0)</f>
        <v>0</v>
      </c>
      <c r="E137">
        <f>IFERROR(Data!H137,0)</f>
        <v>0</v>
      </c>
      <c r="F137">
        <f>IFERROR(Data!G137,0)</f>
        <v>0</v>
      </c>
    </row>
    <row r="138" spans="1:6" ht="14.4" x14ac:dyDescent="0.3">
      <c r="A138" t="str">
        <f>CHOOSE(MONTH(Data!A138),"January", "February", "March", "April", "May", "June", "July", "August", "September", "October", "November", "December")</f>
        <v>May</v>
      </c>
      <c r="B138">
        <f>WEEKNUM(Data!A138,2)-WEEKNUM(DATE(YEAR(Data!A138),MONTH(Data!A138),1),2)+1</f>
        <v>3</v>
      </c>
      <c r="C138">
        <f>Data!B138</f>
        <v>20</v>
      </c>
      <c r="D138">
        <f>IFERROR(Data!E138,0)</f>
        <v>0</v>
      </c>
      <c r="E138">
        <f>IFERROR(Data!H138,0)</f>
        <v>0</v>
      </c>
      <c r="F138">
        <f>IFERROR(Data!G138,0)</f>
        <v>0</v>
      </c>
    </row>
    <row r="139" spans="1:6" ht="14.4" x14ac:dyDescent="0.3">
      <c r="A139" t="str">
        <f>CHOOSE(MONTH(Data!A139),"January", "February", "March", "April", "May", "June", "July", "August", "September", "October", "November", "December")</f>
        <v>May</v>
      </c>
      <c r="B139">
        <f>WEEKNUM(Data!A139,2)-WEEKNUM(DATE(YEAR(Data!A139),MONTH(Data!A139),1),2)+1</f>
        <v>3</v>
      </c>
      <c r="C139">
        <f>Data!B139</f>
        <v>20</v>
      </c>
      <c r="D139">
        <f>IFERROR(Data!E139,0)</f>
        <v>0</v>
      </c>
      <c r="E139">
        <f>IFERROR(Data!H139,0)</f>
        <v>0</v>
      </c>
      <c r="F139">
        <f>IFERROR(Data!G139,0)</f>
        <v>0</v>
      </c>
    </row>
    <row r="140" spans="1:6" ht="14.4" x14ac:dyDescent="0.3">
      <c r="A140" t="str">
        <f>CHOOSE(MONTH(Data!A140),"January", "February", "March", "April", "May", "June", "July", "August", "September", "October", "November", "December")</f>
        <v>May</v>
      </c>
      <c r="B140">
        <f>WEEKNUM(Data!A140,2)-WEEKNUM(DATE(YEAR(Data!A140),MONTH(Data!A140),1),2)+1</f>
        <v>3</v>
      </c>
      <c r="C140">
        <f>Data!B140</f>
        <v>20</v>
      </c>
      <c r="D140">
        <f>IFERROR(Data!E140,0)</f>
        <v>0</v>
      </c>
      <c r="E140">
        <f>IFERROR(Data!H140,0)</f>
        <v>0</v>
      </c>
      <c r="F140">
        <f>IFERROR(Data!G140,0)</f>
        <v>0</v>
      </c>
    </row>
    <row r="141" spans="1:6" ht="14.4" x14ac:dyDescent="0.3">
      <c r="A141" t="str">
        <f>CHOOSE(MONTH(Data!A141),"January", "February", "March", "April", "May", "June", "July", "August", "September", "October", "November", "December")</f>
        <v>May</v>
      </c>
      <c r="B141">
        <f>WEEKNUM(Data!A141,2)-WEEKNUM(DATE(YEAR(Data!A141),MONTH(Data!A141),1),2)+1</f>
        <v>3</v>
      </c>
      <c r="C141">
        <f>Data!B141</f>
        <v>20</v>
      </c>
      <c r="D141">
        <f>IFERROR(Data!E141,0)</f>
        <v>23</v>
      </c>
      <c r="E141">
        <f>IFERROR(Data!H141,0)</f>
        <v>634</v>
      </c>
      <c r="F141">
        <f>IFERROR(Data!G141,0)</f>
        <v>455</v>
      </c>
    </row>
    <row r="142" spans="1:6" ht="14.4" x14ac:dyDescent="0.3">
      <c r="A142" t="str">
        <f>CHOOSE(MONTH(Data!A142),"January", "February", "March", "April", "May", "June", "July", "August", "September", "October", "November", "December")</f>
        <v>May</v>
      </c>
      <c r="B142">
        <f>WEEKNUM(Data!A142,2)-WEEKNUM(DATE(YEAR(Data!A142),MONTH(Data!A142),1),2)+1</f>
        <v>4</v>
      </c>
      <c r="C142">
        <f>Data!B142</f>
        <v>21</v>
      </c>
      <c r="D142">
        <f>IFERROR(Data!E142,0)</f>
        <v>0</v>
      </c>
      <c r="E142">
        <f>IFERROR(Data!H142,0)</f>
        <v>0</v>
      </c>
      <c r="F142">
        <f>IFERROR(Data!G142,0)</f>
        <v>0</v>
      </c>
    </row>
    <row r="143" spans="1:6" ht="14.4" x14ac:dyDescent="0.3">
      <c r="A143" t="str">
        <f>CHOOSE(MONTH(Data!A143),"January", "February", "March", "April", "May", "June", "July", "August", "September", "October", "November", "December")</f>
        <v>May</v>
      </c>
      <c r="B143">
        <f>WEEKNUM(Data!A143,2)-WEEKNUM(DATE(YEAR(Data!A143),MONTH(Data!A143),1),2)+1</f>
        <v>4</v>
      </c>
      <c r="C143">
        <f>Data!B143</f>
        <v>21</v>
      </c>
      <c r="D143">
        <f>IFERROR(Data!E143,0)</f>
        <v>0</v>
      </c>
      <c r="E143">
        <f>IFERROR(Data!H143,0)</f>
        <v>0</v>
      </c>
      <c r="F143">
        <f>IFERROR(Data!G143,0)</f>
        <v>0</v>
      </c>
    </row>
    <row r="144" spans="1:6" ht="14.4" x14ac:dyDescent="0.3">
      <c r="A144" t="str">
        <f>CHOOSE(MONTH(Data!A144),"January", "February", "March", "April", "May", "June", "July", "August", "September", "October", "November", "December")</f>
        <v>May</v>
      </c>
      <c r="B144">
        <f>WEEKNUM(Data!A144,2)-WEEKNUM(DATE(YEAR(Data!A144),MONTH(Data!A144),1),2)+1</f>
        <v>4</v>
      </c>
      <c r="C144">
        <f>Data!B144</f>
        <v>21</v>
      </c>
      <c r="D144">
        <f>IFERROR(Data!E144,0)</f>
        <v>0</v>
      </c>
      <c r="E144">
        <f>IFERROR(Data!H144,0)</f>
        <v>0</v>
      </c>
      <c r="F144">
        <f>IFERROR(Data!G144,0)</f>
        <v>0</v>
      </c>
    </row>
    <row r="145" spans="1:6" ht="14.4" x14ac:dyDescent="0.3">
      <c r="A145" t="str">
        <f>CHOOSE(MONTH(Data!A145),"January", "February", "March", "April", "May", "June", "July", "August", "September", "October", "November", "December")</f>
        <v>May</v>
      </c>
      <c r="B145">
        <f>WEEKNUM(Data!A145,2)-WEEKNUM(DATE(YEAR(Data!A145),MONTH(Data!A145),1),2)+1</f>
        <v>4</v>
      </c>
      <c r="C145">
        <f>Data!B145</f>
        <v>21</v>
      </c>
      <c r="D145">
        <f>IFERROR(Data!E145,0)</f>
        <v>0</v>
      </c>
      <c r="E145">
        <f>IFERROR(Data!H145,0)</f>
        <v>0</v>
      </c>
      <c r="F145">
        <f>IFERROR(Data!G145,0)</f>
        <v>0</v>
      </c>
    </row>
    <row r="146" spans="1:6" ht="14.4" x14ac:dyDescent="0.3">
      <c r="A146" t="str">
        <f>CHOOSE(MONTH(Data!A146),"January", "February", "March", "April", "May", "June", "July", "August", "September", "October", "November", "December")</f>
        <v>May</v>
      </c>
      <c r="B146">
        <f>WEEKNUM(Data!A146,2)-WEEKNUM(DATE(YEAR(Data!A146),MONTH(Data!A146),1),2)+1</f>
        <v>4</v>
      </c>
      <c r="C146">
        <f>Data!B146</f>
        <v>21</v>
      </c>
      <c r="D146">
        <f>IFERROR(Data!E146,0)</f>
        <v>0</v>
      </c>
      <c r="E146">
        <f>IFERROR(Data!H146,0)</f>
        <v>0</v>
      </c>
      <c r="F146">
        <f>IFERROR(Data!G146,0)</f>
        <v>0</v>
      </c>
    </row>
    <row r="147" spans="1:6" ht="14.4" x14ac:dyDescent="0.3">
      <c r="A147" t="str">
        <f>CHOOSE(MONTH(Data!A147),"January", "February", "March", "April", "May", "June", "July", "August", "September", "October", "November", "December")</f>
        <v>May</v>
      </c>
      <c r="B147">
        <f>WEEKNUM(Data!A147,2)-WEEKNUM(DATE(YEAR(Data!A147),MONTH(Data!A147),1),2)+1</f>
        <v>4</v>
      </c>
      <c r="C147">
        <f>Data!B147</f>
        <v>21</v>
      </c>
      <c r="D147">
        <f>IFERROR(Data!E147,0)</f>
        <v>0</v>
      </c>
      <c r="E147">
        <f>IFERROR(Data!H147,0)</f>
        <v>0</v>
      </c>
      <c r="F147">
        <f>IFERROR(Data!G147,0)</f>
        <v>0</v>
      </c>
    </row>
    <row r="148" spans="1:6" ht="14.4" x14ac:dyDescent="0.3">
      <c r="A148" t="str">
        <f>CHOOSE(MONTH(Data!A148),"January", "February", "March", "April", "May", "June", "July", "August", "September", "October", "November", "December")</f>
        <v>May</v>
      </c>
      <c r="B148">
        <f>WEEKNUM(Data!A148,2)-WEEKNUM(DATE(YEAR(Data!A148),MONTH(Data!A148),1),2)+1</f>
        <v>4</v>
      </c>
      <c r="C148">
        <f>Data!B148</f>
        <v>21</v>
      </c>
      <c r="D148">
        <f>IFERROR(Data!E148,0)</f>
        <v>23</v>
      </c>
      <c r="E148">
        <f>IFERROR(Data!H148,0)</f>
        <v>580</v>
      </c>
      <c r="F148">
        <f>IFERROR(Data!G148,0)</f>
        <v>459</v>
      </c>
    </row>
    <row r="149" spans="1:6" ht="14.4" x14ac:dyDescent="0.3">
      <c r="A149" t="str">
        <f>CHOOSE(MONTH(Data!A149),"January", "February", "March", "April", "May", "June", "July", "August", "September", "October", "November", "December")</f>
        <v>May</v>
      </c>
      <c r="B149">
        <f>WEEKNUM(Data!A149,2)-WEEKNUM(DATE(YEAR(Data!A149),MONTH(Data!A149),1),2)+1</f>
        <v>5</v>
      </c>
      <c r="C149">
        <f>Data!B149</f>
        <v>22</v>
      </c>
      <c r="D149">
        <f>IFERROR(Data!E149,0)</f>
        <v>0</v>
      </c>
      <c r="E149">
        <f>IFERROR(Data!H149,0)</f>
        <v>0</v>
      </c>
      <c r="F149">
        <f>IFERROR(Data!G149,0)</f>
        <v>0</v>
      </c>
    </row>
    <row r="150" spans="1:6" ht="14.4" x14ac:dyDescent="0.3">
      <c r="A150" t="str">
        <f>CHOOSE(MONTH(Data!A150),"January", "February", "March", "April", "May", "June", "July", "August", "September", "October", "November", "December")</f>
        <v>May</v>
      </c>
      <c r="B150">
        <f>WEEKNUM(Data!A150,2)-WEEKNUM(DATE(YEAR(Data!A150),MONTH(Data!A150),1),2)+1</f>
        <v>5</v>
      </c>
      <c r="C150">
        <f>Data!B150</f>
        <v>22</v>
      </c>
      <c r="D150">
        <f>IFERROR(Data!E150,0)</f>
        <v>0</v>
      </c>
      <c r="E150">
        <f>IFERROR(Data!H150,0)</f>
        <v>0</v>
      </c>
      <c r="F150">
        <f>IFERROR(Data!G150,0)</f>
        <v>0</v>
      </c>
    </row>
    <row r="151" spans="1:6" ht="14.4" x14ac:dyDescent="0.3">
      <c r="A151" t="str">
        <f>CHOOSE(MONTH(Data!A151),"January", "February", "March", "April", "May", "June", "July", "August", "September", "October", "November", "December")</f>
        <v>May</v>
      </c>
      <c r="B151">
        <f>WEEKNUM(Data!A151,2)-WEEKNUM(DATE(YEAR(Data!A151),MONTH(Data!A151),1),2)+1</f>
        <v>5</v>
      </c>
      <c r="C151">
        <f>Data!B151</f>
        <v>22</v>
      </c>
      <c r="D151">
        <f>IFERROR(Data!E151,0)</f>
        <v>0</v>
      </c>
      <c r="E151">
        <f>IFERROR(Data!H151,0)</f>
        <v>0</v>
      </c>
      <c r="F151">
        <f>IFERROR(Data!G151,0)</f>
        <v>0</v>
      </c>
    </row>
    <row r="152" spans="1:6" ht="14.4" x14ac:dyDescent="0.3">
      <c r="A152" t="str">
        <f>CHOOSE(MONTH(Data!A152),"January", "February", "March", "April", "May", "June", "July", "August", "September", "October", "November", "December")</f>
        <v>May</v>
      </c>
      <c r="B152">
        <f>WEEKNUM(Data!A152,2)-WEEKNUM(DATE(YEAR(Data!A152),MONTH(Data!A152),1),2)+1</f>
        <v>5</v>
      </c>
      <c r="C152">
        <f>Data!B152</f>
        <v>22</v>
      </c>
      <c r="D152">
        <f>IFERROR(Data!E152,0)</f>
        <v>0</v>
      </c>
      <c r="E152">
        <f>IFERROR(Data!H152,0)</f>
        <v>0</v>
      </c>
      <c r="F152">
        <f>IFERROR(Data!G152,0)</f>
        <v>0</v>
      </c>
    </row>
    <row r="153" spans="1:6" ht="14.4" x14ac:dyDescent="0.3">
      <c r="A153" t="str">
        <f>CHOOSE(MONTH(Data!A153),"January", "February", "March", "April", "May", "June", "July", "August", "September", "October", "November", "December")</f>
        <v>May</v>
      </c>
      <c r="B153">
        <f>WEEKNUM(Data!A153,2)-WEEKNUM(DATE(YEAR(Data!A153),MONTH(Data!A153),1),2)+1</f>
        <v>5</v>
      </c>
      <c r="C153">
        <f>Data!B153</f>
        <v>22</v>
      </c>
      <c r="D153">
        <f>IFERROR(Data!E153,0)</f>
        <v>0</v>
      </c>
      <c r="E153">
        <f>IFERROR(Data!H153,0)</f>
        <v>0</v>
      </c>
      <c r="F153">
        <f>IFERROR(Data!G153,0)</f>
        <v>0</v>
      </c>
    </row>
    <row r="154" spans="1:6" ht="14.4" x14ac:dyDescent="0.3">
      <c r="A154" t="str">
        <f>CHOOSE(MONTH(Data!A154),"January", "February", "March", "April", "May", "June", "July", "August", "September", "October", "November", "December")</f>
        <v>June</v>
      </c>
      <c r="B154">
        <f>WEEKNUM(Data!A154,2)-WEEKNUM(DATE(YEAR(Data!A154),MONTH(Data!A154),1),2)+1</f>
        <v>1</v>
      </c>
      <c r="C154">
        <f>Data!B154</f>
        <v>22</v>
      </c>
      <c r="D154">
        <f>IFERROR(Data!E154,0)</f>
        <v>0</v>
      </c>
      <c r="E154">
        <f>IFERROR(Data!H154,0)</f>
        <v>0</v>
      </c>
      <c r="F154">
        <f>IFERROR(Data!G154,0)</f>
        <v>0</v>
      </c>
    </row>
    <row r="155" spans="1:6" ht="14.4" x14ac:dyDescent="0.3">
      <c r="A155" t="str">
        <f>CHOOSE(MONTH(Data!A155),"January", "February", "March", "April", "May", "June", "July", "August", "September", "October", "November", "December")</f>
        <v>June</v>
      </c>
      <c r="B155">
        <f>WEEKNUM(Data!A155,2)-WEEKNUM(DATE(YEAR(Data!A155),MONTH(Data!A155),1),2)+1</f>
        <v>1</v>
      </c>
      <c r="C155">
        <f>Data!B155</f>
        <v>22</v>
      </c>
      <c r="D155">
        <f>IFERROR(Data!E155,0)</f>
        <v>25</v>
      </c>
      <c r="E155">
        <f>IFERROR(Data!H155,0)</f>
        <v>517</v>
      </c>
      <c r="F155">
        <f>IFERROR(Data!G155,0)</f>
        <v>427</v>
      </c>
    </row>
    <row r="156" spans="1:6" ht="14.4" x14ac:dyDescent="0.3">
      <c r="A156" t="str">
        <f>CHOOSE(MONTH(Data!A156),"January", "February", "March", "April", "May", "June", "July", "August", "September", "October", "November", "December")</f>
        <v>June</v>
      </c>
      <c r="B156">
        <f>WEEKNUM(Data!A156,2)-WEEKNUM(DATE(YEAR(Data!A156),MONTH(Data!A156),1),2)+1</f>
        <v>2</v>
      </c>
      <c r="C156">
        <f>Data!B156</f>
        <v>23</v>
      </c>
      <c r="D156">
        <f>IFERROR(Data!E156,0)</f>
        <v>0</v>
      </c>
      <c r="E156">
        <f>IFERROR(Data!H156,0)</f>
        <v>0</v>
      </c>
      <c r="F156">
        <f>IFERROR(Data!G156,0)</f>
        <v>0</v>
      </c>
    </row>
    <row r="157" spans="1:6" ht="14.4" x14ac:dyDescent="0.3">
      <c r="A157" t="str">
        <f>CHOOSE(MONTH(Data!A157),"January", "February", "March", "April", "May", "June", "July", "August", "September", "October", "November", "December")</f>
        <v>June</v>
      </c>
      <c r="B157">
        <f>WEEKNUM(Data!A157,2)-WEEKNUM(DATE(YEAR(Data!A157),MONTH(Data!A157),1),2)+1</f>
        <v>2</v>
      </c>
      <c r="C157">
        <f>Data!B157</f>
        <v>23</v>
      </c>
      <c r="D157">
        <f>IFERROR(Data!E157,0)</f>
        <v>0</v>
      </c>
      <c r="E157">
        <f>IFERROR(Data!H157,0)</f>
        <v>0</v>
      </c>
      <c r="F157">
        <f>IFERROR(Data!G157,0)</f>
        <v>0</v>
      </c>
    </row>
    <row r="158" spans="1:6" ht="14.4" x14ac:dyDescent="0.3">
      <c r="A158" t="str">
        <f>CHOOSE(MONTH(Data!A158),"January", "February", "March", "April", "May", "June", "July", "August", "September", "October", "November", "December")</f>
        <v>June</v>
      </c>
      <c r="B158">
        <f>WEEKNUM(Data!A158,2)-WEEKNUM(DATE(YEAR(Data!A158),MONTH(Data!A158),1),2)+1</f>
        <v>2</v>
      </c>
      <c r="C158">
        <f>Data!B158</f>
        <v>23</v>
      </c>
      <c r="D158">
        <f>IFERROR(Data!E158,0)</f>
        <v>0</v>
      </c>
      <c r="E158">
        <f>IFERROR(Data!H158,0)</f>
        <v>0</v>
      </c>
      <c r="F158">
        <f>IFERROR(Data!G158,0)</f>
        <v>0</v>
      </c>
    </row>
    <row r="159" spans="1:6" ht="14.4" x14ac:dyDescent="0.3">
      <c r="A159" t="str">
        <f>CHOOSE(MONTH(Data!A159),"January", "February", "March", "April", "May", "June", "July", "August", "September", "October", "November", "December")</f>
        <v>June</v>
      </c>
      <c r="B159">
        <f>WEEKNUM(Data!A159,2)-WEEKNUM(DATE(YEAR(Data!A159),MONTH(Data!A159),1),2)+1</f>
        <v>2</v>
      </c>
      <c r="C159">
        <f>Data!B159</f>
        <v>23</v>
      </c>
      <c r="D159">
        <f>IFERROR(Data!E159,0)</f>
        <v>0</v>
      </c>
      <c r="E159">
        <f>IFERROR(Data!H159,0)</f>
        <v>0</v>
      </c>
      <c r="F159">
        <f>IFERROR(Data!G159,0)</f>
        <v>0</v>
      </c>
    </row>
    <row r="160" spans="1:6" ht="14.4" x14ac:dyDescent="0.3">
      <c r="A160" t="str">
        <f>CHOOSE(MONTH(Data!A160),"January", "February", "March", "April", "May", "June", "July", "August", "September", "October", "November", "December")</f>
        <v>June</v>
      </c>
      <c r="B160">
        <f>WEEKNUM(Data!A160,2)-WEEKNUM(DATE(YEAR(Data!A160),MONTH(Data!A160),1),2)+1</f>
        <v>2</v>
      </c>
      <c r="C160">
        <f>Data!B160</f>
        <v>23</v>
      </c>
      <c r="D160">
        <f>IFERROR(Data!E160,0)</f>
        <v>0</v>
      </c>
      <c r="E160">
        <f>IFERROR(Data!H160,0)</f>
        <v>0</v>
      </c>
      <c r="F160">
        <f>IFERROR(Data!G160,0)</f>
        <v>0</v>
      </c>
    </row>
    <row r="161" spans="1:6" ht="14.4" x14ac:dyDescent="0.3">
      <c r="A161" t="str">
        <f>CHOOSE(MONTH(Data!A161),"January", "February", "March", "April", "May", "June", "July", "August", "September", "October", "November", "December")</f>
        <v>June</v>
      </c>
      <c r="B161">
        <f>WEEKNUM(Data!A161,2)-WEEKNUM(DATE(YEAR(Data!A161),MONTH(Data!A161),1),2)+1</f>
        <v>2</v>
      </c>
      <c r="C161">
        <f>Data!B161</f>
        <v>23</v>
      </c>
      <c r="D161">
        <f>IFERROR(Data!E161,0)</f>
        <v>0</v>
      </c>
      <c r="E161">
        <f>IFERROR(Data!H161,0)</f>
        <v>0</v>
      </c>
      <c r="F161">
        <f>IFERROR(Data!G161,0)</f>
        <v>0</v>
      </c>
    </row>
    <row r="162" spans="1:6" ht="14.4" x14ac:dyDescent="0.3">
      <c r="A162" t="str">
        <f>CHOOSE(MONTH(Data!A162),"January", "February", "March", "April", "May", "June", "July", "August", "September", "October", "November", "December")</f>
        <v>June</v>
      </c>
      <c r="B162">
        <f>WEEKNUM(Data!A162,2)-WEEKNUM(DATE(YEAR(Data!A162),MONTH(Data!A162),1),2)+1</f>
        <v>2</v>
      </c>
      <c r="C162">
        <f>Data!B162</f>
        <v>23</v>
      </c>
      <c r="D162">
        <f>IFERROR(Data!E162,0)</f>
        <v>29</v>
      </c>
      <c r="E162">
        <f>IFERROR(Data!H162,0)</f>
        <v>465</v>
      </c>
      <c r="F162">
        <f>IFERROR(Data!G162,0)</f>
        <v>316</v>
      </c>
    </row>
    <row r="163" spans="1:6" ht="14.4" x14ac:dyDescent="0.3">
      <c r="A163" t="str">
        <f>CHOOSE(MONTH(Data!A163),"January", "February", "March", "April", "May", "June", "July", "August", "September", "October", "November", "December")</f>
        <v>June</v>
      </c>
      <c r="B163">
        <f>WEEKNUM(Data!A163,2)-WEEKNUM(DATE(YEAR(Data!A163),MONTH(Data!A163),1),2)+1</f>
        <v>3</v>
      </c>
      <c r="C163">
        <f>Data!B163</f>
        <v>24</v>
      </c>
      <c r="D163">
        <f>IFERROR(Data!E163,0)</f>
        <v>0</v>
      </c>
      <c r="E163">
        <f>IFERROR(Data!H163,0)</f>
        <v>0</v>
      </c>
      <c r="F163">
        <f>IFERROR(Data!G163,0)</f>
        <v>0</v>
      </c>
    </row>
    <row r="164" spans="1:6" ht="14.4" x14ac:dyDescent="0.3">
      <c r="A164" t="str">
        <f>CHOOSE(MONTH(Data!A164),"January", "February", "March", "April", "May", "June", "July", "August", "September", "October", "November", "December")</f>
        <v>June</v>
      </c>
      <c r="B164">
        <f>WEEKNUM(Data!A164,2)-WEEKNUM(DATE(YEAR(Data!A164),MONTH(Data!A164),1),2)+1</f>
        <v>3</v>
      </c>
      <c r="C164">
        <f>Data!B164</f>
        <v>24</v>
      </c>
      <c r="D164">
        <f>IFERROR(Data!E164,0)</f>
        <v>0</v>
      </c>
      <c r="E164">
        <f>IFERROR(Data!H164,0)</f>
        <v>0</v>
      </c>
      <c r="F164">
        <f>IFERROR(Data!G164,0)</f>
        <v>0</v>
      </c>
    </row>
    <row r="165" spans="1:6" ht="14.4" x14ac:dyDescent="0.3">
      <c r="A165" t="str">
        <f>CHOOSE(MONTH(Data!A165),"January", "February", "March", "April", "May", "June", "July", "August", "September", "October", "November", "December")</f>
        <v>June</v>
      </c>
      <c r="B165">
        <f>WEEKNUM(Data!A165,2)-WEEKNUM(DATE(YEAR(Data!A165),MONTH(Data!A165),1),2)+1</f>
        <v>3</v>
      </c>
      <c r="C165">
        <f>Data!B165</f>
        <v>24</v>
      </c>
      <c r="D165">
        <f>IFERROR(Data!E165,0)</f>
        <v>0</v>
      </c>
      <c r="E165">
        <f>IFERROR(Data!H165,0)</f>
        <v>0</v>
      </c>
      <c r="F165">
        <f>IFERROR(Data!G165,0)</f>
        <v>0</v>
      </c>
    </row>
    <row r="166" spans="1:6" ht="14.4" x14ac:dyDescent="0.3">
      <c r="A166" t="str">
        <f>CHOOSE(MONTH(Data!A166),"January", "February", "March", "April", "May", "June", "July", "August", "September", "October", "November", "December")</f>
        <v>June</v>
      </c>
      <c r="B166">
        <f>WEEKNUM(Data!A166,2)-WEEKNUM(DATE(YEAR(Data!A166),MONTH(Data!A166),1),2)+1</f>
        <v>3</v>
      </c>
      <c r="C166">
        <f>Data!B166</f>
        <v>24</v>
      </c>
      <c r="D166">
        <f>IFERROR(Data!E166,0)</f>
        <v>0</v>
      </c>
      <c r="E166">
        <f>IFERROR(Data!H166,0)</f>
        <v>0</v>
      </c>
      <c r="F166">
        <f>IFERROR(Data!G166,0)</f>
        <v>0</v>
      </c>
    </row>
    <row r="167" spans="1:6" ht="14.4" x14ac:dyDescent="0.3">
      <c r="A167" t="str">
        <f>CHOOSE(MONTH(Data!A167),"January", "February", "March", "April", "May", "June", "July", "August", "September", "October", "November", "December")</f>
        <v>June</v>
      </c>
      <c r="B167">
        <f>WEEKNUM(Data!A167,2)-WEEKNUM(DATE(YEAR(Data!A167),MONTH(Data!A167),1),2)+1</f>
        <v>3</v>
      </c>
      <c r="C167">
        <f>Data!B167</f>
        <v>24</v>
      </c>
      <c r="D167">
        <f>IFERROR(Data!E167,0)</f>
        <v>0</v>
      </c>
      <c r="E167">
        <f>IFERROR(Data!H167,0)</f>
        <v>0</v>
      </c>
      <c r="F167">
        <f>IFERROR(Data!G167,0)</f>
        <v>0</v>
      </c>
    </row>
    <row r="168" spans="1:6" ht="14.4" x14ac:dyDescent="0.3">
      <c r="A168" t="str">
        <f>CHOOSE(MONTH(Data!A168),"January", "February", "March", "April", "May", "June", "July", "August", "September", "October", "November", "December")</f>
        <v>June</v>
      </c>
      <c r="B168">
        <f>WEEKNUM(Data!A168,2)-WEEKNUM(DATE(YEAR(Data!A168),MONTH(Data!A168),1),2)+1</f>
        <v>3</v>
      </c>
      <c r="C168">
        <f>Data!B168</f>
        <v>24</v>
      </c>
      <c r="D168">
        <f>IFERROR(Data!E168,0)</f>
        <v>0</v>
      </c>
      <c r="E168">
        <f>IFERROR(Data!H168,0)</f>
        <v>0</v>
      </c>
      <c r="F168">
        <f>IFERROR(Data!G168,0)</f>
        <v>0</v>
      </c>
    </row>
    <row r="169" spans="1:6" ht="14.4" x14ac:dyDescent="0.3">
      <c r="A169" t="str">
        <f>CHOOSE(MONTH(Data!A169),"January", "February", "March", "April", "May", "June", "July", "August", "September", "October", "November", "December")</f>
        <v>June</v>
      </c>
      <c r="B169">
        <f>WEEKNUM(Data!A169,2)-WEEKNUM(DATE(YEAR(Data!A169),MONTH(Data!A169),1),2)+1</f>
        <v>3</v>
      </c>
      <c r="C169">
        <f>Data!B169</f>
        <v>24</v>
      </c>
      <c r="D169">
        <f>IFERROR(Data!E169,0)</f>
        <v>35</v>
      </c>
      <c r="E169">
        <f>IFERROR(Data!H169,0)</f>
        <v>367</v>
      </c>
      <c r="F169">
        <f>IFERROR(Data!G169,0)</f>
        <v>222</v>
      </c>
    </row>
    <row r="170" spans="1:6" ht="14.4" x14ac:dyDescent="0.3">
      <c r="A170" t="str">
        <f>CHOOSE(MONTH(Data!A170),"January", "February", "March", "April", "May", "June", "July", "August", "September", "October", "November", "December")</f>
        <v>June</v>
      </c>
      <c r="B170">
        <f>WEEKNUM(Data!A170,2)-WEEKNUM(DATE(YEAR(Data!A170),MONTH(Data!A170),1),2)+1</f>
        <v>4</v>
      </c>
      <c r="C170">
        <f>Data!B170</f>
        <v>25</v>
      </c>
      <c r="D170">
        <f>IFERROR(Data!E170,0)</f>
        <v>0</v>
      </c>
      <c r="E170">
        <f>IFERROR(Data!H170,0)</f>
        <v>0</v>
      </c>
      <c r="F170">
        <f>IFERROR(Data!G170,0)</f>
        <v>0</v>
      </c>
    </row>
    <row r="171" spans="1:6" ht="14.4" x14ac:dyDescent="0.3">
      <c r="A171" t="str">
        <f>CHOOSE(MONTH(Data!A171),"January", "February", "March", "April", "May", "June", "July", "August", "September", "October", "November", "December")</f>
        <v>June</v>
      </c>
      <c r="B171">
        <f>WEEKNUM(Data!A171,2)-WEEKNUM(DATE(YEAR(Data!A171),MONTH(Data!A171),1),2)+1</f>
        <v>4</v>
      </c>
      <c r="C171">
        <f>Data!B171</f>
        <v>25</v>
      </c>
      <c r="D171">
        <f>IFERROR(Data!E171,0)</f>
        <v>0</v>
      </c>
      <c r="E171">
        <f>IFERROR(Data!H171,0)</f>
        <v>0</v>
      </c>
      <c r="F171">
        <f>IFERROR(Data!G171,0)</f>
        <v>0</v>
      </c>
    </row>
    <row r="172" spans="1:6" ht="14.4" x14ac:dyDescent="0.3">
      <c r="A172" t="str">
        <f>CHOOSE(MONTH(Data!A172),"January", "February", "March", "April", "May", "June", "July", "August", "September", "October", "November", "December")</f>
        <v>June</v>
      </c>
      <c r="B172">
        <f>WEEKNUM(Data!A172,2)-WEEKNUM(DATE(YEAR(Data!A172),MONTH(Data!A172),1),2)+1</f>
        <v>4</v>
      </c>
      <c r="C172">
        <f>Data!B172</f>
        <v>25</v>
      </c>
      <c r="D172">
        <f>IFERROR(Data!E172,0)</f>
        <v>0</v>
      </c>
      <c r="E172">
        <f>IFERROR(Data!H172,0)</f>
        <v>0</v>
      </c>
      <c r="F172">
        <f>IFERROR(Data!G172,0)</f>
        <v>0</v>
      </c>
    </row>
    <row r="173" spans="1:6" ht="14.4" x14ac:dyDescent="0.3">
      <c r="A173" t="str">
        <f>CHOOSE(MONTH(Data!A173),"January", "February", "March", "April", "May", "June", "July", "August", "September", "October", "November", "December")</f>
        <v>June</v>
      </c>
      <c r="B173">
        <f>WEEKNUM(Data!A173,2)-WEEKNUM(DATE(YEAR(Data!A173),MONTH(Data!A173),1),2)+1</f>
        <v>4</v>
      </c>
      <c r="C173">
        <f>Data!B173</f>
        <v>25</v>
      </c>
      <c r="D173">
        <f>IFERROR(Data!E173,0)</f>
        <v>0</v>
      </c>
      <c r="E173">
        <f>IFERROR(Data!H173,0)</f>
        <v>0</v>
      </c>
      <c r="F173">
        <f>IFERROR(Data!G173,0)</f>
        <v>0</v>
      </c>
    </row>
    <row r="174" spans="1:6" ht="14.4" x14ac:dyDescent="0.3">
      <c r="A174" t="str">
        <f>CHOOSE(MONTH(Data!A174),"January", "February", "March", "April", "May", "June", "July", "August", "September", "October", "November", "December")</f>
        <v>June</v>
      </c>
      <c r="B174">
        <f>WEEKNUM(Data!A174,2)-WEEKNUM(DATE(YEAR(Data!A174),MONTH(Data!A174),1),2)+1</f>
        <v>4</v>
      </c>
      <c r="C174">
        <f>Data!B174</f>
        <v>25</v>
      </c>
      <c r="D174">
        <f>IFERROR(Data!E174,0)</f>
        <v>0</v>
      </c>
      <c r="E174">
        <f>IFERROR(Data!H174,0)</f>
        <v>0</v>
      </c>
      <c r="F174">
        <f>IFERROR(Data!G174,0)</f>
        <v>0</v>
      </c>
    </row>
    <row r="175" spans="1:6" ht="14.4" x14ac:dyDescent="0.3">
      <c r="A175" t="str">
        <f>CHOOSE(MONTH(Data!A175),"January", "February", "March", "April", "May", "June", "July", "August", "September", "October", "November", "December")</f>
        <v>June</v>
      </c>
      <c r="B175">
        <f>WEEKNUM(Data!A175,2)-WEEKNUM(DATE(YEAR(Data!A175),MONTH(Data!A175),1),2)+1</f>
        <v>4</v>
      </c>
      <c r="C175">
        <f>Data!B175</f>
        <v>25</v>
      </c>
      <c r="D175">
        <f>IFERROR(Data!E175,0)</f>
        <v>0</v>
      </c>
      <c r="E175">
        <f>IFERROR(Data!H175,0)</f>
        <v>0</v>
      </c>
      <c r="F175">
        <f>IFERROR(Data!G175,0)</f>
        <v>0</v>
      </c>
    </row>
    <row r="176" spans="1:6" ht="14.4" x14ac:dyDescent="0.3">
      <c r="A176" t="str">
        <f>CHOOSE(MONTH(Data!A176),"January", "February", "March", "April", "May", "June", "July", "August", "September", "October", "November", "December")</f>
        <v>June</v>
      </c>
      <c r="B176">
        <f>WEEKNUM(Data!A176,2)-WEEKNUM(DATE(YEAR(Data!A176),MONTH(Data!A176),1),2)+1</f>
        <v>4</v>
      </c>
      <c r="C176">
        <f>Data!B176</f>
        <v>25</v>
      </c>
      <c r="D176">
        <f>IFERROR(Data!E176,0)</f>
        <v>44</v>
      </c>
      <c r="E176">
        <f>IFERROR(Data!H176,0)</f>
        <v>280</v>
      </c>
      <c r="F176">
        <f>IFERROR(Data!G176,0)</f>
        <v>192</v>
      </c>
    </row>
    <row r="177" spans="1:6" ht="14.4" x14ac:dyDescent="0.3">
      <c r="A177" t="str">
        <f>CHOOSE(MONTH(Data!A177),"January", "February", "March", "April", "May", "June", "July", "August", "September", "October", "November", "December")</f>
        <v>June</v>
      </c>
      <c r="B177">
        <f>WEEKNUM(Data!A177,2)-WEEKNUM(DATE(YEAR(Data!A177),MONTH(Data!A177),1),2)+1</f>
        <v>5</v>
      </c>
      <c r="C177">
        <f>Data!B177</f>
        <v>26</v>
      </c>
      <c r="D177">
        <f>IFERROR(Data!E177,0)</f>
        <v>0</v>
      </c>
      <c r="E177">
        <f>IFERROR(Data!H177,0)</f>
        <v>0</v>
      </c>
      <c r="F177">
        <f>IFERROR(Data!G177,0)</f>
        <v>0</v>
      </c>
    </row>
    <row r="178" spans="1:6" ht="14.4" x14ac:dyDescent="0.3">
      <c r="A178" t="str">
        <f>CHOOSE(MONTH(Data!A178),"January", "February", "March", "April", "May", "June", "July", "August", "September", "October", "November", "December")</f>
        <v>June</v>
      </c>
      <c r="B178">
        <f>WEEKNUM(Data!A178,2)-WEEKNUM(DATE(YEAR(Data!A178),MONTH(Data!A178),1),2)+1</f>
        <v>5</v>
      </c>
      <c r="C178">
        <f>Data!B178</f>
        <v>26</v>
      </c>
      <c r="D178">
        <f>IFERROR(Data!E178,0)</f>
        <v>0</v>
      </c>
      <c r="E178">
        <f>IFERROR(Data!H178,0)</f>
        <v>0</v>
      </c>
      <c r="F178">
        <f>IFERROR(Data!G178,0)</f>
        <v>0</v>
      </c>
    </row>
    <row r="179" spans="1:6" ht="14.4" x14ac:dyDescent="0.3">
      <c r="A179" t="str">
        <f>CHOOSE(MONTH(Data!A179),"January", "February", "March", "April", "May", "June", "July", "August", "September", "October", "November", "December")</f>
        <v>June</v>
      </c>
      <c r="B179">
        <f>WEEKNUM(Data!A179,2)-WEEKNUM(DATE(YEAR(Data!A179),MONTH(Data!A179),1),2)+1</f>
        <v>5</v>
      </c>
      <c r="C179">
        <f>Data!B179</f>
        <v>26</v>
      </c>
      <c r="D179">
        <f>IFERROR(Data!E179,0)</f>
        <v>0</v>
      </c>
      <c r="E179">
        <f>IFERROR(Data!H179,0)</f>
        <v>0</v>
      </c>
      <c r="F179">
        <f>IFERROR(Data!G179,0)</f>
        <v>0</v>
      </c>
    </row>
    <row r="180" spans="1:6" ht="14.4" x14ac:dyDescent="0.3">
      <c r="A180" t="str">
        <f>CHOOSE(MONTH(Data!A180),"January", "February", "March", "April", "May", "June", "July", "August", "September", "October", "November", "December")</f>
        <v>June</v>
      </c>
      <c r="B180">
        <f>WEEKNUM(Data!A180,2)-WEEKNUM(DATE(YEAR(Data!A180),MONTH(Data!A180),1),2)+1</f>
        <v>5</v>
      </c>
      <c r="C180">
        <f>Data!B180</f>
        <v>26</v>
      </c>
      <c r="D180">
        <f>IFERROR(Data!E180,0)</f>
        <v>0</v>
      </c>
      <c r="E180">
        <f>IFERROR(Data!H180,0)</f>
        <v>0</v>
      </c>
      <c r="F180">
        <f>IFERROR(Data!G180,0)</f>
        <v>0</v>
      </c>
    </row>
    <row r="181" spans="1:6" ht="14.4" x14ac:dyDescent="0.3">
      <c r="A181" t="str">
        <f>CHOOSE(MONTH(Data!A181),"January", "February", "March", "April", "May", "June", "July", "August", "September", "October", "November", "December")</f>
        <v>June</v>
      </c>
      <c r="B181">
        <f>WEEKNUM(Data!A181,2)-WEEKNUM(DATE(YEAR(Data!A181),MONTH(Data!A181),1),2)+1</f>
        <v>5</v>
      </c>
      <c r="C181">
        <f>Data!B181</f>
        <v>26</v>
      </c>
      <c r="D181">
        <f>IFERROR(Data!E181,0)</f>
        <v>0</v>
      </c>
      <c r="E181">
        <f>IFERROR(Data!H181,0)</f>
        <v>0</v>
      </c>
      <c r="F181">
        <f>IFERROR(Data!G181,0)</f>
        <v>0</v>
      </c>
    </row>
    <row r="182" spans="1:6" ht="14.4" x14ac:dyDescent="0.3">
      <c r="A182" t="str">
        <f>CHOOSE(MONTH(Data!A182),"January", "February", "March", "April", "May", "June", "July", "August", "September", "October", "November", "December")</f>
        <v>June</v>
      </c>
      <c r="B182">
        <f>WEEKNUM(Data!A182,2)-WEEKNUM(DATE(YEAR(Data!A182),MONTH(Data!A182),1),2)+1</f>
        <v>5</v>
      </c>
      <c r="C182">
        <f>Data!B182</f>
        <v>26</v>
      </c>
      <c r="D182">
        <f>IFERROR(Data!E182,0)</f>
        <v>0</v>
      </c>
      <c r="E182">
        <f>IFERROR(Data!H182,0)</f>
        <v>0</v>
      </c>
      <c r="F182">
        <f>IFERROR(Data!G182,0)</f>
        <v>0</v>
      </c>
    </row>
    <row r="183" spans="1:6" ht="14.4" x14ac:dyDescent="0.3">
      <c r="A183" t="str">
        <f>CHOOSE(MONTH(Data!A183),"January", "February", "March", "April", "May", "June", "July", "August", "September", "October", "November", "December")</f>
        <v>June</v>
      </c>
      <c r="B183">
        <f>WEEKNUM(Data!A183,2)-WEEKNUM(DATE(YEAR(Data!A183),MONTH(Data!A183),1),2)+1</f>
        <v>5</v>
      </c>
      <c r="C183">
        <f>Data!B183</f>
        <v>26</v>
      </c>
      <c r="D183">
        <f>IFERROR(Data!E183,0)</f>
        <v>52</v>
      </c>
      <c r="E183">
        <f>IFERROR(Data!H183,0)</f>
        <v>340</v>
      </c>
      <c r="F183">
        <f>IFERROR(Data!G183,0)</f>
        <v>188</v>
      </c>
    </row>
    <row r="184" spans="1:6" ht="14.4" x14ac:dyDescent="0.3">
      <c r="A184" t="str">
        <f>CHOOSE(MONTH(Data!A184),"January", "February", "March", "April", "May", "June", "July", "August", "September", "October", "November", "December")</f>
        <v>July</v>
      </c>
      <c r="B184">
        <f>WEEKNUM(Data!A184,2)-WEEKNUM(DATE(YEAR(Data!A184),MONTH(Data!A184),1),2)+1</f>
        <v>1</v>
      </c>
      <c r="C184">
        <f>Data!B184</f>
        <v>27</v>
      </c>
      <c r="D184">
        <f>IFERROR(Data!E184,0)</f>
        <v>0</v>
      </c>
      <c r="E184">
        <f>IFERROR(Data!H184,0)</f>
        <v>0</v>
      </c>
      <c r="F184">
        <f>IFERROR(Data!G184,0)</f>
        <v>0</v>
      </c>
    </row>
    <row r="185" spans="1:6" ht="14.4" x14ac:dyDescent="0.3">
      <c r="A185" t="str">
        <f>CHOOSE(MONTH(Data!A185),"January", "February", "March", "April", "May", "June", "July", "August", "September", "October", "November", "December")</f>
        <v>July</v>
      </c>
      <c r="B185">
        <f>WEEKNUM(Data!A185,2)-WEEKNUM(DATE(YEAR(Data!A185),MONTH(Data!A185),1),2)+1</f>
        <v>1</v>
      </c>
      <c r="C185">
        <f>Data!B185</f>
        <v>27</v>
      </c>
      <c r="D185">
        <f>IFERROR(Data!E185,0)</f>
        <v>0</v>
      </c>
      <c r="E185">
        <f>IFERROR(Data!H185,0)</f>
        <v>0</v>
      </c>
      <c r="F185">
        <f>IFERROR(Data!G185,0)</f>
        <v>0</v>
      </c>
    </row>
    <row r="186" spans="1:6" ht="14.4" x14ac:dyDescent="0.3">
      <c r="A186" t="str">
        <f>CHOOSE(MONTH(Data!A186),"January", "February", "March", "April", "May", "June", "July", "August", "September", "October", "November", "December")</f>
        <v>July</v>
      </c>
      <c r="B186">
        <f>WEEKNUM(Data!A186,2)-WEEKNUM(DATE(YEAR(Data!A186),MONTH(Data!A186),1),2)+1</f>
        <v>1</v>
      </c>
      <c r="C186">
        <f>Data!B186</f>
        <v>27</v>
      </c>
      <c r="D186">
        <f>IFERROR(Data!E186,0)</f>
        <v>0</v>
      </c>
      <c r="E186">
        <f>IFERROR(Data!H186,0)</f>
        <v>0</v>
      </c>
      <c r="F186">
        <f>IFERROR(Data!G186,0)</f>
        <v>0</v>
      </c>
    </row>
    <row r="187" spans="1:6" ht="14.4" x14ac:dyDescent="0.3">
      <c r="A187" t="str">
        <f>CHOOSE(MONTH(Data!A187),"January", "February", "March", "April", "May", "June", "July", "August", "September", "October", "November", "December")</f>
        <v>July</v>
      </c>
      <c r="B187">
        <f>WEEKNUM(Data!A187,2)-WEEKNUM(DATE(YEAR(Data!A187),MONTH(Data!A187),1),2)+1</f>
        <v>1</v>
      </c>
      <c r="C187">
        <f>Data!B187</f>
        <v>27</v>
      </c>
      <c r="D187">
        <f>IFERROR(Data!E187,0)</f>
        <v>0</v>
      </c>
      <c r="E187">
        <f>IFERROR(Data!H187,0)</f>
        <v>0</v>
      </c>
      <c r="F187">
        <f>IFERROR(Data!G187,0)</f>
        <v>0</v>
      </c>
    </row>
    <row r="188" spans="1:6" ht="14.4" x14ac:dyDescent="0.3">
      <c r="A188" t="str">
        <f>CHOOSE(MONTH(Data!A188),"January", "February", "March", "April", "May", "June", "July", "August", "September", "October", "November", "December")</f>
        <v>July</v>
      </c>
      <c r="B188">
        <f>WEEKNUM(Data!A188,2)-WEEKNUM(DATE(YEAR(Data!A188),MONTH(Data!A188),1),2)+1</f>
        <v>1</v>
      </c>
      <c r="C188">
        <f>Data!B188</f>
        <v>27</v>
      </c>
      <c r="D188">
        <f>IFERROR(Data!E188,0)</f>
        <v>0</v>
      </c>
      <c r="E188">
        <f>IFERROR(Data!H188,0)</f>
        <v>0</v>
      </c>
      <c r="F188">
        <f>IFERROR(Data!G188,0)</f>
        <v>0</v>
      </c>
    </row>
    <row r="189" spans="1:6" ht="14.4" x14ac:dyDescent="0.3">
      <c r="A189" t="str">
        <f>CHOOSE(MONTH(Data!A189),"January", "February", "March", "April", "May", "June", "July", "August", "September", "October", "November", "December")</f>
        <v>July</v>
      </c>
      <c r="B189">
        <f>WEEKNUM(Data!A189,2)-WEEKNUM(DATE(YEAR(Data!A189),MONTH(Data!A189),1),2)+1</f>
        <v>1</v>
      </c>
      <c r="C189">
        <f>Data!B189</f>
        <v>27</v>
      </c>
      <c r="D189">
        <f>IFERROR(Data!E189,0)</f>
        <v>0</v>
      </c>
      <c r="E189">
        <f>IFERROR(Data!H189,0)</f>
        <v>0</v>
      </c>
      <c r="F189">
        <f>IFERROR(Data!G189,0)</f>
        <v>0</v>
      </c>
    </row>
    <row r="190" spans="1:6" ht="14.4" x14ac:dyDescent="0.3">
      <c r="A190" t="str">
        <f>CHOOSE(MONTH(Data!A190),"January", "February", "March", "April", "May", "June", "July", "August", "September", "October", "November", "December")</f>
        <v>July</v>
      </c>
      <c r="B190">
        <f>WEEKNUM(Data!A190,2)-WEEKNUM(DATE(YEAR(Data!A190),MONTH(Data!A190),1),2)+1</f>
        <v>1</v>
      </c>
      <c r="C190">
        <f>Data!B190</f>
        <v>27</v>
      </c>
      <c r="D190">
        <f>IFERROR(Data!E190,0)</f>
        <v>56</v>
      </c>
      <c r="E190">
        <f>IFERROR(Data!H190,0)</f>
        <v>342</v>
      </c>
      <c r="F190">
        <f>IFERROR(Data!G190,0)</f>
        <v>209</v>
      </c>
    </row>
    <row r="191" spans="1:6" ht="14.4" x14ac:dyDescent="0.3">
      <c r="A191" t="str">
        <f>CHOOSE(MONTH(Data!A191),"January", "February", "March", "April", "May", "June", "July", "August", "September", "October", "November", "December")</f>
        <v>July</v>
      </c>
      <c r="B191">
        <f>WEEKNUM(Data!A191,2)-WEEKNUM(DATE(YEAR(Data!A191),MONTH(Data!A191),1),2)+1</f>
        <v>2</v>
      </c>
      <c r="C191">
        <f>Data!B191</f>
        <v>28</v>
      </c>
      <c r="D191">
        <f>IFERROR(Data!E191,0)</f>
        <v>0</v>
      </c>
      <c r="E191">
        <f>IFERROR(Data!H191,0)</f>
        <v>0</v>
      </c>
      <c r="F191">
        <f>IFERROR(Data!G191,0)</f>
        <v>0</v>
      </c>
    </row>
    <row r="192" spans="1:6" ht="14.4" x14ac:dyDescent="0.3">
      <c r="A192" t="str">
        <f>CHOOSE(MONTH(Data!A192),"January", "February", "March", "April", "May", "June", "July", "August", "September", "October", "November", "December")</f>
        <v>July</v>
      </c>
      <c r="B192">
        <f>WEEKNUM(Data!A192,2)-WEEKNUM(DATE(YEAR(Data!A192),MONTH(Data!A192),1),2)+1</f>
        <v>2</v>
      </c>
      <c r="C192">
        <f>Data!B192</f>
        <v>28</v>
      </c>
      <c r="D192">
        <f>IFERROR(Data!E192,0)</f>
        <v>0</v>
      </c>
      <c r="E192">
        <f>IFERROR(Data!H192,0)</f>
        <v>0</v>
      </c>
      <c r="F192">
        <f>IFERROR(Data!G192,0)</f>
        <v>0</v>
      </c>
    </row>
    <row r="193" spans="1:6" ht="14.4" x14ac:dyDescent="0.3">
      <c r="A193" t="str">
        <f>CHOOSE(MONTH(Data!A193),"January", "February", "March", "April", "May", "June", "July", "August", "September", "October", "November", "December")</f>
        <v>July</v>
      </c>
      <c r="B193">
        <f>WEEKNUM(Data!A193,2)-WEEKNUM(DATE(YEAR(Data!A193),MONTH(Data!A193),1),2)+1</f>
        <v>2</v>
      </c>
      <c r="C193">
        <f>Data!B193</f>
        <v>28</v>
      </c>
      <c r="D193">
        <f>IFERROR(Data!E193,0)</f>
        <v>0</v>
      </c>
      <c r="E193">
        <f>IFERROR(Data!H193,0)</f>
        <v>0</v>
      </c>
      <c r="F193">
        <f>IFERROR(Data!G193,0)</f>
        <v>0</v>
      </c>
    </row>
    <row r="194" spans="1:6" ht="14.4" x14ac:dyDescent="0.3">
      <c r="A194" t="str">
        <f>CHOOSE(MONTH(Data!A194),"January", "February", "March", "April", "May", "June", "July", "August", "September", "October", "November", "December")</f>
        <v>July</v>
      </c>
      <c r="B194">
        <f>WEEKNUM(Data!A194,2)-WEEKNUM(DATE(YEAR(Data!A194),MONTH(Data!A194),1),2)+1</f>
        <v>2</v>
      </c>
      <c r="C194">
        <f>Data!B194</f>
        <v>28</v>
      </c>
      <c r="D194">
        <f>IFERROR(Data!E194,0)</f>
        <v>0</v>
      </c>
      <c r="E194">
        <f>IFERROR(Data!H194,0)</f>
        <v>0</v>
      </c>
      <c r="F194">
        <f>IFERROR(Data!G194,0)</f>
        <v>0</v>
      </c>
    </row>
    <row r="195" spans="1:6" ht="14.4" x14ac:dyDescent="0.3">
      <c r="A195" t="str">
        <f>CHOOSE(MONTH(Data!A195),"January", "February", "March", "April", "May", "June", "July", "August", "September", "October", "November", "December")</f>
        <v>July</v>
      </c>
      <c r="B195">
        <f>WEEKNUM(Data!A195,2)-WEEKNUM(DATE(YEAR(Data!A195),MONTH(Data!A195),1),2)+1</f>
        <v>2</v>
      </c>
      <c r="C195">
        <f>Data!B195</f>
        <v>28</v>
      </c>
      <c r="D195">
        <f>IFERROR(Data!E195,0)</f>
        <v>0</v>
      </c>
      <c r="E195">
        <f>IFERROR(Data!H195,0)</f>
        <v>0</v>
      </c>
      <c r="F195">
        <f>IFERROR(Data!G195,0)</f>
        <v>0</v>
      </c>
    </row>
    <row r="196" spans="1:6" ht="14.4" x14ac:dyDescent="0.3">
      <c r="A196" t="str">
        <f>CHOOSE(MONTH(Data!A196),"January", "February", "March", "April", "May", "June", "July", "August", "September", "October", "November", "December")</f>
        <v>July</v>
      </c>
      <c r="B196">
        <f>WEEKNUM(Data!A196,2)-WEEKNUM(DATE(YEAR(Data!A196),MONTH(Data!A196),1),2)+1</f>
        <v>2</v>
      </c>
      <c r="C196">
        <f>Data!B196</f>
        <v>28</v>
      </c>
      <c r="D196">
        <f>IFERROR(Data!E196,0)</f>
        <v>0</v>
      </c>
      <c r="E196">
        <f>IFERROR(Data!H196,0)</f>
        <v>0</v>
      </c>
      <c r="F196">
        <f>IFERROR(Data!G196,0)</f>
        <v>0</v>
      </c>
    </row>
    <row r="197" spans="1:6" ht="14.4" x14ac:dyDescent="0.3">
      <c r="A197" t="str">
        <f>CHOOSE(MONTH(Data!A197),"January", "February", "March", "April", "May", "June", "July", "August", "September", "October", "November", "December")</f>
        <v>July</v>
      </c>
      <c r="B197">
        <f>WEEKNUM(Data!A197,2)-WEEKNUM(DATE(YEAR(Data!A197),MONTH(Data!A197),1),2)+1</f>
        <v>2</v>
      </c>
      <c r="C197">
        <f>Data!B197</f>
        <v>28</v>
      </c>
      <c r="D197">
        <f>IFERROR(Data!E197,0)</f>
        <v>57</v>
      </c>
      <c r="E197">
        <f>IFERROR(Data!H197,0)</f>
        <v>388</v>
      </c>
      <c r="F197">
        <f>IFERROR(Data!G197,0)</f>
        <v>291</v>
      </c>
    </row>
    <row r="198" spans="1:6" ht="14.4" x14ac:dyDescent="0.3">
      <c r="A198" t="str">
        <f>CHOOSE(MONTH(Data!A198),"January", "February", "March", "April", "May", "June", "July", "August", "September", "October", "November", "December")</f>
        <v>July</v>
      </c>
      <c r="B198">
        <f>WEEKNUM(Data!A198,2)-WEEKNUM(DATE(YEAR(Data!A198),MONTH(Data!A198),1),2)+1</f>
        <v>3</v>
      </c>
      <c r="C198">
        <f>Data!B198</f>
        <v>29</v>
      </c>
      <c r="D198">
        <f>IFERROR(Data!E198,0)</f>
        <v>0</v>
      </c>
      <c r="E198">
        <f>IFERROR(Data!H198,0)</f>
        <v>0</v>
      </c>
      <c r="F198">
        <f>IFERROR(Data!G198,0)</f>
        <v>0</v>
      </c>
    </row>
    <row r="199" spans="1:6" ht="14.4" x14ac:dyDescent="0.3">
      <c r="A199" t="str">
        <f>CHOOSE(MONTH(Data!A199),"January", "February", "March", "April", "May", "June", "July", "August", "September", "October", "November", "December")</f>
        <v>July</v>
      </c>
      <c r="B199">
        <f>WEEKNUM(Data!A199,2)-WEEKNUM(DATE(YEAR(Data!A199),MONTH(Data!A199),1),2)+1</f>
        <v>3</v>
      </c>
      <c r="C199">
        <f>Data!B199</f>
        <v>29</v>
      </c>
      <c r="D199">
        <f>IFERROR(Data!E199,0)</f>
        <v>0</v>
      </c>
      <c r="E199">
        <f>IFERROR(Data!H199,0)</f>
        <v>0</v>
      </c>
      <c r="F199">
        <f>IFERROR(Data!G199,0)</f>
        <v>0</v>
      </c>
    </row>
    <row r="200" spans="1:6" ht="14.4" x14ac:dyDescent="0.3">
      <c r="A200" t="str">
        <f>CHOOSE(MONTH(Data!A200),"January", "February", "March", "April", "May", "June", "July", "August", "September", "October", "November", "December")</f>
        <v>July</v>
      </c>
      <c r="B200">
        <f>WEEKNUM(Data!A200,2)-WEEKNUM(DATE(YEAR(Data!A200),MONTH(Data!A200),1),2)+1</f>
        <v>3</v>
      </c>
      <c r="C200">
        <f>Data!B200</f>
        <v>29</v>
      </c>
      <c r="D200">
        <f>IFERROR(Data!E200,0)</f>
        <v>0</v>
      </c>
      <c r="E200">
        <f>IFERROR(Data!H200,0)</f>
        <v>0</v>
      </c>
      <c r="F200">
        <f>IFERROR(Data!G200,0)</f>
        <v>0</v>
      </c>
    </row>
    <row r="201" spans="1:6" ht="14.4" x14ac:dyDescent="0.3">
      <c r="A201" t="str">
        <f>CHOOSE(MONTH(Data!A201),"January", "February", "March", "April", "May", "June", "July", "August", "September", "October", "November", "December")</f>
        <v>July</v>
      </c>
      <c r="B201">
        <f>WEEKNUM(Data!A201,2)-WEEKNUM(DATE(YEAR(Data!A201),MONTH(Data!A201),1),2)+1</f>
        <v>3</v>
      </c>
      <c r="C201">
        <f>Data!B201</f>
        <v>29</v>
      </c>
      <c r="D201">
        <f>IFERROR(Data!E201,0)</f>
        <v>0</v>
      </c>
      <c r="E201">
        <f>IFERROR(Data!H201,0)</f>
        <v>0</v>
      </c>
      <c r="F201">
        <f>IFERROR(Data!G201,0)</f>
        <v>0</v>
      </c>
    </row>
    <row r="202" spans="1:6" ht="14.4" x14ac:dyDescent="0.3">
      <c r="A202" t="str">
        <f>CHOOSE(MONTH(Data!A202),"January", "February", "March", "April", "May", "June", "July", "August", "September", "October", "November", "December")</f>
        <v>July</v>
      </c>
      <c r="B202">
        <f>WEEKNUM(Data!A202,2)-WEEKNUM(DATE(YEAR(Data!A202),MONTH(Data!A202),1),2)+1</f>
        <v>3</v>
      </c>
      <c r="C202">
        <f>Data!B202</f>
        <v>29</v>
      </c>
      <c r="D202">
        <f>IFERROR(Data!E202,0)</f>
        <v>0</v>
      </c>
      <c r="E202">
        <f>IFERROR(Data!H202,0)</f>
        <v>0</v>
      </c>
      <c r="F202">
        <f>IFERROR(Data!G202,0)</f>
        <v>0</v>
      </c>
    </row>
    <row r="203" spans="1:6" ht="14.4" x14ac:dyDescent="0.3">
      <c r="A203" t="str">
        <f>CHOOSE(MONTH(Data!A203),"January", "February", "March", "April", "May", "June", "July", "August", "September", "October", "November", "December")</f>
        <v>July</v>
      </c>
      <c r="B203">
        <f>WEEKNUM(Data!A203,2)-WEEKNUM(DATE(YEAR(Data!A203),MONTH(Data!A203),1),2)+1</f>
        <v>3</v>
      </c>
      <c r="C203">
        <f>Data!B203</f>
        <v>29</v>
      </c>
      <c r="D203">
        <f>IFERROR(Data!E203,0)</f>
        <v>0</v>
      </c>
      <c r="E203">
        <f>IFERROR(Data!H203,0)</f>
        <v>0</v>
      </c>
      <c r="F203">
        <f>IFERROR(Data!G203,0)</f>
        <v>0</v>
      </c>
    </row>
    <row r="204" spans="1:6" ht="14.4" x14ac:dyDescent="0.3">
      <c r="A204" t="str">
        <f>CHOOSE(MONTH(Data!A204),"January", "February", "March", "April", "May", "June", "July", "August", "September", "October", "November", "December")</f>
        <v>July</v>
      </c>
      <c r="B204">
        <f>WEEKNUM(Data!A204,2)-WEEKNUM(DATE(YEAR(Data!A204),MONTH(Data!A204),1),2)+1</f>
        <v>3</v>
      </c>
      <c r="C204">
        <f>Data!B204</f>
        <v>29</v>
      </c>
      <c r="D204">
        <f>IFERROR(Data!E204,0)</f>
        <v>56</v>
      </c>
      <c r="E204">
        <f>IFERROR(Data!H204,0)</f>
        <v>529</v>
      </c>
      <c r="F204">
        <f>IFERROR(Data!G204,0)</f>
        <v>354</v>
      </c>
    </row>
    <row r="205" spans="1:6" ht="14.4" x14ac:dyDescent="0.3">
      <c r="A205" t="str">
        <f>CHOOSE(MONTH(Data!A205),"January", "February", "March", "April", "May", "June", "July", "August", "September", "October", "November", "December")</f>
        <v>July</v>
      </c>
      <c r="B205">
        <f>WEEKNUM(Data!A205,2)-WEEKNUM(DATE(YEAR(Data!A205),MONTH(Data!A205),1),2)+1</f>
        <v>4</v>
      </c>
      <c r="C205">
        <f>Data!B205</f>
        <v>30</v>
      </c>
      <c r="D205">
        <f>IFERROR(Data!E205,0)</f>
        <v>0</v>
      </c>
      <c r="E205">
        <f>IFERROR(Data!H205,0)</f>
        <v>0</v>
      </c>
      <c r="F205">
        <f>IFERROR(Data!G205,0)</f>
        <v>0</v>
      </c>
    </row>
    <row r="206" spans="1:6" ht="14.4" x14ac:dyDescent="0.3">
      <c r="A206" t="str">
        <f>CHOOSE(MONTH(Data!A206),"January", "February", "March", "April", "May", "June", "July", "August", "September", "October", "November", "December")</f>
        <v>July</v>
      </c>
      <c r="B206">
        <f>WEEKNUM(Data!A206,2)-WEEKNUM(DATE(YEAR(Data!A206),MONTH(Data!A206),1),2)+1</f>
        <v>4</v>
      </c>
      <c r="C206">
        <f>Data!B206</f>
        <v>30</v>
      </c>
      <c r="D206">
        <f>IFERROR(Data!E206,0)</f>
        <v>0</v>
      </c>
      <c r="E206">
        <f>IFERROR(Data!H206,0)</f>
        <v>0</v>
      </c>
      <c r="F206">
        <f>IFERROR(Data!G206,0)</f>
        <v>0</v>
      </c>
    </row>
    <row r="207" spans="1:6" ht="14.4" x14ac:dyDescent="0.3">
      <c r="A207" t="str">
        <f>CHOOSE(MONTH(Data!A207),"January", "February", "March", "April", "May", "June", "July", "August", "September", "October", "November", "December")</f>
        <v>July</v>
      </c>
      <c r="B207">
        <f>WEEKNUM(Data!A207,2)-WEEKNUM(DATE(YEAR(Data!A207),MONTH(Data!A207),1),2)+1</f>
        <v>4</v>
      </c>
      <c r="C207">
        <f>Data!B207</f>
        <v>30</v>
      </c>
      <c r="D207">
        <f>IFERROR(Data!E207,0)</f>
        <v>0</v>
      </c>
      <c r="E207">
        <f>IFERROR(Data!H207,0)</f>
        <v>0</v>
      </c>
      <c r="F207">
        <f>IFERROR(Data!G207,0)</f>
        <v>0</v>
      </c>
    </row>
    <row r="208" spans="1:6" ht="14.4" x14ac:dyDescent="0.3">
      <c r="A208" t="str">
        <f>CHOOSE(MONTH(Data!A208),"January", "February", "March", "April", "May", "June", "July", "August", "September", "October", "November", "December")</f>
        <v>July</v>
      </c>
      <c r="B208">
        <f>WEEKNUM(Data!A208,2)-WEEKNUM(DATE(YEAR(Data!A208),MONTH(Data!A208),1),2)+1</f>
        <v>4</v>
      </c>
      <c r="C208">
        <f>Data!B208</f>
        <v>30</v>
      </c>
      <c r="D208">
        <f>IFERROR(Data!E208,0)</f>
        <v>0</v>
      </c>
      <c r="E208">
        <f>IFERROR(Data!H208,0)</f>
        <v>0</v>
      </c>
      <c r="F208">
        <f>IFERROR(Data!G208,0)</f>
        <v>0</v>
      </c>
    </row>
    <row r="209" spans="1:6" ht="14.4" x14ac:dyDescent="0.3">
      <c r="A209" t="str">
        <f>CHOOSE(MONTH(Data!A209),"January", "February", "March", "April", "May", "June", "July", "August", "September", "October", "November", "December")</f>
        <v>July</v>
      </c>
      <c r="B209">
        <f>WEEKNUM(Data!A209,2)-WEEKNUM(DATE(YEAR(Data!A209),MONTH(Data!A209),1),2)+1</f>
        <v>4</v>
      </c>
      <c r="C209">
        <f>Data!B209</f>
        <v>30</v>
      </c>
      <c r="D209">
        <f>IFERROR(Data!E209,0)</f>
        <v>0</v>
      </c>
      <c r="E209">
        <f>IFERROR(Data!H209,0)</f>
        <v>0</v>
      </c>
      <c r="F209">
        <f>IFERROR(Data!G209,0)</f>
        <v>0</v>
      </c>
    </row>
    <row r="210" spans="1:6" ht="14.4" x14ac:dyDescent="0.3">
      <c r="A210" t="str">
        <f>CHOOSE(MONTH(Data!A210),"January", "February", "March", "April", "May", "June", "July", "August", "September", "October", "November", "December")</f>
        <v>July</v>
      </c>
      <c r="B210">
        <f>WEEKNUM(Data!A210,2)-WEEKNUM(DATE(YEAR(Data!A210),MONTH(Data!A210),1),2)+1</f>
        <v>4</v>
      </c>
      <c r="C210">
        <f>Data!B210</f>
        <v>30</v>
      </c>
      <c r="D210">
        <f>IFERROR(Data!E210,0)</f>
        <v>0</v>
      </c>
      <c r="E210">
        <f>IFERROR(Data!H210,0)</f>
        <v>0</v>
      </c>
      <c r="F210">
        <f>IFERROR(Data!G210,0)</f>
        <v>0</v>
      </c>
    </row>
    <row r="211" spans="1:6" ht="14.4" x14ac:dyDescent="0.3">
      <c r="A211" t="str">
        <f>CHOOSE(MONTH(Data!A211),"January", "February", "March", "April", "May", "June", "July", "August", "September", "October", "November", "December")</f>
        <v>July</v>
      </c>
      <c r="B211">
        <f>WEEKNUM(Data!A211,2)-WEEKNUM(DATE(YEAR(Data!A211),MONTH(Data!A211),1),2)+1</f>
        <v>4</v>
      </c>
      <c r="C211">
        <f>Data!B211</f>
        <v>30</v>
      </c>
      <c r="D211">
        <f>IFERROR(Data!E211,0)</f>
        <v>52</v>
      </c>
      <c r="E211">
        <f>IFERROR(Data!H211,0)</f>
        <v>530</v>
      </c>
      <c r="F211">
        <f>IFERROR(Data!G211,0)</f>
        <v>365</v>
      </c>
    </row>
    <row r="212" spans="1:6" ht="14.4" x14ac:dyDescent="0.3">
      <c r="A212" t="str">
        <f>CHOOSE(MONTH(Data!A212),"January", "February", "March", "April", "May", "June", "July", "August", "September", "October", "November", "December")</f>
        <v>July</v>
      </c>
      <c r="B212">
        <f>WEEKNUM(Data!A212,2)-WEEKNUM(DATE(YEAR(Data!A212),MONTH(Data!A212),1),2)+1</f>
        <v>5</v>
      </c>
      <c r="C212">
        <f>Data!B212</f>
        <v>31</v>
      </c>
      <c r="D212">
        <f>IFERROR(Data!E212,0)</f>
        <v>0</v>
      </c>
      <c r="E212">
        <f>IFERROR(Data!H212,0)</f>
        <v>0</v>
      </c>
      <c r="F212">
        <f>IFERROR(Data!G212,0)</f>
        <v>0</v>
      </c>
    </row>
    <row r="213" spans="1:6" ht="14.4" x14ac:dyDescent="0.3">
      <c r="A213" t="str">
        <f>CHOOSE(MONTH(Data!A213),"January", "February", "March", "April", "May", "June", "July", "August", "September", "October", "November", "December")</f>
        <v>July</v>
      </c>
      <c r="B213">
        <f>WEEKNUM(Data!A213,2)-WEEKNUM(DATE(YEAR(Data!A213),MONTH(Data!A213),1),2)+1</f>
        <v>5</v>
      </c>
      <c r="C213">
        <f>Data!B213</f>
        <v>31</v>
      </c>
      <c r="D213">
        <f>IFERROR(Data!E213,0)</f>
        <v>0</v>
      </c>
      <c r="E213">
        <f>IFERROR(Data!H213,0)</f>
        <v>0</v>
      </c>
      <c r="F213">
        <f>IFERROR(Data!G213,0)</f>
        <v>0</v>
      </c>
    </row>
    <row r="214" spans="1:6" ht="14.4" x14ac:dyDescent="0.3">
      <c r="A214" t="str">
        <f>CHOOSE(MONTH(Data!A214),"January", "February", "March", "April", "May", "June", "July", "August", "September", "October", "November", "December")</f>
        <v>July</v>
      </c>
      <c r="B214">
        <f>WEEKNUM(Data!A214,2)-WEEKNUM(DATE(YEAR(Data!A214),MONTH(Data!A214),1),2)+1</f>
        <v>5</v>
      </c>
      <c r="C214">
        <f>Data!B214</f>
        <v>31</v>
      </c>
      <c r="D214">
        <f>IFERROR(Data!E214,0)</f>
        <v>0</v>
      </c>
      <c r="E214">
        <f>IFERROR(Data!H214,0)</f>
        <v>0</v>
      </c>
      <c r="F214">
        <f>IFERROR(Data!G214,0)</f>
        <v>0</v>
      </c>
    </row>
    <row r="215" spans="1:6" ht="14.4" x14ac:dyDescent="0.3">
      <c r="A215" t="str">
        <f>CHOOSE(MONTH(Data!A215),"January", "February", "March", "April", "May", "June", "July", "August", "September", "October", "November", "December")</f>
        <v>August</v>
      </c>
      <c r="B215">
        <f>WEEKNUM(Data!A215,2)-WEEKNUM(DATE(YEAR(Data!A215),MONTH(Data!A215),1),2)+1</f>
        <v>1</v>
      </c>
      <c r="C215">
        <f>Data!B215</f>
        <v>31</v>
      </c>
      <c r="D215">
        <f>IFERROR(Data!E215,0)</f>
        <v>0</v>
      </c>
      <c r="E215">
        <f>IFERROR(Data!H215,0)</f>
        <v>0</v>
      </c>
      <c r="F215">
        <f>IFERROR(Data!G215,0)</f>
        <v>0</v>
      </c>
    </row>
    <row r="216" spans="1:6" ht="14.4" x14ac:dyDescent="0.3">
      <c r="A216" t="str">
        <f>CHOOSE(MONTH(Data!A216),"January", "February", "March", "April", "May", "June", "July", "August", "September", "October", "November", "December")</f>
        <v>August</v>
      </c>
      <c r="B216">
        <f>WEEKNUM(Data!A216,2)-WEEKNUM(DATE(YEAR(Data!A216),MONTH(Data!A216),1),2)+1</f>
        <v>1</v>
      </c>
      <c r="C216">
        <f>Data!B216</f>
        <v>31</v>
      </c>
      <c r="D216">
        <f>IFERROR(Data!E216,0)</f>
        <v>0</v>
      </c>
      <c r="E216">
        <f>IFERROR(Data!H216,0)</f>
        <v>0</v>
      </c>
      <c r="F216">
        <f>IFERROR(Data!G216,0)</f>
        <v>0</v>
      </c>
    </row>
    <row r="217" spans="1:6" ht="14.4" x14ac:dyDescent="0.3">
      <c r="A217" t="str">
        <f>CHOOSE(MONTH(Data!A217),"January", "February", "March", "April", "May", "June", "July", "August", "September", "October", "November", "December")</f>
        <v>August</v>
      </c>
      <c r="B217">
        <f>WEEKNUM(Data!A217,2)-WEEKNUM(DATE(YEAR(Data!A217),MONTH(Data!A217),1),2)+1</f>
        <v>1</v>
      </c>
      <c r="C217">
        <f>Data!B217</f>
        <v>31</v>
      </c>
      <c r="D217">
        <f>IFERROR(Data!E217,0)</f>
        <v>0</v>
      </c>
      <c r="E217">
        <f>IFERROR(Data!H217,0)</f>
        <v>0</v>
      </c>
      <c r="F217">
        <f>IFERROR(Data!G217,0)</f>
        <v>0</v>
      </c>
    </row>
    <row r="218" spans="1:6" ht="14.4" x14ac:dyDescent="0.3">
      <c r="A218" t="str">
        <f>CHOOSE(MONTH(Data!A218),"January", "February", "March", "April", "May", "June", "July", "August", "September", "October", "November", "December")</f>
        <v>August</v>
      </c>
      <c r="B218">
        <f>WEEKNUM(Data!A218,2)-WEEKNUM(DATE(YEAR(Data!A218),MONTH(Data!A218),1),2)+1</f>
        <v>1</v>
      </c>
      <c r="C218">
        <f>Data!B218</f>
        <v>31</v>
      </c>
      <c r="D218">
        <f>IFERROR(Data!E218,0)</f>
        <v>43</v>
      </c>
      <c r="E218">
        <f>IFERROR(Data!H218,0)</f>
        <v>418</v>
      </c>
      <c r="F218">
        <f>IFERROR(Data!G218,0)</f>
        <v>343</v>
      </c>
    </row>
    <row r="219" spans="1:6" ht="14.4" x14ac:dyDescent="0.3">
      <c r="A219" t="str">
        <f>CHOOSE(MONTH(Data!A219),"January", "February", "March", "April", "May", "June", "July", "August", "September", "October", "November", "December")</f>
        <v>August</v>
      </c>
      <c r="B219">
        <f>WEEKNUM(Data!A219,2)-WEEKNUM(DATE(YEAR(Data!A219),MONTH(Data!A219),1),2)+1</f>
        <v>2</v>
      </c>
      <c r="C219">
        <f>Data!B219</f>
        <v>32</v>
      </c>
      <c r="D219">
        <f>IFERROR(Data!E219,0)</f>
        <v>0</v>
      </c>
      <c r="E219">
        <f>IFERROR(Data!H219,0)</f>
        <v>0</v>
      </c>
      <c r="F219">
        <f>IFERROR(Data!G219,0)</f>
        <v>0</v>
      </c>
    </row>
    <row r="220" spans="1:6" ht="14.4" x14ac:dyDescent="0.3">
      <c r="A220" t="str">
        <f>CHOOSE(MONTH(Data!A220),"January", "February", "March", "April", "May", "June", "July", "August", "September", "October", "November", "December")</f>
        <v>August</v>
      </c>
      <c r="B220">
        <f>WEEKNUM(Data!A220,2)-WEEKNUM(DATE(YEAR(Data!A220),MONTH(Data!A220),1),2)+1</f>
        <v>2</v>
      </c>
      <c r="C220">
        <f>Data!B220</f>
        <v>32</v>
      </c>
      <c r="D220">
        <f>IFERROR(Data!E220,0)</f>
        <v>0</v>
      </c>
      <c r="E220">
        <f>IFERROR(Data!H220,0)</f>
        <v>0</v>
      </c>
      <c r="F220">
        <f>IFERROR(Data!G220,0)</f>
        <v>0</v>
      </c>
    </row>
    <row r="221" spans="1:6" ht="14.4" x14ac:dyDescent="0.3">
      <c r="A221" t="str">
        <f>CHOOSE(MONTH(Data!A221),"January", "February", "March", "April", "May", "June", "July", "August", "September", "October", "November", "December")</f>
        <v>August</v>
      </c>
      <c r="B221">
        <f>WEEKNUM(Data!A221,2)-WEEKNUM(DATE(YEAR(Data!A221),MONTH(Data!A221),1),2)+1</f>
        <v>2</v>
      </c>
      <c r="C221">
        <f>Data!B221</f>
        <v>32</v>
      </c>
      <c r="D221">
        <f>IFERROR(Data!E221,0)</f>
        <v>0</v>
      </c>
      <c r="E221">
        <f>IFERROR(Data!H221,0)</f>
        <v>0</v>
      </c>
      <c r="F221">
        <f>IFERROR(Data!G221,0)</f>
        <v>0</v>
      </c>
    </row>
    <row r="222" spans="1:6" ht="14.4" x14ac:dyDescent="0.3">
      <c r="A222" t="str">
        <f>CHOOSE(MONTH(Data!A222),"January", "February", "March", "April", "May", "June", "July", "August", "September", "October", "November", "December")</f>
        <v>August</v>
      </c>
      <c r="B222">
        <f>WEEKNUM(Data!A222,2)-WEEKNUM(DATE(YEAR(Data!A222),MONTH(Data!A222),1),2)+1</f>
        <v>2</v>
      </c>
      <c r="C222">
        <f>Data!B222</f>
        <v>32</v>
      </c>
      <c r="D222">
        <f>IFERROR(Data!E222,0)</f>
        <v>0</v>
      </c>
      <c r="E222">
        <f>IFERROR(Data!H222,0)</f>
        <v>0</v>
      </c>
      <c r="F222">
        <f>IFERROR(Data!G222,0)</f>
        <v>0</v>
      </c>
    </row>
    <row r="223" spans="1:6" ht="14.4" x14ac:dyDescent="0.3">
      <c r="A223" t="str">
        <f>CHOOSE(MONTH(Data!A223),"January", "February", "March", "April", "May", "June", "July", "August", "September", "October", "November", "December")</f>
        <v>August</v>
      </c>
      <c r="B223">
        <f>WEEKNUM(Data!A223,2)-WEEKNUM(DATE(YEAR(Data!A223),MONTH(Data!A223),1),2)+1</f>
        <v>2</v>
      </c>
      <c r="C223">
        <f>Data!B223</f>
        <v>32</v>
      </c>
      <c r="D223">
        <f>IFERROR(Data!E223,0)</f>
        <v>0</v>
      </c>
      <c r="E223">
        <f>IFERROR(Data!H223,0)</f>
        <v>0</v>
      </c>
      <c r="F223">
        <f>IFERROR(Data!G223,0)</f>
        <v>0</v>
      </c>
    </row>
    <row r="224" spans="1:6" ht="14.4" x14ac:dyDescent="0.3">
      <c r="A224" t="str">
        <f>CHOOSE(MONTH(Data!A224),"January", "February", "March", "April", "May", "June", "July", "August", "September", "October", "November", "December")</f>
        <v>August</v>
      </c>
      <c r="B224">
        <f>WEEKNUM(Data!A224,2)-WEEKNUM(DATE(YEAR(Data!A224),MONTH(Data!A224),1),2)+1</f>
        <v>2</v>
      </c>
      <c r="C224">
        <f>Data!B224</f>
        <v>32</v>
      </c>
      <c r="D224">
        <f>IFERROR(Data!E224,0)</f>
        <v>0</v>
      </c>
      <c r="E224">
        <f>IFERROR(Data!H224,0)</f>
        <v>0</v>
      </c>
      <c r="F224">
        <f>IFERROR(Data!G224,0)</f>
        <v>0</v>
      </c>
    </row>
    <row r="225" spans="1:6" ht="14.4" x14ac:dyDescent="0.3">
      <c r="A225" t="str">
        <f>CHOOSE(MONTH(Data!A225),"January", "February", "March", "April", "May", "June", "July", "August", "September", "October", "November", "December")</f>
        <v>August</v>
      </c>
      <c r="B225">
        <f>WEEKNUM(Data!A225,2)-WEEKNUM(DATE(YEAR(Data!A225),MONTH(Data!A225),1),2)+1</f>
        <v>2</v>
      </c>
      <c r="C225">
        <f>Data!B225</f>
        <v>32</v>
      </c>
      <c r="D225">
        <f>IFERROR(Data!E225,0)</f>
        <v>35</v>
      </c>
      <c r="E225">
        <f>IFERROR(Data!H225,0)</f>
        <v>386</v>
      </c>
      <c r="F225">
        <f>IFERROR(Data!G225,0)</f>
        <v>298</v>
      </c>
    </row>
    <row r="226" spans="1:6" ht="14.4" x14ac:dyDescent="0.3">
      <c r="A226" t="str">
        <f>CHOOSE(MONTH(Data!A226),"January", "February", "March", "April", "May", "June", "July", "August", "September", "October", "November", "December")</f>
        <v>August</v>
      </c>
      <c r="B226">
        <f>WEEKNUM(Data!A226,2)-WEEKNUM(DATE(YEAR(Data!A226),MONTH(Data!A226),1),2)+1</f>
        <v>3</v>
      </c>
      <c r="C226">
        <f>Data!B226</f>
        <v>33</v>
      </c>
      <c r="D226">
        <f>IFERROR(Data!E226,0)</f>
        <v>0</v>
      </c>
      <c r="E226">
        <f>IFERROR(Data!H226,0)</f>
        <v>0</v>
      </c>
      <c r="F226">
        <f>IFERROR(Data!G226,0)</f>
        <v>0</v>
      </c>
    </row>
    <row r="227" spans="1:6" ht="14.4" x14ac:dyDescent="0.3">
      <c r="A227" t="str">
        <f>CHOOSE(MONTH(Data!A227),"January", "February", "March", "April", "May", "June", "July", "August", "September", "October", "November", "December")</f>
        <v>August</v>
      </c>
      <c r="B227">
        <f>WEEKNUM(Data!A227,2)-WEEKNUM(DATE(YEAR(Data!A227),MONTH(Data!A227),1),2)+1</f>
        <v>3</v>
      </c>
      <c r="C227">
        <f>Data!B227</f>
        <v>33</v>
      </c>
      <c r="D227">
        <f>IFERROR(Data!E227,0)</f>
        <v>0</v>
      </c>
      <c r="E227">
        <f>IFERROR(Data!H227,0)</f>
        <v>0</v>
      </c>
      <c r="F227">
        <f>IFERROR(Data!G227,0)</f>
        <v>0</v>
      </c>
    </row>
    <row r="228" spans="1:6" ht="14.4" x14ac:dyDescent="0.3">
      <c r="A228" t="str">
        <f>CHOOSE(MONTH(Data!A228),"January", "February", "March", "April", "May", "June", "July", "August", "September", "October", "November", "December")</f>
        <v>August</v>
      </c>
      <c r="B228">
        <f>WEEKNUM(Data!A228,2)-WEEKNUM(DATE(YEAR(Data!A228),MONTH(Data!A228),1),2)+1</f>
        <v>3</v>
      </c>
      <c r="C228">
        <f>Data!B228</f>
        <v>33</v>
      </c>
      <c r="D228">
        <f>IFERROR(Data!E228,0)</f>
        <v>0</v>
      </c>
      <c r="E228">
        <f>IFERROR(Data!H228,0)</f>
        <v>0</v>
      </c>
      <c r="F228">
        <f>IFERROR(Data!G228,0)</f>
        <v>0</v>
      </c>
    </row>
    <row r="229" spans="1:6" ht="14.4" x14ac:dyDescent="0.3">
      <c r="A229" t="str">
        <f>CHOOSE(MONTH(Data!A229),"January", "February", "March", "April", "May", "June", "July", "August", "September", "October", "November", "December")</f>
        <v>August</v>
      </c>
      <c r="B229">
        <f>WEEKNUM(Data!A229,2)-WEEKNUM(DATE(YEAR(Data!A229),MONTH(Data!A229),1),2)+1</f>
        <v>3</v>
      </c>
      <c r="C229">
        <f>Data!B229</f>
        <v>33</v>
      </c>
      <c r="D229">
        <f>IFERROR(Data!E229,0)</f>
        <v>0</v>
      </c>
      <c r="E229">
        <f>IFERROR(Data!H229,0)</f>
        <v>0</v>
      </c>
      <c r="F229">
        <f>IFERROR(Data!G229,0)</f>
        <v>0</v>
      </c>
    </row>
    <row r="230" spans="1:6" ht="14.4" x14ac:dyDescent="0.3">
      <c r="A230" t="str">
        <f>CHOOSE(MONTH(Data!A230),"January", "February", "March", "April", "May", "June", "July", "August", "September", "October", "November", "December")</f>
        <v>August</v>
      </c>
      <c r="B230">
        <f>WEEKNUM(Data!A230,2)-WEEKNUM(DATE(YEAR(Data!A230),MONTH(Data!A230),1),2)+1</f>
        <v>3</v>
      </c>
      <c r="C230">
        <f>Data!B230</f>
        <v>33</v>
      </c>
      <c r="D230">
        <f>IFERROR(Data!E230,0)</f>
        <v>0</v>
      </c>
      <c r="E230">
        <f>IFERROR(Data!H230,0)</f>
        <v>0</v>
      </c>
      <c r="F230">
        <f>IFERROR(Data!G230,0)</f>
        <v>0</v>
      </c>
    </row>
    <row r="231" spans="1:6" ht="14.4" x14ac:dyDescent="0.3">
      <c r="A231" t="str">
        <f>CHOOSE(MONTH(Data!A231),"January", "February", "March", "April", "May", "June", "July", "August", "September", "October", "November", "December")</f>
        <v>August</v>
      </c>
      <c r="B231">
        <f>WEEKNUM(Data!A231,2)-WEEKNUM(DATE(YEAR(Data!A231),MONTH(Data!A231),1),2)+1</f>
        <v>3</v>
      </c>
      <c r="C231">
        <f>Data!B231</f>
        <v>33</v>
      </c>
      <c r="D231">
        <f>IFERROR(Data!E231,0)</f>
        <v>0</v>
      </c>
      <c r="E231">
        <f>IFERROR(Data!H231,0)</f>
        <v>0</v>
      </c>
      <c r="F231">
        <f>IFERROR(Data!G231,0)</f>
        <v>0</v>
      </c>
    </row>
    <row r="232" spans="1:6" ht="14.4" x14ac:dyDescent="0.3">
      <c r="A232" t="str">
        <f>CHOOSE(MONTH(Data!A232),"January", "February", "March", "April", "May", "June", "July", "August", "September", "October", "November", "December")</f>
        <v>August</v>
      </c>
      <c r="B232">
        <f>WEEKNUM(Data!A232,2)-WEEKNUM(DATE(YEAR(Data!A232),MONTH(Data!A232),1),2)+1</f>
        <v>3</v>
      </c>
      <c r="C232">
        <f>Data!B232</f>
        <v>33</v>
      </c>
      <c r="D232">
        <f>IFERROR(Data!E232,0)</f>
        <v>32</v>
      </c>
      <c r="E232">
        <f>IFERROR(Data!H232,0)</f>
        <v>457</v>
      </c>
      <c r="F232">
        <f>IFERROR(Data!G232,0)</f>
        <v>291</v>
      </c>
    </row>
    <row r="233" spans="1:6" ht="14.4" x14ac:dyDescent="0.3">
      <c r="A233" t="str">
        <f>CHOOSE(MONTH(Data!A233),"January", "February", "March", "April", "May", "June", "July", "August", "September", "October", "November", "December")</f>
        <v>August</v>
      </c>
      <c r="B233">
        <f>WEEKNUM(Data!A233,2)-WEEKNUM(DATE(YEAR(Data!A233),MONTH(Data!A233),1),2)+1</f>
        <v>4</v>
      </c>
      <c r="C233">
        <f>Data!B233</f>
        <v>34</v>
      </c>
      <c r="D233">
        <f>IFERROR(Data!E233,0)</f>
        <v>0</v>
      </c>
      <c r="E233">
        <f>IFERROR(Data!H233,0)</f>
        <v>0</v>
      </c>
      <c r="F233">
        <f>IFERROR(Data!G233,0)</f>
        <v>0</v>
      </c>
    </row>
    <row r="234" spans="1:6" ht="14.4" x14ac:dyDescent="0.3">
      <c r="A234" t="str">
        <f>CHOOSE(MONTH(Data!A234),"January", "February", "March", "April", "May", "June", "July", "August", "September", "October", "November", "December")</f>
        <v>August</v>
      </c>
      <c r="B234">
        <f>WEEKNUM(Data!A234,2)-WEEKNUM(DATE(YEAR(Data!A234),MONTH(Data!A234),1),2)+1</f>
        <v>4</v>
      </c>
      <c r="C234">
        <f>Data!B234</f>
        <v>34</v>
      </c>
      <c r="D234">
        <f>IFERROR(Data!E234,0)</f>
        <v>0</v>
      </c>
      <c r="E234">
        <f>IFERROR(Data!H234,0)</f>
        <v>0</v>
      </c>
      <c r="F234">
        <f>IFERROR(Data!G234,0)</f>
        <v>0</v>
      </c>
    </row>
    <row r="235" spans="1:6" ht="14.4" x14ac:dyDescent="0.3">
      <c r="A235" t="str">
        <f>CHOOSE(MONTH(Data!A235),"January", "February", "March", "April", "May", "June", "July", "August", "September", "October", "November", "December")</f>
        <v>August</v>
      </c>
      <c r="B235">
        <f>WEEKNUM(Data!A235,2)-WEEKNUM(DATE(YEAR(Data!A235),MONTH(Data!A235),1),2)+1</f>
        <v>4</v>
      </c>
      <c r="C235">
        <f>Data!B235</f>
        <v>34</v>
      </c>
      <c r="D235">
        <f>IFERROR(Data!E235,0)</f>
        <v>0</v>
      </c>
      <c r="E235">
        <f>IFERROR(Data!H235,0)</f>
        <v>0</v>
      </c>
      <c r="F235">
        <f>IFERROR(Data!G235,0)</f>
        <v>0</v>
      </c>
    </row>
    <row r="236" spans="1:6" ht="14.4" x14ac:dyDescent="0.3">
      <c r="A236" t="str">
        <f>CHOOSE(MONTH(Data!A236),"January", "February", "March", "April", "May", "June", "July", "August", "September", "October", "November", "December")</f>
        <v>August</v>
      </c>
      <c r="B236">
        <f>WEEKNUM(Data!A236,2)-WEEKNUM(DATE(YEAR(Data!A236),MONTH(Data!A236),1),2)+1</f>
        <v>4</v>
      </c>
      <c r="C236">
        <f>Data!B236</f>
        <v>34</v>
      </c>
      <c r="D236">
        <f>IFERROR(Data!E236,0)</f>
        <v>0</v>
      </c>
      <c r="E236">
        <f>IFERROR(Data!H236,0)</f>
        <v>0</v>
      </c>
      <c r="F236">
        <f>IFERROR(Data!G236,0)</f>
        <v>0</v>
      </c>
    </row>
    <row r="237" spans="1:6" ht="14.4" x14ac:dyDescent="0.3">
      <c r="A237" t="str">
        <f>CHOOSE(MONTH(Data!A237),"January", "February", "March", "April", "May", "June", "July", "August", "September", "October", "November", "December")</f>
        <v>August</v>
      </c>
      <c r="B237">
        <f>WEEKNUM(Data!A237,2)-WEEKNUM(DATE(YEAR(Data!A237),MONTH(Data!A237),1),2)+1</f>
        <v>4</v>
      </c>
      <c r="C237">
        <f>Data!B237</f>
        <v>34</v>
      </c>
      <c r="D237">
        <f>IFERROR(Data!E237,0)</f>
        <v>0</v>
      </c>
      <c r="E237">
        <f>IFERROR(Data!H237,0)</f>
        <v>0</v>
      </c>
      <c r="F237">
        <f>IFERROR(Data!G237,0)</f>
        <v>0</v>
      </c>
    </row>
    <row r="238" spans="1:6" ht="14.4" x14ac:dyDescent="0.3">
      <c r="A238" t="str">
        <f>CHOOSE(MONTH(Data!A238),"January", "February", "March", "April", "May", "June", "July", "August", "September", "October", "November", "December")</f>
        <v>August</v>
      </c>
      <c r="B238">
        <f>WEEKNUM(Data!A238,2)-WEEKNUM(DATE(YEAR(Data!A238),MONTH(Data!A238),1),2)+1</f>
        <v>4</v>
      </c>
      <c r="C238">
        <f>Data!B238</f>
        <v>34</v>
      </c>
      <c r="D238">
        <f>IFERROR(Data!E238,0)</f>
        <v>0</v>
      </c>
      <c r="E238">
        <f>IFERROR(Data!H238,0)</f>
        <v>0</v>
      </c>
      <c r="F238">
        <f>IFERROR(Data!G238,0)</f>
        <v>0</v>
      </c>
    </row>
    <row r="239" spans="1:6" ht="14.4" x14ac:dyDescent="0.3">
      <c r="A239" t="str">
        <f>CHOOSE(MONTH(Data!A239),"January", "February", "March", "April", "May", "June", "July", "August", "September", "October", "November", "December")</f>
        <v>August</v>
      </c>
      <c r="B239">
        <f>WEEKNUM(Data!A239,2)-WEEKNUM(DATE(YEAR(Data!A239),MONTH(Data!A239),1),2)+1</f>
        <v>4</v>
      </c>
      <c r="C239">
        <f>Data!B239</f>
        <v>34</v>
      </c>
      <c r="D239">
        <f>IFERROR(Data!E239,0)</f>
        <v>32</v>
      </c>
      <c r="E239">
        <f>IFERROR(Data!H239,0)</f>
        <v>570</v>
      </c>
      <c r="F239">
        <f>IFERROR(Data!G239,0)</f>
        <v>301</v>
      </c>
    </row>
    <row r="240" spans="1:6" ht="14.4" x14ac:dyDescent="0.3">
      <c r="A240" t="str">
        <f>CHOOSE(MONTH(Data!A240),"January", "February", "March", "April", "May", "June", "July", "August", "September", "October", "November", "December")</f>
        <v>August</v>
      </c>
      <c r="B240">
        <f>WEEKNUM(Data!A240,2)-WEEKNUM(DATE(YEAR(Data!A240),MONTH(Data!A240),1),2)+1</f>
        <v>5</v>
      </c>
      <c r="C240">
        <f>Data!B240</f>
        <v>35</v>
      </c>
      <c r="D240">
        <f>IFERROR(Data!E240,0)</f>
        <v>0</v>
      </c>
      <c r="E240">
        <f>IFERROR(Data!H240,0)</f>
        <v>0</v>
      </c>
      <c r="F240">
        <f>IFERROR(Data!G240,0)</f>
        <v>0</v>
      </c>
    </row>
    <row r="241" spans="1:6" ht="14.4" x14ac:dyDescent="0.3">
      <c r="A241" t="str">
        <f>CHOOSE(MONTH(Data!A241),"January", "February", "March", "April", "May", "June", "July", "August", "September", "October", "November", "December")</f>
        <v>August</v>
      </c>
      <c r="B241">
        <f>WEEKNUM(Data!A241,2)-WEEKNUM(DATE(YEAR(Data!A241),MONTH(Data!A241),1),2)+1</f>
        <v>5</v>
      </c>
      <c r="C241">
        <f>Data!B241</f>
        <v>35</v>
      </c>
      <c r="D241">
        <f>IFERROR(Data!E241,0)</f>
        <v>0</v>
      </c>
      <c r="E241">
        <f>IFERROR(Data!H241,0)</f>
        <v>0</v>
      </c>
      <c r="F241">
        <f>IFERROR(Data!G241,0)</f>
        <v>0</v>
      </c>
    </row>
    <row r="242" spans="1:6" ht="14.4" x14ac:dyDescent="0.3">
      <c r="A242" t="str">
        <f>CHOOSE(MONTH(Data!A242),"January", "February", "March", "April", "May", "June", "July", "August", "September", "October", "November", "December")</f>
        <v>August</v>
      </c>
      <c r="B242">
        <f>WEEKNUM(Data!A242,2)-WEEKNUM(DATE(YEAR(Data!A242),MONTH(Data!A242),1),2)+1</f>
        <v>5</v>
      </c>
      <c r="C242">
        <f>Data!B242</f>
        <v>35</v>
      </c>
      <c r="D242">
        <f>IFERROR(Data!E242,0)</f>
        <v>0</v>
      </c>
      <c r="E242">
        <f>IFERROR(Data!H242,0)</f>
        <v>0</v>
      </c>
      <c r="F242">
        <f>IFERROR(Data!G242,0)</f>
        <v>0</v>
      </c>
    </row>
    <row r="243" spans="1:6" ht="14.4" x14ac:dyDescent="0.3">
      <c r="A243" t="str">
        <f>CHOOSE(MONTH(Data!A243),"January", "February", "March", "April", "May", "June", "July", "August", "September", "October", "November", "December")</f>
        <v>August</v>
      </c>
      <c r="B243">
        <f>WEEKNUM(Data!A243,2)-WEEKNUM(DATE(YEAR(Data!A243),MONTH(Data!A243),1),2)+1</f>
        <v>5</v>
      </c>
      <c r="C243">
        <f>Data!B243</f>
        <v>35</v>
      </c>
      <c r="D243">
        <f>IFERROR(Data!E243,0)</f>
        <v>0</v>
      </c>
      <c r="E243">
        <f>IFERROR(Data!H243,0)</f>
        <v>0</v>
      </c>
      <c r="F243">
        <f>IFERROR(Data!G243,0)</f>
        <v>0</v>
      </c>
    </row>
    <row r="244" spans="1:6" ht="14.4" x14ac:dyDescent="0.3">
      <c r="A244" t="str">
        <f>CHOOSE(MONTH(Data!A244),"January", "February", "March", "April", "May", "June", "July", "August", "September", "October", "November", "December")</f>
        <v>August</v>
      </c>
      <c r="B244">
        <f>WEEKNUM(Data!A244,2)-WEEKNUM(DATE(YEAR(Data!A244),MONTH(Data!A244),1),2)+1</f>
        <v>5</v>
      </c>
      <c r="C244">
        <f>Data!B244</f>
        <v>35</v>
      </c>
      <c r="D244">
        <f>IFERROR(Data!E244,0)</f>
        <v>0</v>
      </c>
      <c r="E244">
        <f>IFERROR(Data!H244,0)</f>
        <v>0</v>
      </c>
      <c r="F244">
        <f>IFERROR(Data!G244,0)</f>
        <v>0</v>
      </c>
    </row>
    <row r="245" spans="1:6" ht="14.4" x14ac:dyDescent="0.3">
      <c r="A245" t="str">
        <f>CHOOSE(MONTH(Data!A245),"January", "February", "March", "April", "May", "June", "July", "August", "September", "October", "November", "December")</f>
        <v>August</v>
      </c>
      <c r="B245">
        <f>WEEKNUM(Data!A245,2)-WEEKNUM(DATE(YEAR(Data!A245),MONTH(Data!A245),1),2)+1</f>
        <v>5</v>
      </c>
      <c r="C245">
        <f>Data!B245</f>
        <v>35</v>
      </c>
      <c r="D245">
        <f>IFERROR(Data!E245,0)</f>
        <v>0</v>
      </c>
      <c r="E245">
        <f>IFERROR(Data!H245,0)</f>
        <v>0</v>
      </c>
      <c r="F245">
        <f>IFERROR(Data!G245,0)</f>
        <v>0</v>
      </c>
    </row>
    <row r="246" spans="1:6" ht="14.4" x14ac:dyDescent="0.3">
      <c r="A246" t="str">
        <f>CHOOSE(MONTH(Data!A246),"January", "February", "March", "April", "May", "June", "July", "August", "September", "October", "November", "December")</f>
        <v>September</v>
      </c>
      <c r="B246">
        <f>WEEKNUM(Data!A246,2)-WEEKNUM(DATE(YEAR(Data!A246),MONTH(Data!A246),1),2)+1</f>
        <v>1</v>
      </c>
      <c r="C246">
        <f>Data!B246</f>
        <v>35</v>
      </c>
      <c r="D246">
        <f>IFERROR(Data!E246,0)</f>
        <v>34</v>
      </c>
      <c r="E246">
        <f>IFERROR(Data!H246,0)</f>
        <v>486</v>
      </c>
      <c r="F246">
        <f>IFERROR(Data!G246,0)</f>
        <v>326</v>
      </c>
    </row>
    <row r="247" spans="1:6" ht="14.4" x14ac:dyDescent="0.3">
      <c r="A247" t="str">
        <f>CHOOSE(MONTH(Data!A247),"January", "February", "March", "April", "May", "June", "July", "August", "September", "October", "November", "December")</f>
        <v>September</v>
      </c>
      <c r="B247">
        <f>WEEKNUM(Data!A247,2)-WEEKNUM(DATE(YEAR(Data!A247),MONTH(Data!A247),1),2)+1</f>
        <v>2</v>
      </c>
      <c r="C247">
        <f>Data!B247</f>
        <v>36</v>
      </c>
      <c r="D247">
        <f>IFERROR(Data!E247,0)</f>
        <v>0</v>
      </c>
      <c r="E247">
        <f>IFERROR(Data!H247,0)</f>
        <v>0</v>
      </c>
      <c r="F247">
        <f>IFERROR(Data!G247,0)</f>
        <v>0</v>
      </c>
    </row>
    <row r="248" spans="1:6" ht="14.4" x14ac:dyDescent="0.3">
      <c r="A248" t="str">
        <f>CHOOSE(MONTH(Data!A248),"January", "February", "March", "April", "May", "June", "July", "August", "September", "October", "November", "December")</f>
        <v>September</v>
      </c>
      <c r="B248">
        <f>WEEKNUM(Data!A248,2)-WEEKNUM(DATE(YEAR(Data!A248),MONTH(Data!A248),1),2)+1</f>
        <v>2</v>
      </c>
      <c r="C248">
        <f>Data!B248</f>
        <v>36</v>
      </c>
      <c r="D248">
        <f>IFERROR(Data!E248,0)</f>
        <v>0</v>
      </c>
      <c r="E248">
        <f>IFERROR(Data!H248,0)</f>
        <v>0</v>
      </c>
      <c r="F248">
        <f>IFERROR(Data!G248,0)</f>
        <v>0</v>
      </c>
    </row>
    <row r="249" spans="1:6" ht="14.4" x14ac:dyDescent="0.3">
      <c r="A249" t="str">
        <f>CHOOSE(MONTH(Data!A249),"January", "February", "March", "April", "May", "June", "July", "August", "September", "October", "November", "December")</f>
        <v>September</v>
      </c>
      <c r="B249">
        <f>WEEKNUM(Data!A249,2)-WEEKNUM(DATE(YEAR(Data!A249),MONTH(Data!A249),1),2)+1</f>
        <v>2</v>
      </c>
      <c r="C249">
        <f>Data!B249</f>
        <v>36</v>
      </c>
      <c r="D249">
        <f>IFERROR(Data!E249,0)</f>
        <v>0</v>
      </c>
      <c r="E249">
        <f>IFERROR(Data!H249,0)</f>
        <v>0</v>
      </c>
      <c r="F249">
        <f>IFERROR(Data!G249,0)</f>
        <v>0</v>
      </c>
    </row>
    <row r="250" spans="1:6" ht="14.4" x14ac:dyDescent="0.3">
      <c r="A250" t="str">
        <f>CHOOSE(MONTH(Data!A250),"January", "February", "March", "April", "May", "June", "July", "August", "September", "October", "November", "December")</f>
        <v>September</v>
      </c>
      <c r="B250">
        <f>WEEKNUM(Data!A250,2)-WEEKNUM(DATE(YEAR(Data!A250),MONTH(Data!A250),1),2)+1</f>
        <v>2</v>
      </c>
      <c r="C250">
        <f>Data!B250</f>
        <v>36</v>
      </c>
      <c r="D250">
        <f>IFERROR(Data!E250,0)</f>
        <v>0</v>
      </c>
      <c r="E250">
        <f>IFERROR(Data!H250,0)</f>
        <v>0</v>
      </c>
      <c r="F250">
        <f>IFERROR(Data!G250,0)</f>
        <v>0</v>
      </c>
    </row>
    <row r="251" spans="1:6" ht="14.4" x14ac:dyDescent="0.3">
      <c r="A251" t="str">
        <f>CHOOSE(MONTH(Data!A251),"January", "February", "March", "April", "May", "June", "July", "August", "September", "October", "November", "December")</f>
        <v>September</v>
      </c>
      <c r="B251">
        <f>WEEKNUM(Data!A251,2)-WEEKNUM(DATE(YEAR(Data!A251),MONTH(Data!A251),1),2)+1</f>
        <v>2</v>
      </c>
      <c r="C251">
        <f>Data!B251</f>
        <v>36</v>
      </c>
      <c r="D251">
        <f>IFERROR(Data!E251,0)</f>
        <v>0</v>
      </c>
      <c r="E251">
        <f>IFERROR(Data!H251,0)</f>
        <v>0</v>
      </c>
      <c r="F251">
        <f>IFERROR(Data!G251,0)</f>
        <v>0</v>
      </c>
    </row>
    <row r="252" spans="1:6" ht="14.4" x14ac:dyDescent="0.3">
      <c r="A252" t="str">
        <f>CHOOSE(MONTH(Data!A252),"January", "February", "March", "April", "May", "June", "July", "August", "September", "October", "November", "December")</f>
        <v>September</v>
      </c>
      <c r="B252">
        <f>WEEKNUM(Data!A252,2)-WEEKNUM(DATE(YEAR(Data!A252),MONTH(Data!A252),1),2)+1</f>
        <v>2</v>
      </c>
      <c r="C252">
        <f>Data!B252</f>
        <v>36</v>
      </c>
      <c r="D252">
        <f>IFERROR(Data!E252,0)</f>
        <v>0</v>
      </c>
      <c r="E252">
        <f>IFERROR(Data!H252,0)</f>
        <v>0</v>
      </c>
      <c r="F252">
        <f>IFERROR(Data!G252,0)</f>
        <v>0</v>
      </c>
    </row>
    <row r="253" spans="1:6" ht="14.4" x14ac:dyDescent="0.3">
      <c r="A253" t="str">
        <f>CHOOSE(MONTH(Data!A253),"January", "February", "March", "April", "May", "June", "July", "August", "September", "October", "November", "December")</f>
        <v>September</v>
      </c>
      <c r="B253">
        <f>WEEKNUM(Data!A253,2)-WEEKNUM(DATE(YEAR(Data!A253),MONTH(Data!A253),1),2)+1</f>
        <v>2</v>
      </c>
      <c r="C253">
        <f>Data!B253</f>
        <v>36</v>
      </c>
      <c r="D253">
        <f>IFERROR(Data!E253,0)</f>
        <v>40</v>
      </c>
      <c r="E253">
        <f>IFERROR(Data!H253,0)</f>
        <v>573</v>
      </c>
      <c r="F253">
        <f>IFERROR(Data!G253,0)</f>
        <v>392</v>
      </c>
    </row>
    <row r="254" spans="1:6" ht="14.4" x14ac:dyDescent="0.3">
      <c r="A254" t="str">
        <f>CHOOSE(MONTH(Data!A254),"January", "February", "March", "April", "May", "June", "July", "August", "September", "October", "November", "December")</f>
        <v>September</v>
      </c>
      <c r="B254">
        <f>WEEKNUM(Data!A254,2)-WEEKNUM(DATE(YEAR(Data!A254),MONTH(Data!A254),1),2)+1</f>
        <v>3</v>
      </c>
      <c r="C254">
        <f>Data!B254</f>
        <v>37</v>
      </c>
      <c r="D254">
        <f>IFERROR(Data!E254,0)</f>
        <v>0</v>
      </c>
      <c r="E254">
        <f>IFERROR(Data!H254,0)</f>
        <v>0</v>
      </c>
      <c r="F254">
        <f>IFERROR(Data!G254,0)</f>
        <v>0</v>
      </c>
    </row>
    <row r="255" spans="1:6" ht="14.4" x14ac:dyDescent="0.3">
      <c r="A255" t="str">
        <f>CHOOSE(MONTH(Data!A255),"January", "February", "March", "April", "May", "June", "July", "August", "September", "October", "November", "December")</f>
        <v>September</v>
      </c>
      <c r="B255">
        <f>WEEKNUM(Data!A255,2)-WEEKNUM(DATE(YEAR(Data!A255),MONTH(Data!A255),1),2)+1</f>
        <v>3</v>
      </c>
      <c r="C255">
        <f>Data!B255</f>
        <v>37</v>
      </c>
      <c r="D255">
        <f>IFERROR(Data!E255,0)</f>
        <v>0</v>
      </c>
      <c r="E255">
        <f>IFERROR(Data!H255,0)</f>
        <v>0</v>
      </c>
      <c r="F255">
        <f>IFERROR(Data!G255,0)</f>
        <v>0</v>
      </c>
    </row>
    <row r="256" spans="1:6" ht="14.4" x14ac:dyDescent="0.3">
      <c r="A256" t="str">
        <f>CHOOSE(MONTH(Data!A256),"January", "February", "March", "April", "May", "June", "July", "August", "September", "October", "November", "December")</f>
        <v>September</v>
      </c>
      <c r="B256">
        <f>WEEKNUM(Data!A256,2)-WEEKNUM(DATE(YEAR(Data!A256),MONTH(Data!A256),1),2)+1</f>
        <v>3</v>
      </c>
      <c r="C256">
        <f>Data!B256</f>
        <v>37</v>
      </c>
      <c r="D256">
        <f>IFERROR(Data!E256,0)</f>
        <v>0</v>
      </c>
      <c r="E256">
        <f>IFERROR(Data!H256,0)</f>
        <v>0</v>
      </c>
      <c r="F256">
        <f>IFERROR(Data!G256,0)</f>
        <v>0</v>
      </c>
    </row>
    <row r="257" spans="1:6" ht="14.4" x14ac:dyDescent="0.3">
      <c r="A257" t="str">
        <f>CHOOSE(MONTH(Data!A257),"January", "February", "March", "April", "May", "June", "July", "August", "September", "October", "November", "December")</f>
        <v>September</v>
      </c>
      <c r="B257">
        <f>WEEKNUM(Data!A257,2)-WEEKNUM(DATE(YEAR(Data!A257),MONTH(Data!A257),1),2)+1</f>
        <v>3</v>
      </c>
      <c r="C257">
        <f>Data!B257</f>
        <v>37</v>
      </c>
      <c r="D257">
        <f>IFERROR(Data!E257,0)</f>
        <v>0</v>
      </c>
      <c r="E257">
        <f>IFERROR(Data!H257,0)</f>
        <v>0</v>
      </c>
      <c r="F257">
        <f>IFERROR(Data!G257,0)</f>
        <v>0</v>
      </c>
    </row>
    <row r="258" spans="1:6" ht="14.4" x14ac:dyDescent="0.3">
      <c r="A258" t="str">
        <f>CHOOSE(MONTH(Data!A258),"January", "February", "March", "April", "May", "June", "July", "August", "September", "October", "November", "December")</f>
        <v>September</v>
      </c>
      <c r="B258">
        <f>WEEKNUM(Data!A258,2)-WEEKNUM(DATE(YEAR(Data!A258),MONTH(Data!A258),1),2)+1</f>
        <v>3</v>
      </c>
      <c r="C258">
        <f>Data!B258</f>
        <v>37</v>
      </c>
      <c r="D258">
        <f>IFERROR(Data!E258,0)</f>
        <v>0</v>
      </c>
      <c r="E258">
        <f>IFERROR(Data!H258,0)</f>
        <v>0</v>
      </c>
      <c r="F258">
        <f>IFERROR(Data!G258,0)</f>
        <v>0</v>
      </c>
    </row>
    <row r="259" spans="1:6" ht="14.4" x14ac:dyDescent="0.3">
      <c r="A259" t="str">
        <f>CHOOSE(MONTH(Data!A259),"January", "February", "March", "April", "May", "June", "July", "August", "September", "October", "November", "December")</f>
        <v>September</v>
      </c>
      <c r="B259">
        <f>WEEKNUM(Data!A259,2)-WEEKNUM(DATE(YEAR(Data!A259),MONTH(Data!A259),1),2)+1</f>
        <v>3</v>
      </c>
      <c r="C259">
        <f>Data!B259</f>
        <v>37</v>
      </c>
      <c r="D259">
        <f>IFERROR(Data!E259,0)</f>
        <v>0</v>
      </c>
      <c r="E259">
        <f>IFERROR(Data!H259,0)</f>
        <v>0</v>
      </c>
      <c r="F259">
        <f>IFERROR(Data!G259,0)</f>
        <v>0</v>
      </c>
    </row>
    <row r="260" spans="1:6" ht="14.4" x14ac:dyDescent="0.3">
      <c r="A260" t="str">
        <f>CHOOSE(MONTH(Data!A260),"January", "February", "March", "April", "May", "June", "July", "August", "September", "October", "November", "December")</f>
        <v>September</v>
      </c>
      <c r="B260">
        <f>WEEKNUM(Data!A260,2)-WEEKNUM(DATE(YEAR(Data!A260),MONTH(Data!A260),1),2)+1</f>
        <v>3</v>
      </c>
      <c r="C260">
        <f>Data!B260</f>
        <v>37</v>
      </c>
      <c r="D260">
        <f>IFERROR(Data!E260,0)</f>
        <v>45</v>
      </c>
      <c r="E260">
        <f>IFERROR(Data!H260,0)</f>
        <v>646</v>
      </c>
      <c r="F260">
        <f>IFERROR(Data!G260,0)</f>
        <v>550</v>
      </c>
    </row>
    <row r="261" spans="1:6" ht="14.4" x14ac:dyDescent="0.3">
      <c r="A261" t="str">
        <f>CHOOSE(MONTH(Data!A261),"January", "February", "March", "April", "May", "June", "July", "August", "September", "October", "November", "December")</f>
        <v>September</v>
      </c>
      <c r="B261">
        <f>WEEKNUM(Data!A261,2)-WEEKNUM(DATE(YEAR(Data!A261),MONTH(Data!A261),1),2)+1</f>
        <v>4</v>
      </c>
      <c r="C261">
        <f>Data!B261</f>
        <v>38</v>
      </c>
      <c r="D261">
        <f>IFERROR(Data!E261,0)</f>
        <v>0</v>
      </c>
      <c r="E261">
        <f>IFERROR(Data!H261,0)</f>
        <v>0</v>
      </c>
      <c r="F261">
        <f>IFERROR(Data!G261,0)</f>
        <v>0</v>
      </c>
    </row>
    <row r="262" spans="1:6" ht="14.4" x14ac:dyDescent="0.3">
      <c r="A262" t="str">
        <f>CHOOSE(MONTH(Data!A262),"January", "February", "March", "April", "May", "June", "July", "August", "September", "October", "November", "December")</f>
        <v>September</v>
      </c>
      <c r="B262">
        <f>WEEKNUM(Data!A262,2)-WEEKNUM(DATE(YEAR(Data!A262),MONTH(Data!A262),1),2)+1</f>
        <v>4</v>
      </c>
      <c r="C262">
        <f>Data!B262</f>
        <v>38</v>
      </c>
      <c r="D262">
        <f>IFERROR(Data!E262,0)</f>
        <v>0</v>
      </c>
      <c r="E262">
        <f>IFERROR(Data!H262,0)</f>
        <v>0</v>
      </c>
      <c r="F262">
        <f>IFERROR(Data!G262,0)</f>
        <v>0</v>
      </c>
    </row>
    <row r="263" spans="1:6" ht="14.4" x14ac:dyDescent="0.3">
      <c r="A263" t="str">
        <f>CHOOSE(MONTH(Data!A263),"January", "February", "March", "April", "May", "June", "July", "August", "September", "October", "November", "December")</f>
        <v>September</v>
      </c>
      <c r="B263">
        <f>WEEKNUM(Data!A263,2)-WEEKNUM(DATE(YEAR(Data!A263),MONTH(Data!A263),1),2)+1</f>
        <v>4</v>
      </c>
      <c r="C263">
        <f>Data!B263</f>
        <v>38</v>
      </c>
      <c r="D263">
        <f>IFERROR(Data!E263,0)</f>
        <v>0</v>
      </c>
      <c r="E263">
        <f>IFERROR(Data!H263,0)</f>
        <v>0</v>
      </c>
      <c r="F263">
        <f>IFERROR(Data!G263,0)</f>
        <v>0</v>
      </c>
    </row>
    <row r="264" spans="1:6" ht="14.4" x14ac:dyDescent="0.3">
      <c r="A264" t="str">
        <f>CHOOSE(MONTH(Data!A264),"January", "February", "March", "April", "May", "June", "July", "August", "September", "October", "November", "December")</f>
        <v>September</v>
      </c>
      <c r="B264">
        <f>WEEKNUM(Data!A264,2)-WEEKNUM(DATE(YEAR(Data!A264),MONTH(Data!A264),1),2)+1</f>
        <v>4</v>
      </c>
      <c r="C264">
        <f>Data!B264</f>
        <v>38</v>
      </c>
      <c r="D264">
        <f>IFERROR(Data!E264,0)</f>
        <v>0</v>
      </c>
      <c r="E264">
        <f>IFERROR(Data!H264,0)</f>
        <v>0</v>
      </c>
      <c r="F264">
        <f>IFERROR(Data!G264,0)</f>
        <v>0</v>
      </c>
    </row>
    <row r="265" spans="1:6" ht="14.4" x14ac:dyDescent="0.3">
      <c r="A265" t="str">
        <f>CHOOSE(MONTH(Data!A265),"January", "February", "March", "April", "May", "June", "July", "August", "September", "October", "November", "December")</f>
        <v>September</v>
      </c>
      <c r="B265">
        <f>WEEKNUM(Data!A265,2)-WEEKNUM(DATE(YEAR(Data!A265),MONTH(Data!A265),1),2)+1</f>
        <v>4</v>
      </c>
      <c r="C265">
        <f>Data!B265</f>
        <v>38</v>
      </c>
      <c r="D265">
        <f>IFERROR(Data!E265,0)</f>
        <v>0</v>
      </c>
      <c r="E265">
        <f>IFERROR(Data!H265,0)</f>
        <v>0</v>
      </c>
      <c r="F265">
        <f>IFERROR(Data!G265,0)</f>
        <v>0</v>
      </c>
    </row>
    <row r="266" spans="1:6" ht="14.4" x14ac:dyDescent="0.3">
      <c r="A266" t="str">
        <f>CHOOSE(MONTH(Data!A266),"January", "February", "March", "April", "May", "June", "July", "August", "September", "October", "November", "December")</f>
        <v>September</v>
      </c>
      <c r="B266">
        <f>WEEKNUM(Data!A266,2)-WEEKNUM(DATE(YEAR(Data!A266),MONTH(Data!A266),1),2)+1</f>
        <v>4</v>
      </c>
      <c r="C266">
        <f>Data!B266</f>
        <v>38</v>
      </c>
      <c r="D266">
        <f>IFERROR(Data!E266,0)</f>
        <v>0</v>
      </c>
      <c r="E266">
        <f>IFERROR(Data!H266,0)</f>
        <v>0</v>
      </c>
      <c r="F266">
        <f>IFERROR(Data!G266,0)</f>
        <v>0</v>
      </c>
    </row>
    <row r="267" spans="1:6" ht="14.4" x14ac:dyDescent="0.3">
      <c r="A267" t="str">
        <f>CHOOSE(MONTH(Data!A267),"January", "February", "March", "April", "May", "June", "July", "August", "September", "October", "November", "December")</f>
        <v>September</v>
      </c>
      <c r="B267">
        <f>WEEKNUM(Data!A267,2)-WEEKNUM(DATE(YEAR(Data!A267),MONTH(Data!A267),1),2)+1</f>
        <v>4</v>
      </c>
      <c r="C267">
        <f>Data!B267</f>
        <v>38</v>
      </c>
      <c r="D267">
        <f>IFERROR(Data!E267,0)</f>
        <v>46</v>
      </c>
      <c r="E267">
        <f>IFERROR(Data!H267,0)</f>
        <v>840</v>
      </c>
      <c r="F267">
        <f>IFERROR(Data!G267,0)</f>
        <v>634</v>
      </c>
    </row>
    <row r="268" spans="1:6" ht="14.4" x14ac:dyDescent="0.3">
      <c r="A268" t="str">
        <f>CHOOSE(MONTH(Data!A268),"January", "February", "March", "April", "May", "June", "July", "August", "September", "October", "November", "December")</f>
        <v>September</v>
      </c>
      <c r="B268">
        <f>WEEKNUM(Data!A268,2)-WEEKNUM(DATE(YEAR(Data!A268),MONTH(Data!A268),1),2)+1</f>
        <v>5</v>
      </c>
      <c r="C268">
        <f>Data!B268</f>
        <v>39</v>
      </c>
      <c r="D268">
        <f>IFERROR(Data!E268,0)</f>
        <v>0</v>
      </c>
      <c r="E268">
        <f>IFERROR(Data!H268,0)</f>
        <v>0</v>
      </c>
      <c r="F268">
        <f>IFERROR(Data!G268,0)</f>
        <v>0</v>
      </c>
    </row>
    <row r="269" spans="1:6" ht="14.4" x14ac:dyDescent="0.3">
      <c r="A269" t="str">
        <f>CHOOSE(MONTH(Data!A269),"January", "February", "March", "April", "May", "June", "July", "August", "September", "October", "November", "December")</f>
        <v>September</v>
      </c>
      <c r="B269">
        <f>WEEKNUM(Data!A269,2)-WEEKNUM(DATE(YEAR(Data!A269),MONTH(Data!A269),1),2)+1</f>
        <v>5</v>
      </c>
      <c r="C269">
        <f>Data!B269</f>
        <v>39</v>
      </c>
      <c r="D269">
        <f>IFERROR(Data!E269,0)</f>
        <v>0</v>
      </c>
      <c r="E269">
        <f>IFERROR(Data!H269,0)</f>
        <v>0</v>
      </c>
      <c r="F269">
        <f>IFERROR(Data!G269,0)</f>
        <v>0</v>
      </c>
    </row>
    <row r="270" spans="1:6" ht="14.4" x14ac:dyDescent="0.3">
      <c r="A270" t="str">
        <f>CHOOSE(MONTH(Data!A270),"January", "February", "March", "April", "May", "June", "July", "August", "September", "October", "November", "December")</f>
        <v>September</v>
      </c>
      <c r="B270">
        <f>WEEKNUM(Data!A270,2)-WEEKNUM(DATE(YEAR(Data!A270),MONTH(Data!A270),1),2)+1</f>
        <v>5</v>
      </c>
      <c r="C270">
        <f>Data!B270</f>
        <v>39</v>
      </c>
      <c r="D270">
        <f>IFERROR(Data!E270,0)</f>
        <v>0</v>
      </c>
      <c r="E270">
        <f>IFERROR(Data!H270,0)</f>
        <v>0</v>
      </c>
      <c r="F270">
        <f>IFERROR(Data!G270,0)</f>
        <v>0</v>
      </c>
    </row>
    <row r="271" spans="1:6" ht="14.4" x14ac:dyDescent="0.3">
      <c r="A271" t="str">
        <f>CHOOSE(MONTH(Data!A271),"January", "February", "March", "April", "May", "June", "July", "August", "September", "October", "November", "December")</f>
        <v>September</v>
      </c>
      <c r="B271">
        <f>WEEKNUM(Data!A271,2)-WEEKNUM(DATE(YEAR(Data!A271),MONTH(Data!A271),1),2)+1</f>
        <v>5</v>
      </c>
      <c r="C271">
        <f>Data!B271</f>
        <v>39</v>
      </c>
      <c r="D271">
        <f>IFERROR(Data!E271,0)</f>
        <v>0</v>
      </c>
      <c r="E271">
        <f>IFERROR(Data!H271,0)</f>
        <v>0</v>
      </c>
      <c r="F271">
        <f>IFERROR(Data!G271,0)</f>
        <v>0</v>
      </c>
    </row>
    <row r="272" spans="1:6" ht="14.4" x14ac:dyDescent="0.3">
      <c r="A272" t="str">
        <f>CHOOSE(MONTH(Data!A272),"January", "February", "March", "April", "May", "June", "July", "August", "September", "October", "November", "December")</f>
        <v>September</v>
      </c>
      <c r="B272">
        <f>WEEKNUM(Data!A272,2)-WEEKNUM(DATE(YEAR(Data!A272),MONTH(Data!A272),1),2)+1</f>
        <v>5</v>
      </c>
      <c r="C272">
        <f>Data!B272</f>
        <v>39</v>
      </c>
      <c r="D272">
        <f>IFERROR(Data!E272,0)</f>
        <v>0</v>
      </c>
      <c r="E272">
        <f>IFERROR(Data!H272,0)</f>
        <v>0</v>
      </c>
      <c r="F272">
        <f>IFERROR(Data!G272,0)</f>
        <v>0</v>
      </c>
    </row>
    <row r="273" spans="1:6" ht="14.4" x14ac:dyDescent="0.3">
      <c r="A273" t="str">
        <f>CHOOSE(MONTH(Data!A273),"January", "February", "March", "April", "May", "June", "July", "August", "September", "October", "November", "December")</f>
        <v>September</v>
      </c>
      <c r="B273">
        <f>WEEKNUM(Data!A273,2)-WEEKNUM(DATE(YEAR(Data!A273),MONTH(Data!A273),1),2)+1</f>
        <v>5</v>
      </c>
      <c r="C273">
        <f>Data!B273</f>
        <v>39</v>
      </c>
      <c r="D273">
        <f>IFERROR(Data!E273,0)</f>
        <v>0</v>
      </c>
      <c r="E273">
        <f>IFERROR(Data!H273,0)</f>
        <v>0</v>
      </c>
      <c r="F273">
        <f>IFERROR(Data!G273,0)</f>
        <v>0</v>
      </c>
    </row>
    <row r="274" spans="1:6" ht="14.4" x14ac:dyDescent="0.3">
      <c r="A274" t="str">
        <f>CHOOSE(MONTH(Data!A274),"January", "February", "March", "April", "May", "June", "July", "August", "September", "October", "November", "December")</f>
        <v>September</v>
      </c>
      <c r="B274">
        <f>WEEKNUM(Data!A274,2)-WEEKNUM(DATE(YEAR(Data!A274),MONTH(Data!A274),1),2)+1</f>
        <v>5</v>
      </c>
      <c r="C274">
        <f>Data!B274</f>
        <v>39</v>
      </c>
      <c r="D274">
        <f>IFERROR(Data!E274,0)</f>
        <v>44</v>
      </c>
      <c r="E274">
        <f>IFERROR(Data!H274,0)</f>
        <v>924</v>
      </c>
      <c r="F274">
        <f>IFERROR(Data!G274,0)</f>
        <v>664</v>
      </c>
    </row>
    <row r="275" spans="1:6" ht="14.4" x14ac:dyDescent="0.3">
      <c r="A275" t="str">
        <f>CHOOSE(MONTH(Data!A275),"January", "February", "March", "April", "May", "June", "July", "August", "September", "October", "November", "December")</f>
        <v>September</v>
      </c>
      <c r="B275">
        <f>WEEKNUM(Data!A275,2)-WEEKNUM(DATE(YEAR(Data!A275),MONTH(Data!A275),1),2)+1</f>
        <v>6</v>
      </c>
      <c r="C275">
        <f>Data!B275</f>
        <v>40</v>
      </c>
      <c r="D275">
        <f>IFERROR(Data!E275,0)</f>
        <v>0</v>
      </c>
      <c r="E275">
        <f>IFERROR(Data!H275,0)</f>
        <v>0</v>
      </c>
      <c r="F275">
        <f>IFERROR(Data!G275,0)</f>
        <v>0</v>
      </c>
    </row>
    <row r="276" spans="1:6" ht="14.4" x14ac:dyDescent="0.3">
      <c r="A276" t="str">
        <f>CHOOSE(MONTH(Data!A276),"January", "February", "March", "April", "May", "June", "July", "August", "September", "October", "November", "December")</f>
        <v>October</v>
      </c>
      <c r="B276">
        <f>WEEKNUM(Data!A276,2)-WEEKNUM(DATE(YEAR(Data!A276),MONTH(Data!A276),1),2)+1</f>
        <v>1</v>
      </c>
      <c r="C276">
        <f>Data!B276</f>
        <v>40</v>
      </c>
      <c r="D276">
        <f>IFERROR(Data!E276,0)</f>
        <v>0</v>
      </c>
      <c r="E276">
        <f>IFERROR(Data!H276,0)</f>
        <v>0</v>
      </c>
      <c r="F276">
        <f>IFERROR(Data!G276,0)</f>
        <v>0</v>
      </c>
    </row>
    <row r="277" spans="1:6" ht="14.4" x14ac:dyDescent="0.3">
      <c r="A277" t="str">
        <f>CHOOSE(MONTH(Data!A277),"January", "February", "March", "April", "May", "June", "July", "August", "September", "October", "November", "December")</f>
        <v>October</v>
      </c>
      <c r="B277">
        <f>WEEKNUM(Data!A277,2)-WEEKNUM(DATE(YEAR(Data!A277),MONTH(Data!A277),1),2)+1</f>
        <v>1</v>
      </c>
      <c r="C277">
        <f>Data!B277</f>
        <v>40</v>
      </c>
      <c r="D277">
        <f>IFERROR(Data!E277,0)</f>
        <v>0</v>
      </c>
      <c r="E277">
        <f>IFERROR(Data!H277,0)</f>
        <v>0</v>
      </c>
      <c r="F277">
        <f>IFERROR(Data!G277,0)</f>
        <v>0</v>
      </c>
    </row>
    <row r="278" spans="1:6" ht="14.4" x14ac:dyDescent="0.3">
      <c r="A278" t="str">
        <f>CHOOSE(MONTH(Data!A278),"January", "February", "March", "April", "May", "June", "July", "August", "September", "October", "November", "December")</f>
        <v>October</v>
      </c>
      <c r="B278">
        <f>WEEKNUM(Data!A278,2)-WEEKNUM(DATE(YEAR(Data!A278),MONTH(Data!A278),1),2)+1</f>
        <v>1</v>
      </c>
      <c r="C278">
        <f>Data!B278</f>
        <v>40</v>
      </c>
      <c r="D278">
        <f>IFERROR(Data!E278,0)</f>
        <v>0</v>
      </c>
      <c r="E278">
        <f>IFERROR(Data!H278,0)</f>
        <v>0</v>
      </c>
      <c r="F278">
        <f>IFERROR(Data!G278,0)</f>
        <v>0</v>
      </c>
    </row>
    <row r="279" spans="1:6" ht="14.4" x14ac:dyDescent="0.3">
      <c r="A279" t="str">
        <f>CHOOSE(MONTH(Data!A279),"January", "February", "March", "April", "May", "June", "July", "August", "September", "October", "November", "December")</f>
        <v>October</v>
      </c>
      <c r="B279">
        <f>WEEKNUM(Data!A279,2)-WEEKNUM(DATE(YEAR(Data!A279),MONTH(Data!A279),1),2)+1</f>
        <v>1</v>
      </c>
      <c r="C279">
        <f>Data!B279</f>
        <v>40</v>
      </c>
      <c r="D279">
        <f>IFERROR(Data!E279,0)</f>
        <v>0</v>
      </c>
      <c r="E279">
        <f>IFERROR(Data!H279,0)</f>
        <v>0</v>
      </c>
      <c r="F279">
        <f>IFERROR(Data!G279,0)</f>
        <v>0</v>
      </c>
    </row>
    <row r="280" spans="1:6" ht="14.4" x14ac:dyDescent="0.3">
      <c r="A280" t="str">
        <f>CHOOSE(MONTH(Data!A280),"January", "February", "March", "April", "May", "June", "July", "August", "September", "October", "November", "December")</f>
        <v>October</v>
      </c>
      <c r="B280">
        <f>WEEKNUM(Data!A280,2)-WEEKNUM(DATE(YEAR(Data!A280),MONTH(Data!A280),1),2)+1</f>
        <v>1</v>
      </c>
      <c r="C280">
        <f>Data!B280</f>
        <v>40</v>
      </c>
      <c r="D280">
        <f>IFERROR(Data!E280,0)</f>
        <v>0</v>
      </c>
      <c r="E280">
        <f>IFERROR(Data!H280,0)</f>
        <v>0</v>
      </c>
      <c r="F280">
        <f>IFERROR(Data!G280,0)</f>
        <v>0</v>
      </c>
    </row>
    <row r="281" spans="1:6" ht="14.4" x14ac:dyDescent="0.3">
      <c r="A281" t="str">
        <f>CHOOSE(MONTH(Data!A281),"January", "February", "March", "April", "May", "June", "July", "August", "September", "October", "November", "December")</f>
        <v>October</v>
      </c>
      <c r="B281">
        <f>WEEKNUM(Data!A281,2)-WEEKNUM(DATE(YEAR(Data!A281),MONTH(Data!A281),1),2)+1</f>
        <v>1</v>
      </c>
      <c r="C281">
        <f>Data!B281</f>
        <v>40</v>
      </c>
      <c r="D281">
        <f>IFERROR(Data!E281,0)</f>
        <v>40</v>
      </c>
      <c r="E281">
        <f>IFERROR(Data!H281,0)</f>
        <v>810</v>
      </c>
      <c r="F281">
        <f>IFERROR(Data!G281,0)</f>
        <v>671</v>
      </c>
    </row>
    <row r="282" spans="1:6" ht="14.4" x14ac:dyDescent="0.3">
      <c r="A282" t="str">
        <f>CHOOSE(MONTH(Data!A282),"January", "February", "March", "April", "May", "June", "July", "August", "September", "October", "November", "December")</f>
        <v>October</v>
      </c>
      <c r="B282">
        <f>WEEKNUM(Data!A282,2)-WEEKNUM(DATE(YEAR(Data!A282),MONTH(Data!A282),1),2)+1</f>
        <v>2</v>
      </c>
      <c r="C282">
        <f>Data!B282</f>
        <v>41</v>
      </c>
      <c r="D282">
        <f>IFERROR(Data!E282,0)</f>
        <v>0</v>
      </c>
      <c r="E282">
        <f>IFERROR(Data!H282,0)</f>
        <v>0</v>
      </c>
      <c r="F282">
        <f>IFERROR(Data!G282,0)</f>
        <v>0</v>
      </c>
    </row>
    <row r="283" spans="1:6" ht="14.4" x14ac:dyDescent="0.3">
      <c r="A283" t="str">
        <f>CHOOSE(MONTH(Data!A283),"January", "February", "March", "April", "May", "June", "July", "August", "September", "October", "November", "December")</f>
        <v>October</v>
      </c>
      <c r="B283">
        <f>WEEKNUM(Data!A283,2)-WEEKNUM(DATE(YEAR(Data!A283),MONTH(Data!A283),1),2)+1</f>
        <v>2</v>
      </c>
      <c r="C283">
        <f>Data!B283</f>
        <v>41</v>
      </c>
      <c r="D283">
        <f>IFERROR(Data!E283,0)</f>
        <v>0</v>
      </c>
      <c r="E283">
        <f>IFERROR(Data!H283,0)</f>
        <v>0</v>
      </c>
      <c r="F283">
        <f>IFERROR(Data!G283,0)</f>
        <v>0</v>
      </c>
    </row>
    <row r="284" spans="1:6" ht="14.4" x14ac:dyDescent="0.3">
      <c r="A284" t="str">
        <f>CHOOSE(MONTH(Data!A284),"January", "February", "March", "April", "May", "June", "July", "August", "September", "October", "November", "December")</f>
        <v>October</v>
      </c>
      <c r="B284">
        <f>WEEKNUM(Data!A284,2)-WEEKNUM(DATE(YEAR(Data!A284),MONTH(Data!A284),1),2)+1</f>
        <v>2</v>
      </c>
      <c r="C284">
        <f>Data!B284</f>
        <v>41</v>
      </c>
      <c r="D284">
        <f>IFERROR(Data!E284,0)</f>
        <v>0</v>
      </c>
      <c r="E284">
        <f>IFERROR(Data!H284,0)</f>
        <v>0</v>
      </c>
      <c r="F284">
        <f>IFERROR(Data!G284,0)</f>
        <v>0</v>
      </c>
    </row>
    <row r="285" spans="1:6" ht="14.4" x14ac:dyDescent="0.3">
      <c r="A285" t="str">
        <f>CHOOSE(MONTH(Data!A285),"January", "February", "March", "April", "May", "June", "July", "August", "September", "October", "November", "December")</f>
        <v>October</v>
      </c>
      <c r="B285">
        <f>WEEKNUM(Data!A285,2)-WEEKNUM(DATE(YEAR(Data!A285),MONTH(Data!A285),1),2)+1</f>
        <v>2</v>
      </c>
      <c r="C285">
        <f>Data!B285</f>
        <v>41</v>
      </c>
      <c r="D285">
        <f>IFERROR(Data!E285,0)</f>
        <v>0</v>
      </c>
      <c r="E285">
        <f>IFERROR(Data!H285,0)</f>
        <v>0</v>
      </c>
      <c r="F285">
        <f>IFERROR(Data!G285,0)</f>
        <v>0</v>
      </c>
    </row>
    <row r="286" spans="1:6" ht="14.4" x14ac:dyDescent="0.3">
      <c r="A286" t="str">
        <f>CHOOSE(MONTH(Data!A286),"January", "February", "March", "April", "May", "June", "July", "August", "September", "October", "November", "December")</f>
        <v>October</v>
      </c>
      <c r="B286">
        <f>WEEKNUM(Data!A286,2)-WEEKNUM(DATE(YEAR(Data!A286),MONTH(Data!A286),1),2)+1</f>
        <v>2</v>
      </c>
      <c r="C286">
        <f>Data!B286</f>
        <v>41</v>
      </c>
      <c r="D286">
        <f>IFERROR(Data!E286,0)</f>
        <v>0</v>
      </c>
      <c r="E286">
        <f>IFERROR(Data!H286,0)</f>
        <v>0</v>
      </c>
      <c r="F286">
        <f>IFERROR(Data!G286,0)</f>
        <v>0</v>
      </c>
    </row>
    <row r="287" spans="1:6" ht="14.4" x14ac:dyDescent="0.3">
      <c r="A287" t="str">
        <f>CHOOSE(MONTH(Data!A287),"January", "February", "March", "April", "May", "June", "July", "August", "September", "October", "November", "December")</f>
        <v>October</v>
      </c>
      <c r="B287">
        <f>WEEKNUM(Data!A287,2)-WEEKNUM(DATE(YEAR(Data!A287),MONTH(Data!A287),1),2)+1</f>
        <v>2</v>
      </c>
      <c r="C287">
        <f>Data!B287</f>
        <v>41</v>
      </c>
      <c r="D287">
        <f>IFERROR(Data!E287,0)</f>
        <v>0</v>
      </c>
      <c r="E287">
        <f>IFERROR(Data!H287,0)</f>
        <v>0</v>
      </c>
      <c r="F287">
        <f>IFERROR(Data!G287,0)</f>
        <v>0</v>
      </c>
    </row>
    <row r="288" spans="1:6" ht="14.4" x14ac:dyDescent="0.3">
      <c r="A288" t="str">
        <f>CHOOSE(MONTH(Data!A288),"January", "February", "March", "April", "May", "June", "July", "August", "September", "October", "November", "December")</f>
        <v>October</v>
      </c>
      <c r="B288">
        <f>WEEKNUM(Data!A288,2)-WEEKNUM(DATE(YEAR(Data!A288),MONTH(Data!A288),1),2)+1</f>
        <v>2</v>
      </c>
      <c r="C288">
        <f>Data!B288</f>
        <v>41</v>
      </c>
      <c r="D288">
        <f>IFERROR(Data!E288,0)</f>
        <v>30</v>
      </c>
      <c r="E288">
        <f>IFERROR(Data!H288,0)</f>
        <v>803</v>
      </c>
      <c r="F288">
        <f>IFERROR(Data!G288,0)</f>
        <v>670</v>
      </c>
    </row>
    <row r="289" spans="1:6" ht="14.4" x14ac:dyDescent="0.3">
      <c r="A289" t="str">
        <f>CHOOSE(MONTH(Data!A289),"January", "February", "March", "April", "May", "June", "July", "August", "September", "October", "November", "December")</f>
        <v>October</v>
      </c>
      <c r="B289">
        <f>WEEKNUM(Data!A289,2)-WEEKNUM(DATE(YEAR(Data!A289),MONTH(Data!A289),1),2)+1</f>
        <v>3</v>
      </c>
      <c r="C289">
        <f>Data!B289</f>
        <v>42</v>
      </c>
      <c r="D289">
        <f>IFERROR(Data!E289,0)</f>
        <v>0</v>
      </c>
      <c r="E289">
        <f>IFERROR(Data!H289,0)</f>
        <v>0</v>
      </c>
      <c r="F289">
        <f>IFERROR(Data!G289,0)</f>
        <v>0</v>
      </c>
    </row>
    <row r="290" spans="1:6" ht="14.4" x14ac:dyDescent="0.3">
      <c r="A290" t="str">
        <f>CHOOSE(MONTH(Data!A290),"January", "February", "March", "April", "May", "June", "July", "August", "September", "October", "November", "December")</f>
        <v>October</v>
      </c>
      <c r="B290">
        <f>WEEKNUM(Data!A290,2)-WEEKNUM(DATE(YEAR(Data!A290),MONTH(Data!A290),1),2)+1</f>
        <v>3</v>
      </c>
      <c r="C290">
        <f>Data!B290</f>
        <v>42</v>
      </c>
      <c r="D290">
        <f>IFERROR(Data!E290,0)</f>
        <v>0</v>
      </c>
      <c r="E290">
        <f>IFERROR(Data!H290,0)</f>
        <v>0</v>
      </c>
      <c r="F290">
        <f>IFERROR(Data!G290,0)</f>
        <v>0</v>
      </c>
    </row>
    <row r="291" spans="1:6" ht="14.4" x14ac:dyDescent="0.3">
      <c r="A291" t="str">
        <f>CHOOSE(MONTH(Data!A291),"January", "February", "March", "April", "May", "June", "July", "August", "September", "October", "November", "December")</f>
        <v>October</v>
      </c>
      <c r="B291">
        <f>WEEKNUM(Data!A291,2)-WEEKNUM(DATE(YEAR(Data!A291),MONTH(Data!A291),1),2)+1</f>
        <v>3</v>
      </c>
      <c r="C291">
        <f>Data!B291</f>
        <v>42</v>
      </c>
      <c r="D291">
        <f>IFERROR(Data!E291,0)</f>
        <v>0</v>
      </c>
      <c r="E291">
        <f>IFERROR(Data!H291,0)</f>
        <v>0</v>
      </c>
      <c r="F291">
        <f>IFERROR(Data!G291,0)</f>
        <v>0</v>
      </c>
    </row>
    <row r="292" spans="1:6" ht="14.4" x14ac:dyDescent="0.3">
      <c r="A292" t="str">
        <f>CHOOSE(MONTH(Data!A292),"January", "February", "March", "April", "May", "June", "July", "August", "September", "October", "November", "December")</f>
        <v>October</v>
      </c>
      <c r="B292">
        <f>WEEKNUM(Data!A292,2)-WEEKNUM(DATE(YEAR(Data!A292),MONTH(Data!A292),1),2)+1</f>
        <v>3</v>
      </c>
      <c r="C292">
        <f>Data!B292</f>
        <v>42</v>
      </c>
      <c r="D292">
        <f>IFERROR(Data!E292,0)</f>
        <v>0</v>
      </c>
      <c r="E292">
        <f>IFERROR(Data!H292,0)</f>
        <v>0</v>
      </c>
      <c r="F292">
        <f>IFERROR(Data!G292,0)</f>
        <v>0</v>
      </c>
    </row>
    <row r="293" spans="1:6" ht="14.4" x14ac:dyDescent="0.3">
      <c r="A293" t="str">
        <f>CHOOSE(MONTH(Data!A293),"January", "February", "March", "April", "May", "June", "July", "August", "September", "October", "November", "December")</f>
        <v>October</v>
      </c>
      <c r="B293">
        <f>WEEKNUM(Data!A293,2)-WEEKNUM(DATE(YEAR(Data!A293),MONTH(Data!A293),1),2)+1</f>
        <v>3</v>
      </c>
      <c r="C293">
        <f>Data!B293</f>
        <v>42</v>
      </c>
      <c r="D293">
        <f>IFERROR(Data!E293,0)</f>
        <v>0</v>
      </c>
      <c r="E293">
        <f>IFERROR(Data!H293,0)</f>
        <v>0</v>
      </c>
      <c r="F293">
        <f>IFERROR(Data!G293,0)</f>
        <v>0</v>
      </c>
    </row>
    <row r="294" spans="1:6" ht="14.4" x14ac:dyDescent="0.3">
      <c r="A294" t="str">
        <f>CHOOSE(MONTH(Data!A294),"January", "February", "March", "April", "May", "June", "July", "August", "September", "October", "November", "December")</f>
        <v>October</v>
      </c>
      <c r="B294">
        <f>WEEKNUM(Data!A294,2)-WEEKNUM(DATE(YEAR(Data!A294),MONTH(Data!A294),1),2)+1</f>
        <v>3</v>
      </c>
      <c r="C294">
        <f>Data!B294</f>
        <v>42</v>
      </c>
      <c r="D294">
        <f>IFERROR(Data!E294,0)</f>
        <v>0</v>
      </c>
      <c r="E294">
        <f>IFERROR(Data!H294,0)</f>
        <v>0</v>
      </c>
      <c r="F294">
        <f>IFERROR(Data!G294,0)</f>
        <v>0</v>
      </c>
    </row>
    <row r="295" spans="1:6" ht="14.4" x14ac:dyDescent="0.3">
      <c r="A295" t="str">
        <f>CHOOSE(MONTH(Data!A295),"January", "February", "March", "April", "May", "June", "July", "August", "September", "October", "November", "December")</f>
        <v>October</v>
      </c>
      <c r="B295">
        <f>WEEKNUM(Data!A295,2)-WEEKNUM(DATE(YEAR(Data!A295),MONTH(Data!A295),1),2)+1</f>
        <v>3</v>
      </c>
      <c r="C295">
        <f>Data!B295</f>
        <v>42</v>
      </c>
      <c r="D295">
        <f>IFERROR(Data!E295,0)</f>
        <v>19</v>
      </c>
      <c r="E295">
        <f>IFERROR(Data!H295,0)</f>
        <v>804</v>
      </c>
      <c r="F295">
        <f>IFERROR(Data!G295,0)</f>
        <v>650</v>
      </c>
    </row>
    <row r="296" spans="1:6" ht="14.4" x14ac:dyDescent="0.3">
      <c r="A296" t="str">
        <f>CHOOSE(MONTH(Data!A296),"January", "February", "March", "April", "May", "June", "July", "August", "September", "October", "November", "December")</f>
        <v>October</v>
      </c>
      <c r="B296">
        <f>WEEKNUM(Data!A296,2)-WEEKNUM(DATE(YEAR(Data!A296),MONTH(Data!A296),1),2)+1</f>
        <v>4</v>
      </c>
      <c r="C296">
        <f>Data!B296</f>
        <v>43</v>
      </c>
      <c r="D296">
        <f>IFERROR(Data!E296,0)</f>
        <v>0</v>
      </c>
      <c r="E296">
        <f>IFERROR(Data!H296,0)</f>
        <v>0</v>
      </c>
      <c r="F296">
        <f>IFERROR(Data!G296,0)</f>
        <v>0</v>
      </c>
    </row>
    <row r="297" spans="1:6" ht="14.4" x14ac:dyDescent="0.3">
      <c r="A297" t="str">
        <f>CHOOSE(MONTH(Data!A297),"January", "February", "March", "April", "May", "June", "July", "August", "September", "October", "November", "December")</f>
        <v>October</v>
      </c>
      <c r="B297">
        <f>WEEKNUM(Data!A297,2)-WEEKNUM(DATE(YEAR(Data!A297),MONTH(Data!A297),1),2)+1</f>
        <v>4</v>
      </c>
      <c r="C297">
        <f>Data!B297</f>
        <v>43</v>
      </c>
      <c r="D297">
        <f>IFERROR(Data!E297,0)</f>
        <v>0</v>
      </c>
      <c r="E297">
        <f>IFERROR(Data!H297,0)</f>
        <v>0</v>
      </c>
      <c r="F297">
        <f>IFERROR(Data!G297,0)</f>
        <v>0</v>
      </c>
    </row>
    <row r="298" spans="1:6" ht="14.4" x14ac:dyDescent="0.3">
      <c r="A298" t="str">
        <f>CHOOSE(MONTH(Data!A298),"January", "February", "March", "April", "May", "June", "July", "August", "September", "October", "November", "December")</f>
        <v>October</v>
      </c>
      <c r="B298">
        <f>WEEKNUM(Data!A298,2)-WEEKNUM(DATE(YEAR(Data!A298),MONTH(Data!A298),1),2)+1</f>
        <v>4</v>
      </c>
      <c r="C298">
        <f>Data!B298</f>
        <v>43</v>
      </c>
      <c r="D298">
        <f>IFERROR(Data!E298,0)</f>
        <v>0</v>
      </c>
      <c r="E298">
        <f>IFERROR(Data!H298,0)</f>
        <v>0</v>
      </c>
      <c r="F298">
        <f>IFERROR(Data!G298,0)</f>
        <v>0</v>
      </c>
    </row>
    <row r="299" spans="1:6" ht="14.4" x14ac:dyDescent="0.3">
      <c r="A299" t="str">
        <f>CHOOSE(MONTH(Data!A299),"January", "February", "March", "April", "May", "June", "July", "August", "September", "October", "November", "December")</f>
        <v>October</v>
      </c>
      <c r="B299">
        <f>WEEKNUM(Data!A299,2)-WEEKNUM(DATE(YEAR(Data!A299),MONTH(Data!A299),1),2)+1</f>
        <v>4</v>
      </c>
      <c r="C299">
        <f>Data!B299</f>
        <v>43</v>
      </c>
      <c r="D299">
        <f>IFERROR(Data!E299,0)</f>
        <v>0</v>
      </c>
      <c r="E299">
        <f>IFERROR(Data!H299,0)</f>
        <v>0</v>
      </c>
      <c r="F299">
        <f>IFERROR(Data!G299,0)</f>
        <v>0</v>
      </c>
    </row>
    <row r="300" spans="1:6" ht="14.4" x14ac:dyDescent="0.3">
      <c r="A300" t="str">
        <f>CHOOSE(MONTH(Data!A300),"January", "February", "March", "April", "May", "June", "July", "August", "September", "October", "November", "December")</f>
        <v>October</v>
      </c>
      <c r="B300">
        <f>WEEKNUM(Data!A300,2)-WEEKNUM(DATE(YEAR(Data!A300),MONTH(Data!A300),1),2)+1</f>
        <v>4</v>
      </c>
      <c r="C300">
        <f>Data!B300</f>
        <v>43</v>
      </c>
      <c r="D300">
        <f>IFERROR(Data!E300,0)</f>
        <v>0</v>
      </c>
      <c r="E300">
        <f>IFERROR(Data!H300,0)</f>
        <v>0</v>
      </c>
      <c r="F300">
        <f>IFERROR(Data!G300,0)</f>
        <v>0</v>
      </c>
    </row>
    <row r="301" spans="1:6" ht="14.4" x14ac:dyDescent="0.3">
      <c r="A301" t="str">
        <f>CHOOSE(MONTH(Data!A301),"January", "February", "March", "April", "May", "June", "July", "August", "September", "October", "November", "December")</f>
        <v>October</v>
      </c>
      <c r="B301">
        <f>WEEKNUM(Data!A301,2)-WEEKNUM(DATE(YEAR(Data!A301),MONTH(Data!A301),1),2)+1</f>
        <v>4</v>
      </c>
      <c r="C301">
        <f>Data!B301</f>
        <v>43</v>
      </c>
      <c r="D301">
        <f>IFERROR(Data!E301,0)</f>
        <v>0</v>
      </c>
      <c r="E301">
        <f>IFERROR(Data!H301,0)</f>
        <v>0</v>
      </c>
      <c r="F301">
        <f>IFERROR(Data!G301,0)</f>
        <v>0</v>
      </c>
    </row>
    <row r="302" spans="1:6" ht="14.4" x14ac:dyDescent="0.3">
      <c r="A302" t="str">
        <f>CHOOSE(MONTH(Data!A302),"January", "February", "March", "April", "May", "June", "July", "August", "September", "October", "November", "December")</f>
        <v>October</v>
      </c>
      <c r="B302">
        <f>WEEKNUM(Data!A302,2)-WEEKNUM(DATE(YEAR(Data!A302),MONTH(Data!A302),1),2)+1</f>
        <v>4</v>
      </c>
      <c r="C302">
        <f>Data!B302</f>
        <v>43</v>
      </c>
      <c r="D302">
        <f>IFERROR(Data!E302,0)</f>
        <v>12</v>
      </c>
      <c r="E302">
        <f>IFERROR(Data!H302,0)</f>
        <v>789</v>
      </c>
      <c r="F302">
        <f>IFERROR(Data!G302,0)</f>
        <v>605</v>
      </c>
    </row>
    <row r="303" spans="1:6" ht="14.4" x14ac:dyDescent="0.3">
      <c r="A303" t="str">
        <f>CHOOSE(MONTH(Data!A303),"January", "February", "March", "April", "May", "June", "July", "August", "September", "October", "November", "December")</f>
        <v>October</v>
      </c>
      <c r="B303">
        <f>WEEKNUM(Data!A303,2)-WEEKNUM(DATE(YEAR(Data!A303),MONTH(Data!A303),1),2)+1</f>
        <v>5</v>
      </c>
      <c r="C303">
        <f>Data!B303</f>
        <v>44</v>
      </c>
      <c r="D303">
        <f>IFERROR(Data!E303,0)</f>
        <v>0</v>
      </c>
      <c r="E303">
        <f>IFERROR(Data!H303,0)</f>
        <v>0</v>
      </c>
      <c r="F303">
        <f>IFERROR(Data!G303,0)</f>
        <v>0</v>
      </c>
    </row>
    <row r="304" spans="1:6" ht="14.4" x14ac:dyDescent="0.3">
      <c r="A304" t="str">
        <f>CHOOSE(MONTH(Data!A304),"January", "February", "March", "April", "May", "June", "July", "August", "September", "October", "November", "December")</f>
        <v>October</v>
      </c>
      <c r="B304">
        <f>WEEKNUM(Data!A304,2)-WEEKNUM(DATE(YEAR(Data!A304),MONTH(Data!A304),1),2)+1</f>
        <v>5</v>
      </c>
      <c r="C304">
        <f>Data!B304</f>
        <v>44</v>
      </c>
      <c r="D304">
        <f>IFERROR(Data!E304,0)</f>
        <v>0</v>
      </c>
      <c r="E304">
        <f>IFERROR(Data!H304,0)</f>
        <v>0</v>
      </c>
      <c r="F304">
        <f>IFERROR(Data!G304,0)</f>
        <v>0</v>
      </c>
    </row>
    <row r="305" spans="1:6" ht="14.4" x14ac:dyDescent="0.3">
      <c r="A305" t="str">
        <f>CHOOSE(MONTH(Data!A305),"January", "February", "March", "April", "May", "June", "July", "August", "September", "October", "November", "December")</f>
        <v>October</v>
      </c>
      <c r="B305">
        <f>WEEKNUM(Data!A305,2)-WEEKNUM(DATE(YEAR(Data!A305),MONTH(Data!A305),1),2)+1</f>
        <v>5</v>
      </c>
      <c r="C305">
        <f>Data!B305</f>
        <v>44</v>
      </c>
      <c r="D305">
        <f>IFERROR(Data!E305,0)</f>
        <v>0</v>
      </c>
      <c r="E305">
        <f>IFERROR(Data!H305,0)</f>
        <v>0</v>
      </c>
      <c r="F305">
        <f>IFERROR(Data!G305,0)</f>
        <v>0</v>
      </c>
    </row>
    <row r="306" spans="1:6" ht="14.4" x14ac:dyDescent="0.3">
      <c r="A306" t="str">
        <f>CHOOSE(MONTH(Data!A306),"January", "February", "March", "April", "May", "June", "July", "August", "September", "October", "November", "December")</f>
        <v>October</v>
      </c>
      <c r="B306">
        <f>WEEKNUM(Data!A306,2)-WEEKNUM(DATE(YEAR(Data!A306),MONTH(Data!A306),1),2)+1</f>
        <v>5</v>
      </c>
      <c r="C306">
        <f>Data!B306</f>
        <v>44</v>
      </c>
      <c r="D306">
        <f>IFERROR(Data!E306,0)</f>
        <v>0</v>
      </c>
      <c r="E306">
        <f>IFERROR(Data!H306,0)</f>
        <v>0</v>
      </c>
      <c r="F306">
        <f>IFERROR(Data!G306,0)</f>
        <v>0</v>
      </c>
    </row>
    <row r="307" spans="1:6" ht="14.4" x14ac:dyDescent="0.3">
      <c r="A307" t="str">
        <f>CHOOSE(MONTH(Data!A307),"January", "February", "March", "April", "May", "June", "July", "August", "September", "October", "November", "December")</f>
        <v>November</v>
      </c>
      <c r="B307">
        <f>WEEKNUM(Data!A307,2)-WEEKNUM(DATE(YEAR(Data!A307),MONTH(Data!A307),1),2)+1</f>
        <v>1</v>
      </c>
      <c r="C307">
        <f>Data!B307</f>
        <v>44</v>
      </c>
      <c r="D307">
        <f>IFERROR(Data!E307,0)</f>
        <v>0</v>
      </c>
      <c r="E307">
        <f>IFERROR(Data!H307,0)</f>
        <v>0</v>
      </c>
      <c r="F307">
        <f>IFERROR(Data!G307,0)</f>
        <v>0</v>
      </c>
    </row>
    <row r="308" spans="1:6" ht="14.4" x14ac:dyDescent="0.3">
      <c r="A308" t="str">
        <f>CHOOSE(MONTH(Data!A308),"January", "February", "March", "April", "May", "June", "July", "August", "September", "October", "November", "December")</f>
        <v>November</v>
      </c>
      <c r="B308">
        <f>WEEKNUM(Data!A308,2)-WEEKNUM(DATE(YEAR(Data!A308),MONTH(Data!A308),1),2)+1</f>
        <v>1</v>
      </c>
      <c r="C308">
        <f>Data!B308</f>
        <v>44</v>
      </c>
      <c r="D308">
        <f>IFERROR(Data!E308,0)</f>
        <v>0</v>
      </c>
      <c r="E308">
        <f>IFERROR(Data!H308,0)</f>
        <v>0</v>
      </c>
      <c r="F308">
        <f>IFERROR(Data!G308,0)</f>
        <v>0</v>
      </c>
    </row>
    <row r="309" spans="1:6" ht="14.4" x14ac:dyDescent="0.3">
      <c r="A309" t="str">
        <f>CHOOSE(MONTH(Data!A309),"January", "February", "March", "April", "May", "June", "July", "August", "September", "October", "November", "December")</f>
        <v>November</v>
      </c>
      <c r="B309">
        <f>WEEKNUM(Data!A309,2)-WEEKNUM(DATE(YEAR(Data!A309),MONTH(Data!A309),1),2)+1</f>
        <v>1</v>
      </c>
      <c r="C309">
        <f>Data!B309</f>
        <v>44</v>
      </c>
      <c r="D309">
        <f>IFERROR(Data!E309,0)</f>
        <v>9</v>
      </c>
      <c r="E309">
        <f>IFERROR(Data!H309,0)</f>
        <v>696</v>
      </c>
      <c r="F309">
        <f>IFERROR(Data!G309,0)</f>
        <v>520</v>
      </c>
    </row>
    <row r="310" spans="1:6" ht="14.4" x14ac:dyDescent="0.3">
      <c r="A310" t="str">
        <f>CHOOSE(MONTH(Data!A310),"January", "February", "March", "April", "May", "June", "July", "August", "September", "October", "November", "December")</f>
        <v>November</v>
      </c>
      <c r="B310">
        <f>WEEKNUM(Data!A310,2)-WEEKNUM(DATE(YEAR(Data!A310),MONTH(Data!A310),1),2)+1</f>
        <v>2</v>
      </c>
      <c r="C310">
        <f>Data!B310</f>
        <v>45</v>
      </c>
      <c r="D310">
        <f>IFERROR(Data!E310,0)</f>
        <v>0</v>
      </c>
      <c r="E310">
        <f>IFERROR(Data!H310,0)</f>
        <v>0</v>
      </c>
      <c r="F310">
        <f>IFERROR(Data!G310,0)</f>
        <v>0</v>
      </c>
    </row>
    <row r="311" spans="1:6" ht="14.4" x14ac:dyDescent="0.3">
      <c r="A311" t="str">
        <f>CHOOSE(MONTH(Data!A311),"January", "February", "March", "April", "May", "June", "July", "August", "September", "October", "November", "December")</f>
        <v>November</v>
      </c>
      <c r="B311">
        <f>WEEKNUM(Data!A311,2)-WEEKNUM(DATE(YEAR(Data!A311),MONTH(Data!A311),1),2)+1</f>
        <v>2</v>
      </c>
      <c r="C311">
        <f>Data!B311</f>
        <v>45</v>
      </c>
      <c r="D311">
        <f>IFERROR(Data!E311,0)</f>
        <v>0</v>
      </c>
      <c r="E311">
        <f>IFERROR(Data!H311,0)</f>
        <v>0</v>
      </c>
      <c r="F311">
        <f>IFERROR(Data!G311,0)</f>
        <v>0</v>
      </c>
    </row>
    <row r="312" spans="1:6" ht="14.4" x14ac:dyDescent="0.3">
      <c r="A312" t="str">
        <f>CHOOSE(MONTH(Data!A312),"January", "February", "March", "April", "May", "June", "July", "August", "September", "October", "November", "December")</f>
        <v>November</v>
      </c>
      <c r="B312">
        <f>WEEKNUM(Data!A312,2)-WEEKNUM(DATE(YEAR(Data!A312),MONTH(Data!A312),1),2)+1</f>
        <v>2</v>
      </c>
      <c r="C312">
        <f>Data!B312</f>
        <v>45</v>
      </c>
      <c r="D312">
        <f>IFERROR(Data!E312,0)</f>
        <v>0</v>
      </c>
      <c r="E312">
        <f>IFERROR(Data!H312,0)</f>
        <v>0</v>
      </c>
      <c r="F312">
        <f>IFERROR(Data!G312,0)</f>
        <v>0</v>
      </c>
    </row>
    <row r="313" spans="1:6" ht="14.4" x14ac:dyDescent="0.3">
      <c r="A313" t="str">
        <f>CHOOSE(MONTH(Data!A313),"January", "February", "March", "April", "May", "June", "July", "August", "September", "October", "November", "December")</f>
        <v>November</v>
      </c>
      <c r="B313">
        <f>WEEKNUM(Data!A313,2)-WEEKNUM(DATE(YEAR(Data!A313),MONTH(Data!A313),1),2)+1</f>
        <v>2</v>
      </c>
      <c r="C313">
        <f>Data!B313</f>
        <v>45</v>
      </c>
      <c r="D313">
        <f>IFERROR(Data!E313,0)</f>
        <v>0</v>
      </c>
      <c r="E313">
        <f>IFERROR(Data!H313,0)</f>
        <v>0</v>
      </c>
      <c r="F313">
        <f>IFERROR(Data!G313,0)</f>
        <v>0</v>
      </c>
    </row>
    <row r="314" spans="1:6" ht="14.4" x14ac:dyDescent="0.3">
      <c r="A314" t="str">
        <f>CHOOSE(MONTH(Data!A314),"January", "February", "March", "April", "May", "June", "July", "August", "September", "October", "November", "December")</f>
        <v>November</v>
      </c>
      <c r="B314">
        <f>WEEKNUM(Data!A314,2)-WEEKNUM(DATE(YEAR(Data!A314),MONTH(Data!A314),1),2)+1</f>
        <v>2</v>
      </c>
      <c r="C314">
        <f>Data!B314</f>
        <v>45</v>
      </c>
      <c r="D314">
        <f>IFERROR(Data!E314,0)</f>
        <v>0</v>
      </c>
      <c r="E314">
        <f>IFERROR(Data!H314,0)</f>
        <v>0</v>
      </c>
      <c r="F314">
        <f>IFERROR(Data!G314,0)</f>
        <v>0</v>
      </c>
    </row>
    <row r="315" spans="1:6" ht="14.4" x14ac:dyDescent="0.3">
      <c r="A315" t="str">
        <f>CHOOSE(MONTH(Data!A315),"January", "February", "March", "April", "May", "June", "July", "August", "September", "October", "November", "December")</f>
        <v>November</v>
      </c>
      <c r="B315">
        <f>WEEKNUM(Data!A315,2)-WEEKNUM(DATE(YEAR(Data!A315),MONTH(Data!A315),1),2)+1</f>
        <v>2</v>
      </c>
      <c r="C315">
        <f>Data!B315</f>
        <v>45</v>
      </c>
      <c r="D315">
        <f>IFERROR(Data!E315,0)</f>
        <v>0</v>
      </c>
      <c r="E315">
        <f>IFERROR(Data!H315,0)</f>
        <v>0</v>
      </c>
      <c r="F315">
        <f>IFERROR(Data!G315,0)</f>
        <v>0</v>
      </c>
    </row>
    <row r="316" spans="1:6" ht="14.4" x14ac:dyDescent="0.3">
      <c r="A316" t="str">
        <f>CHOOSE(MONTH(Data!A316),"January", "February", "March", "April", "May", "June", "July", "August", "September", "October", "November", "December")</f>
        <v>November</v>
      </c>
      <c r="B316">
        <f>WEEKNUM(Data!A316,2)-WEEKNUM(DATE(YEAR(Data!A316),MONTH(Data!A316),1),2)+1</f>
        <v>2</v>
      </c>
      <c r="C316">
        <f>Data!B316</f>
        <v>45</v>
      </c>
      <c r="D316">
        <f>IFERROR(Data!E316,0)</f>
        <v>8</v>
      </c>
      <c r="E316">
        <f>IFERROR(Data!H316,0)</f>
        <v>560</v>
      </c>
      <c r="F316">
        <f>IFERROR(Data!G316,0)</f>
        <v>421</v>
      </c>
    </row>
    <row r="317" spans="1:6" ht="14.4" x14ac:dyDescent="0.3">
      <c r="A317" t="str">
        <f>CHOOSE(MONTH(Data!A317),"January", "February", "March", "April", "May", "June", "July", "August", "September", "October", "November", "December")</f>
        <v>November</v>
      </c>
      <c r="B317">
        <f>WEEKNUM(Data!A317,2)-WEEKNUM(DATE(YEAR(Data!A317),MONTH(Data!A317),1),2)+1</f>
        <v>3</v>
      </c>
      <c r="C317">
        <f>Data!B317</f>
        <v>46</v>
      </c>
      <c r="D317">
        <f>IFERROR(Data!E317,0)</f>
        <v>0</v>
      </c>
      <c r="E317">
        <f>IFERROR(Data!H317,0)</f>
        <v>0</v>
      </c>
      <c r="F317">
        <f>IFERROR(Data!G317,0)</f>
        <v>0</v>
      </c>
    </row>
    <row r="318" spans="1:6" ht="14.4" x14ac:dyDescent="0.3">
      <c r="A318" t="str">
        <f>CHOOSE(MONTH(Data!A318),"January", "February", "March", "April", "May", "June", "July", "August", "September", "October", "November", "December")</f>
        <v>November</v>
      </c>
      <c r="B318">
        <f>WEEKNUM(Data!A318,2)-WEEKNUM(DATE(YEAR(Data!A318),MONTH(Data!A318),1),2)+1</f>
        <v>3</v>
      </c>
      <c r="C318">
        <f>Data!B318</f>
        <v>46</v>
      </c>
      <c r="D318">
        <f>IFERROR(Data!E318,0)</f>
        <v>0</v>
      </c>
      <c r="E318">
        <f>IFERROR(Data!H318,0)</f>
        <v>0</v>
      </c>
      <c r="F318">
        <f>IFERROR(Data!G318,0)</f>
        <v>0</v>
      </c>
    </row>
    <row r="319" spans="1:6" ht="14.4" x14ac:dyDescent="0.3">
      <c r="A319" t="str">
        <f>CHOOSE(MONTH(Data!A319),"January", "February", "March", "April", "May", "June", "July", "August", "September", "October", "November", "December")</f>
        <v>November</v>
      </c>
      <c r="B319">
        <f>WEEKNUM(Data!A319,2)-WEEKNUM(DATE(YEAR(Data!A319),MONTH(Data!A319),1),2)+1</f>
        <v>3</v>
      </c>
      <c r="C319">
        <f>Data!B319</f>
        <v>46</v>
      </c>
      <c r="D319">
        <f>IFERROR(Data!E319,0)</f>
        <v>0</v>
      </c>
      <c r="E319">
        <f>IFERROR(Data!H319,0)</f>
        <v>0</v>
      </c>
      <c r="F319">
        <f>IFERROR(Data!G319,0)</f>
        <v>0</v>
      </c>
    </row>
    <row r="320" spans="1:6" ht="14.4" x14ac:dyDescent="0.3">
      <c r="A320" t="str">
        <f>CHOOSE(MONTH(Data!A320),"January", "February", "March", "April", "May", "June", "July", "August", "September", "October", "November", "December")</f>
        <v>November</v>
      </c>
      <c r="B320">
        <f>WEEKNUM(Data!A320,2)-WEEKNUM(DATE(YEAR(Data!A320),MONTH(Data!A320),1),2)+1</f>
        <v>3</v>
      </c>
      <c r="C320">
        <f>Data!B320</f>
        <v>46</v>
      </c>
      <c r="D320">
        <f>IFERROR(Data!E320,0)</f>
        <v>0</v>
      </c>
      <c r="E320">
        <f>IFERROR(Data!H320,0)</f>
        <v>0</v>
      </c>
      <c r="F320">
        <f>IFERROR(Data!G320,0)</f>
        <v>0</v>
      </c>
    </row>
    <row r="321" spans="1:6" ht="14.4" x14ac:dyDescent="0.3">
      <c r="A321" t="str">
        <f>CHOOSE(MONTH(Data!A321),"January", "February", "March", "April", "May", "June", "July", "August", "September", "October", "November", "December")</f>
        <v>November</v>
      </c>
      <c r="B321">
        <f>WEEKNUM(Data!A321,2)-WEEKNUM(DATE(YEAR(Data!A321),MONTH(Data!A321),1),2)+1</f>
        <v>3</v>
      </c>
      <c r="C321">
        <f>Data!B321</f>
        <v>46</v>
      </c>
      <c r="D321">
        <f>IFERROR(Data!E321,0)</f>
        <v>0</v>
      </c>
      <c r="E321">
        <f>IFERROR(Data!H321,0)</f>
        <v>0</v>
      </c>
      <c r="F321">
        <f>IFERROR(Data!G321,0)</f>
        <v>0</v>
      </c>
    </row>
    <row r="322" spans="1:6" ht="14.4" x14ac:dyDescent="0.3">
      <c r="A322" t="str">
        <f>CHOOSE(MONTH(Data!A322),"January", "February", "March", "April", "May", "June", "July", "August", "September", "October", "November", "December")</f>
        <v>November</v>
      </c>
      <c r="B322">
        <f>WEEKNUM(Data!A322,2)-WEEKNUM(DATE(YEAR(Data!A322),MONTH(Data!A322),1),2)+1</f>
        <v>3</v>
      </c>
      <c r="C322">
        <f>Data!B322</f>
        <v>46</v>
      </c>
      <c r="D322">
        <f>IFERROR(Data!E322,0)</f>
        <v>0</v>
      </c>
      <c r="E322">
        <f>IFERROR(Data!H322,0)</f>
        <v>0</v>
      </c>
      <c r="F322">
        <f>IFERROR(Data!G322,0)</f>
        <v>0</v>
      </c>
    </row>
    <row r="323" spans="1:6" ht="14.4" x14ac:dyDescent="0.3">
      <c r="A323" t="str">
        <f>CHOOSE(MONTH(Data!A323),"January", "February", "March", "April", "May", "June", "July", "August", "September", "October", "November", "December")</f>
        <v>November</v>
      </c>
      <c r="B323">
        <f>WEEKNUM(Data!A323,2)-WEEKNUM(DATE(YEAR(Data!A323),MONTH(Data!A323),1),2)+1</f>
        <v>3</v>
      </c>
      <c r="C323">
        <f>Data!B323</f>
        <v>46</v>
      </c>
      <c r="D323">
        <f>IFERROR(Data!E323,0)</f>
        <v>9</v>
      </c>
      <c r="E323">
        <f>IFERROR(Data!H323,0)</f>
        <v>525</v>
      </c>
      <c r="F323">
        <f>IFERROR(Data!G323,0)</f>
        <v>363</v>
      </c>
    </row>
    <row r="324" spans="1:6" ht="14.4" x14ac:dyDescent="0.3">
      <c r="A324" t="str">
        <f>CHOOSE(MONTH(Data!A324),"January", "February", "March", "April", "May", "June", "July", "August", "September", "October", "November", "December")</f>
        <v>November</v>
      </c>
      <c r="B324">
        <f>WEEKNUM(Data!A324,2)-WEEKNUM(DATE(YEAR(Data!A324),MONTH(Data!A324),1),2)+1</f>
        <v>4</v>
      </c>
      <c r="C324">
        <f>Data!B324</f>
        <v>47</v>
      </c>
      <c r="D324">
        <f>IFERROR(Data!E324,0)</f>
        <v>0</v>
      </c>
      <c r="E324">
        <f>IFERROR(Data!H324,0)</f>
        <v>0</v>
      </c>
      <c r="F324">
        <f>IFERROR(Data!G324,0)</f>
        <v>0</v>
      </c>
    </row>
    <row r="325" spans="1:6" ht="14.4" x14ac:dyDescent="0.3">
      <c r="A325" t="str">
        <f>CHOOSE(MONTH(Data!A325),"January", "February", "March", "April", "May", "June", "July", "August", "September", "October", "November", "December")</f>
        <v>November</v>
      </c>
      <c r="B325">
        <f>WEEKNUM(Data!A325,2)-WEEKNUM(DATE(YEAR(Data!A325),MONTH(Data!A325),1),2)+1</f>
        <v>4</v>
      </c>
      <c r="C325">
        <f>Data!B325</f>
        <v>47</v>
      </c>
      <c r="D325">
        <f>IFERROR(Data!E325,0)</f>
        <v>0</v>
      </c>
      <c r="E325">
        <f>IFERROR(Data!H325,0)</f>
        <v>0</v>
      </c>
      <c r="F325">
        <f>IFERROR(Data!G325,0)</f>
        <v>0</v>
      </c>
    </row>
    <row r="326" spans="1:6" ht="14.4" x14ac:dyDescent="0.3">
      <c r="A326" t="str">
        <f>CHOOSE(MONTH(Data!A326),"January", "February", "March", "April", "May", "June", "July", "August", "September", "October", "November", "December")</f>
        <v>November</v>
      </c>
      <c r="B326">
        <f>WEEKNUM(Data!A326,2)-WEEKNUM(DATE(YEAR(Data!A326),MONTH(Data!A326),1),2)+1</f>
        <v>4</v>
      </c>
      <c r="C326">
        <f>Data!B326</f>
        <v>47</v>
      </c>
      <c r="D326">
        <f>IFERROR(Data!E326,0)</f>
        <v>0</v>
      </c>
      <c r="E326">
        <f>IFERROR(Data!H326,0)</f>
        <v>0</v>
      </c>
      <c r="F326">
        <f>IFERROR(Data!G326,0)</f>
        <v>0</v>
      </c>
    </row>
    <row r="327" spans="1:6" ht="14.4" x14ac:dyDescent="0.3">
      <c r="A327" t="str">
        <f>CHOOSE(MONTH(Data!A327),"January", "February", "March", "April", "May", "June", "July", "August", "September", "October", "November", "December")</f>
        <v>November</v>
      </c>
      <c r="B327">
        <f>WEEKNUM(Data!A327,2)-WEEKNUM(DATE(YEAR(Data!A327),MONTH(Data!A327),1),2)+1</f>
        <v>4</v>
      </c>
      <c r="C327">
        <f>Data!B327</f>
        <v>47</v>
      </c>
      <c r="D327">
        <f>IFERROR(Data!E327,0)</f>
        <v>0</v>
      </c>
      <c r="E327">
        <f>IFERROR(Data!H327,0)</f>
        <v>0</v>
      </c>
      <c r="F327">
        <f>IFERROR(Data!G327,0)</f>
        <v>0</v>
      </c>
    </row>
    <row r="328" spans="1:6" ht="14.4" x14ac:dyDescent="0.3">
      <c r="A328" t="str">
        <f>CHOOSE(MONTH(Data!A328),"January", "February", "March", "April", "May", "June", "July", "August", "September", "October", "November", "December")</f>
        <v>November</v>
      </c>
      <c r="B328">
        <f>WEEKNUM(Data!A328,2)-WEEKNUM(DATE(YEAR(Data!A328),MONTH(Data!A328),1),2)+1</f>
        <v>4</v>
      </c>
      <c r="C328">
        <f>Data!B328</f>
        <v>47</v>
      </c>
      <c r="D328">
        <f>IFERROR(Data!E328,0)</f>
        <v>0</v>
      </c>
      <c r="E328">
        <f>IFERROR(Data!H328,0)</f>
        <v>0</v>
      </c>
      <c r="F328">
        <f>IFERROR(Data!G328,0)</f>
        <v>0</v>
      </c>
    </row>
    <row r="329" spans="1:6" ht="14.4" x14ac:dyDescent="0.3">
      <c r="A329" t="str">
        <f>CHOOSE(MONTH(Data!A329),"January", "February", "March", "April", "May", "June", "July", "August", "September", "October", "November", "December")</f>
        <v>November</v>
      </c>
      <c r="B329">
        <f>WEEKNUM(Data!A329,2)-WEEKNUM(DATE(YEAR(Data!A329),MONTH(Data!A329),1),2)+1</f>
        <v>4</v>
      </c>
      <c r="C329">
        <f>Data!B329</f>
        <v>47</v>
      </c>
      <c r="D329">
        <f>IFERROR(Data!E329,0)</f>
        <v>0</v>
      </c>
      <c r="E329">
        <f>IFERROR(Data!H329,0)</f>
        <v>0</v>
      </c>
      <c r="F329">
        <f>IFERROR(Data!G329,0)</f>
        <v>0</v>
      </c>
    </row>
    <row r="330" spans="1:6" ht="14.4" x14ac:dyDescent="0.3">
      <c r="A330" t="str">
        <f>CHOOSE(MONTH(Data!A330),"January", "February", "March", "April", "May", "June", "July", "August", "September", "October", "November", "December")</f>
        <v>November</v>
      </c>
      <c r="B330">
        <f>WEEKNUM(Data!A330,2)-WEEKNUM(DATE(YEAR(Data!A330),MONTH(Data!A330),1),2)+1</f>
        <v>4</v>
      </c>
      <c r="C330">
        <f>Data!B330</f>
        <v>47</v>
      </c>
      <c r="D330">
        <f>IFERROR(Data!E330,0)</f>
        <v>12</v>
      </c>
      <c r="E330">
        <f>IFERROR(Data!H330,0)</f>
        <v>536</v>
      </c>
      <c r="F330">
        <f>IFERROR(Data!G330,0)</f>
        <v>339</v>
      </c>
    </row>
    <row r="331" spans="1:6" ht="14.4" x14ac:dyDescent="0.3">
      <c r="A331" t="str">
        <f>CHOOSE(MONTH(Data!A331),"January", "February", "March", "April", "May", "June", "July", "August", "September", "October", "November", "December")</f>
        <v>November</v>
      </c>
      <c r="B331">
        <f>WEEKNUM(Data!A331,2)-WEEKNUM(DATE(YEAR(Data!A331),MONTH(Data!A331),1),2)+1</f>
        <v>5</v>
      </c>
      <c r="C331">
        <f>Data!B331</f>
        <v>48</v>
      </c>
      <c r="D331">
        <f>IFERROR(Data!E331,0)</f>
        <v>0</v>
      </c>
      <c r="E331">
        <f>IFERROR(Data!H331,0)</f>
        <v>0</v>
      </c>
      <c r="F331">
        <f>IFERROR(Data!G331,0)</f>
        <v>0</v>
      </c>
    </row>
    <row r="332" spans="1:6" ht="14.4" x14ac:dyDescent="0.3">
      <c r="A332" t="str">
        <f>CHOOSE(MONTH(Data!A332),"January", "February", "March", "April", "May", "June", "July", "August", "September", "October", "November", "December")</f>
        <v>November</v>
      </c>
      <c r="B332">
        <f>WEEKNUM(Data!A332,2)-WEEKNUM(DATE(YEAR(Data!A332),MONTH(Data!A332),1),2)+1</f>
        <v>5</v>
      </c>
      <c r="C332">
        <f>Data!B332</f>
        <v>48</v>
      </c>
      <c r="D332">
        <f>IFERROR(Data!E332,0)</f>
        <v>0</v>
      </c>
      <c r="E332">
        <f>IFERROR(Data!H332,0)</f>
        <v>0</v>
      </c>
      <c r="F332">
        <f>IFERROR(Data!G332,0)</f>
        <v>0</v>
      </c>
    </row>
    <row r="333" spans="1:6" ht="14.4" x14ac:dyDescent="0.3">
      <c r="A333" t="str">
        <f>CHOOSE(MONTH(Data!A333),"January", "February", "March", "April", "May", "June", "July", "August", "September", "October", "November", "December")</f>
        <v>November</v>
      </c>
      <c r="B333">
        <f>WEEKNUM(Data!A333,2)-WEEKNUM(DATE(YEAR(Data!A333),MONTH(Data!A333),1),2)+1</f>
        <v>5</v>
      </c>
      <c r="C333">
        <f>Data!B333</f>
        <v>48</v>
      </c>
      <c r="D333">
        <f>IFERROR(Data!E333,0)</f>
        <v>0</v>
      </c>
      <c r="E333">
        <f>IFERROR(Data!H333,0)</f>
        <v>0</v>
      </c>
      <c r="F333">
        <f>IFERROR(Data!G333,0)</f>
        <v>0</v>
      </c>
    </row>
    <row r="334" spans="1:6" ht="14.4" x14ac:dyDescent="0.3">
      <c r="A334" t="str">
        <f>CHOOSE(MONTH(Data!A334),"January", "February", "March", "April", "May", "June", "July", "August", "September", "October", "November", "December")</f>
        <v>November</v>
      </c>
      <c r="B334">
        <f>WEEKNUM(Data!A334,2)-WEEKNUM(DATE(YEAR(Data!A334),MONTH(Data!A334),1),2)+1</f>
        <v>5</v>
      </c>
      <c r="C334">
        <f>Data!B334</f>
        <v>48</v>
      </c>
      <c r="D334">
        <f>IFERROR(Data!E334,0)</f>
        <v>0</v>
      </c>
      <c r="E334">
        <f>IFERROR(Data!H334,0)</f>
        <v>0</v>
      </c>
      <c r="F334">
        <f>IFERROR(Data!G334,0)</f>
        <v>0</v>
      </c>
    </row>
    <row r="335" spans="1:6" ht="14.4" x14ac:dyDescent="0.3">
      <c r="A335" t="str">
        <f>CHOOSE(MONTH(Data!A335),"January", "February", "March", "April", "May", "June", "July", "August", "September", "October", "November", "December")</f>
        <v>November</v>
      </c>
      <c r="B335">
        <f>WEEKNUM(Data!A335,2)-WEEKNUM(DATE(YEAR(Data!A335),MONTH(Data!A335),1),2)+1</f>
        <v>5</v>
      </c>
      <c r="C335">
        <f>Data!B335</f>
        <v>48</v>
      </c>
      <c r="D335">
        <f>IFERROR(Data!E335,0)</f>
        <v>0</v>
      </c>
      <c r="E335">
        <f>IFERROR(Data!H335,0)</f>
        <v>0</v>
      </c>
      <c r="F335">
        <f>IFERROR(Data!G335,0)</f>
        <v>0</v>
      </c>
    </row>
    <row r="336" spans="1:6" ht="14.4" x14ac:dyDescent="0.3">
      <c r="A336" t="str">
        <f>CHOOSE(MONTH(Data!A336),"January", "February", "March", "April", "May", "June", "July", "August", "September", "October", "November", "December")</f>
        <v>November</v>
      </c>
      <c r="B336">
        <f>WEEKNUM(Data!A336,2)-WEEKNUM(DATE(YEAR(Data!A336),MONTH(Data!A336),1),2)+1</f>
        <v>5</v>
      </c>
      <c r="C336">
        <f>Data!B336</f>
        <v>48</v>
      </c>
      <c r="D336">
        <f>IFERROR(Data!E336,0)</f>
        <v>0</v>
      </c>
      <c r="E336">
        <f>IFERROR(Data!H336,0)</f>
        <v>0</v>
      </c>
      <c r="F336">
        <f>IFERROR(Data!G336,0)</f>
        <v>0</v>
      </c>
    </row>
    <row r="337" spans="1:6" ht="14.4" x14ac:dyDescent="0.3">
      <c r="A337" t="str">
        <f>CHOOSE(MONTH(Data!A337),"January", "February", "March", "April", "May", "June", "July", "August", "September", "October", "November", "December")</f>
        <v>December</v>
      </c>
      <c r="B337">
        <f>WEEKNUM(Data!A337,2)-WEEKNUM(DATE(YEAR(Data!A337),MONTH(Data!A337),1),2)+1</f>
        <v>1</v>
      </c>
      <c r="C337">
        <f>Data!B337</f>
        <v>48</v>
      </c>
      <c r="D337">
        <f>IFERROR(Data!E337,0)</f>
        <v>17</v>
      </c>
      <c r="E337">
        <f>IFERROR(Data!H337,0)</f>
        <v>428</v>
      </c>
      <c r="F337">
        <f>IFERROR(Data!G337,0)</f>
        <v>332</v>
      </c>
    </row>
    <row r="338" spans="1:6" ht="14.4" x14ac:dyDescent="0.3">
      <c r="A338" t="str">
        <f>CHOOSE(MONTH(Data!A338),"January", "February", "March", "April", "May", "June", "July", "August", "September", "October", "November", "December")</f>
        <v>December</v>
      </c>
      <c r="B338">
        <f>WEEKNUM(Data!A338,2)-WEEKNUM(DATE(YEAR(Data!A338),MONTH(Data!A338),1),2)+1</f>
        <v>2</v>
      </c>
      <c r="C338">
        <f>Data!B338</f>
        <v>49</v>
      </c>
      <c r="D338">
        <f>IFERROR(Data!E338,0)</f>
        <v>0</v>
      </c>
      <c r="E338">
        <f>IFERROR(Data!H338,0)</f>
        <v>0</v>
      </c>
      <c r="F338">
        <f>IFERROR(Data!G338,0)</f>
        <v>0</v>
      </c>
    </row>
    <row r="339" spans="1:6" ht="14.4" x14ac:dyDescent="0.3">
      <c r="A339" t="str">
        <f>CHOOSE(MONTH(Data!A339),"January", "February", "March", "April", "May", "June", "July", "August", "September", "October", "November", "December")</f>
        <v>December</v>
      </c>
      <c r="B339">
        <f>WEEKNUM(Data!A339,2)-WEEKNUM(DATE(YEAR(Data!A339),MONTH(Data!A339),1),2)+1</f>
        <v>2</v>
      </c>
      <c r="C339">
        <f>Data!B339</f>
        <v>49</v>
      </c>
      <c r="D339">
        <f>IFERROR(Data!E339,0)</f>
        <v>0</v>
      </c>
      <c r="E339">
        <f>IFERROR(Data!H339,0)</f>
        <v>0</v>
      </c>
      <c r="F339">
        <f>IFERROR(Data!G339,0)</f>
        <v>0</v>
      </c>
    </row>
    <row r="340" spans="1:6" ht="14.4" x14ac:dyDescent="0.3">
      <c r="A340" t="str">
        <f>CHOOSE(MONTH(Data!A340),"January", "February", "March", "April", "May", "June", "July", "August", "September", "October", "November", "December")</f>
        <v>December</v>
      </c>
      <c r="B340">
        <f>WEEKNUM(Data!A340,2)-WEEKNUM(DATE(YEAR(Data!A340),MONTH(Data!A340),1),2)+1</f>
        <v>2</v>
      </c>
      <c r="C340">
        <f>Data!B340</f>
        <v>49</v>
      </c>
      <c r="D340">
        <f>IFERROR(Data!E340,0)</f>
        <v>0</v>
      </c>
      <c r="E340">
        <f>IFERROR(Data!H340,0)</f>
        <v>0</v>
      </c>
      <c r="F340">
        <f>IFERROR(Data!G340,0)</f>
        <v>0</v>
      </c>
    </row>
    <row r="341" spans="1:6" ht="14.4" x14ac:dyDescent="0.3">
      <c r="A341" t="str">
        <f>CHOOSE(MONTH(Data!A341),"January", "February", "March", "April", "May", "June", "July", "August", "September", "October", "November", "December")</f>
        <v>December</v>
      </c>
      <c r="B341">
        <f>WEEKNUM(Data!A341,2)-WEEKNUM(DATE(YEAR(Data!A341),MONTH(Data!A341),1),2)+1</f>
        <v>2</v>
      </c>
      <c r="C341">
        <f>Data!B341</f>
        <v>49</v>
      </c>
      <c r="D341">
        <f>IFERROR(Data!E341,0)</f>
        <v>0</v>
      </c>
      <c r="E341">
        <f>IFERROR(Data!H341,0)</f>
        <v>0</v>
      </c>
      <c r="F341">
        <f>IFERROR(Data!G341,0)</f>
        <v>0</v>
      </c>
    </row>
    <row r="342" spans="1:6" ht="14.4" x14ac:dyDescent="0.3">
      <c r="A342" t="str">
        <f>CHOOSE(MONTH(Data!A342),"January", "February", "March", "April", "May", "June", "July", "August", "September", "October", "November", "December")</f>
        <v>December</v>
      </c>
      <c r="B342">
        <f>WEEKNUM(Data!A342,2)-WEEKNUM(DATE(YEAR(Data!A342),MONTH(Data!A342),1),2)+1</f>
        <v>2</v>
      </c>
      <c r="C342">
        <f>Data!B342</f>
        <v>49</v>
      </c>
      <c r="D342">
        <f>IFERROR(Data!E342,0)</f>
        <v>0</v>
      </c>
      <c r="E342">
        <f>IFERROR(Data!H342,0)</f>
        <v>0</v>
      </c>
      <c r="F342">
        <f>IFERROR(Data!G342,0)</f>
        <v>0</v>
      </c>
    </row>
    <row r="343" spans="1:6" ht="14.4" x14ac:dyDescent="0.3">
      <c r="A343" t="str">
        <f>CHOOSE(MONTH(Data!A343),"January", "February", "March", "April", "May", "June", "July", "August", "September", "October", "November", "December")</f>
        <v>December</v>
      </c>
      <c r="B343">
        <f>WEEKNUM(Data!A343,2)-WEEKNUM(DATE(YEAR(Data!A343),MONTH(Data!A343),1),2)+1</f>
        <v>2</v>
      </c>
      <c r="C343">
        <f>Data!B343</f>
        <v>49</v>
      </c>
      <c r="D343">
        <f>IFERROR(Data!E343,0)</f>
        <v>0</v>
      </c>
      <c r="E343">
        <f>IFERROR(Data!H343,0)</f>
        <v>0</v>
      </c>
      <c r="F343">
        <f>IFERROR(Data!G343,0)</f>
        <v>0</v>
      </c>
    </row>
    <row r="344" spans="1:6" ht="14.4" x14ac:dyDescent="0.3">
      <c r="A344" t="str">
        <f>CHOOSE(MONTH(Data!A344),"January", "February", "March", "April", "May", "June", "July", "August", "September", "October", "November", "December")</f>
        <v>December</v>
      </c>
      <c r="B344">
        <f>WEEKNUM(Data!A344,2)-WEEKNUM(DATE(YEAR(Data!A344),MONTH(Data!A344),1),2)+1</f>
        <v>2</v>
      </c>
      <c r="C344">
        <f>Data!B344</f>
        <v>49</v>
      </c>
      <c r="D344">
        <f>IFERROR(Data!E344,0)</f>
        <v>23</v>
      </c>
      <c r="E344">
        <f>IFERROR(Data!H344,0)</f>
        <v>422</v>
      </c>
      <c r="F344">
        <f>IFERROR(Data!G344,0)</f>
        <v>336</v>
      </c>
    </row>
    <row r="345" spans="1:6" ht="14.4" x14ac:dyDescent="0.3">
      <c r="A345" t="str">
        <f>CHOOSE(MONTH(Data!A345),"January", "February", "March", "April", "May", "June", "July", "August", "September", "October", "November", "December")</f>
        <v>December</v>
      </c>
      <c r="B345">
        <f>WEEKNUM(Data!A345,2)-WEEKNUM(DATE(YEAR(Data!A345),MONTH(Data!A345),1),2)+1</f>
        <v>3</v>
      </c>
      <c r="C345">
        <f>Data!B345</f>
        <v>50</v>
      </c>
      <c r="D345">
        <f>IFERROR(Data!E345,0)</f>
        <v>0</v>
      </c>
      <c r="E345">
        <f>IFERROR(Data!H345,0)</f>
        <v>0</v>
      </c>
      <c r="F345">
        <f>IFERROR(Data!G345,0)</f>
        <v>0</v>
      </c>
    </row>
    <row r="346" spans="1:6" ht="14.4" x14ac:dyDescent="0.3">
      <c r="A346" t="str">
        <f>CHOOSE(MONTH(Data!A346),"January", "February", "March", "April", "May", "June", "July", "August", "September", "October", "November", "December")</f>
        <v>December</v>
      </c>
      <c r="B346">
        <f>WEEKNUM(Data!A346,2)-WEEKNUM(DATE(YEAR(Data!A346),MONTH(Data!A346),1),2)+1</f>
        <v>3</v>
      </c>
      <c r="C346">
        <f>Data!B346</f>
        <v>50</v>
      </c>
      <c r="D346">
        <f>IFERROR(Data!E346,0)</f>
        <v>0</v>
      </c>
      <c r="E346">
        <f>IFERROR(Data!H346,0)</f>
        <v>0</v>
      </c>
      <c r="F346">
        <f>IFERROR(Data!G346,0)</f>
        <v>0</v>
      </c>
    </row>
    <row r="347" spans="1:6" ht="14.4" x14ac:dyDescent="0.3">
      <c r="A347" t="str">
        <f>CHOOSE(MONTH(Data!A347),"January", "February", "March", "April", "May", "June", "July", "August", "September", "October", "November", "December")</f>
        <v>December</v>
      </c>
      <c r="B347">
        <f>WEEKNUM(Data!A347,2)-WEEKNUM(DATE(YEAR(Data!A347),MONTH(Data!A347),1),2)+1</f>
        <v>3</v>
      </c>
      <c r="C347">
        <f>Data!B347</f>
        <v>50</v>
      </c>
      <c r="D347">
        <f>IFERROR(Data!E347,0)</f>
        <v>0</v>
      </c>
      <c r="E347">
        <f>IFERROR(Data!H347,0)</f>
        <v>0</v>
      </c>
      <c r="F347">
        <f>IFERROR(Data!G347,0)</f>
        <v>0</v>
      </c>
    </row>
    <row r="348" spans="1:6" ht="14.4" x14ac:dyDescent="0.3">
      <c r="A348" t="str">
        <f>CHOOSE(MONTH(Data!A348),"January", "February", "March", "April", "May", "June", "July", "August", "September", "October", "November", "December")</f>
        <v>December</v>
      </c>
      <c r="B348">
        <f>WEEKNUM(Data!A348,2)-WEEKNUM(DATE(YEAR(Data!A348),MONTH(Data!A348),1),2)+1</f>
        <v>3</v>
      </c>
      <c r="C348">
        <f>Data!B348</f>
        <v>50</v>
      </c>
      <c r="D348">
        <f>IFERROR(Data!E348,0)</f>
        <v>0</v>
      </c>
      <c r="E348">
        <f>IFERROR(Data!H348,0)</f>
        <v>0</v>
      </c>
      <c r="F348">
        <f>IFERROR(Data!G348,0)</f>
        <v>0</v>
      </c>
    </row>
    <row r="349" spans="1:6" ht="14.4" x14ac:dyDescent="0.3">
      <c r="A349" t="str">
        <f>CHOOSE(MONTH(Data!A349),"January", "February", "March", "April", "May", "June", "July", "August", "September", "October", "November", "December")</f>
        <v>December</v>
      </c>
      <c r="B349">
        <f>WEEKNUM(Data!A349,2)-WEEKNUM(DATE(YEAR(Data!A349),MONTH(Data!A349),1),2)+1</f>
        <v>3</v>
      </c>
      <c r="C349">
        <f>Data!B349</f>
        <v>50</v>
      </c>
      <c r="D349">
        <f>IFERROR(Data!E349,0)</f>
        <v>0</v>
      </c>
      <c r="E349">
        <f>IFERROR(Data!H349,0)</f>
        <v>0</v>
      </c>
      <c r="F349">
        <f>IFERROR(Data!G349,0)</f>
        <v>0</v>
      </c>
    </row>
    <row r="350" spans="1:6" ht="14.4" x14ac:dyDescent="0.3">
      <c r="A350" t="str">
        <f>CHOOSE(MONTH(Data!A350),"January", "February", "March", "April", "May", "June", "July", "August", "September", "October", "November", "December")</f>
        <v>December</v>
      </c>
      <c r="B350">
        <f>WEEKNUM(Data!A350,2)-WEEKNUM(DATE(YEAR(Data!A350),MONTH(Data!A350),1),2)+1</f>
        <v>3</v>
      </c>
      <c r="C350">
        <f>Data!B350</f>
        <v>50</v>
      </c>
      <c r="D350">
        <f>IFERROR(Data!E350,0)</f>
        <v>0</v>
      </c>
      <c r="E350">
        <f>IFERROR(Data!H350,0)</f>
        <v>0</v>
      </c>
      <c r="F350">
        <f>IFERROR(Data!G350,0)</f>
        <v>0</v>
      </c>
    </row>
    <row r="351" spans="1:6" ht="14.4" x14ac:dyDescent="0.3">
      <c r="A351" t="str">
        <f>CHOOSE(MONTH(Data!A351),"January", "February", "March", "April", "May", "June", "July", "August", "September", "October", "November", "December")</f>
        <v>December</v>
      </c>
      <c r="B351">
        <f>WEEKNUM(Data!A351,2)-WEEKNUM(DATE(YEAR(Data!A351),MONTH(Data!A351),1),2)+1</f>
        <v>3</v>
      </c>
      <c r="C351">
        <f>Data!B351</f>
        <v>50</v>
      </c>
      <c r="D351">
        <f>IFERROR(Data!E351,0)</f>
        <v>28</v>
      </c>
      <c r="E351">
        <f>IFERROR(Data!H351,0)</f>
        <v>578</v>
      </c>
      <c r="F351">
        <f>IFERROR(Data!G351,0)</f>
        <v>353</v>
      </c>
    </row>
    <row r="352" spans="1:6" ht="14.4" x14ac:dyDescent="0.3">
      <c r="A352" t="str">
        <f>CHOOSE(MONTH(Data!A352),"January", "February", "March", "April", "May", "June", "July", "August", "September", "October", "November", "December")</f>
        <v>December</v>
      </c>
      <c r="B352">
        <f>WEEKNUM(Data!A352,2)-WEEKNUM(DATE(YEAR(Data!A352),MONTH(Data!A352),1),2)+1</f>
        <v>4</v>
      </c>
      <c r="C352">
        <f>Data!B352</f>
        <v>51</v>
      </c>
      <c r="D352">
        <f>IFERROR(Data!E352,0)</f>
        <v>0</v>
      </c>
      <c r="E352">
        <f>IFERROR(Data!H352,0)</f>
        <v>0</v>
      </c>
      <c r="F352">
        <f>IFERROR(Data!G352,0)</f>
        <v>0</v>
      </c>
    </row>
    <row r="353" spans="1:6" ht="14.4" x14ac:dyDescent="0.3">
      <c r="A353" t="str">
        <f>CHOOSE(MONTH(Data!A353),"January", "February", "March", "April", "May", "June", "July", "August", "September", "October", "November", "December")</f>
        <v>December</v>
      </c>
      <c r="B353">
        <f>WEEKNUM(Data!A353,2)-WEEKNUM(DATE(YEAR(Data!A353),MONTH(Data!A353),1),2)+1</f>
        <v>4</v>
      </c>
      <c r="C353">
        <f>Data!B353</f>
        <v>51</v>
      </c>
      <c r="D353">
        <f>IFERROR(Data!E353,0)</f>
        <v>0</v>
      </c>
      <c r="E353">
        <f>IFERROR(Data!H353,0)</f>
        <v>0</v>
      </c>
      <c r="F353">
        <f>IFERROR(Data!G353,0)</f>
        <v>0</v>
      </c>
    </row>
    <row r="354" spans="1:6" ht="14.4" x14ac:dyDescent="0.3">
      <c r="A354" t="str">
        <f>CHOOSE(MONTH(Data!A354),"January", "February", "March", "April", "May", "June", "July", "August", "September", "October", "November", "December")</f>
        <v>December</v>
      </c>
      <c r="B354">
        <f>WEEKNUM(Data!A354,2)-WEEKNUM(DATE(YEAR(Data!A354),MONTH(Data!A354),1),2)+1</f>
        <v>4</v>
      </c>
      <c r="C354">
        <f>Data!B354</f>
        <v>51</v>
      </c>
      <c r="D354">
        <f>IFERROR(Data!E354,0)</f>
        <v>0</v>
      </c>
      <c r="E354">
        <f>IFERROR(Data!H354,0)</f>
        <v>0</v>
      </c>
      <c r="F354">
        <f>IFERROR(Data!G354,0)</f>
        <v>0</v>
      </c>
    </row>
    <row r="355" spans="1:6" ht="14.4" x14ac:dyDescent="0.3">
      <c r="A355" t="str">
        <f>CHOOSE(MONTH(Data!A355),"January", "February", "March", "April", "May", "June", "July", "August", "September", "October", "November", "December")</f>
        <v>December</v>
      </c>
      <c r="B355">
        <f>WEEKNUM(Data!A355,2)-WEEKNUM(DATE(YEAR(Data!A355),MONTH(Data!A355),1),2)+1</f>
        <v>4</v>
      </c>
      <c r="C355">
        <f>Data!B355</f>
        <v>51</v>
      </c>
      <c r="D355">
        <f>IFERROR(Data!E355,0)</f>
        <v>0</v>
      </c>
      <c r="E355">
        <f>IFERROR(Data!H355,0)</f>
        <v>0</v>
      </c>
      <c r="F355">
        <f>IFERROR(Data!G355,0)</f>
        <v>0</v>
      </c>
    </row>
    <row r="356" spans="1:6" ht="14.4" x14ac:dyDescent="0.3">
      <c r="A356" t="str">
        <f>CHOOSE(MONTH(Data!A356),"January", "February", "March", "April", "May", "June", "July", "August", "September", "October", "November", "December")</f>
        <v>December</v>
      </c>
      <c r="B356">
        <f>WEEKNUM(Data!A356,2)-WEEKNUM(DATE(YEAR(Data!A356),MONTH(Data!A356),1),2)+1</f>
        <v>4</v>
      </c>
      <c r="C356">
        <f>Data!B356</f>
        <v>51</v>
      </c>
      <c r="D356">
        <f>IFERROR(Data!E356,0)</f>
        <v>0</v>
      </c>
      <c r="E356">
        <f>IFERROR(Data!H356,0)</f>
        <v>0</v>
      </c>
      <c r="F356">
        <f>IFERROR(Data!G356,0)</f>
        <v>0</v>
      </c>
    </row>
    <row r="357" spans="1:6" ht="14.4" x14ac:dyDescent="0.3">
      <c r="A357" t="str">
        <f>CHOOSE(MONTH(Data!A357),"January", "February", "March", "April", "May", "June", "July", "August", "September", "October", "November", "December")</f>
        <v>December</v>
      </c>
      <c r="B357">
        <f>WEEKNUM(Data!A357,2)-WEEKNUM(DATE(YEAR(Data!A357),MONTH(Data!A357),1),2)+1</f>
        <v>4</v>
      </c>
      <c r="C357">
        <f>Data!B357</f>
        <v>51</v>
      </c>
      <c r="D357">
        <f>IFERROR(Data!E357,0)</f>
        <v>0</v>
      </c>
      <c r="E357">
        <f>IFERROR(Data!H357,0)</f>
        <v>0</v>
      </c>
      <c r="F357">
        <f>IFERROR(Data!G357,0)</f>
        <v>0</v>
      </c>
    </row>
    <row r="358" spans="1:6" ht="14.4" x14ac:dyDescent="0.3">
      <c r="A358" t="str">
        <f>CHOOSE(MONTH(Data!A358),"January", "February", "March", "April", "May", "June", "July", "August", "September", "October", "November", "December")</f>
        <v>December</v>
      </c>
      <c r="B358">
        <f>WEEKNUM(Data!A358,2)-WEEKNUM(DATE(YEAR(Data!A358),MONTH(Data!A358),1),2)+1</f>
        <v>4</v>
      </c>
      <c r="C358">
        <f>Data!B358</f>
        <v>51</v>
      </c>
      <c r="D358">
        <f>IFERROR(Data!E358,0)</f>
        <v>36</v>
      </c>
      <c r="E358">
        <f>IFERROR(Data!H358,0)</f>
        <v>485</v>
      </c>
      <c r="F358">
        <f>IFERROR(Data!G358,0)</f>
        <v>390</v>
      </c>
    </row>
    <row r="359" spans="1:6" ht="14.4" x14ac:dyDescent="0.3">
      <c r="A359" t="str">
        <f>CHOOSE(MONTH(Data!A359),"January", "February", "March", "April", "May", "June", "July", "August", "September", "October", "November", "December")</f>
        <v>December</v>
      </c>
      <c r="B359">
        <f>WEEKNUM(Data!A359,2)-WEEKNUM(DATE(YEAR(Data!A359),MONTH(Data!A359),1),2)+1</f>
        <v>5</v>
      </c>
      <c r="C359">
        <f>Data!B359</f>
        <v>52</v>
      </c>
      <c r="D359">
        <f>IFERROR(Data!E359,0)</f>
        <v>0</v>
      </c>
      <c r="E359">
        <f>IFERROR(Data!H359,0)</f>
        <v>0</v>
      </c>
      <c r="F359">
        <f>IFERROR(Data!G359,0)</f>
        <v>0</v>
      </c>
    </row>
    <row r="360" spans="1:6" ht="14.4" x14ac:dyDescent="0.3">
      <c r="A360" t="str">
        <f>CHOOSE(MONTH(Data!A360),"January", "February", "March", "April", "May", "June", "July", "August", "September", "October", "November", "December")</f>
        <v>December</v>
      </c>
      <c r="B360">
        <f>WEEKNUM(Data!A360,2)-WEEKNUM(DATE(YEAR(Data!A360),MONTH(Data!A360),1),2)+1</f>
        <v>5</v>
      </c>
      <c r="C360">
        <f>Data!B360</f>
        <v>52</v>
      </c>
      <c r="D360">
        <f>IFERROR(Data!E360,0)</f>
        <v>0</v>
      </c>
      <c r="E360">
        <f>IFERROR(Data!H360,0)</f>
        <v>0</v>
      </c>
      <c r="F360">
        <f>IFERROR(Data!G360,0)</f>
        <v>0</v>
      </c>
    </row>
    <row r="361" spans="1:6" ht="14.4" x14ac:dyDescent="0.3">
      <c r="A361" t="str">
        <f>CHOOSE(MONTH(Data!A361),"January", "February", "March", "April", "May", "June", "July", "August", "September", "October", "November", "December")</f>
        <v>December</v>
      </c>
      <c r="B361">
        <f>WEEKNUM(Data!A361,2)-WEEKNUM(DATE(YEAR(Data!A361),MONTH(Data!A361),1),2)+1</f>
        <v>5</v>
      </c>
      <c r="C361">
        <f>Data!B361</f>
        <v>52</v>
      </c>
      <c r="D361">
        <f>IFERROR(Data!E361,0)</f>
        <v>0</v>
      </c>
      <c r="E361">
        <f>IFERROR(Data!H361,0)</f>
        <v>0</v>
      </c>
      <c r="F361">
        <f>IFERROR(Data!G361,0)</f>
        <v>0</v>
      </c>
    </row>
    <row r="362" spans="1:6" ht="14.4" x14ac:dyDescent="0.3">
      <c r="A362" t="str">
        <f>CHOOSE(MONTH(Data!A362),"January", "February", "March", "April", "May", "June", "July", "August", "September", "October", "November", "December")</f>
        <v>December</v>
      </c>
      <c r="B362">
        <f>WEEKNUM(Data!A362,2)-WEEKNUM(DATE(YEAR(Data!A362),MONTH(Data!A362),1),2)+1</f>
        <v>5</v>
      </c>
      <c r="C362">
        <f>Data!B362</f>
        <v>52</v>
      </c>
      <c r="D362">
        <f>IFERROR(Data!E362,0)</f>
        <v>0</v>
      </c>
      <c r="E362">
        <f>IFERROR(Data!H362,0)</f>
        <v>0</v>
      </c>
      <c r="F362">
        <f>IFERROR(Data!G362,0)</f>
        <v>0</v>
      </c>
    </row>
    <row r="363" spans="1:6" ht="14.4" x14ac:dyDescent="0.3">
      <c r="A363" t="str">
        <f>CHOOSE(MONTH(Data!A363),"January", "February", "March", "April", "May", "June", "July", "August", "September", "October", "November", "December")</f>
        <v>December</v>
      </c>
      <c r="B363">
        <f>WEEKNUM(Data!A363,2)-WEEKNUM(DATE(YEAR(Data!A363),MONTH(Data!A363),1),2)+1</f>
        <v>5</v>
      </c>
      <c r="C363">
        <f>Data!B363</f>
        <v>52</v>
      </c>
      <c r="D363">
        <f>IFERROR(Data!E363,0)</f>
        <v>0</v>
      </c>
      <c r="E363">
        <f>IFERROR(Data!H363,0)</f>
        <v>0</v>
      </c>
      <c r="F363">
        <f>IFERROR(Data!G363,0)</f>
        <v>0</v>
      </c>
    </row>
    <row r="364" spans="1:6" ht="14.4" x14ac:dyDescent="0.3">
      <c r="A364" t="str">
        <f>CHOOSE(MONTH(Data!A364),"January", "February", "March", "April", "May", "June", "July", "August", "September", "October", "November", "December")</f>
        <v>December</v>
      </c>
      <c r="B364">
        <f>WEEKNUM(Data!A364,2)-WEEKNUM(DATE(YEAR(Data!A364),MONTH(Data!A364),1),2)+1</f>
        <v>5</v>
      </c>
      <c r="C364">
        <f>Data!B364</f>
        <v>52</v>
      </c>
      <c r="D364">
        <f>IFERROR(Data!E364,0)</f>
        <v>0</v>
      </c>
      <c r="E364">
        <f>IFERROR(Data!H364,0)</f>
        <v>0</v>
      </c>
      <c r="F364">
        <f>IFERROR(Data!G364,0)</f>
        <v>0</v>
      </c>
    </row>
    <row r="365" spans="1:6" ht="14.4" x14ac:dyDescent="0.3">
      <c r="A365" t="str">
        <f>CHOOSE(MONTH(Data!A365),"January", "February", "March", "April", "May", "June", "July", "August", "September", "October", "November", "December")</f>
        <v>December</v>
      </c>
      <c r="B365">
        <f>WEEKNUM(Data!A365,2)-WEEKNUM(DATE(YEAR(Data!A365),MONTH(Data!A365),1),2)+1</f>
        <v>5</v>
      </c>
      <c r="C365">
        <f>Data!B365</f>
        <v>52</v>
      </c>
      <c r="D365">
        <f>IFERROR(Data!E365,0)</f>
        <v>44</v>
      </c>
      <c r="E365">
        <f>IFERROR(Data!H365,0)</f>
        <v>574</v>
      </c>
      <c r="F365">
        <f>IFERROR(Data!G365,0)</f>
        <v>440</v>
      </c>
    </row>
    <row r="366" spans="1:6" ht="14.4" x14ac:dyDescent="0.3">
      <c r="A366" t="str">
        <f>CHOOSE(MONTH(Data!A366),"January", "February", "March", "April", "May", "June", "July", "August", "September", "October", "November", "December")</f>
        <v>December</v>
      </c>
      <c r="B366">
        <f>WEEKNUM(Data!A366,2)-WEEKNUM(DATE(YEAR(Data!A366),MONTH(Data!A366),1),2)+1</f>
        <v>6</v>
      </c>
      <c r="C366">
        <f>Data!B366</f>
        <v>53</v>
      </c>
      <c r="D366">
        <f>IFERROR(Data!E366,0)</f>
        <v>0</v>
      </c>
      <c r="E366">
        <f>IFERROR(Data!H366,0)</f>
        <v>0</v>
      </c>
      <c r="F366">
        <f>IFERROR(Data!G366,0)</f>
        <v>0</v>
      </c>
    </row>
    <row r="367" spans="1:6" ht="14.4" x14ac:dyDescent="0.3">
      <c r="A367" t="str">
        <f>CHOOSE(MONTH(Data!A367),"January", "February", "March", "April", "May", "June", "July", "August", "September", "October", "November", "December")</f>
        <v>December</v>
      </c>
      <c r="B367">
        <f>WEEKNUM(Data!A367,2)-WEEKNUM(DATE(YEAR(Data!A367),MONTH(Data!A367),1),2)+1</f>
        <v>6</v>
      </c>
      <c r="C367">
        <f>Data!B367</f>
        <v>53</v>
      </c>
      <c r="D367">
        <f>IFERROR(Data!E367,0)</f>
        <v>46</v>
      </c>
      <c r="E367">
        <f>IFERROR(Data!H367,0)</f>
        <v>447</v>
      </c>
      <c r="F367">
        <f>IFERROR(Data!G367,0)</f>
        <v>535</v>
      </c>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FEF6C-9E94-4560-93D5-0664AB0CBDA9}">
  <sheetPr codeName="Sheet4"/>
  <dimension ref="A1:O368"/>
  <sheetViews>
    <sheetView topLeftCell="A353" zoomScaleNormal="100" workbookViewId="0">
      <selection activeCell="O1" sqref="O1:AF3"/>
    </sheetView>
  </sheetViews>
  <sheetFormatPr defaultColWidth="8.88671875" defaultRowHeight="14.4" x14ac:dyDescent="0.3"/>
  <cols>
    <col min="1" max="1" width="11.88671875" style="3" bestFit="1" customWidth="1"/>
    <col min="2" max="2" width="8.109375" style="3" bestFit="1" customWidth="1"/>
    <col min="3" max="3" width="11.21875" style="3" bestFit="1" customWidth="1"/>
    <col min="4" max="4" width="10.6640625" style="3" customWidth="1"/>
    <col min="5" max="6" width="13.109375" style="3" customWidth="1"/>
    <col min="7" max="7" width="14.21875" style="4" customWidth="1"/>
    <col min="8" max="8" width="10.21875" style="3" bestFit="1" customWidth="1"/>
    <col min="9" max="9" width="10.88671875" style="3" customWidth="1"/>
    <col min="10" max="10" width="9" style="3" bestFit="1" customWidth="1"/>
    <col min="11" max="11" width="14.21875" style="3" customWidth="1"/>
    <col min="12" max="12" width="13.21875" style="3" bestFit="1" customWidth="1"/>
    <col min="13" max="15" width="9" style="3" bestFit="1" customWidth="1"/>
    <col min="16" max="16384" width="8.88671875" style="3"/>
  </cols>
  <sheetData>
    <row r="1" spans="1:15" ht="31.5" customHeight="1" x14ac:dyDescent="0.3">
      <c r="A1" s="29" t="s">
        <v>15</v>
      </c>
      <c r="B1" s="29" t="s">
        <v>14</v>
      </c>
      <c r="C1" s="29" t="s">
        <v>13</v>
      </c>
      <c r="D1" s="29" t="s">
        <v>12</v>
      </c>
      <c r="E1" s="29" t="s">
        <v>11</v>
      </c>
      <c r="F1" s="29" t="s">
        <v>10</v>
      </c>
      <c r="G1" s="29" t="s">
        <v>9</v>
      </c>
      <c r="H1" s="29" t="s">
        <v>8</v>
      </c>
      <c r="I1" s="29" t="s">
        <v>7</v>
      </c>
      <c r="J1" s="29" t="s">
        <v>6</v>
      </c>
      <c r="K1" s="29" t="s">
        <v>5</v>
      </c>
      <c r="L1" s="29" t="s">
        <v>4</v>
      </c>
      <c r="M1" s="29" t="s">
        <v>3</v>
      </c>
      <c r="N1" s="29" t="s">
        <v>2</v>
      </c>
    </row>
    <row r="2" spans="1:15" ht="15" customHeight="1" x14ac:dyDescent="0.3">
      <c r="A2">
        <v>45292</v>
      </c>
      <c r="B2">
        <f t="shared" ref="B2:B65" si="0">WEEKNUM(A2,2)</f>
        <v>1</v>
      </c>
      <c r="C2">
        <f t="shared" ref="C2:C65" si="1">WEEKDAY(A2,2)</f>
        <v>1</v>
      </c>
      <c r="D2">
        <v>10</v>
      </c>
      <c r="E2" t="e">
        <f>IF(B3&gt;B2,SUM(D2:D2),NA())</f>
        <v>#N/A</v>
      </c>
      <c r="F2">
        <v>122</v>
      </c>
      <c r="G2" t="e">
        <f>IF(B3&gt;B2,SUM(F2:F2),NA())</f>
        <v>#N/A</v>
      </c>
      <c r="H2" t="e">
        <f>IF(B3&gt;B2,SUM(F2:F2),NA())</f>
        <v>#N/A</v>
      </c>
      <c r="I2">
        <v>72</v>
      </c>
      <c r="J2">
        <v>71</v>
      </c>
      <c r="K2">
        <v>1</v>
      </c>
      <c r="L2">
        <f>SUM($I$2:K2)</f>
        <v>144</v>
      </c>
      <c r="M2" t="e">
        <f t="shared" ref="M2:M65" si="2">IF(DAY(A2)=15,$O$1,NA())</f>
        <v>#N/A</v>
      </c>
      <c r="N2" t="e">
        <f t="shared" ref="N2:N65" si="3">IF(DAY(A2)=15,CHOOSE(MONTH(A2),"January", "February", "March", "April", "May", "June", "July", "August", "September", "October", "November", "December"),NA())</f>
        <v>#N/A</v>
      </c>
    </row>
    <row r="3" spans="1:15" ht="15" customHeight="1" x14ac:dyDescent="0.3">
      <c r="A3">
        <v>45293</v>
      </c>
      <c r="B3">
        <f t="shared" si="0"/>
        <v>1</v>
      </c>
      <c r="C3">
        <f t="shared" si="1"/>
        <v>2</v>
      </c>
      <c r="D3">
        <v>9</v>
      </c>
      <c r="E3" t="e">
        <f>IF(B4&gt;B3,SUM(D2:D3),NA())</f>
        <v>#N/A</v>
      </c>
      <c r="F3">
        <v>67</v>
      </c>
      <c r="G3" t="e">
        <f>IF(B4&gt;B3,SUM(F2:F3),NA())</f>
        <v>#N/A</v>
      </c>
      <c r="H3" t="e">
        <f>IF(B4&gt;B3,SUM(F2:F3),NA())</f>
        <v>#N/A</v>
      </c>
      <c r="I3">
        <v>41</v>
      </c>
      <c r="J3">
        <v>50</v>
      </c>
      <c r="K3">
        <v>4</v>
      </c>
      <c r="L3">
        <f>SUM($I$2:K3)</f>
        <v>239</v>
      </c>
      <c r="M3" t="e">
        <f t="shared" si="2"/>
        <v>#N/A</v>
      </c>
      <c r="N3" t="e">
        <f t="shared" si="3"/>
        <v>#N/A</v>
      </c>
    </row>
    <row r="4" spans="1:15" ht="15" customHeight="1" x14ac:dyDescent="0.3">
      <c r="A4">
        <v>45294</v>
      </c>
      <c r="B4">
        <f t="shared" si="0"/>
        <v>1</v>
      </c>
      <c r="C4">
        <f t="shared" si="1"/>
        <v>3</v>
      </c>
      <c r="D4">
        <v>6</v>
      </c>
      <c r="E4" t="e">
        <f>IF(B5&gt;B4,SUM(D2:D4),NA())</f>
        <v>#N/A</v>
      </c>
      <c r="F4">
        <v>41</v>
      </c>
      <c r="G4" t="e">
        <f>IF(B5&gt;B4,SUM(F2:F4),NA())</f>
        <v>#N/A</v>
      </c>
      <c r="H4" t="e">
        <f>IF(B5&gt;B4,SUM(F2:F4),NA())</f>
        <v>#N/A</v>
      </c>
      <c r="I4">
        <v>19</v>
      </c>
      <c r="J4">
        <v>21</v>
      </c>
      <c r="K4">
        <v>5</v>
      </c>
      <c r="L4">
        <f>SUM($I$2:K4)</f>
        <v>284</v>
      </c>
      <c r="M4" t="e">
        <f t="shared" si="2"/>
        <v>#N/A</v>
      </c>
      <c r="N4" t="e">
        <f t="shared" si="3"/>
        <v>#N/A</v>
      </c>
      <c r="O4"/>
    </row>
    <row r="5" spans="1:15" ht="15" customHeight="1" x14ac:dyDescent="0.3">
      <c r="A5">
        <v>45295</v>
      </c>
      <c r="B5">
        <f t="shared" si="0"/>
        <v>1</v>
      </c>
      <c r="C5">
        <f t="shared" si="1"/>
        <v>4</v>
      </c>
      <c r="D5">
        <v>5</v>
      </c>
      <c r="E5" t="e">
        <f>IF(B6&gt;B5,SUM(D2:D5),NA())</f>
        <v>#N/A</v>
      </c>
      <c r="F5">
        <v>98</v>
      </c>
      <c r="G5" t="e">
        <f>IF(B6&gt;B5,SUM(F2:F5),NA())</f>
        <v>#N/A</v>
      </c>
      <c r="H5" t="e">
        <f>IF(B6&gt;B5,SUM(F2:F5),NA())</f>
        <v>#N/A</v>
      </c>
      <c r="I5">
        <v>51</v>
      </c>
      <c r="J5">
        <v>91</v>
      </c>
      <c r="K5">
        <v>2</v>
      </c>
      <c r="L5">
        <f>SUM($I$2:K5)</f>
        <v>428</v>
      </c>
      <c r="M5" t="e">
        <f t="shared" si="2"/>
        <v>#N/A</v>
      </c>
      <c r="N5" t="e">
        <f t="shared" si="3"/>
        <v>#N/A</v>
      </c>
      <c r="O5"/>
    </row>
    <row r="6" spans="1:15" ht="15" customHeight="1" x14ac:dyDescent="0.3">
      <c r="A6">
        <v>45296</v>
      </c>
      <c r="B6">
        <f t="shared" si="0"/>
        <v>1</v>
      </c>
      <c r="C6">
        <f t="shared" si="1"/>
        <v>5</v>
      </c>
      <c r="D6">
        <v>5</v>
      </c>
      <c r="E6" t="e">
        <f>IF(B7&gt;B6,SUM(D2:D6),NA())</f>
        <v>#N/A</v>
      </c>
      <c r="F6">
        <v>95</v>
      </c>
      <c r="G6" t="e">
        <f t="shared" ref="G6:G69" si="4">IF(B7&gt;B6,SUM(F2:F6),NA())</f>
        <v>#N/A</v>
      </c>
      <c r="H6" t="e">
        <f>IF(B7&gt;B6,SUM(F2:F6),NA())</f>
        <v>#N/A</v>
      </c>
      <c r="I6">
        <v>51</v>
      </c>
      <c r="J6">
        <v>56</v>
      </c>
      <c r="K6">
        <v>1</v>
      </c>
      <c r="L6">
        <f>SUM($I$2:K6)</f>
        <v>536</v>
      </c>
      <c r="M6" t="e">
        <f t="shared" si="2"/>
        <v>#N/A</v>
      </c>
      <c r="N6" t="e">
        <f t="shared" si="3"/>
        <v>#N/A</v>
      </c>
      <c r="O6"/>
    </row>
    <row r="7" spans="1:15" ht="15" customHeight="1" x14ac:dyDescent="0.3">
      <c r="A7">
        <v>45297</v>
      </c>
      <c r="B7">
        <f t="shared" si="0"/>
        <v>1</v>
      </c>
      <c r="C7">
        <f t="shared" si="1"/>
        <v>6</v>
      </c>
      <c r="D7">
        <v>2</v>
      </c>
      <c r="E7" t="e">
        <f>IF(B8&gt;B7,SUM(D3:D7),NA())</f>
        <v>#N/A</v>
      </c>
      <c r="F7">
        <v>124</v>
      </c>
      <c r="G7" t="e">
        <f t="shared" si="4"/>
        <v>#N/A</v>
      </c>
      <c r="H7" t="e">
        <f>IF(B8&gt;B7,SUM(F3:F7),NA())</f>
        <v>#N/A</v>
      </c>
      <c r="I7">
        <v>64</v>
      </c>
      <c r="J7">
        <v>106</v>
      </c>
      <c r="K7">
        <v>1</v>
      </c>
      <c r="L7">
        <f>SUM($I$2:K7)</f>
        <v>707</v>
      </c>
      <c r="M7" t="e">
        <f t="shared" si="2"/>
        <v>#N/A</v>
      </c>
      <c r="N7" t="e">
        <f t="shared" si="3"/>
        <v>#N/A</v>
      </c>
      <c r="O7"/>
    </row>
    <row r="8" spans="1:15" ht="15" customHeight="1" x14ac:dyDescent="0.3">
      <c r="A8">
        <v>45298</v>
      </c>
      <c r="B8">
        <f t="shared" si="0"/>
        <v>1</v>
      </c>
      <c r="C8">
        <f t="shared" si="1"/>
        <v>7</v>
      </c>
      <c r="D8">
        <v>1</v>
      </c>
      <c r="E8">
        <f t="shared" ref="E8:E71" si="5">IF(B9&gt;B8,SUM(D2:D8),NA())</f>
        <v>38</v>
      </c>
      <c r="F8">
        <v>133</v>
      </c>
      <c r="G8">
        <f t="shared" si="4"/>
        <v>491</v>
      </c>
      <c r="H8">
        <f t="shared" ref="H8:H71" si="6">IF(B9&gt;B8,SUM(F2:F8),NA())</f>
        <v>680</v>
      </c>
      <c r="I8">
        <v>66</v>
      </c>
      <c r="J8">
        <v>81</v>
      </c>
      <c r="K8">
        <v>6</v>
      </c>
      <c r="L8">
        <f>SUM($I$2:K8)</f>
        <v>860</v>
      </c>
      <c r="M8" t="e">
        <f t="shared" si="2"/>
        <v>#N/A</v>
      </c>
      <c r="N8" t="e">
        <f t="shared" si="3"/>
        <v>#N/A</v>
      </c>
      <c r="O8"/>
    </row>
    <row r="9" spans="1:15" ht="15" customHeight="1" x14ac:dyDescent="0.3">
      <c r="A9">
        <v>45299</v>
      </c>
      <c r="B9">
        <f t="shared" si="0"/>
        <v>2</v>
      </c>
      <c r="C9">
        <f t="shared" si="1"/>
        <v>1</v>
      </c>
      <c r="D9">
        <v>8</v>
      </c>
      <c r="E9" t="e">
        <f t="shared" si="5"/>
        <v>#N/A</v>
      </c>
      <c r="F9">
        <v>39</v>
      </c>
      <c r="G9" t="e">
        <f t="shared" si="4"/>
        <v>#N/A</v>
      </c>
      <c r="H9" t="e">
        <f t="shared" si="6"/>
        <v>#N/A</v>
      </c>
      <c r="I9">
        <v>30</v>
      </c>
      <c r="J9">
        <v>31</v>
      </c>
      <c r="K9">
        <v>3</v>
      </c>
      <c r="L9">
        <f>SUM($I$2:K9)</f>
        <v>924</v>
      </c>
      <c r="M9" t="e">
        <f t="shared" si="2"/>
        <v>#N/A</v>
      </c>
      <c r="N9" t="e">
        <f t="shared" si="3"/>
        <v>#N/A</v>
      </c>
      <c r="O9"/>
    </row>
    <row r="10" spans="1:15" ht="15" customHeight="1" x14ac:dyDescent="0.3">
      <c r="A10">
        <v>45300</v>
      </c>
      <c r="B10">
        <f t="shared" si="0"/>
        <v>2</v>
      </c>
      <c r="C10">
        <f t="shared" si="1"/>
        <v>2</v>
      </c>
      <c r="D10">
        <v>12</v>
      </c>
      <c r="E10" t="e">
        <f t="shared" si="5"/>
        <v>#N/A</v>
      </c>
      <c r="F10">
        <v>130</v>
      </c>
      <c r="G10" t="e">
        <f t="shared" si="4"/>
        <v>#N/A</v>
      </c>
      <c r="H10" t="e">
        <f t="shared" si="6"/>
        <v>#N/A</v>
      </c>
      <c r="I10">
        <v>63</v>
      </c>
      <c r="J10">
        <v>87</v>
      </c>
      <c r="K10">
        <v>3</v>
      </c>
      <c r="L10">
        <f>SUM($I$2:K10)</f>
        <v>1077</v>
      </c>
      <c r="M10" t="e">
        <f t="shared" si="2"/>
        <v>#N/A</v>
      </c>
      <c r="N10" t="e">
        <f t="shared" si="3"/>
        <v>#N/A</v>
      </c>
      <c r="O10"/>
    </row>
    <row r="11" spans="1:15" ht="15" customHeight="1" x14ac:dyDescent="0.3">
      <c r="A11">
        <v>45301</v>
      </c>
      <c r="B11">
        <f t="shared" si="0"/>
        <v>2</v>
      </c>
      <c r="C11">
        <f t="shared" si="1"/>
        <v>3</v>
      </c>
      <c r="D11">
        <v>10</v>
      </c>
      <c r="E11" t="e">
        <f t="shared" si="5"/>
        <v>#N/A</v>
      </c>
      <c r="F11">
        <v>94</v>
      </c>
      <c r="G11" t="e">
        <f t="shared" si="4"/>
        <v>#N/A</v>
      </c>
      <c r="H11" t="e">
        <f t="shared" si="6"/>
        <v>#N/A</v>
      </c>
      <c r="I11">
        <v>64</v>
      </c>
      <c r="J11">
        <v>79</v>
      </c>
      <c r="K11">
        <v>1</v>
      </c>
      <c r="L11">
        <f>SUM($I$2:K11)</f>
        <v>1221</v>
      </c>
      <c r="M11" t="e">
        <f t="shared" si="2"/>
        <v>#N/A</v>
      </c>
      <c r="N11" t="e">
        <f t="shared" si="3"/>
        <v>#N/A</v>
      </c>
      <c r="O11"/>
    </row>
    <row r="12" spans="1:15" ht="15" customHeight="1" x14ac:dyDescent="0.3">
      <c r="A12">
        <v>45302</v>
      </c>
      <c r="B12">
        <f t="shared" si="0"/>
        <v>2</v>
      </c>
      <c r="C12">
        <f t="shared" si="1"/>
        <v>4</v>
      </c>
      <c r="D12">
        <v>7</v>
      </c>
      <c r="E12" t="e">
        <f t="shared" si="5"/>
        <v>#N/A</v>
      </c>
      <c r="F12">
        <v>45</v>
      </c>
      <c r="G12" t="e">
        <f t="shared" si="4"/>
        <v>#N/A</v>
      </c>
      <c r="H12" t="e">
        <f t="shared" si="6"/>
        <v>#N/A</v>
      </c>
      <c r="I12">
        <v>17</v>
      </c>
      <c r="J12">
        <v>42</v>
      </c>
      <c r="K12">
        <v>6</v>
      </c>
      <c r="L12">
        <f>SUM($I$2:K12)</f>
        <v>1286</v>
      </c>
      <c r="M12" t="e">
        <f t="shared" si="2"/>
        <v>#N/A</v>
      </c>
      <c r="N12" t="e">
        <f t="shared" si="3"/>
        <v>#N/A</v>
      </c>
      <c r="O12"/>
    </row>
    <row r="13" spans="1:15" ht="15" customHeight="1" x14ac:dyDescent="0.3">
      <c r="A13">
        <v>45303</v>
      </c>
      <c r="B13">
        <f t="shared" si="0"/>
        <v>2</v>
      </c>
      <c r="C13">
        <f t="shared" si="1"/>
        <v>5</v>
      </c>
      <c r="D13">
        <v>3</v>
      </c>
      <c r="E13" t="e">
        <f t="shared" si="5"/>
        <v>#N/A</v>
      </c>
      <c r="F13">
        <v>64</v>
      </c>
      <c r="G13" t="e">
        <f t="shared" si="4"/>
        <v>#N/A</v>
      </c>
      <c r="H13" t="e">
        <f t="shared" si="6"/>
        <v>#N/A</v>
      </c>
      <c r="I13">
        <v>39</v>
      </c>
      <c r="J13">
        <v>35</v>
      </c>
      <c r="K13">
        <v>1</v>
      </c>
      <c r="L13">
        <f>SUM($I$2:K13)</f>
        <v>1361</v>
      </c>
      <c r="M13" t="e">
        <f t="shared" si="2"/>
        <v>#N/A</v>
      </c>
      <c r="N13" t="e">
        <f t="shared" si="3"/>
        <v>#N/A</v>
      </c>
      <c r="O13"/>
    </row>
    <row r="14" spans="1:15" ht="15" customHeight="1" x14ac:dyDescent="0.3">
      <c r="A14">
        <v>45304</v>
      </c>
      <c r="B14">
        <f t="shared" si="0"/>
        <v>2</v>
      </c>
      <c r="C14">
        <f t="shared" si="1"/>
        <v>6</v>
      </c>
      <c r="D14">
        <v>1</v>
      </c>
      <c r="E14" t="e">
        <f t="shared" si="5"/>
        <v>#N/A</v>
      </c>
      <c r="F14">
        <v>81</v>
      </c>
      <c r="G14" t="e">
        <f t="shared" si="4"/>
        <v>#N/A</v>
      </c>
      <c r="H14" t="e">
        <f t="shared" si="6"/>
        <v>#N/A</v>
      </c>
      <c r="I14">
        <v>55</v>
      </c>
      <c r="J14">
        <v>56</v>
      </c>
      <c r="K14">
        <v>1</v>
      </c>
      <c r="L14">
        <f>SUM($I$2:K14)</f>
        <v>1473</v>
      </c>
      <c r="M14" t="e">
        <f t="shared" si="2"/>
        <v>#N/A</v>
      </c>
      <c r="N14" t="e">
        <f t="shared" si="3"/>
        <v>#N/A</v>
      </c>
      <c r="O14"/>
    </row>
    <row r="15" spans="1:15" ht="15" customHeight="1" x14ac:dyDescent="0.3">
      <c r="A15">
        <v>45305</v>
      </c>
      <c r="B15">
        <f t="shared" si="0"/>
        <v>2</v>
      </c>
      <c r="C15">
        <f t="shared" si="1"/>
        <v>7</v>
      </c>
      <c r="D15">
        <v>5</v>
      </c>
      <c r="E15">
        <f t="shared" si="5"/>
        <v>46</v>
      </c>
      <c r="F15">
        <v>67</v>
      </c>
      <c r="G15">
        <f t="shared" si="4"/>
        <v>351</v>
      </c>
      <c r="H15">
        <f t="shared" si="6"/>
        <v>520</v>
      </c>
      <c r="I15">
        <v>40</v>
      </c>
      <c r="J15">
        <v>39</v>
      </c>
      <c r="K15">
        <v>1</v>
      </c>
      <c r="L15">
        <f>SUM($I$2:K15)</f>
        <v>1553</v>
      </c>
      <c r="M15" t="e">
        <f t="shared" si="2"/>
        <v>#N/A</v>
      </c>
      <c r="N15" t="e">
        <f t="shared" si="3"/>
        <v>#N/A</v>
      </c>
      <c r="O15"/>
    </row>
    <row r="16" spans="1:15" ht="15" customHeight="1" x14ac:dyDescent="0.3">
      <c r="A16">
        <v>45306</v>
      </c>
      <c r="B16">
        <f t="shared" si="0"/>
        <v>3</v>
      </c>
      <c r="C16">
        <f t="shared" si="1"/>
        <v>1</v>
      </c>
      <c r="D16">
        <v>5</v>
      </c>
      <c r="E16" t="e">
        <f t="shared" si="5"/>
        <v>#N/A</v>
      </c>
      <c r="F16">
        <v>65</v>
      </c>
      <c r="G16" t="e">
        <f t="shared" si="4"/>
        <v>#N/A</v>
      </c>
      <c r="H16" t="e">
        <f t="shared" si="6"/>
        <v>#N/A</v>
      </c>
      <c r="I16">
        <v>41</v>
      </c>
      <c r="J16">
        <v>43</v>
      </c>
      <c r="K16">
        <v>6</v>
      </c>
      <c r="L16">
        <f>SUM($I$2:K16)</f>
        <v>1643</v>
      </c>
      <c r="M16">
        <f t="shared" si="2"/>
        <v>0</v>
      </c>
      <c r="N16" t="str">
        <f t="shared" si="3"/>
        <v>January</v>
      </c>
      <c r="O16"/>
    </row>
    <row r="17" spans="1:15" ht="15" customHeight="1" x14ac:dyDescent="0.3">
      <c r="A17">
        <v>45307</v>
      </c>
      <c r="B17">
        <f t="shared" si="0"/>
        <v>3</v>
      </c>
      <c r="C17">
        <f t="shared" si="1"/>
        <v>2</v>
      </c>
      <c r="D17">
        <v>6</v>
      </c>
      <c r="E17" t="e">
        <f t="shared" si="5"/>
        <v>#N/A</v>
      </c>
      <c r="F17">
        <v>94</v>
      </c>
      <c r="G17" t="e">
        <f t="shared" si="4"/>
        <v>#N/A</v>
      </c>
      <c r="H17" t="e">
        <f t="shared" si="6"/>
        <v>#N/A</v>
      </c>
      <c r="I17">
        <v>43</v>
      </c>
      <c r="J17">
        <v>92</v>
      </c>
      <c r="K17">
        <v>5</v>
      </c>
      <c r="L17">
        <f>SUM($I$2:K17)</f>
        <v>1783</v>
      </c>
      <c r="M17" t="e">
        <f t="shared" si="2"/>
        <v>#N/A</v>
      </c>
      <c r="N17" t="e">
        <f t="shared" si="3"/>
        <v>#N/A</v>
      </c>
      <c r="O17"/>
    </row>
    <row r="18" spans="1:15" ht="15" customHeight="1" x14ac:dyDescent="0.3">
      <c r="A18">
        <v>45308</v>
      </c>
      <c r="B18">
        <f t="shared" si="0"/>
        <v>3</v>
      </c>
      <c r="C18">
        <f t="shared" si="1"/>
        <v>3</v>
      </c>
      <c r="D18">
        <v>3</v>
      </c>
      <c r="E18" t="e">
        <f t="shared" si="5"/>
        <v>#N/A</v>
      </c>
      <c r="F18">
        <v>83</v>
      </c>
      <c r="G18" t="e">
        <f t="shared" si="4"/>
        <v>#N/A</v>
      </c>
      <c r="H18" t="e">
        <f t="shared" si="6"/>
        <v>#N/A</v>
      </c>
      <c r="I18">
        <v>66</v>
      </c>
      <c r="J18">
        <v>59</v>
      </c>
      <c r="K18">
        <v>1</v>
      </c>
      <c r="L18">
        <f>SUM($I$2:K18)</f>
        <v>1909</v>
      </c>
      <c r="M18" t="e">
        <f t="shared" si="2"/>
        <v>#N/A</v>
      </c>
      <c r="N18" t="e">
        <f t="shared" si="3"/>
        <v>#N/A</v>
      </c>
      <c r="O18"/>
    </row>
    <row r="19" spans="1:15" ht="15" customHeight="1" x14ac:dyDescent="0.3">
      <c r="A19">
        <v>45309</v>
      </c>
      <c r="B19">
        <f t="shared" si="0"/>
        <v>3</v>
      </c>
      <c r="C19">
        <f t="shared" si="1"/>
        <v>4</v>
      </c>
      <c r="D19">
        <v>7</v>
      </c>
      <c r="E19" t="e">
        <f t="shared" si="5"/>
        <v>#N/A</v>
      </c>
      <c r="F19">
        <v>51</v>
      </c>
      <c r="G19" t="e">
        <f t="shared" si="4"/>
        <v>#N/A</v>
      </c>
      <c r="H19" t="e">
        <f t="shared" si="6"/>
        <v>#N/A</v>
      </c>
      <c r="I19">
        <v>29</v>
      </c>
      <c r="J19">
        <v>41</v>
      </c>
      <c r="K19">
        <v>2</v>
      </c>
      <c r="L19">
        <f>SUM($I$2:K19)</f>
        <v>1981</v>
      </c>
      <c r="M19" t="e">
        <f t="shared" si="2"/>
        <v>#N/A</v>
      </c>
      <c r="N19" t="e">
        <f t="shared" si="3"/>
        <v>#N/A</v>
      </c>
      <c r="O19"/>
    </row>
    <row r="20" spans="1:15" ht="15" customHeight="1" x14ac:dyDescent="0.3">
      <c r="A20">
        <v>45310</v>
      </c>
      <c r="B20">
        <f t="shared" si="0"/>
        <v>3</v>
      </c>
      <c r="C20">
        <f t="shared" si="1"/>
        <v>5</v>
      </c>
      <c r="D20">
        <v>11</v>
      </c>
      <c r="E20" t="e">
        <f t="shared" si="5"/>
        <v>#N/A</v>
      </c>
      <c r="F20">
        <v>50</v>
      </c>
      <c r="G20" t="e">
        <f t="shared" si="4"/>
        <v>#N/A</v>
      </c>
      <c r="H20" t="e">
        <f t="shared" si="6"/>
        <v>#N/A</v>
      </c>
      <c r="I20">
        <v>17</v>
      </c>
      <c r="J20">
        <v>26</v>
      </c>
      <c r="K20">
        <v>2</v>
      </c>
      <c r="L20">
        <f>SUM($I$2:K20)</f>
        <v>2026</v>
      </c>
      <c r="M20" t="e">
        <f t="shared" si="2"/>
        <v>#N/A</v>
      </c>
      <c r="N20" t="e">
        <f t="shared" si="3"/>
        <v>#N/A</v>
      </c>
      <c r="O20"/>
    </row>
    <row r="21" spans="1:15" ht="15" customHeight="1" x14ac:dyDescent="0.3">
      <c r="A21">
        <v>45311</v>
      </c>
      <c r="B21">
        <f t="shared" si="0"/>
        <v>3</v>
      </c>
      <c r="C21">
        <f t="shared" si="1"/>
        <v>6</v>
      </c>
      <c r="D21">
        <v>9</v>
      </c>
      <c r="E21" t="e">
        <f t="shared" si="5"/>
        <v>#N/A</v>
      </c>
      <c r="F21">
        <v>8</v>
      </c>
      <c r="G21" t="e">
        <f t="shared" si="4"/>
        <v>#N/A</v>
      </c>
      <c r="H21" t="e">
        <f t="shared" si="6"/>
        <v>#N/A</v>
      </c>
      <c r="I21">
        <v>34</v>
      </c>
      <c r="J21">
        <v>57</v>
      </c>
      <c r="K21">
        <v>4</v>
      </c>
      <c r="L21">
        <f>SUM($I$2:K21)</f>
        <v>2121</v>
      </c>
      <c r="M21" t="e">
        <f t="shared" si="2"/>
        <v>#N/A</v>
      </c>
      <c r="N21" t="e">
        <f t="shared" si="3"/>
        <v>#N/A</v>
      </c>
      <c r="O21"/>
    </row>
    <row r="22" spans="1:15" ht="15" customHeight="1" x14ac:dyDescent="0.3">
      <c r="A22">
        <v>45312</v>
      </c>
      <c r="B22">
        <f t="shared" si="0"/>
        <v>3</v>
      </c>
      <c r="C22">
        <f t="shared" si="1"/>
        <v>7</v>
      </c>
      <c r="D22">
        <v>10</v>
      </c>
      <c r="E22">
        <f t="shared" si="5"/>
        <v>51</v>
      </c>
      <c r="F22">
        <v>88</v>
      </c>
      <c r="G22">
        <f t="shared" si="4"/>
        <v>280</v>
      </c>
      <c r="H22">
        <f t="shared" si="6"/>
        <v>439</v>
      </c>
      <c r="I22">
        <v>50</v>
      </c>
      <c r="J22">
        <v>60</v>
      </c>
      <c r="K22">
        <v>2</v>
      </c>
      <c r="L22">
        <f>SUM($I$2:K22)</f>
        <v>2233</v>
      </c>
      <c r="M22" t="e">
        <f t="shared" si="2"/>
        <v>#N/A</v>
      </c>
      <c r="N22" t="e">
        <f t="shared" si="3"/>
        <v>#N/A</v>
      </c>
      <c r="O22"/>
    </row>
    <row r="23" spans="1:15" ht="15" customHeight="1" x14ac:dyDescent="0.3">
      <c r="A23">
        <v>45313</v>
      </c>
      <c r="B23">
        <f t="shared" si="0"/>
        <v>4</v>
      </c>
      <c r="C23">
        <f t="shared" si="1"/>
        <v>1</v>
      </c>
      <c r="D23">
        <v>9</v>
      </c>
      <c r="E23" t="e">
        <f t="shared" si="5"/>
        <v>#N/A</v>
      </c>
      <c r="F23">
        <v>56</v>
      </c>
      <c r="G23" t="e">
        <f t="shared" si="4"/>
        <v>#N/A</v>
      </c>
      <c r="H23" t="e">
        <f t="shared" si="6"/>
        <v>#N/A</v>
      </c>
      <c r="I23">
        <v>21</v>
      </c>
      <c r="J23">
        <v>48</v>
      </c>
      <c r="K23">
        <v>1</v>
      </c>
      <c r="L23">
        <f>SUM($I$2:K23)</f>
        <v>2303</v>
      </c>
      <c r="M23" t="e">
        <f t="shared" si="2"/>
        <v>#N/A</v>
      </c>
      <c r="N23" t="e">
        <f t="shared" si="3"/>
        <v>#N/A</v>
      </c>
      <c r="O23"/>
    </row>
    <row r="24" spans="1:15" ht="15" customHeight="1" x14ac:dyDescent="0.3">
      <c r="A24">
        <v>45314</v>
      </c>
      <c r="B24">
        <f t="shared" si="0"/>
        <v>4</v>
      </c>
      <c r="C24">
        <f t="shared" si="1"/>
        <v>2</v>
      </c>
      <c r="D24">
        <v>9</v>
      </c>
      <c r="E24" t="e">
        <f t="shared" si="5"/>
        <v>#N/A</v>
      </c>
      <c r="F24">
        <v>92</v>
      </c>
      <c r="G24" t="e">
        <f t="shared" si="4"/>
        <v>#N/A</v>
      </c>
      <c r="H24" t="e">
        <f t="shared" si="6"/>
        <v>#N/A</v>
      </c>
      <c r="I24">
        <v>37</v>
      </c>
      <c r="J24">
        <v>92</v>
      </c>
      <c r="K24">
        <v>4</v>
      </c>
      <c r="L24">
        <f>SUM($I$2:K24)</f>
        <v>2436</v>
      </c>
      <c r="M24" t="e">
        <f t="shared" si="2"/>
        <v>#N/A</v>
      </c>
      <c r="N24" t="e">
        <f t="shared" si="3"/>
        <v>#N/A</v>
      </c>
      <c r="O24"/>
    </row>
    <row r="25" spans="1:15" ht="15" customHeight="1" x14ac:dyDescent="0.3">
      <c r="A25">
        <v>45315</v>
      </c>
      <c r="B25">
        <f t="shared" si="0"/>
        <v>4</v>
      </c>
      <c r="C25">
        <f t="shared" si="1"/>
        <v>3</v>
      </c>
      <c r="D25">
        <v>9</v>
      </c>
      <c r="E25" t="e">
        <f t="shared" si="5"/>
        <v>#N/A</v>
      </c>
      <c r="F25">
        <v>35</v>
      </c>
      <c r="G25" t="e">
        <f t="shared" si="4"/>
        <v>#N/A</v>
      </c>
      <c r="H25" t="e">
        <f t="shared" si="6"/>
        <v>#N/A</v>
      </c>
      <c r="I25">
        <v>20</v>
      </c>
      <c r="J25">
        <v>23</v>
      </c>
      <c r="K25">
        <v>5</v>
      </c>
      <c r="L25">
        <f>SUM($I$2:K25)</f>
        <v>2484</v>
      </c>
      <c r="M25" t="e">
        <f t="shared" si="2"/>
        <v>#N/A</v>
      </c>
      <c r="N25" t="e">
        <f t="shared" si="3"/>
        <v>#N/A</v>
      </c>
      <c r="O25"/>
    </row>
    <row r="26" spans="1:15" ht="15" customHeight="1" x14ac:dyDescent="0.3">
      <c r="A26">
        <v>45316</v>
      </c>
      <c r="B26">
        <f t="shared" si="0"/>
        <v>4</v>
      </c>
      <c r="C26">
        <f t="shared" si="1"/>
        <v>4</v>
      </c>
      <c r="D26">
        <v>7</v>
      </c>
      <c r="E26" t="e">
        <f t="shared" si="5"/>
        <v>#N/A</v>
      </c>
      <c r="F26">
        <v>57</v>
      </c>
      <c r="G26" t="e">
        <f t="shared" si="4"/>
        <v>#N/A</v>
      </c>
      <c r="H26" t="e">
        <f t="shared" si="6"/>
        <v>#N/A</v>
      </c>
      <c r="I26">
        <v>44</v>
      </c>
      <c r="J26">
        <v>49</v>
      </c>
      <c r="K26">
        <v>3</v>
      </c>
      <c r="L26">
        <f>SUM($I$2:K26)</f>
        <v>2580</v>
      </c>
      <c r="M26" t="e">
        <f t="shared" si="2"/>
        <v>#N/A</v>
      </c>
      <c r="N26" t="e">
        <f t="shared" si="3"/>
        <v>#N/A</v>
      </c>
      <c r="O26"/>
    </row>
    <row r="27" spans="1:15" ht="15" customHeight="1" x14ac:dyDescent="0.3">
      <c r="A27">
        <v>45317</v>
      </c>
      <c r="B27">
        <f t="shared" si="0"/>
        <v>4</v>
      </c>
      <c r="C27">
        <f t="shared" si="1"/>
        <v>5</v>
      </c>
      <c r="D27">
        <v>6</v>
      </c>
      <c r="E27" t="e">
        <f t="shared" si="5"/>
        <v>#N/A</v>
      </c>
      <c r="F27">
        <v>41</v>
      </c>
      <c r="G27" t="e">
        <f t="shared" si="4"/>
        <v>#N/A</v>
      </c>
      <c r="H27" t="e">
        <f t="shared" si="6"/>
        <v>#N/A</v>
      </c>
      <c r="I27">
        <v>17</v>
      </c>
      <c r="J27">
        <v>35</v>
      </c>
      <c r="K27">
        <v>2</v>
      </c>
      <c r="L27">
        <f>SUM($I$2:K27)</f>
        <v>2634</v>
      </c>
      <c r="M27" t="e">
        <f t="shared" si="2"/>
        <v>#N/A</v>
      </c>
      <c r="N27" t="e">
        <f t="shared" si="3"/>
        <v>#N/A</v>
      </c>
      <c r="O27"/>
    </row>
    <row r="28" spans="1:15" ht="15" customHeight="1" x14ac:dyDescent="0.3">
      <c r="A28">
        <v>45318</v>
      </c>
      <c r="B28">
        <f t="shared" si="0"/>
        <v>4</v>
      </c>
      <c r="C28">
        <f t="shared" si="1"/>
        <v>6</v>
      </c>
      <c r="D28">
        <v>6</v>
      </c>
      <c r="E28" t="e">
        <f t="shared" si="5"/>
        <v>#N/A</v>
      </c>
      <c r="F28">
        <v>62</v>
      </c>
      <c r="G28" t="e">
        <f t="shared" si="4"/>
        <v>#N/A</v>
      </c>
      <c r="H28" t="e">
        <f t="shared" si="6"/>
        <v>#N/A</v>
      </c>
      <c r="I28">
        <v>32</v>
      </c>
      <c r="J28">
        <v>47</v>
      </c>
      <c r="K28">
        <v>5</v>
      </c>
      <c r="L28">
        <f>SUM($I$2:K28)</f>
        <v>2718</v>
      </c>
      <c r="M28" t="e">
        <f t="shared" si="2"/>
        <v>#N/A</v>
      </c>
      <c r="N28" t="e">
        <f t="shared" si="3"/>
        <v>#N/A</v>
      </c>
      <c r="O28"/>
    </row>
    <row r="29" spans="1:15" ht="15" customHeight="1" x14ac:dyDescent="0.3">
      <c r="A29">
        <v>45319</v>
      </c>
      <c r="B29">
        <f t="shared" si="0"/>
        <v>4</v>
      </c>
      <c r="C29">
        <f t="shared" si="1"/>
        <v>7</v>
      </c>
      <c r="D29">
        <v>7</v>
      </c>
      <c r="E29">
        <f t="shared" si="5"/>
        <v>53</v>
      </c>
      <c r="F29">
        <v>50</v>
      </c>
      <c r="G29">
        <f t="shared" si="4"/>
        <v>245</v>
      </c>
      <c r="H29">
        <f t="shared" si="6"/>
        <v>393</v>
      </c>
      <c r="I29">
        <v>26</v>
      </c>
      <c r="J29">
        <v>47</v>
      </c>
      <c r="K29">
        <v>2</v>
      </c>
      <c r="L29">
        <f>SUM($I$2:K29)</f>
        <v>2793</v>
      </c>
      <c r="M29" t="e">
        <f t="shared" si="2"/>
        <v>#N/A</v>
      </c>
      <c r="N29" t="e">
        <f t="shared" si="3"/>
        <v>#N/A</v>
      </c>
      <c r="O29"/>
    </row>
    <row r="30" spans="1:15" ht="15" customHeight="1" x14ac:dyDescent="0.3">
      <c r="A30">
        <v>45320</v>
      </c>
      <c r="B30">
        <f t="shared" si="0"/>
        <v>5</v>
      </c>
      <c r="C30">
        <f t="shared" si="1"/>
        <v>1</v>
      </c>
      <c r="D30">
        <v>6</v>
      </c>
      <c r="E30" t="e">
        <f t="shared" si="5"/>
        <v>#N/A</v>
      </c>
      <c r="F30">
        <v>55</v>
      </c>
      <c r="G30" t="e">
        <f t="shared" si="4"/>
        <v>#N/A</v>
      </c>
      <c r="H30" t="e">
        <f t="shared" si="6"/>
        <v>#N/A</v>
      </c>
      <c r="I30">
        <v>19</v>
      </c>
      <c r="J30">
        <v>50</v>
      </c>
      <c r="K30">
        <v>3</v>
      </c>
      <c r="L30">
        <f>SUM($I$2:K30)</f>
        <v>2865</v>
      </c>
      <c r="M30" t="e">
        <f t="shared" si="2"/>
        <v>#N/A</v>
      </c>
      <c r="N30" t="e">
        <f t="shared" si="3"/>
        <v>#N/A</v>
      </c>
      <c r="O30"/>
    </row>
    <row r="31" spans="1:15" ht="15" customHeight="1" x14ac:dyDescent="0.3">
      <c r="A31">
        <v>45321</v>
      </c>
      <c r="B31">
        <f t="shared" si="0"/>
        <v>5</v>
      </c>
      <c r="C31">
        <f t="shared" si="1"/>
        <v>2</v>
      </c>
      <c r="D31">
        <v>12</v>
      </c>
      <c r="E31" t="e">
        <f t="shared" si="5"/>
        <v>#N/A</v>
      </c>
      <c r="F31">
        <v>73</v>
      </c>
      <c r="G31" t="e">
        <f t="shared" si="4"/>
        <v>#N/A</v>
      </c>
      <c r="H31" t="e">
        <f t="shared" si="6"/>
        <v>#N/A</v>
      </c>
      <c r="I31">
        <v>41</v>
      </c>
      <c r="J31">
        <v>44</v>
      </c>
      <c r="K31">
        <v>5</v>
      </c>
      <c r="L31">
        <f>SUM($I$2:K31)</f>
        <v>2955</v>
      </c>
      <c r="M31" t="e">
        <f t="shared" si="2"/>
        <v>#N/A</v>
      </c>
      <c r="N31" t="e">
        <f t="shared" si="3"/>
        <v>#N/A</v>
      </c>
      <c r="O31"/>
    </row>
    <row r="32" spans="1:15" ht="15" customHeight="1" x14ac:dyDescent="0.3">
      <c r="A32">
        <v>45322</v>
      </c>
      <c r="B32">
        <f t="shared" si="0"/>
        <v>5</v>
      </c>
      <c r="C32">
        <f t="shared" si="1"/>
        <v>3</v>
      </c>
      <c r="D32">
        <v>3</v>
      </c>
      <c r="E32" t="e">
        <f t="shared" si="5"/>
        <v>#N/A</v>
      </c>
      <c r="F32">
        <v>70</v>
      </c>
      <c r="G32" t="e">
        <f t="shared" si="4"/>
        <v>#N/A</v>
      </c>
      <c r="H32" t="e">
        <f t="shared" si="6"/>
        <v>#N/A</v>
      </c>
      <c r="I32">
        <v>30</v>
      </c>
      <c r="J32">
        <v>63</v>
      </c>
      <c r="K32">
        <v>3</v>
      </c>
      <c r="L32">
        <f>SUM($I$2:K32)</f>
        <v>3051</v>
      </c>
      <c r="M32" t="e">
        <f t="shared" si="2"/>
        <v>#N/A</v>
      </c>
      <c r="N32" t="e">
        <f t="shared" si="3"/>
        <v>#N/A</v>
      </c>
      <c r="O32"/>
    </row>
    <row r="33" spans="1:15" ht="15" customHeight="1" x14ac:dyDescent="0.3">
      <c r="A33">
        <v>45323</v>
      </c>
      <c r="B33">
        <f t="shared" si="0"/>
        <v>5</v>
      </c>
      <c r="C33">
        <f t="shared" si="1"/>
        <v>4</v>
      </c>
      <c r="D33">
        <v>7</v>
      </c>
      <c r="E33" t="e">
        <f t="shared" si="5"/>
        <v>#N/A</v>
      </c>
      <c r="F33">
        <v>19</v>
      </c>
      <c r="G33" t="e">
        <f t="shared" si="4"/>
        <v>#N/A</v>
      </c>
      <c r="H33" t="e">
        <f t="shared" si="6"/>
        <v>#N/A</v>
      </c>
      <c r="I33">
        <v>56</v>
      </c>
      <c r="J33">
        <v>94</v>
      </c>
      <c r="K33">
        <v>2</v>
      </c>
      <c r="L33">
        <f>SUM($I$2:K33)</f>
        <v>3203</v>
      </c>
      <c r="M33" t="e">
        <f t="shared" si="2"/>
        <v>#N/A</v>
      </c>
      <c r="N33" t="e">
        <f t="shared" si="3"/>
        <v>#N/A</v>
      </c>
      <c r="O33"/>
    </row>
    <row r="34" spans="1:15" ht="15" customHeight="1" x14ac:dyDescent="0.3">
      <c r="A34">
        <v>45324</v>
      </c>
      <c r="B34">
        <f t="shared" si="0"/>
        <v>5</v>
      </c>
      <c r="C34">
        <f t="shared" si="1"/>
        <v>5</v>
      </c>
      <c r="D34">
        <v>11</v>
      </c>
      <c r="E34" t="e">
        <f t="shared" si="5"/>
        <v>#N/A</v>
      </c>
      <c r="F34">
        <v>10</v>
      </c>
      <c r="G34" t="e">
        <f t="shared" si="4"/>
        <v>#N/A</v>
      </c>
      <c r="H34" t="e">
        <f t="shared" si="6"/>
        <v>#N/A</v>
      </c>
      <c r="I34">
        <v>48</v>
      </c>
      <c r="J34">
        <v>91</v>
      </c>
      <c r="K34">
        <v>5</v>
      </c>
      <c r="L34">
        <f>SUM($I$2:K34)</f>
        <v>3347</v>
      </c>
      <c r="M34" t="e">
        <f t="shared" si="2"/>
        <v>#N/A</v>
      </c>
      <c r="N34" t="e">
        <f t="shared" si="3"/>
        <v>#N/A</v>
      </c>
      <c r="O34"/>
    </row>
    <row r="35" spans="1:15" ht="15" customHeight="1" x14ac:dyDescent="0.3">
      <c r="A35">
        <v>45325</v>
      </c>
      <c r="B35">
        <f t="shared" si="0"/>
        <v>5</v>
      </c>
      <c r="C35">
        <f t="shared" si="1"/>
        <v>6</v>
      </c>
      <c r="D35">
        <v>3</v>
      </c>
      <c r="E35" t="e">
        <f t="shared" si="5"/>
        <v>#N/A</v>
      </c>
      <c r="F35">
        <v>62</v>
      </c>
      <c r="G35" t="e">
        <f t="shared" si="4"/>
        <v>#N/A</v>
      </c>
      <c r="H35" t="e">
        <f t="shared" si="6"/>
        <v>#N/A</v>
      </c>
      <c r="I35">
        <v>37</v>
      </c>
      <c r="J35">
        <v>69</v>
      </c>
      <c r="K35">
        <v>6</v>
      </c>
      <c r="L35">
        <f>SUM($I$2:K35)</f>
        <v>3459</v>
      </c>
      <c r="M35" t="e">
        <f t="shared" si="2"/>
        <v>#N/A</v>
      </c>
      <c r="N35" t="e">
        <f t="shared" si="3"/>
        <v>#N/A</v>
      </c>
      <c r="O35"/>
    </row>
    <row r="36" spans="1:15" ht="15" customHeight="1" x14ac:dyDescent="0.3">
      <c r="A36">
        <v>45326</v>
      </c>
      <c r="B36">
        <f t="shared" si="0"/>
        <v>5</v>
      </c>
      <c r="C36">
        <f t="shared" si="1"/>
        <v>7</v>
      </c>
      <c r="D36">
        <v>9</v>
      </c>
      <c r="E36">
        <f t="shared" si="5"/>
        <v>51</v>
      </c>
      <c r="F36">
        <v>73</v>
      </c>
      <c r="G36">
        <f t="shared" si="4"/>
        <v>234</v>
      </c>
      <c r="H36">
        <f t="shared" si="6"/>
        <v>362</v>
      </c>
      <c r="I36">
        <v>33</v>
      </c>
      <c r="J36">
        <v>75</v>
      </c>
      <c r="K36">
        <v>4</v>
      </c>
      <c r="L36">
        <f>SUM($I$2:K36)</f>
        <v>3571</v>
      </c>
      <c r="M36" t="e">
        <f t="shared" si="2"/>
        <v>#N/A</v>
      </c>
      <c r="N36" t="e">
        <f t="shared" si="3"/>
        <v>#N/A</v>
      </c>
      <c r="O36"/>
    </row>
    <row r="37" spans="1:15" ht="15" customHeight="1" x14ac:dyDescent="0.3">
      <c r="A37">
        <v>45327</v>
      </c>
      <c r="B37">
        <f t="shared" si="0"/>
        <v>6</v>
      </c>
      <c r="C37">
        <f t="shared" si="1"/>
        <v>1</v>
      </c>
      <c r="D37">
        <v>6</v>
      </c>
      <c r="E37" t="e">
        <f t="shared" si="5"/>
        <v>#N/A</v>
      </c>
      <c r="F37">
        <v>116</v>
      </c>
      <c r="G37" t="e">
        <f t="shared" si="4"/>
        <v>#N/A</v>
      </c>
      <c r="H37" t="e">
        <f t="shared" si="6"/>
        <v>#N/A</v>
      </c>
      <c r="I37">
        <v>65</v>
      </c>
      <c r="J37">
        <v>73</v>
      </c>
      <c r="K37">
        <v>2</v>
      </c>
      <c r="L37">
        <f>SUM($I$2:K37)</f>
        <v>3711</v>
      </c>
      <c r="M37" t="e">
        <f t="shared" si="2"/>
        <v>#N/A</v>
      </c>
      <c r="N37" t="e">
        <f t="shared" si="3"/>
        <v>#N/A</v>
      </c>
      <c r="O37"/>
    </row>
    <row r="38" spans="1:15" ht="15" customHeight="1" x14ac:dyDescent="0.3">
      <c r="A38">
        <v>45328</v>
      </c>
      <c r="B38">
        <f t="shared" si="0"/>
        <v>6</v>
      </c>
      <c r="C38">
        <f t="shared" si="1"/>
        <v>2</v>
      </c>
      <c r="D38">
        <v>5</v>
      </c>
      <c r="E38" t="e">
        <f t="shared" si="5"/>
        <v>#N/A</v>
      </c>
      <c r="F38">
        <v>35</v>
      </c>
      <c r="G38" t="e">
        <f t="shared" si="4"/>
        <v>#N/A</v>
      </c>
      <c r="H38" t="e">
        <f t="shared" si="6"/>
        <v>#N/A</v>
      </c>
      <c r="I38">
        <v>20</v>
      </c>
      <c r="J38">
        <v>33</v>
      </c>
      <c r="K38">
        <v>3</v>
      </c>
      <c r="L38">
        <f>SUM($I$2:K38)</f>
        <v>3767</v>
      </c>
      <c r="M38" t="e">
        <f t="shared" si="2"/>
        <v>#N/A</v>
      </c>
      <c r="N38" t="e">
        <f t="shared" si="3"/>
        <v>#N/A</v>
      </c>
      <c r="O38"/>
    </row>
    <row r="39" spans="1:15" ht="15" customHeight="1" x14ac:dyDescent="0.3">
      <c r="A39">
        <v>45329</v>
      </c>
      <c r="B39">
        <f t="shared" si="0"/>
        <v>6</v>
      </c>
      <c r="C39">
        <f t="shared" si="1"/>
        <v>3</v>
      </c>
      <c r="D39">
        <v>6</v>
      </c>
      <c r="E39" t="e">
        <f t="shared" si="5"/>
        <v>#N/A</v>
      </c>
      <c r="F39">
        <v>74</v>
      </c>
      <c r="G39" t="e">
        <f t="shared" si="4"/>
        <v>#N/A</v>
      </c>
      <c r="H39" t="e">
        <f t="shared" si="6"/>
        <v>#N/A</v>
      </c>
      <c r="I39">
        <v>48</v>
      </c>
      <c r="J39">
        <v>46</v>
      </c>
      <c r="K39">
        <v>6</v>
      </c>
      <c r="L39">
        <f>SUM($I$2:K39)</f>
        <v>3867</v>
      </c>
      <c r="M39" t="e">
        <f t="shared" si="2"/>
        <v>#N/A</v>
      </c>
      <c r="N39" t="e">
        <f t="shared" si="3"/>
        <v>#N/A</v>
      </c>
      <c r="O39"/>
    </row>
    <row r="40" spans="1:15" ht="15" customHeight="1" x14ac:dyDescent="0.3">
      <c r="A40">
        <v>45330</v>
      </c>
      <c r="B40">
        <f t="shared" si="0"/>
        <v>6</v>
      </c>
      <c r="C40">
        <f t="shared" si="1"/>
        <v>4</v>
      </c>
      <c r="D40">
        <v>7</v>
      </c>
      <c r="E40" t="e">
        <f t="shared" si="5"/>
        <v>#N/A</v>
      </c>
      <c r="F40">
        <v>42</v>
      </c>
      <c r="G40" t="e">
        <f t="shared" si="4"/>
        <v>#N/A</v>
      </c>
      <c r="H40" t="e">
        <f t="shared" si="6"/>
        <v>#N/A</v>
      </c>
      <c r="I40">
        <v>26</v>
      </c>
      <c r="J40">
        <v>26</v>
      </c>
      <c r="K40">
        <v>4</v>
      </c>
      <c r="L40">
        <f>SUM($I$2:K40)</f>
        <v>3923</v>
      </c>
      <c r="M40" t="e">
        <f t="shared" si="2"/>
        <v>#N/A</v>
      </c>
      <c r="N40" t="e">
        <f t="shared" si="3"/>
        <v>#N/A</v>
      </c>
      <c r="O40"/>
    </row>
    <row r="41" spans="1:15" ht="15" customHeight="1" x14ac:dyDescent="0.3">
      <c r="A41">
        <v>45331</v>
      </c>
      <c r="B41">
        <f t="shared" si="0"/>
        <v>6</v>
      </c>
      <c r="C41">
        <f t="shared" si="1"/>
        <v>5</v>
      </c>
      <c r="D41">
        <v>8</v>
      </c>
      <c r="E41" t="e">
        <f t="shared" si="5"/>
        <v>#N/A</v>
      </c>
      <c r="F41">
        <v>67</v>
      </c>
      <c r="G41" t="e">
        <f t="shared" si="4"/>
        <v>#N/A</v>
      </c>
      <c r="H41" t="e">
        <f t="shared" si="6"/>
        <v>#N/A</v>
      </c>
      <c r="I41">
        <v>37</v>
      </c>
      <c r="J41">
        <v>53</v>
      </c>
      <c r="K41">
        <v>6</v>
      </c>
      <c r="L41">
        <f>SUM($I$2:K41)</f>
        <v>4019</v>
      </c>
      <c r="M41" t="e">
        <f t="shared" si="2"/>
        <v>#N/A</v>
      </c>
      <c r="N41" t="e">
        <f t="shared" si="3"/>
        <v>#N/A</v>
      </c>
      <c r="O41"/>
    </row>
    <row r="42" spans="1:15" ht="15" customHeight="1" x14ac:dyDescent="0.3">
      <c r="A42">
        <v>45332</v>
      </c>
      <c r="B42">
        <f t="shared" si="0"/>
        <v>6</v>
      </c>
      <c r="C42">
        <f t="shared" si="1"/>
        <v>6</v>
      </c>
      <c r="D42">
        <v>9</v>
      </c>
      <c r="E42" t="e">
        <f t="shared" si="5"/>
        <v>#N/A</v>
      </c>
      <c r="F42">
        <v>15</v>
      </c>
      <c r="G42" t="e">
        <f t="shared" si="4"/>
        <v>#N/A</v>
      </c>
      <c r="H42" t="e">
        <f t="shared" si="6"/>
        <v>#N/A</v>
      </c>
      <c r="I42">
        <v>82</v>
      </c>
      <c r="J42">
        <v>78</v>
      </c>
      <c r="K42">
        <v>2</v>
      </c>
      <c r="L42">
        <f>SUM($I$2:K42)</f>
        <v>4181</v>
      </c>
      <c r="M42" t="e">
        <f t="shared" si="2"/>
        <v>#N/A</v>
      </c>
      <c r="N42" t="e">
        <f t="shared" si="3"/>
        <v>#N/A</v>
      </c>
      <c r="O42"/>
    </row>
    <row r="43" spans="1:15" ht="15" customHeight="1" x14ac:dyDescent="0.3">
      <c r="A43">
        <v>45333</v>
      </c>
      <c r="B43">
        <f t="shared" si="0"/>
        <v>6</v>
      </c>
      <c r="C43">
        <f t="shared" si="1"/>
        <v>7</v>
      </c>
      <c r="D43">
        <v>5</v>
      </c>
      <c r="E43">
        <f t="shared" si="5"/>
        <v>46</v>
      </c>
      <c r="F43">
        <v>63</v>
      </c>
      <c r="G43">
        <f t="shared" si="4"/>
        <v>261</v>
      </c>
      <c r="H43">
        <f t="shared" si="6"/>
        <v>412</v>
      </c>
      <c r="I43">
        <v>33</v>
      </c>
      <c r="J43">
        <v>41</v>
      </c>
      <c r="K43">
        <v>1</v>
      </c>
      <c r="L43">
        <f>SUM($I$2:K43)</f>
        <v>4256</v>
      </c>
      <c r="M43" t="e">
        <f t="shared" si="2"/>
        <v>#N/A</v>
      </c>
      <c r="N43" t="e">
        <f t="shared" si="3"/>
        <v>#N/A</v>
      </c>
      <c r="O43"/>
    </row>
    <row r="44" spans="1:15" ht="15" customHeight="1" x14ac:dyDescent="0.3">
      <c r="A44">
        <v>45334</v>
      </c>
      <c r="B44">
        <f t="shared" si="0"/>
        <v>7</v>
      </c>
      <c r="C44">
        <f t="shared" si="1"/>
        <v>1</v>
      </c>
      <c r="D44">
        <v>4</v>
      </c>
      <c r="E44" t="e">
        <f t="shared" si="5"/>
        <v>#N/A</v>
      </c>
      <c r="F44">
        <v>82</v>
      </c>
      <c r="G44" t="e">
        <f t="shared" si="4"/>
        <v>#N/A</v>
      </c>
      <c r="H44" t="e">
        <f t="shared" si="6"/>
        <v>#N/A</v>
      </c>
      <c r="I44">
        <v>46</v>
      </c>
      <c r="J44">
        <v>50</v>
      </c>
      <c r="K44">
        <v>6</v>
      </c>
      <c r="L44">
        <f>SUM($I$2:K44)</f>
        <v>4358</v>
      </c>
      <c r="M44" t="e">
        <f t="shared" si="2"/>
        <v>#N/A</v>
      </c>
      <c r="N44" t="e">
        <f t="shared" si="3"/>
        <v>#N/A</v>
      </c>
      <c r="O44"/>
    </row>
    <row r="45" spans="1:15" ht="15" customHeight="1" x14ac:dyDescent="0.3">
      <c r="A45">
        <v>45335</v>
      </c>
      <c r="B45">
        <f t="shared" si="0"/>
        <v>7</v>
      </c>
      <c r="C45">
        <f t="shared" si="1"/>
        <v>2</v>
      </c>
      <c r="D45">
        <v>4</v>
      </c>
      <c r="E45" t="e">
        <f t="shared" si="5"/>
        <v>#N/A</v>
      </c>
      <c r="F45">
        <v>81</v>
      </c>
      <c r="G45" t="e">
        <f t="shared" si="4"/>
        <v>#N/A</v>
      </c>
      <c r="H45" t="e">
        <f t="shared" si="6"/>
        <v>#N/A</v>
      </c>
      <c r="I45">
        <v>55</v>
      </c>
      <c r="J45">
        <v>51</v>
      </c>
      <c r="K45">
        <v>2</v>
      </c>
      <c r="L45">
        <f>SUM($I$2:K45)</f>
        <v>4466</v>
      </c>
      <c r="M45" t="e">
        <f t="shared" si="2"/>
        <v>#N/A</v>
      </c>
      <c r="N45" t="e">
        <f t="shared" si="3"/>
        <v>#N/A</v>
      </c>
      <c r="O45"/>
    </row>
    <row r="46" spans="1:15" ht="15" customHeight="1" x14ac:dyDescent="0.3">
      <c r="A46">
        <v>45336</v>
      </c>
      <c r="B46">
        <f t="shared" si="0"/>
        <v>7</v>
      </c>
      <c r="C46">
        <f t="shared" si="1"/>
        <v>3</v>
      </c>
      <c r="D46">
        <v>6</v>
      </c>
      <c r="E46" t="e">
        <f t="shared" si="5"/>
        <v>#N/A</v>
      </c>
      <c r="F46">
        <v>47</v>
      </c>
      <c r="G46" t="e">
        <f t="shared" si="4"/>
        <v>#N/A</v>
      </c>
      <c r="H46" t="e">
        <f t="shared" si="6"/>
        <v>#N/A</v>
      </c>
      <c r="I46">
        <v>22</v>
      </c>
      <c r="J46">
        <v>47</v>
      </c>
      <c r="K46">
        <v>6</v>
      </c>
      <c r="L46">
        <f>SUM($I$2:K46)</f>
        <v>4541</v>
      </c>
      <c r="M46" t="e">
        <f t="shared" si="2"/>
        <v>#N/A</v>
      </c>
      <c r="N46" t="e">
        <f t="shared" si="3"/>
        <v>#N/A</v>
      </c>
      <c r="O46"/>
    </row>
    <row r="47" spans="1:15" ht="15" customHeight="1" x14ac:dyDescent="0.3">
      <c r="A47">
        <v>45337</v>
      </c>
      <c r="B47">
        <f t="shared" si="0"/>
        <v>7</v>
      </c>
      <c r="C47">
        <f t="shared" si="1"/>
        <v>4</v>
      </c>
      <c r="D47">
        <v>5</v>
      </c>
      <c r="E47" t="e">
        <f t="shared" si="5"/>
        <v>#N/A</v>
      </c>
      <c r="F47">
        <v>34</v>
      </c>
      <c r="G47" t="e">
        <f t="shared" si="4"/>
        <v>#N/A</v>
      </c>
      <c r="H47" t="e">
        <f t="shared" si="6"/>
        <v>#N/A</v>
      </c>
      <c r="I47">
        <v>8</v>
      </c>
      <c r="J47">
        <v>25</v>
      </c>
      <c r="K47">
        <v>6</v>
      </c>
      <c r="L47">
        <f>SUM($I$2:K47)</f>
        <v>4580</v>
      </c>
      <c r="M47">
        <f t="shared" si="2"/>
        <v>0</v>
      </c>
      <c r="N47" t="str">
        <f t="shared" si="3"/>
        <v>February</v>
      </c>
      <c r="O47"/>
    </row>
    <row r="48" spans="1:15" ht="15" customHeight="1" x14ac:dyDescent="0.3">
      <c r="A48">
        <v>45338</v>
      </c>
      <c r="B48">
        <f t="shared" si="0"/>
        <v>7</v>
      </c>
      <c r="C48">
        <f t="shared" si="1"/>
        <v>5</v>
      </c>
      <c r="D48">
        <v>5</v>
      </c>
      <c r="E48" t="e">
        <f t="shared" si="5"/>
        <v>#N/A</v>
      </c>
      <c r="F48">
        <v>94</v>
      </c>
      <c r="G48" t="e">
        <f t="shared" si="4"/>
        <v>#N/A</v>
      </c>
      <c r="H48" t="e">
        <f t="shared" si="6"/>
        <v>#N/A</v>
      </c>
      <c r="I48">
        <v>68</v>
      </c>
      <c r="J48">
        <v>88</v>
      </c>
      <c r="K48">
        <v>4</v>
      </c>
      <c r="L48">
        <f>SUM($I$2:K48)</f>
        <v>4740</v>
      </c>
      <c r="M48" t="e">
        <f t="shared" si="2"/>
        <v>#N/A</v>
      </c>
      <c r="N48" t="e">
        <f t="shared" si="3"/>
        <v>#N/A</v>
      </c>
      <c r="O48"/>
    </row>
    <row r="49" spans="1:15" ht="15" customHeight="1" x14ac:dyDescent="0.3">
      <c r="A49">
        <v>45339</v>
      </c>
      <c r="B49">
        <f t="shared" si="0"/>
        <v>7</v>
      </c>
      <c r="C49">
        <f t="shared" si="1"/>
        <v>6</v>
      </c>
      <c r="D49">
        <v>6</v>
      </c>
      <c r="E49" t="e">
        <f t="shared" si="5"/>
        <v>#N/A</v>
      </c>
      <c r="F49">
        <v>45</v>
      </c>
      <c r="G49" t="e">
        <f t="shared" si="4"/>
        <v>#N/A</v>
      </c>
      <c r="H49" t="e">
        <f t="shared" si="6"/>
        <v>#N/A</v>
      </c>
      <c r="I49">
        <v>20</v>
      </c>
      <c r="J49">
        <v>46</v>
      </c>
      <c r="K49">
        <v>2</v>
      </c>
      <c r="L49">
        <f>SUM($I$2:K49)</f>
        <v>4808</v>
      </c>
      <c r="M49" t="e">
        <f t="shared" si="2"/>
        <v>#N/A</v>
      </c>
      <c r="N49" t="e">
        <f t="shared" si="3"/>
        <v>#N/A</v>
      </c>
      <c r="O49"/>
    </row>
    <row r="50" spans="1:15" ht="15" customHeight="1" x14ac:dyDescent="0.3">
      <c r="A50">
        <v>45340</v>
      </c>
      <c r="B50">
        <f t="shared" si="0"/>
        <v>7</v>
      </c>
      <c r="C50">
        <f t="shared" si="1"/>
        <v>7</v>
      </c>
      <c r="D50">
        <v>7</v>
      </c>
      <c r="E50">
        <f t="shared" si="5"/>
        <v>37</v>
      </c>
      <c r="F50">
        <v>99</v>
      </c>
      <c r="G50">
        <f t="shared" si="4"/>
        <v>319</v>
      </c>
      <c r="H50">
        <f t="shared" si="6"/>
        <v>482</v>
      </c>
      <c r="I50">
        <v>63</v>
      </c>
      <c r="J50">
        <v>76</v>
      </c>
      <c r="K50">
        <v>5</v>
      </c>
      <c r="L50">
        <f>SUM($I$2:K50)</f>
        <v>4952</v>
      </c>
      <c r="M50" t="e">
        <f t="shared" si="2"/>
        <v>#N/A</v>
      </c>
      <c r="N50" t="e">
        <f t="shared" si="3"/>
        <v>#N/A</v>
      </c>
      <c r="O50"/>
    </row>
    <row r="51" spans="1:15" ht="15" customHeight="1" x14ac:dyDescent="0.3">
      <c r="A51">
        <v>45341</v>
      </c>
      <c r="B51">
        <f t="shared" si="0"/>
        <v>8</v>
      </c>
      <c r="C51">
        <f t="shared" si="1"/>
        <v>1</v>
      </c>
      <c r="D51">
        <v>2</v>
      </c>
      <c r="E51" t="e">
        <f t="shared" si="5"/>
        <v>#N/A</v>
      </c>
      <c r="F51">
        <v>110</v>
      </c>
      <c r="G51" t="e">
        <f t="shared" si="4"/>
        <v>#N/A</v>
      </c>
      <c r="H51" t="e">
        <f t="shared" si="6"/>
        <v>#N/A</v>
      </c>
      <c r="I51">
        <v>76</v>
      </c>
      <c r="J51">
        <v>84</v>
      </c>
      <c r="K51">
        <v>2</v>
      </c>
      <c r="L51">
        <f>SUM($I$2:K51)</f>
        <v>5114</v>
      </c>
      <c r="M51" t="e">
        <f t="shared" si="2"/>
        <v>#N/A</v>
      </c>
      <c r="N51" t="e">
        <f t="shared" si="3"/>
        <v>#N/A</v>
      </c>
      <c r="O51"/>
    </row>
    <row r="52" spans="1:15" ht="15" customHeight="1" x14ac:dyDescent="0.3">
      <c r="A52">
        <v>45342</v>
      </c>
      <c r="B52">
        <f t="shared" si="0"/>
        <v>8</v>
      </c>
      <c r="C52">
        <f t="shared" si="1"/>
        <v>2</v>
      </c>
      <c r="D52">
        <v>4</v>
      </c>
      <c r="E52" t="e">
        <f t="shared" si="5"/>
        <v>#N/A</v>
      </c>
      <c r="F52">
        <v>96</v>
      </c>
      <c r="G52" t="e">
        <f t="shared" si="4"/>
        <v>#N/A</v>
      </c>
      <c r="H52" t="e">
        <f t="shared" si="6"/>
        <v>#N/A</v>
      </c>
      <c r="I52">
        <v>47</v>
      </c>
      <c r="J52">
        <v>110</v>
      </c>
      <c r="K52">
        <v>3</v>
      </c>
      <c r="L52">
        <f>SUM($I$2:K52)</f>
        <v>5274</v>
      </c>
      <c r="M52" t="e">
        <f t="shared" si="2"/>
        <v>#N/A</v>
      </c>
      <c r="N52" t="e">
        <f t="shared" si="3"/>
        <v>#N/A</v>
      </c>
      <c r="O52"/>
    </row>
    <row r="53" spans="1:15" ht="15" customHeight="1" x14ac:dyDescent="0.3">
      <c r="A53">
        <v>45343</v>
      </c>
      <c r="B53">
        <f t="shared" si="0"/>
        <v>8</v>
      </c>
      <c r="C53">
        <f t="shared" si="1"/>
        <v>3</v>
      </c>
      <c r="D53">
        <v>4</v>
      </c>
      <c r="E53" t="e">
        <f t="shared" si="5"/>
        <v>#N/A</v>
      </c>
      <c r="F53">
        <v>38</v>
      </c>
      <c r="G53" t="e">
        <f t="shared" si="4"/>
        <v>#N/A</v>
      </c>
      <c r="H53" t="e">
        <f t="shared" si="6"/>
        <v>#N/A</v>
      </c>
      <c r="I53">
        <v>11</v>
      </c>
      <c r="J53">
        <v>34</v>
      </c>
      <c r="K53">
        <v>3</v>
      </c>
      <c r="L53">
        <f>SUM($I$2:K53)</f>
        <v>5322</v>
      </c>
      <c r="M53" t="e">
        <f t="shared" si="2"/>
        <v>#N/A</v>
      </c>
      <c r="N53" t="e">
        <f t="shared" si="3"/>
        <v>#N/A</v>
      </c>
      <c r="O53"/>
    </row>
    <row r="54" spans="1:15" ht="15" customHeight="1" x14ac:dyDescent="0.3">
      <c r="A54">
        <v>45344</v>
      </c>
      <c r="B54">
        <f t="shared" si="0"/>
        <v>8</v>
      </c>
      <c r="C54">
        <f t="shared" si="1"/>
        <v>4</v>
      </c>
      <c r="D54">
        <v>4</v>
      </c>
      <c r="E54" t="e">
        <f t="shared" si="5"/>
        <v>#N/A</v>
      </c>
      <c r="F54">
        <v>88</v>
      </c>
      <c r="G54" t="e">
        <f t="shared" si="4"/>
        <v>#N/A</v>
      </c>
      <c r="H54" t="e">
        <f t="shared" si="6"/>
        <v>#N/A</v>
      </c>
      <c r="I54">
        <v>44</v>
      </c>
      <c r="J54">
        <v>77</v>
      </c>
      <c r="K54">
        <v>5</v>
      </c>
      <c r="L54">
        <f>SUM($I$2:K54)</f>
        <v>5448</v>
      </c>
      <c r="M54" t="e">
        <f t="shared" si="2"/>
        <v>#N/A</v>
      </c>
      <c r="N54" t="e">
        <f t="shared" si="3"/>
        <v>#N/A</v>
      </c>
      <c r="O54"/>
    </row>
    <row r="55" spans="1:15" ht="15" customHeight="1" x14ac:dyDescent="0.3">
      <c r="A55">
        <v>45345</v>
      </c>
      <c r="B55">
        <f t="shared" si="0"/>
        <v>8</v>
      </c>
      <c r="C55">
        <f t="shared" si="1"/>
        <v>5</v>
      </c>
      <c r="D55">
        <v>3</v>
      </c>
      <c r="E55" t="e">
        <f t="shared" si="5"/>
        <v>#N/A</v>
      </c>
      <c r="F55">
        <v>95</v>
      </c>
      <c r="G55" t="e">
        <f t="shared" si="4"/>
        <v>#N/A</v>
      </c>
      <c r="H55" t="e">
        <f t="shared" si="6"/>
        <v>#N/A</v>
      </c>
      <c r="I55">
        <v>43</v>
      </c>
      <c r="J55">
        <v>39</v>
      </c>
      <c r="K55">
        <v>3</v>
      </c>
      <c r="L55">
        <f>SUM($I$2:K55)</f>
        <v>5533</v>
      </c>
      <c r="M55" t="e">
        <f t="shared" si="2"/>
        <v>#N/A</v>
      </c>
      <c r="N55" t="e">
        <f t="shared" si="3"/>
        <v>#N/A</v>
      </c>
      <c r="O55"/>
    </row>
    <row r="56" spans="1:15" ht="15" customHeight="1" x14ac:dyDescent="0.3">
      <c r="A56">
        <v>45346</v>
      </c>
      <c r="B56">
        <f t="shared" si="0"/>
        <v>8</v>
      </c>
      <c r="C56">
        <f t="shared" si="1"/>
        <v>6</v>
      </c>
      <c r="D56">
        <v>3</v>
      </c>
      <c r="E56" t="e">
        <f t="shared" si="5"/>
        <v>#N/A</v>
      </c>
      <c r="F56">
        <v>105</v>
      </c>
      <c r="G56" t="e">
        <f t="shared" si="4"/>
        <v>#N/A</v>
      </c>
      <c r="H56" t="e">
        <f t="shared" si="6"/>
        <v>#N/A</v>
      </c>
      <c r="I56">
        <v>54</v>
      </c>
      <c r="J56">
        <v>86</v>
      </c>
      <c r="K56">
        <v>4</v>
      </c>
      <c r="L56">
        <f>SUM($I$2:K56)</f>
        <v>5677</v>
      </c>
      <c r="M56" t="e">
        <f t="shared" si="2"/>
        <v>#N/A</v>
      </c>
      <c r="N56" t="e">
        <f t="shared" si="3"/>
        <v>#N/A</v>
      </c>
      <c r="O56"/>
    </row>
    <row r="57" spans="1:15" ht="15" customHeight="1" x14ac:dyDescent="0.3">
      <c r="A57">
        <v>45347</v>
      </c>
      <c r="B57">
        <f t="shared" si="0"/>
        <v>8</v>
      </c>
      <c r="C57">
        <f t="shared" si="1"/>
        <v>7</v>
      </c>
      <c r="D57">
        <v>5</v>
      </c>
      <c r="E57">
        <f t="shared" si="5"/>
        <v>25</v>
      </c>
      <c r="F57">
        <v>44</v>
      </c>
      <c r="G57">
        <f t="shared" si="4"/>
        <v>370</v>
      </c>
      <c r="H57">
        <f t="shared" si="6"/>
        <v>576</v>
      </c>
      <c r="I57">
        <v>16</v>
      </c>
      <c r="J57">
        <v>30</v>
      </c>
      <c r="K57">
        <v>5</v>
      </c>
      <c r="L57">
        <f>SUM($I$2:K57)</f>
        <v>5728</v>
      </c>
      <c r="M57" t="e">
        <f t="shared" si="2"/>
        <v>#N/A</v>
      </c>
      <c r="N57" t="e">
        <f t="shared" si="3"/>
        <v>#N/A</v>
      </c>
      <c r="O57"/>
    </row>
    <row r="58" spans="1:15" ht="15" customHeight="1" x14ac:dyDescent="0.3">
      <c r="A58">
        <v>45348</v>
      </c>
      <c r="B58">
        <f t="shared" si="0"/>
        <v>9</v>
      </c>
      <c r="C58">
        <f t="shared" si="1"/>
        <v>1</v>
      </c>
      <c r="D58">
        <v>2</v>
      </c>
      <c r="E58" t="e">
        <f t="shared" si="5"/>
        <v>#N/A</v>
      </c>
      <c r="F58">
        <v>43</v>
      </c>
      <c r="G58" t="e">
        <f t="shared" si="4"/>
        <v>#N/A</v>
      </c>
      <c r="H58" t="e">
        <f t="shared" si="6"/>
        <v>#N/A</v>
      </c>
      <c r="I58">
        <v>22</v>
      </c>
      <c r="J58">
        <v>37</v>
      </c>
      <c r="K58">
        <v>1</v>
      </c>
      <c r="L58">
        <f>SUM($I$2:K58)</f>
        <v>5788</v>
      </c>
      <c r="M58" t="e">
        <f t="shared" si="2"/>
        <v>#N/A</v>
      </c>
      <c r="N58" t="e">
        <f t="shared" si="3"/>
        <v>#N/A</v>
      </c>
      <c r="O58"/>
    </row>
    <row r="59" spans="1:15" ht="15" customHeight="1" x14ac:dyDescent="0.3">
      <c r="A59">
        <v>45349</v>
      </c>
      <c r="B59">
        <f t="shared" si="0"/>
        <v>9</v>
      </c>
      <c r="C59">
        <f t="shared" si="1"/>
        <v>2</v>
      </c>
      <c r="D59">
        <v>2</v>
      </c>
      <c r="E59" t="e">
        <f t="shared" si="5"/>
        <v>#N/A</v>
      </c>
      <c r="F59">
        <v>60</v>
      </c>
      <c r="G59" t="e">
        <f t="shared" si="4"/>
        <v>#N/A</v>
      </c>
      <c r="H59" t="e">
        <f t="shared" si="6"/>
        <v>#N/A</v>
      </c>
      <c r="I59">
        <v>35</v>
      </c>
      <c r="J59">
        <v>62</v>
      </c>
      <c r="K59">
        <v>3</v>
      </c>
      <c r="L59">
        <f>SUM($I$2:K59)</f>
        <v>5888</v>
      </c>
      <c r="M59" t="e">
        <f t="shared" si="2"/>
        <v>#N/A</v>
      </c>
      <c r="N59" t="e">
        <f t="shared" si="3"/>
        <v>#N/A</v>
      </c>
      <c r="O59"/>
    </row>
    <row r="60" spans="1:15" ht="15" customHeight="1" x14ac:dyDescent="0.3">
      <c r="A60">
        <v>45350</v>
      </c>
      <c r="B60">
        <f t="shared" si="0"/>
        <v>9</v>
      </c>
      <c r="C60">
        <f t="shared" si="1"/>
        <v>3</v>
      </c>
      <c r="D60">
        <v>2</v>
      </c>
      <c r="E60" t="e">
        <f t="shared" si="5"/>
        <v>#N/A</v>
      </c>
      <c r="F60">
        <v>27</v>
      </c>
      <c r="G60" t="e">
        <f t="shared" si="4"/>
        <v>#N/A</v>
      </c>
      <c r="H60" t="e">
        <f t="shared" si="6"/>
        <v>#N/A</v>
      </c>
      <c r="I60">
        <v>11</v>
      </c>
      <c r="J60">
        <v>23</v>
      </c>
      <c r="K60">
        <v>5</v>
      </c>
      <c r="L60">
        <f>SUM($I$2:K60)</f>
        <v>5927</v>
      </c>
      <c r="M60" t="e">
        <f t="shared" si="2"/>
        <v>#N/A</v>
      </c>
      <c r="N60" t="e">
        <f t="shared" si="3"/>
        <v>#N/A</v>
      </c>
      <c r="O60"/>
    </row>
    <row r="61" spans="1:15" ht="15" customHeight="1" x14ac:dyDescent="0.3">
      <c r="A61">
        <v>45351</v>
      </c>
      <c r="B61">
        <f t="shared" si="0"/>
        <v>9</v>
      </c>
      <c r="C61">
        <f t="shared" si="1"/>
        <v>4</v>
      </c>
      <c r="D61">
        <v>2</v>
      </c>
      <c r="E61" t="e">
        <f t="shared" si="5"/>
        <v>#N/A</v>
      </c>
      <c r="F61">
        <v>89</v>
      </c>
      <c r="G61" t="e">
        <f t="shared" si="4"/>
        <v>#N/A</v>
      </c>
      <c r="H61" t="e">
        <f t="shared" si="6"/>
        <v>#N/A</v>
      </c>
      <c r="I61">
        <v>67</v>
      </c>
      <c r="J61">
        <v>65</v>
      </c>
      <c r="K61">
        <v>3</v>
      </c>
      <c r="L61">
        <f>SUM($I$2:K61)</f>
        <v>6062</v>
      </c>
      <c r="M61" t="e">
        <f t="shared" si="2"/>
        <v>#N/A</v>
      </c>
      <c r="N61" t="e">
        <f t="shared" si="3"/>
        <v>#N/A</v>
      </c>
      <c r="O61"/>
    </row>
    <row r="62" spans="1:15" ht="15" customHeight="1" x14ac:dyDescent="0.3">
      <c r="A62">
        <v>45352</v>
      </c>
      <c r="B62">
        <f t="shared" si="0"/>
        <v>9</v>
      </c>
      <c r="C62">
        <f t="shared" si="1"/>
        <v>5</v>
      </c>
      <c r="D62">
        <v>3</v>
      </c>
      <c r="E62" t="e">
        <f t="shared" si="5"/>
        <v>#N/A</v>
      </c>
      <c r="F62">
        <v>83</v>
      </c>
      <c r="G62" t="e">
        <f t="shared" si="4"/>
        <v>#N/A</v>
      </c>
      <c r="H62" t="e">
        <f t="shared" si="6"/>
        <v>#N/A</v>
      </c>
      <c r="I62">
        <v>27</v>
      </c>
      <c r="J62">
        <v>67</v>
      </c>
      <c r="K62">
        <v>6</v>
      </c>
      <c r="L62">
        <f>SUM($I$2:K62)</f>
        <v>6162</v>
      </c>
      <c r="M62" t="e">
        <f t="shared" si="2"/>
        <v>#N/A</v>
      </c>
      <c r="N62" t="e">
        <f t="shared" si="3"/>
        <v>#N/A</v>
      </c>
      <c r="O62"/>
    </row>
    <row r="63" spans="1:15" ht="15" customHeight="1" x14ac:dyDescent="0.3">
      <c r="A63">
        <v>45353</v>
      </c>
      <c r="B63">
        <f t="shared" si="0"/>
        <v>9</v>
      </c>
      <c r="C63">
        <f t="shared" si="1"/>
        <v>6</v>
      </c>
      <c r="D63">
        <v>2</v>
      </c>
      <c r="E63" t="e">
        <f t="shared" si="5"/>
        <v>#N/A</v>
      </c>
      <c r="F63">
        <v>108</v>
      </c>
      <c r="G63" t="e">
        <f t="shared" si="4"/>
        <v>#N/A</v>
      </c>
      <c r="H63" t="e">
        <f t="shared" si="6"/>
        <v>#N/A</v>
      </c>
      <c r="I63">
        <v>70</v>
      </c>
      <c r="J63">
        <v>69</v>
      </c>
      <c r="K63">
        <v>1</v>
      </c>
      <c r="L63">
        <f>SUM($I$2:K63)</f>
        <v>6302</v>
      </c>
      <c r="M63" t="e">
        <f t="shared" si="2"/>
        <v>#N/A</v>
      </c>
      <c r="N63" t="e">
        <f t="shared" si="3"/>
        <v>#N/A</v>
      </c>
      <c r="O63"/>
    </row>
    <row r="64" spans="1:15" ht="15" customHeight="1" x14ac:dyDescent="0.3">
      <c r="A64">
        <v>45354</v>
      </c>
      <c r="B64">
        <f t="shared" si="0"/>
        <v>9</v>
      </c>
      <c r="C64">
        <f t="shared" si="1"/>
        <v>7</v>
      </c>
      <c r="D64">
        <v>3</v>
      </c>
      <c r="E64">
        <f t="shared" si="5"/>
        <v>16</v>
      </c>
      <c r="F64">
        <v>69</v>
      </c>
      <c r="G64">
        <f t="shared" si="4"/>
        <v>376</v>
      </c>
      <c r="H64">
        <f t="shared" si="6"/>
        <v>479</v>
      </c>
      <c r="I64">
        <v>44</v>
      </c>
      <c r="J64">
        <v>60</v>
      </c>
      <c r="K64">
        <v>4</v>
      </c>
      <c r="L64">
        <f>SUM($I$2:K64)</f>
        <v>6410</v>
      </c>
      <c r="M64" t="e">
        <f t="shared" si="2"/>
        <v>#N/A</v>
      </c>
      <c r="N64" t="e">
        <f t="shared" si="3"/>
        <v>#N/A</v>
      </c>
      <c r="O64"/>
    </row>
    <row r="65" spans="1:15" ht="15" customHeight="1" x14ac:dyDescent="0.3">
      <c r="A65">
        <v>45355</v>
      </c>
      <c r="B65">
        <f t="shared" si="0"/>
        <v>10</v>
      </c>
      <c r="C65">
        <f t="shared" si="1"/>
        <v>1</v>
      </c>
      <c r="D65">
        <v>3</v>
      </c>
      <c r="E65" t="e">
        <f t="shared" si="5"/>
        <v>#N/A</v>
      </c>
      <c r="F65">
        <v>43</v>
      </c>
      <c r="G65" t="e">
        <f t="shared" si="4"/>
        <v>#N/A</v>
      </c>
      <c r="H65" t="e">
        <f t="shared" si="6"/>
        <v>#N/A</v>
      </c>
      <c r="I65">
        <v>22</v>
      </c>
      <c r="J65">
        <v>28</v>
      </c>
      <c r="K65">
        <v>2</v>
      </c>
      <c r="L65">
        <f>SUM($I$2:K65)</f>
        <v>6462</v>
      </c>
      <c r="M65" t="e">
        <f t="shared" si="2"/>
        <v>#N/A</v>
      </c>
      <c r="N65" t="e">
        <f t="shared" si="3"/>
        <v>#N/A</v>
      </c>
      <c r="O65"/>
    </row>
    <row r="66" spans="1:15" ht="15" customHeight="1" x14ac:dyDescent="0.3">
      <c r="A66">
        <v>45356</v>
      </c>
      <c r="B66">
        <f t="shared" ref="B66:B129" si="7">WEEKNUM(A66,2)</f>
        <v>10</v>
      </c>
      <c r="C66">
        <f t="shared" ref="C66:C129" si="8">WEEKDAY(A66,2)</f>
        <v>2</v>
      </c>
      <c r="D66">
        <v>1</v>
      </c>
      <c r="E66" t="e">
        <f t="shared" si="5"/>
        <v>#N/A</v>
      </c>
      <c r="F66">
        <v>86</v>
      </c>
      <c r="G66" t="e">
        <f t="shared" si="4"/>
        <v>#N/A</v>
      </c>
      <c r="H66" t="e">
        <f t="shared" si="6"/>
        <v>#N/A</v>
      </c>
      <c r="I66">
        <v>53</v>
      </c>
      <c r="J66">
        <v>61</v>
      </c>
      <c r="K66">
        <v>6</v>
      </c>
      <c r="L66">
        <f>SUM($I$2:K66)</f>
        <v>6582</v>
      </c>
      <c r="M66" t="e">
        <f t="shared" ref="M66:M129" si="9">IF(DAY(A66)=15,$O$1,NA())</f>
        <v>#N/A</v>
      </c>
      <c r="N66" t="e">
        <f t="shared" ref="N66:N129" si="10">IF(DAY(A66)=15,CHOOSE(MONTH(A66),"January", "February", "March", "April", "May", "June", "July", "August", "September", "October", "November", "December"),NA())</f>
        <v>#N/A</v>
      </c>
      <c r="O66"/>
    </row>
    <row r="67" spans="1:15" ht="15" customHeight="1" x14ac:dyDescent="0.3">
      <c r="A67">
        <v>45357</v>
      </c>
      <c r="B67">
        <f t="shared" si="7"/>
        <v>10</v>
      </c>
      <c r="C67">
        <f t="shared" si="8"/>
        <v>3</v>
      </c>
      <c r="D67">
        <v>2</v>
      </c>
      <c r="E67" t="e">
        <f t="shared" si="5"/>
        <v>#N/A</v>
      </c>
      <c r="F67">
        <v>72</v>
      </c>
      <c r="G67" t="e">
        <f t="shared" si="4"/>
        <v>#N/A</v>
      </c>
      <c r="H67" t="e">
        <f t="shared" si="6"/>
        <v>#N/A</v>
      </c>
      <c r="I67">
        <v>57</v>
      </c>
      <c r="J67">
        <v>60</v>
      </c>
      <c r="K67">
        <v>3</v>
      </c>
      <c r="L67">
        <f>SUM($I$2:K67)</f>
        <v>6702</v>
      </c>
      <c r="M67" t="e">
        <f t="shared" si="9"/>
        <v>#N/A</v>
      </c>
      <c r="N67" t="e">
        <f t="shared" si="10"/>
        <v>#N/A</v>
      </c>
      <c r="O67"/>
    </row>
    <row r="68" spans="1:15" ht="15" customHeight="1" x14ac:dyDescent="0.3">
      <c r="A68">
        <v>45358</v>
      </c>
      <c r="B68">
        <f t="shared" si="7"/>
        <v>10</v>
      </c>
      <c r="C68">
        <f t="shared" si="8"/>
        <v>4</v>
      </c>
      <c r="D68">
        <v>2</v>
      </c>
      <c r="E68" t="e">
        <f t="shared" si="5"/>
        <v>#N/A</v>
      </c>
      <c r="F68">
        <v>42</v>
      </c>
      <c r="G68" t="e">
        <f t="shared" si="4"/>
        <v>#N/A</v>
      </c>
      <c r="H68" t="e">
        <f t="shared" si="6"/>
        <v>#N/A</v>
      </c>
      <c r="I68">
        <v>30</v>
      </c>
      <c r="J68">
        <v>78</v>
      </c>
      <c r="K68">
        <v>4</v>
      </c>
      <c r="L68">
        <f>SUM($I$2:K68)</f>
        <v>6814</v>
      </c>
      <c r="M68" t="e">
        <f t="shared" si="9"/>
        <v>#N/A</v>
      </c>
      <c r="N68" t="e">
        <f t="shared" si="10"/>
        <v>#N/A</v>
      </c>
      <c r="O68"/>
    </row>
    <row r="69" spans="1:15" ht="15" customHeight="1" x14ac:dyDescent="0.3">
      <c r="A69">
        <v>45359</v>
      </c>
      <c r="B69">
        <f t="shared" si="7"/>
        <v>10</v>
      </c>
      <c r="C69">
        <f t="shared" si="8"/>
        <v>5</v>
      </c>
      <c r="D69">
        <v>2</v>
      </c>
      <c r="E69" t="e">
        <f t="shared" si="5"/>
        <v>#N/A</v>
      </c>
      <c r="F69">
        <v>65</v>
      </c>
      <c r="G69" t="e">
        <f t="shared" si="4"/>
        <v>#N/A</v>
      </c>
      <c r="H69" t="e">
        <f t="shared" si="6"/>
        <v>#N/A</v>
      </c>
      <c r="I69">
        <v>36</v>
      </c>
      <c r="J69">
        <v>55</v>
      </c>
      <c r="K69">
        <v>5</v>
      </c>
      <c r="L69">
        <f>SUM($I$2:K69)</f>
        <v>6910</v>
      </c>
      <c r="M69" t="e">
        <f t="shared" si="9"/>
        <v>#N/A</v>
      </c>
      <c r="N69" t="e">
        <f t="shared" si="10"/>
        <v>#N/A</v>
      </c>
      <c r="O69"/>
    </row>
    <row r="70" spans="1:15" ht="15" customHeight="1" x14ac:dyDescent="0.3">
      <c r="A70">
        <v>45360</v>
      </c>
      <c r="B70">
        <f t="shared" si="7"/>
        <v>10</v>
      </c>
      <c r="C70">
        <f t="shared" si="8"/>
        <v>6</v>
      </c>
      <c r="D70">
        <v>3</v>
      </c>
      <c r="E70" t="e">
        <f t="shared" si="5"/>
        <v>#N/A</v>
      </c>
      <c r="F70">
        <v>62</v>
      </c>
      <c r="G70" t="e">
        <f t="shared" ref="G70:G133" si="11">IF(B71&gt;B70,SUM(F66:F70),NA())</f>
        <v>#N/A</v>
      </c>
      <c r="H70" t="e">
        <f t="shared" si="6"/>
        <v>#N/A</v>
      </c>
      <c r="I70">
        <v>22</v>
      </c>
      <c r="J70">
        <v>67</v>
      </c>
      <c r="K70">
        <v>6</v>
      </c>
      <c r="L70">
        <f>SUM($I$2:K70)</f>
        <v>7005</v>
      </c>
      <c r="M70" t="e">
        <f t="shared" si="9"/>
        <v>#N/A</v>
      </c>
      <c r="N70" t="e">
        <f t="shared" si="10"/>
        <v>#N/A</v>
      </c>
      <c r="O70"/>
    </row>
    <row r="71" spans="1:15" ht="15" customHeight="1" x14ac:dyDescent="0.3">
      <c r="A71">
        <v>45361</v>
      </c>
      <c r="B71">
        <f t="shared" si="7"/>
        <v>10</v>
      </c>
      <c r="C71">
        <f t="shared" si="8"/>
        <v>7</v>
      </c>
      <c r="D71">
        <v>1</v>
      </c>
      <c r="E71">
        <f t="shared" si="5"/>
        <v>14</v>
      </c>
      <c r="F71">
        <v>116</v>
      </c>
      <c r="G71">
        <f t="shared" si="11"/>
        <v>357</v>
      </c>
      <c r="H71">
        <f t="shared" si="6"/>
        <v>486</v>
      </c>
      <c r="I71">
        <v>53</v>
      </c>
      <c r="J71">
        <v>73</v>
      </c>
      <c r="K71">
        <v>4</v>
      </c>
      <c r="L71">
        <f>SUM($I$2:K71)</f>
        <v>7135</v>
      </c>
      <c r="M71" t="e">
        <f t="shared" si="9"/>
        <v>#N/A</v>
      </c>
      <c r="N71" t="e">
        <f t="shared" si="10"/>
        <v>#N/A</v>
      </c>
      <c r="O71"/>
    </row>
    <row r="72" spans="1:15" ht="15" customHeight="1" x14ac:dyDescent="0.3">
      <c r="A72">
        <v>45362</v>
      </c>
      <c r="B72">
        <f t="shared" si="7"/>
        <v>11</v>
      </c>
      <c r="C72">
        <f t="shared" si="8"/>
        <v>1</v>
      </c>
      <c r="D72">
        <v>2</v>
      </c>
      <c r="E72" t="e">
        <f t="shared" ref="E72:E135" si="12">IF(B73&gt;B72,SUM(D66:D72),NA())</f>
        <v>#N/A</v>
      </c>
      <c r="F72">
        <v>29</v>
      </c>
      <c r="G72" t="e">
        <f t="shared" si="11"/>
        <v>#N/A</v>
      </c>
      <c r="H72" t="e">
        <f t="shared" ref="H72:H135" si="13">IF(B73&gt;B72,SUM(F66:F72),NA())</f>
        <v>#N/A</v>
      </c>
      <c r="I72">
        <v>6</v>
      </c>
      <c r="J72">
        <v>27</v>
      </c>
      <c r="K72">
        <v>6</v>
      </c>
      <c r="L72">
        <f>SUM($I$2:K72)</f>
        <v>7174</v>
      </c>
      <c r="M72" t="e">
        <f t="shared" si="9"/>
        <v>#N/A</v>
      </c>
      <c r="N72" t="e">
        <f t="shared" si="10"/>
        <v>#N/A</v>
      </c>
      <c r="O72"/>
    </row>
    <row r="73" spans="1:15" ht="15" customHeight="1" x14ac:dyDescent="0.3">
      <c r="A73">
        <v>45363</v>
      </c>
      <c r="B73">
        <f t="shared" si="7"/>
        <v>11</v>
      </c>
      <c r="C73">
        <f t="shared" si="8"/>
        <v>2</v>
      </c>
      <c r="D73">
        <v>2</v>
      </c>
      <c r="E73" t="e">
        <f t="shared" si="12"/>
        <v>#N/A</v>
      </c>
      <c r="F73">
        <v>55</v>
      </c>
      <c r="G73" t="e">
        <f t="shared" si="11"/>
        <v>#N/A</v>
      </c>
      <c r="H73" t="e">
        <f t="shared" si="13"/>
        <v>#N/A</v>
      </c>
      <c r="I73">
        <v>30</v>
      </c>
      <c r="J73">
        <v>36</v>
      </c>
      <c r="K73">
        <v>4</v>
      </c>
      <c r="L73">
        <f>SUM($I$2:K73)</f>
        <v>7244</v>
      </c>
      <c r="M73" t="e">
        <f t="shared" si="9"/>
        <v>#N/A</v>
      </c>
      <c r="N73" t="e">
        <f t="shared" si="10"/>
        <v>#N/A</v>
      </c>
      <c r="O73"/>
    </row>
    <row r="74" spans="1:15" ht="15" customHeight="1" x14ac:dyDescent="0.3">
      <c r="A74">
        <v>45364</v>
      </c>
      <c r="B74">
        <f t="shared" si="7"/>
        <v>11</v>
      </c>
      <c r="C74">
        <f t="shared" si="8"/>
        <v>3</v>
      </c>
      <c r="D74">
        <v>2</v>
      </c>
      <c r="E74" t="e">
        <f t="shared" si="12"/>
        <v>#N/A</v>
      </c>
      <c r="F74">
        <v>91</v>
      </c>
      <c r="G74" t="e">
        <f t="shared" si="11"/>
        <v>#N/A</v>
      </c>
      <c r="H74" t="e">
        <f t="shared" si="13"/>
        <v>#N/A</v>
      </c>
      <c r="I74">
        <v>54</v>
      </c>
      <c r="J74">
        <v>59</v>
      </c>
      <c r="K74">
        <v>4</v>
      </c>
      <c r="L74">
        <f>SUM($I$2:K74)</f>
        <v>7361</v>
      </c>
      <c r="M74" t="e">
        <f t="shared" si="9"/>
        <v>#N/A</v>
      </c>
      <c r="N74" t="e">
        <f t="shared" si="10"/>
        <v>#N/A</v>
      </c>
      <c r="O74"/>
    </row>
    <row r="75" spans="1:15" ht="15" customHeight="1" x14ac:dyDescent="0.3">
      <c r="A75">
        <v>45365</v>
      </c>
      <c r="B75">
        <f t="shared" si="7"/>
        <v>11</v>
      </c>
      <c r="C75">
        <f t="shared" si="8"/>
        <v>4</v>
      </c>
      <c r="D75">
        <v>2</v>
      </c>
      <c r="E75" t="e">
        <f t="shared" si="12"/>
        <v>#N/A</v>
      </c>
      <c r="F75">
        <v>40</v>
      </c>
      <c r="G75" t="e">
        <f t="shared" si="11"/>
        <v>#N/A</v>
      </c>
      <c r="H75" t="e">
        <f t="shared" si="13"/>
        <v>#N/A</v>
      </c>
      <c r="I75">
        <v>29</v>
      </c>
      <c r="J75">
        <v>28</v>
      </c>
      <c r="K75">
        <v>3</v>
      </c>
      <c r="L75">
        <f>SUM($I$2:K75)</f>
        <v>7421</v>
      </c>
      <c r="M75" t="e">
        <f t="shared" si="9"/>
        <v>#N/A</v>
      </c>
      <c r="N75" t="e">
        <f t="shared" si="10"/>
        <v>#N/A</v>
      </c>
      <c r="O75"/>
    </row>
    <row r="76" spans="1:15" ht="15" customHeight="1" x14ac:dyDescent="0.3">
      <c r="A76">
        <v>45366</v>
      </c>
      <c r="B76">
        <f t="shared" si="7"/>
        <v>11</v>
      </c>
      <c r="C76">
        <f t="shared" si="8"/>
        <v>5</v>
      </c>
      <c r="D76">
        <v>3</v>
      </c>
      <c r="E76" t="e">
        <f t="shared" si="12"/>
        <v>#N/A</v>
      </c>
      <c r="F76">
        <v>22</v>
      </c>
      <c r="G76" t="e">
        <f t="shared" si="11"/>
        <v>#N/A</v>
      </c>
      <c r="H76" t="e">
        <f t="shared" si="13"/>
        <v>#N/A</v>
      </c>
      <c r="I76">
        <v>81</v>
      </c>
      <c r="J76">
        <v>103</v>
      </c>
      <c r="K76">
        <v>6</v>
      </c>
      <c r="L76">
        <f>SUM($I$2:K76)</f>
        <v>7611</v>
      </c>
      <c r="M76">
        <f t="shared" si="9"/>
        <v>0</v>
      </c>
      <c r="N76" t="str">
        <f t="shared" si="10"/>
        <v>March</v>
      </c>
      <c r="O76"/>
    </row>
    <row r="77" spans="1:15" ht="15" customHeight="1" x14ac:dyDescent="0.3">
      <c r="A77">
        <v>45367</v>
      </c>
      <c r="B77">
        <f t="shared" si="7"/>
        <v>11</v>
      </c>
      <c r="C77">
        <f t="shared" si="8"/>
        <v>6</v>
      </c>
      <c r="D77">
        <v>2</v>
      </c>
      <c r="E77" t="e">
        <f t="shared" si="12"/>
        <v>#N/A</v>
      </c>
      <c r="F77">
        <v>68</v>
      </c>
      <c r="G77" t="e">
        <f t="shared" si="11"/>
        <v>#N/A</v>
      </c>
      <c r="H77" t="e">
        <f t="shared" si="13"/>
        <v>#N/A</v>
      </c>
      <c r="I77">
        <v>39</v>
      </c>
      <c r="J77">
        <v>53</v>
      </c>
      <c r="K77">
        <v>4</v>
      </c>
      <c r="L77">
        <f>SUM($I$2:K77)</f>
        <v>7707</v>
      </c>
      <c r="M77" t="e">
        <f t="shared" si="9"/>
        <v>#N/A</v>
      </c>
      <c r="N77" t="e">
        <f t="shared" si="10"/>
        <v>#N/A</v>
      </c>
      <c r="O77"/>
    </row>
    <row r="78" spans="1:15" ht="15" customHeight="1" x14ac:dyDescent="0.3">
      <c r="A78">
        <v>45368</v>
      </c>
      <c r="B78">
        <f t="shared" si="7"/>
        <v>11</v>
      </c>
      <c r="C78">
        <f t="shared" si="8"/>
        <v>7</v>
      </c>
      <c r="D78">
        <v>2</v>
      </c>
      <c r="E78">
        <f t="shared" si="12"/>
        <v>15</v>
      </c>
      <c r="F78">
        <v>60</v>
      </c>
      <c r="G78">
        <f t="shared" si="11"/>
        <v>281</v>
      </c>
      <c r="H78">
        <f t="shared" si="13"/>
        <v>365</v>
      </c>
      <c r="I78">
        <v>78</v>
      </c>
      <c r="J78">
        <v>110</v>
      </c>
      <c r="K78">
        <v>2</v>
      </c>
      <c r="L78">
        <f>SUM($I$2:K78)</f>
        <v>7897</v>
      </c>
      <c r="M78" t="e">
        <f t="shared" si="9"/>
        <v>#N/A</v>
      </c>
      <c r="N78" t="e">
        <f t="shared" si="10"/>
        <v>#N/A</v>
      </c>
      <c r="O78"/>
    </row>
    <row r="79" spans="1:15" ht="15" customHeight="1" x14ac:dyDescent="0.3">
      <c r="A79">
        <v>45369</v>
      </c>
      <c r="B79">
        <f t="shared" si="7"/>
        <v>12</v>
      </c>
      <c r="C79">
        <f t="shared" si="8"/>
        <v>1</v>
      </c>
      <c r="D79">
        <v>4</v>
      </c>
      <c r="E79" t="e">
        <f t="shared" si="12"/>
        <v>#N/A</v>
      </c>
      <c r="F79">
        <v>110</v>
      </c>
      <c r="G79" t="e">
        <f t="shared" si="11"/>
        <v>#N/A</v>
      </c>
      <c r="H79" t="e">
        <f t="shared" si="13"/>
        <v>#N/A</v>
      </c>
      <c r="I79">
        <v>44</v>
      </c>
      <c r="J79">
        <v>112</v>
      </c>
      <c r="K79">
        <v>4</v>
      </c>
      <c r="L79">
        <f>SUM($I$2:K79)</f>
        <v>8057</v>
      </c>
      <c r="M79" t="e">
        <f t="shared" si="9"/>
        <v>#N/A</v>
      </c>
      <c r="N79" t="e">
        <f t="shared" si="10"/>
        <v>#N/A</v>
      </c>
      <c r="O79"/>
    </row>
    <row r="80" spans="1:15" ht="15" customHeight="1" x14ac:dyDescent="0.3">
      <c r="A80">
        <v>45370</v>
      </c>
      <c r="B80">
        <f t="shared" si="7"/>
        <v>12</v>
      </c>
      <c r="C80">
        <f t="shared" si="8"/>
        <v>2</v>
      </c>
      <c r="D80">
        <v>2</v>
      </c>
      <c r="E80" t="e">
        <f t="shared" si="12"/>
        <v>#N/A</v>
      </c>
      <c r="F80">
        <v>89</v>
      </c>
      <c r="G80" t="e">
        <f t="shared" si="11"/>
        <v>#N/A</v>
      </c>
      <c r="H80" t="e">
        <f t="shared" si="13"/>
        <v>#N/A</v>
      </c>
      <c r="I80">
        <v>53</v>
      </c>
      <c r="J80">
        <v>46</v>
      </c>
      <c r="K80">
        <v>1</v>
      </c>
      <c r="L80">
        <f>SUM($I$2:K80)</f>
        <v>8157</v>
      </c>
      <c r="M80" t="e">
        <f t="shared" si="9"/>
        <v>#N/A</v>
      </c>
      <c r="N80" t="e">
        <f t="shared" si="10"/>
        <v>#N/A</v>
      </c>
      <c r="O80"/>
    </row>
    <row r="81" spans="1:15" ht="15" customHeight="1" x14ac:dyDescent="0.3">
      <c r="A81">
        <v>45371</v>
      </c>
      <c r="B81">
        <f t="shared" si="7"/>
        <v>12</v>
      </c>
      <c r="C81">
        <f t="shared" si="8"/>
        <v>3</v>
      </c>
      <c r="D81">
        <v>3</v>
      </c>
      <c r="E81" t="e">
        <f t="shared" si="12"/>
        <v>#N/A</v>
      </c>
      <c r="F81">
        <v>10</v>
      </c>
      <c r="G81" t="e">
        <f t="shared" si="11"/>
        <v>#N/A</v>
      </c>
      <c r="H81" t="e">
        <f t="shared" si="13"/>
        <v>#N/A</v>
      </c>
      <c r="I81">
        <v>94</v>
      </c>
      <c r="J81">
        <v>95</v>
      </c>
      <c r="K81">
        <v>1</v>
      </c>
      <c r="L81">
        <f>SUM($I$2:K81)</f>
        <v>8347</v>
      </c>
      <c r="M81" t="e">
        <f t="shared" si="9"/>
        <v>#N/A</v>
      </c>
      <c r="N81" t="e">
        <f t="shared" si="10"/>
        <v>#N/A</v>
      </c>
      <c r="O81"/>
    </row>
    <row r="82" spans="1:15" ht="15" customHeight="1" x14ac:dyDescent="0.3">
      <c r="A82">
        <v>45372</v>
      </c>
      <c r="B82">
        <f t="shared" si="7"/>
        <v>12</v>
      </c>
      <c r="C82">
        <f t="shared" si="8"/>
        <v>4</v>
      </c>
      <c r="D82">
        <v>3</v>
      </c>
      <c r="E82" t="e">
        <f t="shared" si="12"/>
        <v>#N/A</v>
      </c>
      <c r="F82">
        <v>15</v>
      </c>
      <c r="G82" t="e">
        <f t="shared" si="11"/>
        <v>#N/A</v>
      </c>
      <c r="H82" t="e">
        <f t="shared" si="13"/>
        <v>#N/A</v>
      </c>
      <c r="I82">
        <v>59</v>
      </c>
      <c r="J82">
        <v>90</v>
      </c>
      <c r="K82">
        <v>3</v>
      </c>
      <c r="L82">
        <f>SUM($I$2:K82)</f>
        <v>8499</v>
      </c>
      <c r="M82" t="e">
        <f t="shared" si="9"/>
        <v>#N/A</v>
      </c>
      <c r="N82" t="e">
        <f t="shared" si="10"/>
        <v>#N/A</v>
      </c>
      <c r="O82"/>
    </row>
    <row r="83" spans="1:15" ht="15" customHeight="1" x14ac:dyDescent="0.3">
      <c r="A83">
        <v>45373</v>
      </c>
      <c r="B83">
        <f t="shared" si="7"/>
        <v>12</v>
      </c>
      <c r="C83">
        <f t="shared" si="8"/>
        <v>5</v>
      </c>
      <c r="D83">
        <v>3</v>
      </c>
      <c r="E83" t="e">
        <f t="shared" si="12"/>
        <v>#N/A</v>
      </c>
      <c r="F83">
        <v>25</v>
      </c>
      <c r="G83" t="e">
        <f t="shared" si="11"/>
        <v>#N/A</v>
      </c>
      <c r="H83" t="e">
        <f t="shared" si="13"/>
        <v>#N/A</v>
      </c>
      <c r="I83">
        <v>60</v>
      </c>
      <c r="J83">
        <v>65</v>
      </c>
      <c r="K83">
        <v>5</v>
      </c>
      <c r="L83">
        <f>SUM($I$2:K83)</f>
        <v>8629</v>
      </c>
      <c r="M83" t="e">
        <f t="shared" si="9"/>
        <v>#N/A</v>
      </c>
      <c r="N83" t="e">
        <f t="shared" si="10"/>
        <v>#N/A</v>
      </c>
      <c r="O83"/>
    </row>
    <row r="84" spans="1:15" ht="15" customHeight="1" x14ac:dyDescent="0.3">
      <c r="A84">
        <v>45374</v>
      </c>
      <c r="B84">
        <f t="shared" si="7"/>
        <v>12</v>
      </c>
      <c r="C84">
        <f t="shared" si="8"/>
        <v>6</v>
      </c>
      <c r="D84">
        <v>4</v>
      </c>
      <c r="E84" t="e">
        <f t="shared" si="12"/>
        <v>#N/A</v>
      </c>
      <c r="F84">
        <v>13</v>
      </c>
      <c r="G84" t="e">
        <f t="shared" si="11"/>
        <v>#N/A</v>
      </c>
      <c r="H84" t="e">
        <f t="shared" si="13"/>
        <v>#N/A</v>
      </c>
      <c r="I84">
        <v>53</v>
      </c>
      <c r="J84">
        <v>48</v>
      </c>
      <c r="K84">
        <v>1</v>
      </c>
      <c r="L84">
        <f>SUM($I$2:K84)</f>
        <v>8731</v>
      </c>
      <c r="M84" t="e">
        <f t="shared" si="9"/>
        <v>#N/A</v>
      </c>
      <c r="N84" t="e">
        <f t="shared" si="10"/>
        <v>#N/A</v>
      </c>
      <c r="O84"/>
    </row>
    <row r="85" spans="1:15" ht="15" customHeight="1" x14ac:dyDescent="0.3">
      <c r="A85">
        <v>45375</v>
      </c>
      <c r="B85">
        <f t="shared" si="7"/>
        <v>12</v>
      </c>
      <c r="C85">
        <f t="shared" si="8"/>
        <v>7</v>
      </c>
      <c r="D85">
        <v>1</v>
      </c>
      <c r="E85">
        <f t="shared" si="12"/>
        <v>20</v>
      </c>
      <c r="F85">
        <v>15</v>
      </c>
      <c r="G85">
        <f t="shared" si="11"/>
        <v>78</v>
      </c>
      <c r="H85">
        <f t="shared" si="13"/>
        <v>277</v>
      </c>
      <c r="I85">
        <v>36</v>
      </c>
      <c r="J85">
        <v>93</v>
      </c>
      <c r="K85">
        <v>6</v>
      </c>
      <c r="L85">
        <f>SUM($I$2:K85)</f>
        <v>8866</v>
      </c>
      <c r="M85" t="e">
        <f t="shared" si="9"/>
        <v>#N/A</v>
      </c>
      <c r="N85" t="e">
        <f t="shared" si="10"/>
        <v>#N/A</v>
      </c>
      <c r="O85"/>
    </row>
    <row r="86" spans="1:15" ht="15" customHeight="1" x14ac:dyDescent="0.3">
      <c r="A86">
        <v>45376</v>
      </c>
      <c r="B86">
        <f t="shared" si="7"/>
        <v>13</v>
      </c>
      <c r="C86">
        <f t="shared" si="8"/>
        <v>1</v>
      </c>
      <c r="D86">
        <v>2</v>
      </c>
      <c r="E86" t="e">
        <f t="shared" si="12"/>
        <v>#N/A</v>
      </c>
      <c r="F86">
        <v>50</v>
      </c>
      <c r="G86" t="e">
        <f t="shared" si="11"/>
        <v>#N/A</v>
      </c>
      <c r="H86" t="e">
        <f t="shared" si="13"/>
        <v>#N/A</v>
      </c>
      <c r="I86">
        <v>25</v>
      </c>
      <c r="J86">
        <v>48</v>
      </c>
      <c r="K86">
        <v>2</v>
      </c>
      <c r="L86">
        <f>SUM($I$2:K86)</f>
        <v>8941</v>
      </c>
      <c r="M86" t="e">
        <f t="shared" si="9"/>
        <v>#N/A</v>
      </c>
      <c r="N86" t="e">
        <f t="shared" si="10"/>
        <v>#N/A</v>
      </c>
      <c r="O86"/>
    </row>
    <row r="87" spans="1:15" ht="15" customHeight="1" x14ac:dyDescent="0.3">
      <c r="A87">
        <v>45377</v>
      </c>
      <c r="B87">
        <f t="shared" si="7"/>
        <v>13</v>
      </c>
      <c r="C87">
        <f t="shared" si="8"/>
        <v>2</v>
      </c>
      <c r="D87">
        <v>6</v>
      </c>
      <c r="E87" t="e">
        <f t="shared" si="12"/>
        <v>#N/A</v>
      </c>
      <c r="F87">
        <v>49</v>
      </c>
      <c r="G87" t="e">
        <f t="shared" si="11"/>
        <v>#N/A</v>
      </c>
      <c r="H87" t="e">
        <f t="shared" si="13"/>
        <v>#N/A</v>
      </c>
      <c r="I87">
        <v>30</v>
      </c>
      <c r="J87">
        <v>33</v>
      </c>
      <c r="K87">
        <v>1</v>
      </c>
      <c r="L87">
        <f>SUM($I$2:K87)</f>
        <v>9005</v>
      </c>
      <c r="M87" t="e">
        <f t="shared" si="9"/>
        <v>#N/A</v>
      </c>
      <c r="N87" t="e">
        <f t="shared" si="10"/>
        <v>#N/A</v>
      </c>
      <c r="O87"/>
    </row>
    <row r="88" spans="1:15" ht="15" customHeight="1" x14ac:dyDescent="0.3">
      <c r="A88">
        <v>45378</v>
      </c>
      <c r="B88">
        <f t="shared" si="7"/>
        <v>13</v>
      </c>
      <c r="C88">
        <f t="shared" si="8"/>
        <v>3</v>
      </c>
      <c r="D88">
        <v>2</v>
      </c>
      <c r="E88" t="e">
        <f t="shared" si="12"/>
        <v>#N/A</v>
      </c>
      <c r="F88">
        <v>1</v>
      </c>
      <c r="G88" t="e">
        <f t="shared" si="11"/>
        <v>#N/A</v>
      </c>
      <c r="H88" t="e">
        <f t="shared" si="13"/>
        <v>#N/A</v>
      </c>
      <c r="I88">
        <v>57</v>
      </c>
      <c r="J88">
        <v>60</v>
      </c>
      <c r="K88">
        <v>3</v>
      </c>
      <c r="L88">
        <f>SUM($I$2:K88)</f>
        <v>9125</v>
      </c>
      <c r="M88" t="e">
        <f t="shared" si="9"/>
        <v>#N/A</v>
      </c>
      <c r="N88" t="e">
        <f t="shared" si="10"/>
        <v>#N/A</v>
      </c>
      <c r="O88"/>
    </row>
    <row r="89" spans="1:15" ht="15" customHeight="1" x14ac:dyDescent="0.3">
      <c r="A89">
        <v>45379</v>
      </c>
      <c r="B89">
        <f t="shared" si="7"/>
        <v>13</v>
      </c>
      <c r="C89">
        <f t="shared" si="8"/>
        <v>4</v>
      </c>
      <c r="D89">
        <v>2</v>
      </c>
      <c r="E89" t="e">
        <f t="shared" si="12"/>
        <v>#N/A</v>
      </c>
      <c r="F89">
        <v>7</v>
      </c>
      <c r="G89" t="e">
        <f t="shared" si="11"/>
        <v>#N/A</v>
      </c>
      <c r="H89" t="e">
        <f t="shared" si="13"/>
        <v>#N/A</v>
      </c>
      <c r="I89">
        <v>17</v>
      </c>
      <c r="J89">
        <v>24</v>
      </c>
      <c r="K89">
        <v>4</v>
      </c>
      <c r="L89">
        <f>SUM($I$2:K89)</f>
        <v>9170</v>
      </c>
      <c r="M89" t="e">
        <f t="shared" si="9"/>
        <v>#N/A</v>
      </c>
      <c r="N89" t="e">
        <f t="shared" si="10"/>
        <v>#N/A</v>
      </c>
      <c r="O89"/>
    </row>
    <row r="90" spans="1:15" ht="15" customHeight="1" x14ac:dyDescent="0.3">
      <c r="A90">
        <v>45380</v>
      </c>
      <c r="B90">
        <f t="shared" si="7"/>
        <v>13</v>
      </c>
      <c r="C90">
        <f t="shared" si="8"/>
        <v>5</v>
      </c>
      <c r="D90">
        <v>5</v>
      </c>
      <c r="E90" t="e">
        <f t="shared" si="12"/>
        <v>#N/A</v>
      </c>
      <c r="F90">
        <v>1</v>
      </c>
      <c r="G90" t="e">
        <f t="shared" si="11"/>
        <v>#N/A</v>
      </c>
      <c r="H90" t="e">
        <f t="shared" si="13"/>
        <v>#N/A</v>
      </c>
      <c r="I90">
        <v>89</v>
      </c>
      <c r="J90">
        <v>106</v>
      </c>
      <c r="K90">
        <v>5</v>
      </c>
      <c r="L90">
        <f>SUM($I$2:K90)</f>
        <v>9370</v>
      </c>
      <c r="M90" t="e">
        <f t="shared" si="9"/>
        <v>#N/A</v>
      </c>
      <c r="N90" t="e">
        <f t="shared" si="10"/>
        <v>#N/A</v>
      </c>
      <c r="O90"/>
    </row>
    <row r="91" spans="1:15" ht="15" customHeight="1" x14ac:dyDescent="0.3">
      <c r="A91">
        <v>45381</v>
      </c>
      <c r="B91">
        <f t="shared" si="7"/>
        <v>13</v>
      </c>
      <c r="C91">
        <f t="shared" si="8"/>
        <v>6</v>
      </c>
      <c r="D91">
        <v>3</v>
      </c>
      <c r="E91" t="e">
        <f t="shared" si="12"/>
        <v>#N/A</v>
      </c>
      <c r="F91">
        <v>3</v>
      </c>
      <c r="G91" t="e">
        <f t="shared" si="11"/>
        <v>#N/A</v>
      </c>
      <c r="H91" t="e">
        <f t="shared" si="13"/>
        <v>#N/A</v>
      </c>
      <c r="I91">
        <v>45</v>
      </c>
      <c r="J91">
        <v>62</v>
      </c>
      <c r="K91">
        <v>1</v>
      </c>
      <c r="L91">
        <f>SUM($I$2:K91)</f>
        <v>9478</v>
      </c>
      <c r="M91" t="e">
        <f t="shared" si="9"/>
        <v>#N/A</v>
      </c>
      <c r="N91" t="e">
        <f t="shared" si="10"/>
        <v>#N/A</v>
      </c>
      <c r="O91"/>
    </row>
    <row r="92" spans="1:15" ht="15" customHeight="1" x14ac:dyDescent="0.3">
      <c r="A92">
        <v>45382</v>
      </c>
      <c r="B92">
        <f t="shared" si="7"/>
        <v>13</v>
      </c>
      <c r="C92">
        <f t="shared" si="8"/>
        <v>7</v>
      </c>
      <c r="D92">
        <v>7</v>
      </c>
      <c r="E92">
        <f t="shared" si="12"/>
        <v>27</v>
      </c>
      <c r="F92">
        <v>1</v>
      </c>
      <c r="G92">
        <f t="shared" si="11"/>
        <v>13</v>
      </c>
      <c r="H92">
        <f t="shared" si="13"/>
        <v>112</v>
      </c>
      <c r="I92">
        <v>15</v>
      </c>
      <c r="J92">
        <v>30</v>
      </c>
      <c r="K92">
        <v>3</v>
      </c>
      <c r="L92">
        <f>SUM($I$2:K92)</f>
        <v>9526</v>
      </c>
      <c r="M92" t="e">
        <f t="shared" si="9"/>
        <v>#N/A</v>
      </c>
      <c r="N92" t="e">
        <f t="shared" si="10"/>
        <v>#N/A</v>
      </c>
      <c r="O92"/>
    </row>
    <row r="93" spans="1:15" ht="15" customHeight="1" x14ac:dyDescent="0.3">
      <c r="A93">
        <v>45383</v>
      </c>
      <c r="B93">
        <f t="shared" si="7"/>
        <v>14</v>
      </c>
      <c r="C93">
        <f t="shared" si="8"/>
        <v>1</v>
      </c>
      <c r="D93">
        <v>5</v>
      </c>
      <c r="E93" t="e">
        <f t="shared" si="12"/>
        <v>#N/A</v>
      </c>
      <c r="F93">
        <v>55</v>
      </c>
      <c r="G93" t="e">
        <f t="shared" si="11"/>
        <v>#N/A</v>
      </c>
      <c r="H93" t="e">
        <f t="shared" si="13"/>
        <v>#N/A</v>
      </c>
      <c r="I93">
        <v>27</v>
      </c>
      <c r="J93">
        <v>62</v>
      </c>
      <c r="K93">
        <v>2</v>
      </c>
      <c r="L93">
        <f>SUM($I$2:K93)</f>
        <v>9617</v>
      </c>
      <c r="M93" t="e">
        <f t="shared" si="9"/>
        <v>#N/A</v>
      </c>
      <c r="N93" t="e">
        <f t="shared" si="10"/>
        <v>#N/A</v>
      </c>
      <c r="O93"/>
    </row>
    <row r="94" spans="1:15" ht="15" customHeight="1" x14ac:dyDescent="0.3">
      <c r="A94">
        <v>45384</v>
      </c>
      <c r="B94">
        <f t="shared" si="7"/>
        <v>14</v>
      </c>
      <c r="C94">
        <f t="shared" si="8"/>
        <v>2</v>
      </c>
      <c r="D94">
        <v>3</v>
      </c>
      <c r="E94" t="e">
        <f t="shared" si="12"/>
        <v>#N/A</v>
      </c>
      <c r="F94">
        <v>84</v>
      </c>
      <c r="G94" t="e">
        <f t="shared" si="11"/>
        <v>#N/A</v>
      </c>
      <c r="H94" t="e">
        <f t="shared" si="13"/>
        <v>#N/A</v>
      </c>
      <c r="I94">
        <v>49</v>
      </c>
      <c r="J94">
        <v>44</v>
      </c>
      <c r="K94">
        <v>3</v>
      </c>
      <c r="L94">
        <f>SUM($I$2:K94)</f>
        <v>9713</v>
      </c>
      <c r="M94" t="e">
        <f t="shared" si="9"/>
        <v>#N/A</v>
      </c>
      <c r="N94" t="e">
        <f t="shared" si="10"/>
        <v>#N/A</v>
      </c>
      <c r="O94"/>
    </row>
    <row r="95" spans="1:15" ht="15" customHeight="1" x14ac:dyDescent="0.3">
      <c r="A95">
        <v>45385</v>
      </c>
      <c r="B95">
        <f t="shared" si="7"/>
        <v>14</v>
      </c>
      <c r="C95">
        <f t="shared" si="8"/>
        <v>3</v>
      </c>
      <c r="D95">
        <v>9</v>
      </c>
      <c r="E95" t="e">
        <f t="shared" si="12"/>
        <v>#N/A</v>
      </c>
      <c r="F95">
        <v>1</v>
      </c>
      <c r="G95" t="e">
        <f t="shared" si="11"/>
        <v>#N/A</v>
      </c>
      <c r="H95" t="e">
        <f t="shared" si="13"/>
        <v>#N/A</v>
      </c>
      <c r="I95">
        <v>21</v>
      </c>
      <c r="J95">
        <v>54</v>
      </c>
      <c r="K95">
        <v>5</v>
      </c>
      <c r="L95">
        <f>SUM($I$2:K95)</f>
        <v>9793</v>
      </c>
      <c r="M95" t="e">
        <f t="shared" si="9"/>
        <v>#N/A</v>
      </c>
      <c r="N95" t="e">
        <f t="shared" si="10"/>
        <v>#N/A</v>
      </c>
      <c r="O95"/>
    </row>
    <row r="96" spans="1:15" ht="15" customHeight="1" x14ac:dyDescent="0.3">
      <c r="A96">
        <v>45386</v>
      </c>
      <c r="B96">
        <f t="shared" si="7"/>
        <v>14</v>
      </c>
      <c r="C96">
        <f t="shared" si="8"/>
        <v>4</v>
      </c>
      <c r="D96">
        <v>5</v>
      </c>
      <c r="E96" t="e">
        <f t="shared" si="12"/>
        <v>#N/A</v>
      </c>
      <c r="F96">
        <v>1</v>
      </c>
      <c r="G96" t="e">
        <f t="shared" si="11"/>
        <v>#N/A</v>
      </c>
      <c r="H96" t="e">
        <f t="shared" si="13"/>
        <v>#N/A</v>
      </c>
      <c r="I96">
        <v>28</v>
      </c>
      <c r="J96">
        <v>27</v>
      </c>
      <c r="K96">
        <v>5</v>
      </c>
      <c r="L96">
        <f>SUM($I$2:K96)</f>
        <v>9853</v>
      </c>
      <c r="M96" t="e">
        <f t="shared" si="9"/>
        <v>#N/A</v>
      </c>
      <c r="N96" t="e">
        <f t="shared" si="10"/>
        <v>#N/A</v>
      </c>
      <c r="O96"/>
    </row>
    <row r="97" spans="1:15" ht="15" customHeight="1" x14ac:dyDescent="0.3">
      <c r="A97">
        <v>45387</v>
      </c>
      <c r="B97">
        <f t="shared" si="7"/>
        <v>14</v>
      </c>
      <c r="C97">
        <f t="shared" si="8"/>
        <v>5</v>
      </c>
      <c r="D97">
        <v>2</v>
      </c>
      <c r="E97" t="e">
        <f t="shared" si="12"/>
        <v>#N/A</v>
      </c>
      <c r="F97">
        <v>1</v>
      </c>
      <c r="G97" t="e">
        <f t="shared" si="11"/>
        <v>#N/A</v>
      </c>
      <c r="H97" t="e">
        <f t="shared" si="13"/>
        <v>#N/A</v>
      </c>
      <c r="I97">
        <v>48</v>
      </c>
      <c r="J97">
        <v>62</v>
      </c>
      <c r="K97">
        <v>2</v>
      </c>
      <c r="L97">
        <f>SUM($I$2:K97)</f>
        <v>9965</v>
      </c>
      <c r="M97" t="e">
        <f t="shared" si="9"/>
        <v>#N/A</v>
      </c>
      <c r="N97" t="e">
        <f t="shared" si="10"/>
        <v>#N/A</v>
      </c>
      <c r="O97"/>
    </row>
    <row r="98" spans="1:15" ht="15" customHeight="1" x14ac:dyDescent="0.3">
      <c r="A98">
        <v>45388</v>
      </c>
      <c r="B98">
        <f t="shared" si="7"/>
        <v>14</v>
      </c>
      <c r="C98">
        <f t="shared" si="8"/>
        <v>6</v>
      </c>
      <c r="D98">
        <v>7</v>
      </c>
      <c r="E98" t="e">
        <f t="shared" si="12"/>
        <v>#N/A</v>
      </c>
      <c r="F98">
        <v>1</v>
      </c>
      <c r="G98" t="e">
        <f t="shared" si="11"/>
        <v>#N/A</v>
      </c>
      <c r="H98" t="e">
        <f t="shared" si="13"/>
        <v>#N/A</v>
      </c>
      <c r="I98">
        <v>38</v>
      </c>
      <c r="J98">
        <v>94</v>
      </c>
      <c r="K98">
        <v>4</v>
      </c>
      <c r="L98">
        <f>SUM($I$2:K98)</f>
        <v>10101</v>
      </c>
      <c r="M98" t="e">
        <f t="shared" si="9"/>
        <v>#N/A</v>
      </c>
      <c r="N98" t="e">
        <f t="shared" si="10"/>
        <v>#N/A</v>
      </c>
      <c r="O98"/>
    </row>
    <row r="99" spans="1:15" ht="15" customHeight="1" x14ac:dyDescent="0.3">
      <c r="A99">
        <v>45389</v>
      </c>
      <c r="B99">
        <f t="shared" si="7"/>
        <v>14</v>
      </c>
      <c r="C99">
        <f t="shared" si="8"/>
        <v>7</v>
      </c>
      <c r="D99">
        <v>4</v>
      </c>
      <c r="E99">
        <f t="shared" si="12"/>
        <v>35</v>
      </c>
      <c r="F99">
        <v>1</v>
      </c>
      <c r="G99">
        <f t="shared" si="11"/>
        <v>5</v>
      </c>
      <c r="H99">
        <f t="shared" si="13"/>
        <v>144</v>
      </c>
      <c r="I99">
        <v>17</v>
      </c>
      <c r="J99">
        <v>38</v>
      </c>
      <c r="K99">
        <v>5</v>
      </c>
      <c r="L99">
        <f>SUM($I$2:K99)</f>
        <v>10161</v>
      </c>
      <c r="M99" t="e">
        <f t="shared" si="9"/>
        <v>#N/A</v>
      </c>
      <c r="N99" t="e">
        <f t="shared" si="10"/>
        <v>#N/A</v>
      </c>
      <c r="O99"/>
    </row>
    <row r="100" spans="1:15" ht="15" customHeight="1" x14ac:dyDescent="0.3">
      <c r="A100">
        <v>45390</v>
      </c>
      <c r="B100">
        <f t="shared" si="7"/>
        <v>15</v>
      </c>
      <c r="C100">
        <f t="shared" si="8"/>
        <v>1</v>
      </c>
      <c r="D100">
        <v>5</v>
      </c>
      <c r="E100" t="e">
        <f t="shared" si="12"/>
        <v>#N/A</v>
      </c>
      <c r="F100">
        <v>80</v>
      </c>
      <c r="G100" t="e">
        <f t="shared" si="11"/>
        <v>#N/A</v>
      </c>
      <c r="H100" t="e">
        <f t="shared" si="13"/>
        <v>#N/A</v>
      </c>
      <c r="I100">
        <v>44</v>
      </c>
      <c r="J100">
        <v>58</v>
      </c>
      <c r="K100">
        <v>6</v>
      </c>
      <c r="L100">
        <f>SUM($I$2:K100)</f>
        <v>10269</v>
      </c>
      <c r="M100" t="e">
        <f t="shared" si="9"/>
        <v>#N/A</v>
      </c>
      <c r="N100" t="e">
        <f t="shared" si="10"/>
        <v>#N/A</v>
      </c>
      <c r="O100"/>
    </row>
    <row r="101" spans="1:15" ht="15" customHeight="1" x14ac:dyDescent="0.3">
      <c r="A101">
        <v>45391</v>
      </c>
      <c r="B101">
        <f t="shared" si="7"/>
        <v>15</v>
      </c>
      <c r="C101">
        <f t="shared" si="8"/>
        <v>2</v>
      </c>
      <c r="D101">
        <v>4</v>
      </c>
      <c r="E101" t="e">
        <f t="shared" si="12"/>
        <v>#N/A</v>
      </c>
      <c r="F101">
        <v>37</v>
      </c>
      <c r="G101" t="e">
        <f t="shared" si="11"/>
        <v>#N/A</v>
      </c>
      <c r="H101" t="e">
        <f t="shared" si="13"/>
        <v>#N/A</v>
      </c>
      <c r="I101">
        <v>20</v>
      </c>
      <c r="J101">
        <v>25</v>
      </c>
      <c r="K101">
        <v>3</v>
      </c>
      <c r="L101">
        <f>SUM($I$2:K101)</f>
        <v>10317</v>
      </c>
      <c r="M101" t="e">
        <f t="shared" si="9"/>
        <v>#N/A</v>
      </c>
      <c r="N101" t="e">
        <f t="shared" si="10"/>
        <v>#N/A</v>
      </c>
      <c r="O101"/>
    </row>
    <row r="102" spans="1:15" ht="15" customHeight="1" x14ac:dyDescent="0.3">
      <c r="A102">
        <v>45392</v>
      </c>
      <c r="B102">
        <f t="shared" si="7"/>
        <v>15</v>
      </c>
      <c r="C102">
        <f t="shared" si="8"/>
        <v>3</v>
      </c>
      <c r="D102">
        <v>7</v>
      </c>
      <c r="E102" t="e">
        <f t="shared" si="12"/>
        <v>#N/A</v>
      </c>
      <c r="F102">
        <v>1</v>
      </c>
      <c r="G102" t="e">
        <f t="shared" si="11"/>
        <v>#N/A</v>
      </c>
      <c r="H102" t="e">
        <f t="shared" si="13"/>
        <v>#N/A</v>
      </c>
      <c r="I102">
        <v>86</v>
      </c>
      <c r="J102">
        <v>101</v>
      </c>
      <c r="K102">
        <v>3</v>
      </c>
      <c r="L102">
        <f>SUM($I$2:K102)</f>
        <v>10507</v>
      </c>
      <c r="M102" t="e">
        <f t="shared" si="9"/>
        <v>#N/A</v>
      </c>
      <c r="N102" t="e">
        <f t="shared" si="10"/>
        <v>#N/A</v>
      </c>
      <c r="O102"/>
    </row>
    <row r="103" spans="1:15" ht="15" customHeight="1" x14ac:dyDescent="0.3">
      <c r="A103">
        <v>45393</v>
      </c>
      <c r="B103">
        <f t="shared" si="7"/>
        <v>15</v>
      </c>
      <c r="C103">
        <f t="shared" si="8"/>
        <v>4</v>
      </c>
      <c r="D103">
        <v>5</v>
      </c>
      <c r="E103" t="e">
        <f t="shared" si="12"/>
        <v>#N/A</v>
      </c>
      <c r="F103">
        <v>10</v>
      </c>
      <c r="G103" t="e">
        <f t="shared" si="11"/>
        <v>#N/A</v>
      </c>
      <c r="H103" t="e">
        <f t="shared" si="13"/>
        <v>#N/A</v>
      </c>
      <c r="I103">
        <v>38</v>
      </c>
      <c r="J103">
        <v>65</v>
      </c>
      <c r="K103">
        <v>5</v>
      </c>
      <c r="L103">
        <f>SUM($I$2:K103)</f>
        <v>10615</v>
      </c>
      <c r="M103" t="e">
        <f t="shared" si="9"/>
        <v>#N/A</v>
      </c>
      <c r="N103" t="e">
        <f t="shared" si="10"/>
        <v>#N/A</v>
      </c>
      <c r="O103"/>
    </row>
    <row r="104" spans="1:15" ht="15" customHeight="1" x14ac:dyDescent="0.3">
      <c r="A104">
        <v>45394</v>
      </c>
      <c r="B104">
        <f t="shared" si="7"/>
        <v>15</v>
      </c>
      <c r="C104">
        <f t="shared" si="8"/>
        <v>5</v>
      </c>
      <c r="D104">
        <v>5</v>
      </c>
      <c r="E104" t="e">
        <f t="shared" si="12"/>
        <v>#N/A</v>
      </c>
      <c r="F104">
        <v>5</v>
      </c>
      <c r="G104" t="e">
        <f t="shared" si="11"/>
        <v>#N/A</v>
      </c>
      <c r="H104" t="e">
        <f t="shared" si="13"/>
        <v>#N/A</v>
      </c>
      <c r="I104">
        <v>19</v>
      </c>
      <c r="J104">
        <v>28</v>
      </c>
      <c r="K104">
        <v>1</v>
      </c>
      <c r="L104">
        <f>SUM($I$2:K104)</f>
        <v>10663</v>
      </c>
      <c r="M104" t="e">
        <f t="shared" si="9"/>
        <v>#N/A</v>
      </c>
      <c r="N104" t="e">
        <f t="shared" si="10"/>
        <v>#N/A</v>
      </c>
      <c r="O104"/>
    </row>
    <row r="105" spans="1:15" ht="15" customHeight="1" x14ac:dyDescent="0.3">
      <c r="A105">
        <v>45395</v>
      </c>
      <c r="B105">
        <f t="shared" si="7"/>
        <v>15</v>
      </c>
      <c r="C105">
        <f t="shared" si="8"/>
        <v>6</v>
      </c>
      <c r="D105">
        <v>6</v>
      </c>
      <c r="E105" t="e">
        <f t="shared" si="12"/>
        <v>#N/A</v>
      </c>
      <c r="F105">
        <v>1</v>
      </c>
      <c r="G105" t="e">
        <f t="shared" si="11"/>
        <v>#N/A</v>
      </c>
      <c r="H105" t="e">
        <f t="shared" si="13"/>
        <v>#N/A</v>
      </c>
      <c r="I105">
        <v>38</v>
      </c>
      <c r="J105">
        <v>59</v>
      </c>
      <c r="K105">
        <v>3</v>
      </c>
      <c r="L105">
        <f>SUM($I$2:K105)</f>
        <v>10763</v>
      </c>
      <c r="M105" t="e">
        <f t="shared" si="9"/>
        <v>#N/A</v>
      </c>
      <c r="N105" t="e">
        <f t="shared" si="10"/>
        <v>#N/A</v>
      </c>
      <c r="O105"/>
    </row>
    <row r="106" spans="1:15" ht="15" customHeight="1" x14ac:dyDescent="0.3">
      <c r="A106">
        <v>45396</v>
      </c>
      <c r="B106">
        <f t="shared" si="7"/>
        <v>15</v>
      </c>
      <c r="C106">
        <f t="shared" si="8"/>
        <v>7</v>
      </c>
      <c r="D106">
        <v>5</v>
      </c>
      <c r="E106">
        <f t="shared" si="12"/>
        <v>37</v>
      </c>
      <c r="F106">
        <v>1</v>
      </c>
      <c r="G106">
        <f t="shared" si="11"/>
        <v>18</v>
      </c>
      <c r="H106">
        <f t="shared" si="13"/>
        <v>135</v>
      </c>
      <c r="I106">
        <v>69</v>
      </c>
      <c r="J106">
        <v>79</v>
      </c>
      <c r="K106">
        <v>4</v>
      </c>
      <c r="L106">
        <f>SUM($I$2:K106)</f>
        <v>10915</v>
      </c>
      <c r="M106" t="e">
        <f t="shared" si="9"/>
        <v>#N/A</v>
      </c>
      <c r="N106" t="e">
        <f t="shared" si="10"/>
        <v>#N/A</v>
      </c>
      <c r="O106"/>
    </row>
    <row r="107" spans="1:15" ht="15" customHeight="1" x14ac:dyDescent="0.3">
      <c r="A107">
        <v>45397</v>
      </c>
      <c r="B107">
        <f t="shared" si="7"/>
        <v>16</v>
      </c>
      <c r="C107">
        <f t="shared" si="8"/>
        <v>1</v>
      </c>
      <c r="D107">
        <v>5</v>
      </c>
      <c r="E107" t="e">
        <f t="shared" si="12"/>
        <v>#N/A</v>
      </c>
      <c r="F107">
        <v>10</v>
      </c>
      <c r="G107" t="e">
        <f t="shared" si="11"/>
        <v>#N/A</v>
      </c>
      <c r="H107" t="e">
        <f t="shared" si="13"/>
        <v>#N/A</v>
      </c>
      <c r="I107">
        <v>57</v>
      </c>
      <c r="J107">
        <v>122</v>
      </c>
      <c r="K107">
        <v>1</v>
      </c>
      <c r="L107">
        <f>SUM($I$2:K107)</f>
        <v>11095</v>
      </c>
      <c r="M107">
        <f t="shared" si="9"/>
        <v>0</v>
      </c>
      <c r="N107" t="str">
        <f t="shared" si="10"/>
        <v>April</v>
      </c>
      <c r="O107"/>
    </row>
    <row r="108" spans="1:15" ht="15" customHeight="1" x14ac:dyDescent="0.3">
      <c r="A108">
        <v>45398</v>
      </c>
      <c r="B108">
        <f t="shared" si="7"/>
        <v>16</v>
      </c>
      <c r="C108">
        <f t="shared" si="8"/>
        <v>2</v>
      </c>
      <c r="D108">
        <v>2</v>
      </c>
      <c r="E108" t="e">
        <f t="shared" si="12"/>
        <v>#N/A</v>
      </c>
      <c r="F108">
        <v>8</v>
      </c>
      <c r="G108" t="e">
        <f t="shared" si="11"/>
        <v>#N/A</v>
      </c>
      <c r="H108" t="e">
        <f t="shared" si="13"/>
        <v>#N/A</v>
      </c>
      <c r="I108">
        <v>29</v>
      </c>
      <c r="J108">
        <v>50</v>
      </c>
      <c r="K108">
        <v>1</v>
      </c>
      <c r="L108">
        <f>SUM($I$2:K108)</f>
        <v>11175</v>
      </c>
      <c r="M108" t="e">
        <f t="shared" si="9"/>
        <v>#N/A</v>
      </c>
      <c r="N108" t="e">
        <f t="shared" si="10"/>
        <v>#N/A</v>
      </c>
      <c r="O108"/>
    </row>
    <row r="109" spans="1:15" ht="15" customHeight="1" x14ac:dyDescent="0.3">
      <c r="A109">
        <v>45399</v>
      </c>
      <c r="B109">
        <f t="shared" si="7"/>
        <v>16</v>
      </c>
      <c r="C109">
        <f t="shared" si="8"/>
        <v>3</v>
      </c>
      <c r="D109">
        <v>3</v>
      </c>
      <c r="E109" t="e">
        <f t="shared" si="12"/>
        <v>#N/A</v>
      </c>
      <c r="F109">
        <v>7</v>
      </c>
      <c r="G109" t="e">
        <f t="shared" si="11"/>
        <v>#N/A</v>
      </c>
      <c r="H109" t="e">
        <f t="shared" si="13"/>
        <v>#N/A</v>
      </c>
      <c r="I109">
        <v>45</v>
      </c>
      <c r="J109">
        <v>112</v>
      </c>
      <c r="K109">
        <v>3</v>
      </c>
      <c r="L109">
        <f>SUM($I$2:K109)</f>
        <v>11335</v>
      </c>
      <c r="M109" t="e">
        <f t="shared" si="9"/>
        <v>#N/A</v>
      </c>
      <c r="N109" t="e">
        <f t="shared" si="10"/>
        <v>#N/A</v>
      </c>
      <c r="O109"/>
    </row>
    <row r="110" spans="1:15" ht="15" customHeight="1" x14ac:dyDescent="0.3">
      <c r="A110">
        <v>45400</v>
      </c>
      <c r="B110">
        <f t="shared" si="7"/>
        <v>16</v>
      </c>
      <c r="C110">
        <f t="shared" si="8"/>
        <v>4</v>
      </c>
      <c r="D110">
        <v>5</v>
      </c>
      <c r="E110" t="e">
        <f t="shared" si="12"/>
        <v>#N/A</v>
      </c>
      <c r="F110">
        <v>9</v>
      </c>
      <c r="G110" t="e">
        <f t="shared" si="11"/>
        <v>#N/A</v>
      </c>
      <c r="H110" t="e">
        <f t="shared" si="13"/>
        <v>#N/A</v>
      </c>
      <c r="I110">
        <v>55</v>
      </c>
      <c r="J110">
        <v>85</v>
      </c>
      <c r="K110">
        <v>4</v>
      </c>
      <c r="L110">
        <f>SUM($I$2:K110)</f>
        <v>11479</v>
      </c>
      <c r="M110" t="e">
        <f t="shared" si="9"/>
        <v>#N/A</v>
      </c>
      <c r="N110" t="e">
        <f t="shared" si="10"/>
        <v>#N/A</v>
      </c>
      <c r="O110"/>
    </row>
    <row r="111" spans="1:15" ht="15" customHeight="1" x14ac:dyDescent="0.3">
      <c r="A111">
        <v>45401</v>
      </c>
      <c r="B111">
        <f t="shared" si="7"/>
        <v>16</v>
      </c>
      <c r="C111">
        <f t="shared" si="8"/>
        <v>5</v>
      </c>
      <c r="D111">
        <v>7</v>
      </c>
      <c r="E111" t="e">
        <f t="shared" si="12"/>
        <v>#N/A</v>
      </c>
      <c r="F111">
        <v>8</v>
      </c>
      <c r="G111" t="e">
        <f t="shared" si="11"/>
        <v>#N/A</v>
      </c>
      <c r="H111" t="e">
        <f t="shared" si="13"/>
        <v>#N/A</v>
      </c>
      <c r="I111">
        <v>49</v>
      </c>
      <c r="J111">
        <v>44</v>
      </c>
      <c r="K111">
        <v>3</v>
      </c>
      <c r="L111">
        <f>SUM($I$2:K111)</f>
        <v>11575</v>
      </c>
      <c r="M111" t="e">
        <f t="shared" si="9"/>
        <v>#N/A</v>
      </c>
      <c r="N111" t="e">
        <f t="shared" si="10"/>
        <v>#N/A</v>
      </c>
      <c r="O111"/>
    </row>
    <row r="112" spans="1:15" ht="15" customHeight="1" x14ac:dyDescent="0.3">
      <c r="A112">
        <v>45402</v>
      </c>
      <c r="B112">
        <f t="shared" si="7"/>
        <v>16</v>
      </c>
      <c r="C112">
        <f t="shared" si="8"/>
        <v>6</v>
      </c>
      <c r="D112">
        <v>8</v>
      </c>
      <c r="E112" t="e">
        <f t="shared" si="12"/>
        <v>#N/A</v>
      </c>
      <c r="F112">
        <v>18</v>
      </c>
      <c r="G112" t="e">
        <f t="shared" si="11"/>
        <v>#N/A</v>
      </c>
      <c r="H112" t="e">
        <f t="shared" si="13"/>
        <v>#N/A</v>
      </c>
      <c r="I112">
        <v>83</v>
      </c>
      <c r="J112">
        <v>74</v>
      </c>
      <c r="K112">
        <v>3</v>
      </c>
      <c r="L112">
        <f>SUM($I$2:K112)</f>
        <v>11735</v>
      </c>
      <c r="M112" t="e">
        <f t="shared" si="9"/>
        <v>#N/A</v>
      </c>
      <c r="N112" t="e">
        <f t="shared" si="10"/>
        <v>#N/A</v>
      </c>
      <c r="O112"/>
    </row>
    <row r="113" spans="1:15" ht="15" customHeight="1" x14ac:dyDescent="0.3">
      <c r="A113">
        <v>45403</v>
      </c>
      <c r="B113">
        <f t="shared" si="7"/>
        <v>16</v>
      </c>
      <c r="C113">
        <f t="shared" si="8"/>
        <v>7</v>
      </c>
      <c r="D113">
        <v>5</v>
      </c>
      <c r="E113">
        <f t="shared" si="12"/>
        <v>35</v>
      </c>
      <c r="F113">
        <v>15</v>
      </c>
      <c r="G113">
        <f t="shared" si="11"/>
        <v>57</v>
      </c>
      <c r="H113">
        <f t="shared" si="13"/>
        <v>75</v>
      </c>
      <c r="I113">
        <v>34</v>
      </c>
      <c r="J113">
        <v>80</v>
      </c>
      <c r="K113">
        <v>6</v>
      </c>
      <c r="L113">
        <f>SUM($I$2:K113)</f>
        <v>11855</v>
      </c>
      <c r="M113" t="e">
        <f t="shared" si="9"/>
        <v>#N/A</v>
      </c>
      <c r="N113" t="e">
        <f t="shared" si="10"/>
        <v>#N/A</v>
      </c>
      <c r="O113"/>
    </row>
    <row r="114" spans="1:15" ht="15" customHeight="1" x14ac:dyDescent="0.3">
      <c r="A114">
        <v>45404</v>
      </c>
      <c r="B114">
        <f t="shared" si="7"/>
        <v>17</v>
      </c>
      <c r="C114">
        <f t="shared" si="8"/>
        <v>1</v>
      </c>
      <c r="D114">
        <v>4</v>
      </c>
      <c r="E114" t="e">
        <f t="shared" si="12"/>
        <v>#N/A</v>
      </c>
      <c r="F114">
        <v>111</v>
      </c>
      <c r="G114" t="e">
        <f t="shared" si="11"/>
        <v>#N/A</v>
      </c>
      <c r="H114" t="e">
        <f t="shared" si="13"/>
        <v>#N/A</v>
      </c>
      <c r="I114">
        <v>90</v>
      </c>
      <c r="J114">
        <v>77</v>
      </c>
      <c r="K114">
        <v>4</v>
      </c>
      <c r="L114">
        <f>SUM($I$2:K114)</f>
        <v>12026</v>
      </c>
      <c r="M114" t="e">
        <f t="shared" si="9"/>
        <v>#N/A</v>
      </c>
      <c r="N114" t="e">
        <f t="shared" si="10"/>
        <v>#N/A</v>
      </c>
      <c r="O114"/>
    </row>
    <row r="115" spans="1:15" ht="15" customHeight="1" x14ac:dyDescent="0.3">
      <c r="A115">
        <v>45405</v>
      </c>
      <c r="B115">
        <f t="shared" si="7"/>
        <v>17</v>
      </c>
      <c r="C115">
        <f t="shared" si="8"/>
        <v>2</v>
      </c>
      <c r="D115">
        <v>5</v>
      </c>
      <c r="E115" t="e">
        <f t="shared" si="12"/>
        <v>#N/A</v>
      </c>
      <c r="F115">
        <v>48</v>
      </c>
      <c r="G115" t="e">
        <f t="shared" si="11"/>
        <v>#N/A</v>
      </c>
      <c r="H115" t="e">
        <f t="shared" si="13"/>
        <v>#N/A</v>
      </c>
      <c r="I115">
        <v>32</v>
      </c>
      <c r="J115">
        <v>38</v>
      </c>
      <c r="K115">
        <v>6</v>
      </c>
      <c r="L115">
        <f>SUM($I$2:K115)</f>
        <v>12102</v>
      </c>
      <c r="M115" t="e">
        <f t="shared" si="9"/>
        <v>#N/A</v>
      </c>
      <c r="N115" t="e">
        <f t="shared" si="10"/>
        <v>#N/A</v>
      </c>
      <c r="O115"/>
    </row>
    <row r="116" spans="1:15" ht="15" customHeight="1" x14ac:dyDescent="0.3">
      <c r="A116">
        <v>45406</v>
      </c>
      <c r="B116">
        <f t="shared" si="7"/>
        <v>17</v>
      </c>
      <c r="C116">
        <f t="shared" si="8"/>
        <v>3</v>
      </c>
      <c r="D116">
        <v>3</v>
      </c>
      <c r="E116" t="e">
        <f t="shared" si="12"/>
        <v>#N/A</v>
      </c>
      <c r="F116">
        <v>80</v>
      </c>
      <c r="G116" t="e">
        <f t="shared" si="11"/>
        <v>#N/A</v>
      </c>
      <c r="H116" t="e">
        <f t="shared" si="13"/>
        <v>#N/A</v>
      </c>
      <c r="I116">
        <v>83</v>
      </c>
      <c r="J116">
        <v>94</v>
      </c>
      <c r="K116">
        <v>3</v>
      </c>
      <c r="L116">
        <f>SUM($I$2:K116)</f>
        <v>12282</v>
      </c>
      <c r="M116" t="e">
        <f t="shared" si="9"/>
        <v>#N/A</v>
      </c>
      <c r="N116" t="e">
        <f t="shared" si="10"/>
        <v>#N/A</v>
      </c>
      <c r="O116"/>
    </row>
    <row r="117" spans="1:15" ht="15" customHeight="1" x14ac:dyDescent="0.3">
      <c r="A117">
        <v>45407</v>
      </c>
      <c r="B117">
        <f t="shared" si="7"/>
        <v>17</v>
      </c>
      <c r="C117">
        <f t="shared" si="8"/>
        <v>4</v>
      </c>
      <c r="D117">
        <v>4</v>
      </c>
      <c r="E117" t="e">
        <f t="shared" si="12"/>
        <v>#N/A</v>
      </c>
      <c r="F117">
        <v>13</v>
      </c>
      <c r="G117" t="e">
        <f t="shared" si="11"/>
        <v>#N/A</v>
      </c>
      <c r="H117" t="e">
        <f t="shared" si="13"/>
        <v>#N/A</v>
      </c>
      <c r="I117">
        <v>23</v>
      </c>
      <c r="J117">
        <v>39</v>
      </c>
      <c r="K117">
        <v>3</v>
      </c>
      <c r="L117">
        <f>SUM($I$2:K117)</f>
        <v>12347</v>
      </c>
      <c r="M117" t="e">
        <f t="shared" si="9"/>
        <v>#N/A</v>
      </c>
      <c r="N117" t="e">
        <f t="shared" si="10"/>
        <v>#N/A</v>
      </c>
      <c r="O117"/>
    </row>
    <row r="118" spans="1:15" ht="15" customHeight="1" x14ac:dyDescent="0.3">
      <c r="A118">
        <v>45408</v>
      </c>
      <c r="B118">
        <f t="shared" si="7"/>
        <v>17</v>
      </c>
      <c r="C118">
        <f t="shared" si="8"/>
        <v>5</v>
      </c>
      <c r="D118">
        <v>6</v>
      </c>
      <c r="E118" t="e">
        <f t="shared" si="12"/>
        <v>#N/A</v>
      </c>
      <c r="F118">
        <v>30</v>
      </c>
      <c r="G118" t="e">
        <f t="shared" si="11"/>
        <v>#N/A</v>
      </c>
      <c r="H118" t="e">
        <f t="shared" si="13"/>
        <v>#N/A</v>
      </c>
      <c r="I118">
        <v>65</v>
      </c>
      <c r="J118">
        <v>113</v>
      </c>
      <c r="K118">
        <v>2</v>
      </c>
      <c r="L118">
        <f>SUM($I$2:K118)</f>
        <v>12527</v>
      </c>
      <c r="M118" t="e">
        <f t="shared" si="9"/>
        <v>#N/A</v>
      </c>
      <c r="N118" t="e">
        <f t="shared" si="10"/>
        <v>#N/A</v>
      </c>
      <c r="O118"/>
    </row>
    <row r="119" spans="1:15" ht="15" customHeight="1" x14ac:dyDescent="0.3">
      <c r="A119">
        <v>45409</v>
      </c>
      <c r="B119">
        <f t="shared" si="7"/>
        <v>17</v>
      </c>
      <c r="C119">
        <f t="shared" si="8"/>
        <v>6</v>
      </c>
      <c r="D119">
        <v>4</v>
      </c>
      <c r="E119" t="e">
        <f t="shared" si="12"/>
        <v>#N/A</v>
      </c>
      <c r="F119">
        <v>15</v>
      </c>
      <c r="G119" t="e">
        <f t="shared" si="11"/>
        <v>#N/A</v>
      </c>
      <c r="H119" t="e">
        <f t="shared" si="13"/>
        <v>#N/A</v>
      </c>
      <c r="I119">
        <v>32</v>
      </c>
      <c r="J119">
        <v>32</v>
      </c>
      <c r="K119">
        <v>1</v>
      </c>
      <c r="L119">
        <f>SUM($I$2:K119)</f>
        <v>12592</v>
      </c>
      <c r="M119" t="e">
        <f t="shared" si="9"/>
        <v>#N/A</v>
      </c>
      <c r="N119" t="e">
        <f t="shared" si="10"/>
        <v>#N/A</v>
      </c>
      <c r="O119"/>
    </row>
    <row r="120" spans="1:15" ht="15" customHeight="1" x14ac:dyDescent="0.3">
      <c r="A120">
        <v>45410</v>
      </c>
      <c r="B120">
        <f t="shared" si="7"/>
        <v>17</v>
      </c>
      <c r="C120">
        <f t="shared" si="8"/>
        <v>7</v>
      </c>
      <c r="D120">
        <v>5</v>
      </c>
      <c r="E120">
        <f t="shared" si="12"/>
        <v>31</v>
      </c>
      <c r="F120">
        <v>7</v>
      </c>
      <c r="G120">
        <f t="shared" si="11"/>
        <v>145</v>
      </c>
      <c r="H120">
        <f t="shared" si="13"/>
        <v>304</v>
      </c>
      <c r="I120">
        <v>28</v>
      </c>
      <c r="J120">
        <v>39</v>
      </c>
      <c r="K120">
        <v>1</v>
      </c>
      <c r="L120">
        <f>SUM($I$2:K120)</f>
        <v>12660</v>
      </c>
      <c r="M120" t="e">
        <f t="shared" si="9"/>
        <v>#N/A</v>
      </c>
      <c r="N120" t="e">
        <f t="shared" si="10"/>
        <v>#N/A</v>
      </c>
      <c r="O120"/>
    </row>
    <row r="121" spans="1:15" ht="15" customHeight="1" x14ac:dyDescent="0.3">
      <c r="A121">
        <v>45411</v>
      </c>
      <c r="B121">
        <f t="shared" si="7"/>
        <v>18</v>
      </c>
      <c r="C121">
        <f t="shared" si="8"/>
        <v>1</v>
      </c>
      <c r="D121">
        <v>5</v>
      </c>
      <c r="E121" t="e">
        <f t="shared" si="12"/>
        <v>#N/A</v>
      </c>
      <c r="F121">
        <v>134</v>
      </c>
      <c r="G121" t="e">
        <f t="shared" si="11"/>
        <v>#N/A</v>
      </c>
      <c r="H121" t="e">
        <f t="shared" si="13"/>
        <v>#N/A</v>
      </c>
      <c r="I121">
        <v>72</v>
      </c>
      <c r="J121">
        <v>74</v>
      </c>
      <c r="K121">
        <v>4</v>
      </c>
      <c r="L121">
        <f>SUM($I$2:K121)</f>
        <v>12810</v>
      </c>
      <c r="M121" t="e">
        <f t="shared" si="9"/>
        <v>#N/A</v>
      </c>
      <c r="N121" t="e">
        <f t="shared" si="10"/>
        <v>#N/A</v>
      </c>
      <c r="O121"/>
    </row>
    <row r="122" spans="1:15" ht="15" customHeight="1" x14ac:dyDescent="0.3">
      <c r="A122">
        <v>45412</v>
      </c>
      <c r="B122">
        <f t="shared" si="7"/>
        <v>18</v>
      </c>
      <c r="C122">
        <f t="shared" si="8"/>
        <v>2</v>
      </c>
      <c r="D122">
        <v>3</v>
      </c>
      <c r="E122" t="e">
        <f t="shared" si="12"/>
        <v>#N/A</v>
      </c>
      <c r="F122">
        <v>30</v>
      </c>
      <c r="G122" t="e">
        <f t="shared" si="11"/>
        <v>#N/A</v>
      </c>
      <c r="H122" t="e">
        <f t="shared" si="13"/>
        <v>#N/A</v>
      </c>
      <c r="I122">
        <v>20</v>
      </c>
      <c r="J122">
        <v>23</v>
      </c>
      <c r="K122">
        <v>5</v>
      </c>
      <c r="L122">
        <f>SUM($I$2:K122)</f>
        <v>12858</v>
      </c>
      <c r="M122" t="e">
        <f t="shared" si="9"/>
        <v>#N/A</v>
      </c>
      <c r="N122" t="e">
        <f t="shared" si="10"/>
        <v>#N/A</v>
      </c>
      <c r="O122"/>
    </row>
    <row r="123" spans="1:15" ht="15" customHeight="1" x14ac:dyDescent="0.3">
      <c r="A123">
        <v>45413</v>
      </c>
      <c r="B123">
        <f t="shared" si="7"/>
        <v>18</v>
      </c>
      <c r="C123">
        <f t="shared" si="8"/>
        <v>3</v>
      </c>
      <c r="D123">
        <v>6</v>
      </c>
      <c r="E123" t="e">
        <f t="shared" si="12"/>
        <v>#N/A</v>
      </c>
      <c r="F123">
        <v>48</v>
      </c>
      <c r="G123" t="e">
        <f t="shared" si="11"/>
        <v>#N/A</v>
      </c>
      <c r="H123" t="e">
        <f t="shared" si="13"/>
        <v>#N/A</v>
      </c>
      <c r="I123">
        <v>34</v>
      </c>
      <c r="J123">
        <v>32</v>
      </c>
      <c r="K123">
        <v>4</v>
      </c>
      <c r="L123">
        <f>SUM($I$2:K123)</f>
        <v>12928</v>
      </c>
      <c r="M123" t="e">
        <f t="shared" si="9"/>
        <v>#N/A</v>
      </c>
      <c r="N123" t="e">
        <f t="shared" si="10"/>
        <v>#N/A</v>
      </c>
      <c r="O123"/>
    </row>
    <row r="124" spans="1:15" ht="15" customHeight="1" x14ac:dyDescent="0.3">
      <c r="A124">
        <v>45414</v>
      </c>
      <c r="B124">
        <f t="shared" si="7"/>
        <v>18</v>
      </c>
      <c r="C124">
        <f t="shared" si="8"/>
        <v>4</v>
      </c>
      <c r="D124">
        <v>4</v>
      </c>
      <c r="E124" t="e">
        <f t="shared" si="12"/>
        <v>#N/A</v>
      </c>
      <c r="F124">
        <v>91</v>
      </c>
      <c r="G124" t="e">
        <f t="shared" si="11"/>
        <v>#N/A</v>
      </c>
      <c r="H124" t="e">
        <f t="shared" si="13"/>
        <v>#N/A</v>
      </c>
      <c r="I124">
        <v>45</v>
      </c>
      <c r="J124">
        <v>78</v>
      </c>
      <c r="K124">
        <v>5</v>
      </c>
      <c r="L124">
        <f>SUM($I$2:K124)</f>
        <v>13056</v>
      </c>
      <c r="M124" t="e">
        <f t="shared" si="9"/>
        <v>#N/A</v>
      </c>
      <c r="N124" t="e">
        <f t="shared" si="10"/>
        <v>#N/A</v>
      </c>
      <c r="O124"/>
    </row>
    <row r="125" spans="1:15" ht="15" customHeight="1" x14ac:dyDescent="0.3">
      <c r="A125">
        <v>45415</v>
      </c>
      <c r="B125">
        <f t="shared" si="7"/>
        <v>18</v>
      </c>
      <c r="C125">
        <f t="shared" si="8"/>
        <v>5</v>
      </c>
      <c r="D125">
        <v>2</v>
      </c>
      <c r="E125" t="e">
        <f t="shared" si="12"/>
        <v>#N/A</v>
      </c>
      <c r="F125">
        <v>23</v>
      </c>
      <c r="G125" t="e">
        <f t="shared" si="11"/>
        <v>#N/A</v>
      </c>
      <c r="H125" t="e">
        <f t="shared" si="13"/>
        <v>#N/A</v>
      </c>
      <c r="I125">
        <v>26</v>
      </c>
      <c r="J125">
        <v>51</v>
      </c>
      <c r="K125">
        <v>1</v>
      </c>
      <c r="L125">
        <f>SUM($I$2:K125)</f>
        <v>13134</v>
      </c>
      <c r="M125" t="e">
        <f t="shared" si="9"/>
        <v>#N/A</v>
      </c>
      <c r="N125" t="e">
        <f t="shared" si="10"/>
        <v>#N/A</v>
      </c>
      <c r="O125"/>
    </row>
    <row r="126" spans="1:15" ht="15" customHeight="1" x14ac:dyDescent="0.3">
      <c r="A126">
        <v>45416</v>
      </c>
      <c r="B126">
        <f t="shared" si="7"/>
        <v>18</v>
      </c>
      <c r="C126">
        <f t="shared" si="8"/>
        <v>6</v>
      </c>
      <c r="D126">
        <v>5</v>
      </c>
      <c r="E126" t="e">
        <f t="shared" si="12"/>
        <v>#N/A</v>
      </c>
      <c r="F126">
        <v>112</v>
      </c>
      <c r="G126" t="e">
        <f t="shared" si="11"/>
        <v>#N/A</v>
      </c>
      <c r="H126" t="e">
        <f t="shared" si="13"/>
        <v>#N/A</v>
      </c>
      <c r="I126">
        <v>72</v>
      </c>
      <c r="J126">
        <v>82</v>
      </c>
      <c r="K126">
        <v>6</v>
      </c>
      <c r="L126">
        <f>SUM($I$2:K126)</f>
        <v>13294</v>
      </c>
      <c r="M126" t="e">
        <f t="shared" si="9"/>
        <v>#N/A</v>
      </c>
      <c r="N126" t="e">
        <f t="shared" si="10"/>
        <v>#N/A</v>
      </c>
      <c r="O126"/>
    </row>
    <row r="127" spans="1:15" ht="15" customHeight="1" x14ac:dyDescent="0.3">
      <c r="A127">
        <v>45417</v>
      </c>
      <c r="B127">
        <f t="shared" si="7"/>
        <v>18</v>
      </c>
      <c r="C127">
        <f t="shared" si="8"/>
        <v>7</v>
      </c>
      <c r="D127">
        <v>2</v>
      </c>
      <c r="E127">
        <f t="shared" si="12"/>
        <v>27</v>
      </c>
      <c r="F127">
        <v>35</v>
      </c>
      <c r="G127">
        <f t="shared" si="11"/>
        <v>309</v>
      </c>
      <c r="H127">
        <f t="shared" si="13"/>
        <v>473</v>
      </c>
      <c r="I127">
        <v>18</v>
      </c>
      <c r="J127">
        <v>32</v>
      </c>
      <c r="K127">
        <v>1</v>
      </c>
      <c r="L127">
        <f>SUM($I$2:K127)</f>
        <v>13345</v>
      </c>
      <c r="M127" t="e">
        <f t="shared" si="9"/>
        <v>#N/A</v>
      </c>
      <c r="N127" t="e">
        <f t="shared" si="10"/>
        <v>#N/A</v>
      </c>
      <c r="O127"/>
    </row>
    <row r="128" spans="1:15" ht="15" customHeight="1" x14ac:dyDescent="0.3">
      <c r="A128">
        <v>45418</v>
      </c>
      <c r="B128">
        <f t="shared" si="7"/>
        <v>19</v>
      </c>
      <c r="C128">
        <f t="shared" si="8"/>
        <v>1</v>
      </c>
      <c r="D128">
        <v>2</v>
      </c>
      <c r="E128" t="e">
        <f t="shared" si="12"/>
        <v>#N/A</v>
      </c>
      <c r="F128">
        <v>107</v>
      </c>
      <c r="G128" t="e">
        <f t="shared" si="11"/>
        <v>#N/A</v>
      </c>
      <c r="H128" t="e">
        <f t="shared" si="13"/>
        <v>#N/A</v>
      </c>
      <c r="I128">
        <v>76</v>
      </c>
      <c r="J128">
        <v>68</v>
      </c>
      <c r="K128">
        <v>6</v>
      </c>
      <c r="L128">
        <f>SUM($I$2:K128)</f>
        <v>13495</v>
      </c>
      <c r="M128" t="e">
        <f t="shared" si="9"/>
        <v>#N/A</v>
      </c>
      <c r="N128" t="e">
        <f t="shared" si="10"/>
        <v>#N/A</v>
      </c>
      <c r="O128"/>
    </row>
    <row r="129" spans="1:15" ht="15" customHeight="1" x14ac:dyDescent="0.3">
      <c r="A129">
        <v>45419</v>
      </c>
      <c r="B129">
        <f t="shared" si="7"/>
        <v>19</v>
      </c>
      <c r="C129">
        <f t="shared" si="8"/>
        <v>2</v>
      </c>
      <c r="D129">
        <v>3</v>
      </c>
      <c r="E129" t="e">
        <f t="shared" si="12"/>
        <v>#N/A</v>
      </c>
      <c r="F129">
        <v>78</v>
      </c>
      <c r="G129" t="e">
        <f t="shared" si="11"/>
        <v>#N/A</v>
      </c>
      <c r="H129" t="e">
        <f t="shared" si="13"/>
        <v>#N/A</v>
      </c>
      <c r="I129">
        <v>47</v>
      </c>
      <c r="J129">
        <v>78</v>
      </c>
      <c r="K129">
        <v>3</v>
      </c>
      <c r="L129">
        <f>SUM($I$2:K129)</f>
        <v>13623</v>
      </c>
      <c r="M129" t="e">
        <f t="shared" si="9"/>
        <v>#N/A</v>
      </c>
      <c r="N129" t="e">
        <f t="shared" si="10"/>
        <v>#N/A</v>
      </c>
      <c r="O129"/>
    </row>
    <row r="130" spans="1:15" ht="15" customHeight="1" x14ac:dyDescent="0.3">
      <c r="A130">
        <v>45420</v>
      </c>
      <c r="B130">
        <f t="shared" ref="B130:B193" si="14">WEEKNUM(A130,2)</f>
        <v>19</v>
      </c>
      <c r="C130">
        <f t="shared" ref="C130:C193" si="15">WEEKDAY(A130,2)</f>
        <v>3</v>
      </c>
      <c r="D130">
        <v>2</v>
      </c>
      <c r="E130" t="e">
        <f t="shared" si="12"/>
        <v>#N/A</v>
      </c>
      <c r="F130">
        <v>101</v>
      </c>
      <c r="G130" t="e">
        <f t="shared" si="11"/>
        <v>#N/A</v>
      </c>
      <c r="H130" t="e">
        <f t="shared" si="13"/>
        <v>#N/A</v>
      </c>
      <c r="I130">
        <v>44</v>
      </c>
      <c r="J130">
        <v>55</v>
      </c>
      <c r="K130">
        <v>6</v>
      </c>
      <c r="L130">
        <f>SUM($I$2:K130)</f>
        <v>13728</v>
      </c>
      <c r="M130" t="e">
        <f t="shared" ref="M130:M193" si="16">IF(DAY(A130)=15,$O$1,NA())</f>
        <v>#N/A</v>
      </c>
      <c r="N130" t="e">
        <f t="shared" ref="N130:N193" si="17">IF(DAY(A130)=15,CHOOSE(MONTH(A130),"January", "February", "March", "April", "May", "June", "July", "August", "September", "October", "November", "December"),NA())</f>
        <v>#N/A</v>
      </c>
      <c r="O130"/>
    </row>
    <row r="131" spans="1:15" ht="15" customHeight="1" x14ac:dyDescent="0.3">
      <c r="A131">
        <v>45421</v>
      </c>
      <c r="B131">
        <f t="shared" si="14"/>
        <v>19</v>
      </c>
      <c r="C131">
        <f t="shared" si="15"/>
        <v>4</v>
      </c>
      <c r="D131">
        <v>3</v>
      </c>
      <c r="E131" t="e">
        <f t="shared" si="12"/>
        <v>#N/A</v>
      </c>
      <c r="F131">
        <v>48</v>
      </c>
      <c r="G131" t="e">
        <f t="shared" si="11"/>
        <v>#N/A</v>
      </c>
      <c r="H131" t="e">
        <f t="shared" si="13"/>
        <v>#N/A</v>
      </c>
      <c r="I131">
        <v>26</v>
      </c>
      <c r="J131">
        <v>43</v>
      </c>
      <c r="K131">
        <v>1</v>
      </c>
      <c r="L131">
        <f>SUM($I$2:K131)</f>
        <v>13798</v>
      </c>
      <c r="M131" t="e">
        <f t="shared" si="16"/>
        <v>#N/A</v>
      </c>
      <c r="N131" t="e">
        <f t="shared" si="17"/>
        <v>#N/A</v>
      </c>
      <c r="O131"/>
    </row>
    <row r="132" spans="1:15" ht="15" customHeight="1" x14ac:dyDescent="0.3">
      <c r="A132">
        <v>45422</v>
      </c>
      <c r="B132">
        <f t="shared" si="14"/>
        <v>19</v>
      </c>
      <c r="C132">
        <f t="shared" si="15"/>
        <v>5</v>
      </c>
      <c r="D132">
        <v>5</v>
      </c>
      <c r="E132" t="e">
        <f t="shared" si="12"/>
        <v>#N/A</v>
      </c>
      <c r="F132">
        <v>51</v>
      </c>
      <c r="G132" t="e">
        <f t="shared" si="11"/>
        <v>#N/A</v>
      </c>
      <c r="H132" t="e">
        <f t="shared" si="13"/>
        <v>#N/A</v>
      </c>
      <c r="I132">
        <v>22</v>
      </c>
      <c r="J132">
        <v>29</v>
      </c>
      <c r="K132">
        <v>6</v>
      </c>
      <c r="L132">
        <f>SUM($I$2:K132)</f>
        <v>13855</v>
      </c>
      <c r="M132" t="e">
        <f t="shared" si="16"/>
        <v>#N/A</v>
      </c>
      <c r="N132" t="e">
        <f t="shared" si="17"/>
        <v>#N/A</v>
      </c>
      <c r="O132"/>
    </row>
    <row r="133" spans="1:15" ht="15" customHeight="1" x14ac:dyDescent="0.3">
      <c r="A133">
        <v>45423</v>
      </c>
      <c r="B133">
        <f t="shared" si="14"/>
        <v>19</v>
      </c>
      <c r="C133">
        <f t="shared" si="15"/>
        <v>6</v>
      </c>
      <c r="D133">
        <v>4</v>
      </c>
      <c r="E133" t="e">
        <f t="shared" si="12"/>
        <v>#N/A</v>
      </c>
      <c r="F133">
        <v>65</v>
      </c>
      <c r="G133" t="e">
        <f t="shared" si="11"/>
        <v>#N/A</v>
      </c>
      <c r="H133" t="e">
        <f t="shared" si="13"/>
        <v>#N/A</v>
      </c>
      <c r="I133">
        <v>29</v>
      </c>
      <c r="J133">
        <v>68</v>
      </c>
      <c r="K133">
        <v>3</v>
      </c>
      <c r="L133">
        <f>SUM($I$2:K133)</f>
        <v>13955</v>
      </c>
      <c r="M133" t="e">
        <f t="shared" si="16"/>
        <v>#N/A</v>
      </c>
      <c r="N133" t="e">
        <f t="shared" si="17"/>
        <v>#N/A</v>
      </c>
      <c r="O133"/>
    </row>
    <row r="134" spans="1:15" ht="15" customHeight="1" x14ac:dyDescent="0.3">
      <c r="A134">
        <v>45424</v>
      </c>
      <c r="B134">
        <f t="shared" si="14"/>
        <v>19</v>
      </c>
      <c r="C134">
        <f t="shared" si="15"/>
        <v>7</v>
      </c>
      <c r="D134">
        <v>5</v>
      </c>
      <c r="E134">
        <f t="shared" si="12"/>
        <v>24</v>
      </c>
      <c r="F134">
        <v>153</v>
      </c>
      <c r="G134">
        <f t="shared" ref="G134:G197" si="18">IF(B135&gt;B134,SUM(F130:F134),NA())</f>
        <v>418</v>
      </c>
      <c r="H134">
        <f t="shared" si="13"/>
        <v>603</v>
      </c>
      <c r="I134">
        <v>57</v>
      </c>
      <c r="J134">
        <v>117</v>
      </c>
      <c r="K134">
        <v>6</v>
      </c>
      <c r="L134">
        <f>SUM($I$2:K134)</f>
        <v>14135</v>
      </c>
      <c r="M134" t="e">
        <f t="shared" si="16"/>
        <v>#N/A</v>
      </c>
      <c r="N134" t="e">
        <f t="shared" si="17"/>
        <v>#N/A</v>
      </c>
      <c r="O134"/>
    </row>
    <row r="135" spans="1:15" ht="15" customHeight="1" x14ac:dyDescent="0.3">
      <c r="A135">
        <v>45425</v>
      </c>
      <c r="B135">
        <f t="shared" si="14"/>
        <v>20</v>
      </c>
      <c r="C135">
        <f t="shared" si="15"/>
        <v>1</v>
      </c>
      <c r="D135">
        <v>4</v>
      </c>
      <c r="E135" t="e">
        <f t="shared" si="12"/>
        <v>#N/A</v>
      </c>
      <c r="F135">
        <v>95</v>
      </c>
      <c r="G135" t="e">
        <f t="shared" si="18"/>
        <v>#N/A</v>
      </c>
      <c r="H135" t="e">
        <f t="shared" si="13"/>
        <v>#N/A</v>
      </c>
      <c r="I135">
        <v>53</v>
      </c>
      <c r="J135">
        <v>49</v>
      </c>
      <c r="K135">
        <v>6</v>
      </c>
      <c r="L135">
        <f>SUM($I$2:K135)</f>
        <v>14243</v>
      </c>
      <c r="M135" t="e">
        <f t="shared" si="16"/>
        <v>#N/A</v>
      </c>
      <c r="N135" t="e">
        <f t="shared" si="17"/>
        <v>#N/A</v>
      </c>
      <c r="O135"/>
    </row>
    <row r="136" spans="1:15" ht="15" customHeight="1" x14ac:dyDescent="0.3">
      <c r="A136">
        <v>45426</v>
      </c>
      <c r="B136">
        <f t="shared" si="14"/>
        <v>20</v>
      </c>
      <c r="C136">
        <f t="shared" si="15"/>
        <v>2</v>
      </c>
      <c r="D136">
        <v>2</v>
      </c>
      <c r="E136" t="e">
        <f t="shared" ref="E136:E199" si="19">IF(B137&gt;B136,SUM(D130:D136),NA())</f>
        <v>#N/A</v>
      </c>
      <c r="F136">
        <v>84</v>
      </c>
      <c r="G136" t="e">
        <f t="shared" si="18"/>
        <v>#N/A</v>
      </c>
      <c r="H136" t="e">
        <f t="shared" ref="H136:H199" si="20">IF(B137&gt;B136,SUM(F130:F136),NA())</f>
        <v>#N/A</v>
      </c>
      <c r="I136">
        <v>42</v>
      </c>
      <c r="J136">
        <v>79</v>
      </c>
      <c r="K136">
        <v>5</v>
      </c>
      <c r="L136">
        <f>SUM($I$2:K136)</f>
        <v>14369</v>
      </c>
      <c r="M136" t="e">
        <f t="shared" si="16"/>
        <v>#N/A</v>
      </c>
      <c r="N136" t="e">
        <f t="shared" si="17"/>
        <v>#N/A</v>
      </c>
      <c r="O136"/>
    </row>
    <row r="137" spans="1:15" ht="15" customHeight="1" x14ac:dyDescent="0.3">
      <c r="A137">
        <v>45427</v>
      </c>
      <c r="B137">
        <f t="shared" si="14"/>
        <v>20</v>
      </c>
      <c r="C137">
        <f t="shared" si="15"/>
        <v>3</v>
      </c>
      <c r="D137">
        <v>3</v>
      </c>
      <c r="E137" t="e">
        <f t="shared" si="19"/>
        <v>#N/A</v>
      </c>
      <c r="F137">
        <v>88</v>
      </c>
      <c r="G137" t="e">
        <f t="shared" si="18"/>
        <v>#N/A</v>
      </c>
      <c r="H137" t="e">
        <f t="shared" si="20"/>
        <v>#N/A</v>
      </c>
      <c r="I137">
        <v>43</v>
      </c>
      <c r="J137">
        <v>86</v>
      </c>
      <c r="K137">
        <v>4</v>
      </c>
      <c r="L137">
        <f>SUM($I$2:K137)</f>
        <v>14502</v>
      </c>
      <c r="M137">
        <f t="shared" si="16"/>
        <v>0</v>
      </c>
      <c r="N137" t="str">
        <f t="shared" si="17"/>
        <v>May</v>
      </c>
      <c r="O137"/>
    </row>
    <row r="138" spans="1:15" ht="15" customHeight="1" x14ac:dyDescent="0.3">
      <c r="A138">
        <v>45428</v>
      </c>
      <c r="B138">
        <f t="shared" si="14"/>
        <v>20</v>
      </c>
      <c r="C138">
        <f t="shared" si="15"/>
        <v>4</v>
      </c>
      <c r="D138">
        <v>3</v>
      </c>
      <c r="E138" t="e">
        <f t="shared" si="19"/>
        <v>#N/A</v>
      </c>
      <c r="F138">
        <v>75</v>
      </c>
      <c r="G138" t="e">
        <f t="shared" si="18"/>
        <v>#N/A</v>
      </c>
      <c r="H138" t="e">
        <f t="shared" si="20"/>
        <v>#N/A</v>
      </c>
      <c r="I138">
        <v>13</v>
      </c>
      <c r="J138">
        <v>30</v>
      </c>
      <c r="K138">
        <v>2</v>
      </c>
      <c r="L138">
        <f>SUM($I$2:K138)</f>
        <v>14547</v>
      </c>
      <c r="M138" t="e">
        <f t="shared" si="16"/>
        <v>#N/A</v>
      </c>
      <c r="N138" t="e">
        <f t="shared" si="17"/>
        <v>#N/A</v>
      </c>
      <c r="O138"/>
    </row>
    <row r="139" spans="1:15" ht="15" customHeight="1" x14ac:dyDescent="0.3">
      <c r="A139">
        <v>45429</v>
      </c>
      <c r="B139">
        <f t="shared" si="14"/>
        <v>20</v>
      </c>
      <c r="C139">
        <f t="shared" si="15"/>
        <v>5</v>
      </c>
      <c r="D139">
        <v>4</v>
      </c>
      <c r="E139" t="e">
        <f t="shared" si="19"/>
        <v>#N/A</v>
      </c>
      <c r="F139">
        <v>83</v>
      </c>
      <c r="G139" t="e">
        <f t="shared" si="18"/>
        <v>#N/A</v>
      </c>
      <c r="H139" t="e">
        <f t="shared" si="20"/>
        <v>#N/A</v>
      </c>
      <c r="I139">
        <v>58</v>
      </c>
      <c r="J139">
        <v>54</v>
      </c>
      <c r="K139">
        <v>2</v>
      </c>
      <c r="L139">
        <f>SUM($I$2:K139)</f>
        <v>14661</v>
      </c>
      <c r="M139" t="e">
        <f t="shared" si="16"/>
        <v>#N/A</v>
      </c>
      <c r="N139" t="e">
        <f t="shared" si="17"/>
        <v>#N/A</v>
      </c>
      <c r="O139"/>
    </row>
    <row r="140" spans="1:15" ht="15" customHeight="1" x14ac:dyDescent="0.3">
      <c r="A140">
        <v>45430</v>
      </c>
      <c r="B140">
        <f t="shared" si="14"/>
        <v>20</v>
      </c>
      <c r="C140">
        <f t="shared" si="15"/>
        <v>6</v>
      </c>
      <c r="D140">
        <v>5</v>
      </c>
      <c r="E140" t="e">
        <f t="shared" si="19"/>
        <v>#N/A</v>
      </c>
      <c r="F140">
        <v>61</v>
      </c>
      <c r="G140" t="e">
        <f t="shared" si="18"/>
        <v>#N/A</v>
      </c>
      <c r="H140" t="e">
        <f t="shared" si="20"/>
        <v>#N/A</v>
      </c>
      <c r="I140">
        <v>25</v>
      </c>
      <c r="J140">
        <v>56</v>
      </c>
      <c r="K140">
        <v>4</v>
      </c>
      <c r="L140">
        <f>SUM($I$2:K140)</f>
        <v>14746</v>
      </c>
      <c r="M140" t="e">
        <f t="shared" si="16"/>
        <v>#N/A</v>
      </c>
      <c r="N140" t="e">
        <f t="shared" si="17"/>
        <v>#N/A</v>
      </c>
      <c r="O140"/>
    </row>
    <row r="141" spans="1:15" ht="15" customHeight="1" x14ac:dyDescent="0.3">
      <c r="A141">
        <v>45431</v>
      </c>
      <c r="B141">
        <f t="shared" si="14"/>
        <v>20</v>
      </c>
      <c r="C141">
        <f t="shared" si="15"/>
        <v>7</v>
      </c>
      <c r="D141">
        <v>2</v>
      </c>
      <c r="E141">
        <f t="shared" si="19"/>
        <v>23</v>
      </c>
      <c r="F141">
        <v>148</v>
      </c>
      <c r="G141">
        <f t="shared" si="18"/>
        <v>455</v>
      </c>
      <c r="H141">
        <f t="shared" si="20"/>
        <v>634</v>
      </c>
      <c r="I141">
        <v>49</v>
      </c>
      <c r="J141">
        <v>119</v>
      </c>
      <c r="K141">
        <v>2</v>
      </c>
      <c r="L141">
        <f>SUM($I$2:K141)</f>
        <v>14916</v>
      </c>
      <c r="M141" t="e">
        <f t="shared" si="16"/>
        <v>#N/A</v>
      </c>
      <c r="N141" t="e">
        <f t="shared" si="17"/>
        <v>#N/A</v>
      </c>
      <c r="O141"/>
    </row>
    <row r="142" spans="1:15" ht="15" customHeight="1" x14ac:dyDescent="0.3">
      <c r="A142">
        <v>45432</v>
      </c>
      <c r="B142">
        <f t="shared" si="14"/>
        <v>21</v>
      </c>
      <c r="C142">
        <f t="shared" si="15"/>
        <v>1</v>
      </c>
      <c r="D142">
        <v>3</v>
      </c>
      <c r="E142" t="e">
        <f t="shared" si="19"/>
        <v>#N/A</v>
      </c>
      <c r="F142">
        <v>44</v>
      </c>
      <c r="G142" t="e">
        <f t="shared" si="18"/>
        <v>#N/A</v>
      </c>
      <c r="H142" t="e">
        <f t="shared" si="20"/>
        <v>#N/A</v>
      </c>
      <c r="I142">
        <v>18</v>
      </c>
      <c r="J142">
        <v>49</v>
      </c>
      <c r="K142">
        <v>3</v>
      </c>
      <c r="L142">
        <f>SUM($I$2:K142)</f>
        <v>14986</v>
      </c>
      <c r="M142" t="e">
        <f t="shared" si="16"/>
        <v>#N/A</v>
      </c>
      <c r="N142" t="e">
        <f t="shared" si="17"/>
        <v>#N/A</v>
      </c>
      <c r="O142"/>
    </row>
    <row r="143" spans="1:15" ht="15" customHeight="1" x14ac:dyDescent="0.3">
      <c r="A143">
        <v>45433</v>
      </c>
      <c r="B143">
        <f t="shared" si="14"/>
        <v>21</v>
      </c>
      <c r="C143">
        <f t="shared" si="15"/>
        <v>2</v>
      </c>
      <c r="D143">
        <v>4</v>
      </c>
      <c r="E143" t="e">
        <f t="shared" si="19"/>
        <v>#N/A</v>
      </c>
      <c r="F143">
        <v>77</v>
      </c>
      <c r="G143" t="e">
        <f t="shared" si="18"/>
        <v>#N/A</v>
      </c>
      <c r="H143" t="e">
        <f t="shared" si="20"/>
        <v>#N/A</v>
      </c>
      <c r="I143">
        <v>31</v>
      </c>
      <c r="J143">
        <v>81</v>
      </c>
      <c r="K143">
        <v>5</v>
      </c>
      <c r="L143">
        <f>SUM($I$2:K143)</f>
        <v>15103</v>
      </c>
      <c r="M143" t="e">
        <f t="shared" si="16"/>
        <v>#N/A</v>
      </c>
      <c r="N143" t="e">
        <f t="shared" si="17"/>
        <v>#N/A</v>
      </c>
      <c r="O143"/>
    </row>
    <row r="144" spans="1:15" ht="15" customHeight="1" x14ac:dyDescent="0.3">
      <c r="A144">
        <v>45434</v>
      </c>
      <c r="B144">
        <f t="shared" si="14"/>
        <v>21</v>
      </c>
      <c r="C144">
        <f t="shared" si="15"/>
        <v>3</v>
      </c>
      <c r="D144">
        <v>3</v>
      </c>
      <c r="E144" t="e">
        <f t="shared" si="19"/>
        <v>#N/A</v>
      </c>
      <c r="F144">
        <v>62</v>
      </c>
      <c r="G144" t="e">
        <f t="shared" si="18"/>
        <v>#N/A</v>
      </c>
      <c r="H144" t="e">
        <f t="shared" si="20"/>
        <v>#N/A</v>
      </c>
      <c r="I144">
        <v>34</v>
      </c>
      <c r="J144">
        <v>53</v>
      </c>
      <c r="K144">
        <v>3</v>
      </c>
      <c r="L144">
        <f>SUM($I$2:K144)</f>
        <v>15193</v>
      </c>
      <c r="M144" t="e">
        <f t="shared" si="16"/>
        <v>#N/A</v>
      </c>
      <c r="N144" t="e">
        <f t="shared" si="17"/>
        <v>#N/A</v>
      </c>
      <c r="O144"/>
    </row>
    <row r="145" spans="1:15" ht="15" customHeight="1" x14ac:dyDescent="0.3">
      <c r="A145">
        <v>45435</v>
      </c>
      <c r="B145">
        <f t="shared" si="14"/>
        <v>21</v>
      </c>
      <c r="C145">
        <f t="shared" si="15"/>
        <v>4</v>
      </c>
      <c r="D145">
        <v>3</v>
      </c>
      <c r="E145" t="e">
        <f t="shared" si="19"/>
        <v>#N/A</v>
      </c>
      <c r="F145">
        <v>94</v>
      </c>
      <c r="G145" t="e">
        <f t="shared" si="18"/>
        <v>#N/A</v>
      </c>
      <c r="H145" t="e">
        <f t="shared" si="20"/>
        <v>#N/A</v>
      </c>
      <c r="I145">
        <v>56</v>
      </c>
      <c r="J145">
        <v>62</v>
      </c>
      <c r="K145">
        <v>1</v>
      </c>
      <c r="L145">
        <f>SUM($I$2:K145)</f>
        <v>15312</v>
      </c>
      <c r="M145" t="e">
        <f t="shared" si="16"/>
        <v>#N/A</v>
      </c>
      <c r="N145" t="e">
        <f t="shared" si="17"/>
        <v>#N/A</v>
      </c>
      <c r="O145"/>
    </row>
    <row r="146" spans="1:15" ht="15" customHeight="1" x14ac:dyDescent="0.3">
      <c r="A146">
        <v>45436</v>
      </c>
      <c r="B146">
        <f t="shared" si="14"/>
        <v>21</v>
      </c>
      <c r="C146">
        <f t="shared" si="15"/>
        <v>5</v>
      </c>
      <c r="D146">
        <v>3</v>
      </c>
      <c r="E146" t="e">
        <f t="shared" si="19"/>
        <v>#N/A</v>
      </c>
      <c r="F146">
        <v>83</v>
      </c>
      <c r="G146" t="e">
        <f t="shared" si="18"/>
        <v>#N/A</v>
      </c>
      <c r="H146" t="e">
        <f t="shared" si="20"/>
        <v>#N/A</v>
      </c>
      <c r="I146">
        <v>45</v>
      </c>
      <c r="J146">
        <v>56</v>
      </c>
      <c r="K146">
        <v>4</v>
      </c>
      <c r="L146">
        <f>SUM($I$2:K146)</f>
        <v>15417</v>
      </c>
      <c r="M146" t="e">
        <f t="shared" si="16"/>
        <v>#N/A</v>
      </c>
      <c r="N146" t="e">
        <f t="shared" si="17"/>
        <v>#N/A</v>
      </c>
      <c r="O146"/>
    </row>
    <row r="147" spans="1:15" ht="15" customHeight="1" x14ac:dyDescent="0.3">
      <c r="A147">
        <v>45437</v>
      </c>
      <c r="B147">
        <f t="shared" si="14"/>
        <v>21</v>
      </c>
      <c r="C147">
        <f t="shared" si="15"/>
        <v>6</v>
      </c>
      <c r="D147">
        <v>2</v>
      </c>
      <c r="E147" t="e">
        <f t="shared" si="19"/>
        <v>#N/A</v>
      </c>
      <c r="F147">
        <v>82</v>
      </c>
      <c r="G147" t="e">
        <f t="shared" si="18"/>
        <v>#N/A</v>
      </c>
      <c r="H147" t="e">
        <f t="shared" si="20"/>
        <v>#N/A</v>
      </c>
      <c r="I147">
        <v>20</v>
      </c>
      <c r="J147">
        <v>24</v>
      </c>
      <c r="K147">
        <v>4</v>
      </c>
      <c r="L147">
        <f>SUM($I$2:K147)</f>
        <v>15465</v>
      </c>
      <c r="M147" t="e">
        <f t="shared" si="16"/>
        <v>#N/A</v>
      </c>
      <c r="N147" t="e">
        <f t="shared" si="17"/>
        <v>#N/A</v>
      </c>
      <c r="O147"/>
    </row>
    <row r="148" spans="1:15" ht="15" customHeight="1" x14ac:dyDescent="0.3">
      <c r="A148">
        <v>45438</v>
      </c>
      <c r="B148">
        <f t="shared" si="14"/>
        <v>21</v>
      </c>
      <c r="C148">
        <f t="shared" si="15"/>
        <v>7</v>
      </c>
      <c r="D148">
        <v>5</v>
      </c>
      <c r="E148">
        <f t="shared" si="19"/>
        <v>23</v>
      </c>
      <c r="F148">
        <v>138</v>
      </c>
      <c r="G148">
        <f t="shared" si="18"/>
        <v>459</v>
      </c>
      <c r="H148">
        <f t="shared" si="20"/>
        <v>580</v>
      </c>
      <c r="I148">
        <v>61</v>
      </c>
      <c r="J148">
        <v>93</v>
      </c>
      <c r="K148">
        <v>6</v>
      </c>
      <c r="L148">
        <f>SUM($I$2:K148)</f>
        <v>15625</v>
      </c>
      <c r="M148" t="e">
        <f t="shared" si="16"/>
        <v>#N/A</v>
      </c>
      <c r="N148" t="e">
        <f t="shared" si="17"/>
        <v>#N/A</v>
      </c>
      <c r="O148"/>
    </row>
    <row r="149" spans="1:15" ht="15" customHeight="1" x14ac:dyDescent="0.3">
      <c r="A149">
        <v>45439</v>
      </c>
      <c r="B149">
        <f t="shared" si="14"/>
        <v>22</v>
      </c>
      <c r="C149">
        <f t="shared" si="15"/>
        <v>1</v>
      </c>
      <c r="D149">
        <v>5</v>
      </c>
      <c r="E149" t="e">
        <f t="shared" si="19"/>
        <v>#N/A</v>
      </c>
      <c r="F149">
        <v>47</v>
      </c>
      <c r="G149" t="e">
        <f t="shared" si="18"/>
        <v>#N/A</v>
      </c>
      <c r="H149" t="e">
        <f t="shared" si="20"/>
        <v>#N/A</v>
      </c>
      <c r="I149">
        <v>27</v>
      </c>
      <c r="J149">
        <v>25</v>
      </c>
      <c r="K149">
        <v>2</v>
      </c>
      <c r="L149">
        <f>SUM($I$2:K149)</f>
        <v>15679</v>
      </c>
      <c r="M149" t="e">
        <f t="shared" si="16"/>
        <v>#N/A</v>
      </c>
      <c r="N149" t="e">
        <f t="shared" si="17"/>
        <v>#N/A</v>
      </c>
      <c r="O149"/>
    </row>
    <row r="150" spans="1:15" ht="15" customHeight="1" x14ac:dyDescent="0.3">
      <c r="A150">
        <v>45440</v>
      </c>
      <c r="B150">
        <f t="shared" si="14"/>
        <v>22</v>
      </c>
      <c r="C150">
        <f t="shared" si="15"/>
        <v>2</v>
      </c>
      <c r="D150">
        <v>4</v>
      </c>
      <c r="E150" t="e">
        <f t="shared" si="19"/>
        <v>#N/A</v>
      </c>
      <c r="F150">
        <v>43</v>
      </c>
      <c r="G150" t="e">
        <f t="shared" si="18"/>
        <v>#N/A</v>
      </c>
      <c r="H150" t="e">
        <f t="shared" si="20"/>
        <v>#N/A</v>
      </c>
      <c r="I150">
        <v>22</v>
      </c>
      <c r="J150">
        <v>38</v>
      </c>
      <c r="K150">
        <v>5</v>
      </c>
      <c r="L150">
        <f>SUM($I$2:K150)</f>
        <v>15744</v>
      </c>
      <c r="M150" t="e">
        <f t="shared" si="16"/>
        <v>#N/A</v>
      </c>
      <c r="N150" t="e">
        <f t="shared" si="17"/>
        <v>#N/A</v>
      </c>
      <c r="O150"/>
    </row>
    <row r="151" spans="1:15" ht="15" customHeight="1" x14ac:dyDescent="0.3">
      <c r="A151">
        <v>45441</v>
      </c>
      <c r="B151">
        <f t="shared" si="14"/>
        <v>22</v>
      </c>
      <c r="C151">
        <f t="shared" si="15"/>
        <v>3</v>
      </c>
      <c r="D151">
        <v>4</v>
      </c>
      <c r="E151" t="e">
        <f t="shared" si="19"/>
        <v>#N/A</v>
      </c>
      <c r="F151">
        <v>83</v>
      </c>
      <c r="G151" t="e">
        <f t="shared" si="18"/>
        <v>#N/A</v>
      </c>
      <c r="H151" t="e">
        <f t="shared" si="20"/>
        <v>#N/A</v>
      </c>
      <c r="I151">
        <v>42</v>
      </c>
      <c r="J151">
        <v>45</v>
      </c>
      <c r="K151">
        <v>3</v>
      </c>
      <c r="L151">
        <f>SUM($I$2:K151)</f>
        <v>15834</v>
      </c>
      <c r="M151" t="e">
        <f t="shared" si="16"/>
        <v>#N/A</v>
      </c>
      <c r="N151" t="e">
        <f t="shared" si="17"/>
        <v>#N/A</v>
      </c>
      <c r="O151"/>
    </row>
    <row r="152" spans="1:15" ht="15" customHeight="1" x14ac:dyDescent="0.3">
      <c r="A152">
        <v>45442</v>
      </c>
      <c r="B152">
        <f t="shared" si="14"/>
        <v>22</v>
      </c>
      <c r="C152">
        <f t="shared" si="15"/>
        <v>4</v>
      </c>
      <c r="D152">
        <v>4</v>
      </c>
      <c r="E152" t="e">
        <f t="shared" si="19"/>
        <v>#N/A</v>
      </c>
      <c r="F152">
        <v>38</v>
      </c>
      <c r="G152" t="e">
        <f t="shared" si="18"/>
        <v>#N/A</v>
      </c>
      <c r="H152" t="e">
        <f t="shared" si="20"/>
        <v>#N/A</v>
      </c>
      <c r="I152">
        <v>18</v>
      </c>
      <c r="J152">
        <v>34</v>
      </c>
      <c r="K152">
        <v>2</v>
      </c>
      <c r="L152">
        <f>SUM($I$2:K152)</f>
        <v>15888</v>
      </c>
      <c r="M152" t="e">
        <f t="shared" si="16"/>
        <v>#N/A</v>
      </c>
      <c r="N152" t="e">
        <f t="shared" si="17"/>
        <v>#N/A</v>
      </c>
      <c r="O152"/>
    </row>
    <row r="153" spans="1:15" ht="15" customHeight="1" x14ac:dyDescent="0.3">
      <c r="A153">
        <v>45443</v>
      </c>
      <c r="B153">
        <f t="shared" si="14"/>
        <v>22</v>
      </c>
      <c r="C153">
        <f t="shared" si="15"/>
        <v>5</v>
      </c>
      <c r="D153">
        <v>3</v>
      </c>
      <c r="E153" t="e">
        <f t="shared" si="19"/>
        <v>#N/A</v>
      </c>
      <c r="F153">
        <v>146</v>
      </c>
      <c r="G153" t="e">
        <f t="shared" si="18"/>
        <v>#N/A</v>
      </c>
      <c r="H153" t="e">
        <f t="shared" si="20"/>
        <v>#N/A</v>
      </c>
      <c r="I153">
        <v>56</v>
      </c>
      <c r="J153">
        <v>122</v>
      </c>
      <c r="K153">
        <v>2</v>
      </c>
      <c r="L153">
        <f>SUM($I$2:K153)</f>
        <v>16068</v>
      </c>
      <c r="M153" t="e">
        <f t="shared" si="16"/>
        <v>#N/A</v>
      </c>
      <c r="N153" t="e">
        <f t="shared" si="17"/>
        <v>#N/A</v>
      </c>
      <c r="O153"/>
    </row>
    <row r="154" spans="1:15" ht="15" customHeight="1" x14ac:dyDescent="0.3">
      <c r="A154">
        <v>45444</v>
      </c>
      <c r="B154">
        <f t="shared" si="14"/>
        <v>22</v>
      </c>
      <c r="C154">
        <f t="shared" si="15"/>
        <v>6</v>
      </c>
      <c r="D154">
        <v>3</v>
      </c>
      <c r="E154" t="e">
        <f t="shared" si="19"/>
        <v>#N/A</v>
      </c>
      <c r="F154">
        <v>101</v>
      </c>
      <c r="G154" t="e">
        <f t="shared" si="18"/>
        <v>#N/A</v>
      </c>
      <c r="H154" t="e">
        <f t="shared" si="20"/>
        <v>#N/A</v>
      </c>
      <c r="I154">
        <v>24</v>
      </c>
      <c r="J154">
        <v>60</v>
      </c>
      <c r="K154">
        <v>6</v>
      </c>
      <c r="L154">
        <f>SUM($I$2:K154)</f>
        <v>16158</v>
      </c>
      <c r="M154" t="e">
        <f t="shared" si="16"/>
        <v>#N/A</v>
      </c>
      <c r="N154" t="e">
        <f t="shared" si="17"/>
        <v>#N/A</v>
      </c>
      <c r="O154"/>
    </row>
    <row r="155" spans="1:15" ht="15" customHeight="1" x14ac:dyDescent="0.3">
      <c r="A155">
        <v>45445</v>
      </c>
      <c r="B155">
        <f t="shared" si="14"/>
        <v>22</v>
      </c>
      <c r="C155">
        <f t="shared" si="15"/>
        <v>7</v>
      </c>
      <c r="D155">
        <v>2</v>
      </c>
      <c r="E155">
        <f t="shared" si="19"/>
        <v>25</v>
      </c>
      <c r="F155">
        <v>59</v>
      </c>
      <c r="G155">
        <f t="shared" si="18"/>
        <v>427</v>
      </c>
      <c r="H155">
        <f t="shared" si="20"/>
        <v>517</v>
      </c>
      <c r="I155">
        <v>32</v>
      </c>
      <c r="J155">
        <v>50</v>
      </c>
      <c r="K155">
        <v>3</v>
      </c>
      <c r="L155">
        <f>SUM($I$2:K155)</f>
        <v>16243</v>
      </c>
      <c r="M155" t="e">
        <f t="shared" si="16"/>
        <v>#N/A</v>
      </c>
      <c r="N155" t="e">
        <f t="shared" si="17"/>
        <v>#N/A</v>
      </c>
      <c r="O155"/>
    </row>
    <row r="156" spans="1:15" ht="15" customHeight="1" x14ac:dyDescent="0.3">
      <c r="A156">
        <v>45446</v>
      </c>
      <c r="B156">
        <f t="shared" si="14"/>
        <v>23</v>
      </c>
      <c r="C156">
        <f t="shared" si="15"/>
        <v>1</v>
      </c>
      <c r="D156">
        <v>5</v>
      </c>
      <c r="E156" t="e">
        <f t="shared" si="19"/>
        <v>#N/A</v>
      </c>
      <c r="F156">
        <v>65</v>
      </c>
      <c r="G156" t="e">
        <f t="shared" si="18"/>
        <v>#N/A</v>
      </c>
      <c r="H156" t="e">
        <f t="shared" si="20"/>
        <v>#N/A</v>
      </c>
      <c r="I156">
        <v>42</v>
      </c>
      <c r="J156">
        <v>39</v>
      </c>
      <c r="K156">
        <v>4</v>
      </c>
      <c r="L156">
        <f>SUM($I$2:K156)</f>
        <v>16328</v>
      </c>
      <c r="M156" t="e">
        <f t="shared" si="16"/>
        <v>#N/A</v>
      </c>
      <c r="N156" t="e">
        <f t="shared" si="17"/>
        <v>#N/A</v>
      </c>
      <c r="O156"/>
    </row>
    <row r="157" spans="1:15" ht="15" customHeight="1" x14ac:dyDescent="0.3">
      <c r="A157">
        <v>45447</v>
      </c>
      <c r="B157">
        <f t="shared" si="14"/>
        <v>23</v>
      </c>
      <c r="C157">
        <f t="shared" si="15"/>
        <v>2</v>
      </c>
      <c r="D157">
        <v>6</v>
      </c>
      <c r="E157" t="e">
        <f t="shared" si="19"/>
        <v>#N/A</v>
      </c>
      <c r="F157">
        <v>84</v>
      </c>
      <c r="G157" t="e">
        <f t="shared" si="18"/>
        <v>#N/A</v>
      </c>
      <c r="H157" t="e">
        <f t="shared" si="20"/>
        <v>#N/A</v>
      </c>
      <c r="I157">
        <v>50</v>
      </c>
      <c r="J157">
        <v>63</v>
      </c>
      <c r="K157">
        <v>4</v>
      </c>
      <c r="L157">
        <f>SUM($I$2:K157)</f>
        <v>16445</v>
      </c>
      <c r="M157" t="e">
        <f t="shared" si="16"/>
        <v>#N/A</v>
      </c>
      <c r="N157" t="e">
        <f t="shared" si="17"/>
        <v>#N/A</v>
      </c>
      <c r="O157"/>
    </row>
    <row r="158" spans="1:15" ht="15" customHeight="1" x14ac:dyDescent="0.3">
      <c r="A158">
        <v>45448</v>
      </c>
      <c r="B158">
        <f t="shared" si="14"/>
        <v>23</v>
      </c>
      <c r="C158">
        <f t="shared" si="15"/>
        <v>3</v>
      </c>
      <c r="D158">
        <v>4</v>
      </c>
      <c r="E158" t="e">
        <f t="shared" si="19"/>
        <v>#N/A</v>
      </c>
      <c r="F158">
        <v>90</v>
      </c>
      <c r="G158" t="e">
        <f t="shared" si="18"/>
        <v>#N/A</v>
      </c>
      <c r="H158" t="e">
        <f t="shared" si="20"/>
        <v>#N/A</v>
      </c>
      <c r="I158">
        <v>49</v>
      </c>
      <c r="J158">
        <v>63</v>
      </c>
      <c r="K158">
        <v>5</v>
      </c>
      <c r="L158">
        <f>SUM($I$2:K158)</f>
        <v>16562</v>
      </c>
      <c r="M158" t="e">
        <f t="shared" si="16"/>
        <v>#N/A</v>
      </c>
      <c r="N158" t="e">
        <f t="shared" si="17"/>
        <v>#N/A</v>
      </c>
      <c r="O158"/>
    </row>
    <row r="159" spans="1:15" ht="15" customHeight="1" x14ac:dyDescent="0.3">
      <c r="A159">
        <v>45449</v>
      </c>
      <c r="B159">
        <f t="shared" si="14"/>
        <v>23</v>
      </c>
      <c r="C159">
        <f t="shared" si="15"/>
        <v>4</v>
      </c>
      <c r="D159">
        <v>4</v>
      </c>
      <c r="E159" t="e">
        <f t="shared" si="19"/>
        <v>#N/A</v>
      </c>
      <c r="F159">
        <v>42</v>
      </c>
      <c r="G159" t="e">
        <f t="shared" si="18"/>
        <v>#N/A</v>
      </c>
      <c r="H159" t="e">
        <f t="shared" si="20"/>
        <v>#N/A</v>
      </c>
      <c r="I159">
        <v>17</v>
      </c>
      <c r="J159">
        <v>39</v>
      </c>
      <c r="K159">
        <v>1</v>
      </c>
      <c r="L159">
        <f>SUM($I$2:K159)</f>
        <v>16619</v>
      </c>
      <c r="M159" t="e">
        <f t="shared" si="16"/>
        <v>#N/A</v>
      </c>
      <c r="N159" t="e">
        <f t="shared" si="17"/>
        <v>#N/A</v>
      </c>
      <c r="O159"/>
    </row>
    <row r="160" spans="1:15" ht="15" customHeight="1" x14ac:dyDescent="0.3">
      <c r="A160">
        <v>45450</v>
      </c>
      <c r="B160">
        <f t="shared" si="14"/>
        <v>23</v>
      </c>
      <c r="C160">
        <f t="shared" si="15"/>
        <v>5</v>
      </c>
      <c r="D160">
        <v>5</v>
      </c>
      <c r="E160" t="e">
        <f t="shared" si="19"/>
        <v>#N/A</v>
      </c>
      <c r="F160">
        <v>59</v>
      </c>
      <c r="G160" t="e">
        <f t="shared" si="18"/>
        <v>#N/A</v>
      </c>
      <c r="H160" t="e">
        <f t="shared" si="20"/>
        <v>#N/A</v>
      </c>
      <c r="I160">
        <v>25</v>
      </c>
      <c r="J160">
        <v>67</v>
      </c>
      <c r="K160">
        <v>4</v>
      </c>
      <c r="L160">
        <f>SUM($I$2:K160)</f>
        <v>16715</v>
      </c>
      <c r="M160" t="e">
        <f t="shared" si="16"/>
        <v>#N/A</v>
      </c>
      <c r="N160" t="e">
        <f t="shared" si="17"/>
        <v>#N/A</v>
      </c>
      <c r="O160"/>
    </row>
    <row r="161" spans="1:15" ht="15" customHeight="1" x14ac:dyDescent="0.3">
      <c r="A161">
        <v>45451</v>
      </c>
      <c r="B161">
        <f t="shared" si="14"/>
        <v>23</v>
      </c>
      <c r="C161">
        <f t="shared" si="15"/>
        <v>6</v>
      </c>
      <c r="D161">
        <v>2</v>
      </c>
      <c r="E161" t="e">
        <f t="shared" si="19"/>
        <v>#N/A</v>
      </c>
      <c r="F161">
        <v>51</v>
      </c>
      <c r="G161" t="e">
        <f t="shared" si="18"/>
        <v>#N/A</v>
      </c>
      <c r="H161" t="e">
        <f t="shared" si="20"/>
        <v>#N/A</v>
      </c>
      <c r="I161">
        <v>76</v>
      </c>
      <c r="J161">
        <v>70</v>
      </c>
      <c r="K161">
        <v>6</v>
      </c>
      <c r="L161">
        <f>SUM($I$2:K161)</f>
        <v>16867</v>
      </c>
      <c r="M161" t="e">
        <f t="shared" si="16"/>
        <v>#N/A</v>
      </c>
      <c r="N161" t="e">
        <f t="shared" si="17"/>
        <v>#N/A</v>
      </c>
      <c r="O161"/>
    </row>
    <row r="162" spans="1:15" ht="15" customHeight="1" x14ac:dyDescent="0.3">
      <c r="A162">
        <v>45452</v>
      </c>
      <c r="B162">
        <f t="shared" si="14"/>
        <v>23</v>
      </c>
      <c r="C162">
        <f t="shared" si="15"/>
        <v>7</v>
      </c>
      <c r="D162">
        <v>3</v>
      </c>
      <c r="E162">
        <f t="shared" si="19"/>
        <v>29</v>
      </c>
      <c r="F162">
        <v>74</v>
      </c>
      <c r="G162">
        <f t="shared" si="18"/>
        <v>316</v>
      </c>
      <c r="H162">
        <f t="shared" si="20"/>
        <v>465</v>
      </c>
      <c r="I162">
        <v>53</v>
      </c>
      <c r="J162">
        <v>65</v>
      </c>
      <c r="K162">
        <v>2</v>
      </c>
      <c r="L162">
        <f>SUM($I$2:K162)</f>
        <v>16987</v>
      </c>
      <c r="M162" t="e">
        <f t="shared" si="16"/>
        <v>#N/A</v>
      </c>
      <c r="N162" t="e">
        <f t="shared" si="17"/>
        <v>#N/A</v>
      </c>
      <c r="O162"/>
    </row>
    <row r="163" spans="1:15" ht="15" customHeight="1" x14ac:dyDescent="0.3">
      <c r="A163">
        <v>45453</v>
      </c>
      <c r="B163">
        <f t="shared" si="14"/>
        <v>24</v>
      </c>
      <c r="C163">
        <f t="shared" si="15"/>
        <v>1</v>
      </c>
      <c r="D163">
        <v>6</v>
      </c>
      <c r="E163" t="e">
        <f t="shared" si="19"/>
        <v>#N/A</v>
      </c>
      <c r="F163">
        <v>88</v>
      </c>
      <c r="G163" t="e">
        <f t="shared" si="18"/>
        <v>#N/A</v>
      </c>
      <c r="H163" t="e">
        <f t="shared" si="20"/>
        <v>#N/A</v>
      </c>
      <c r="I163">
        <v>50</v>
      </c>
      <c r="J163">
        <v>59</v>
      </c>
      <c r="K163">
        <v>5</v>
      </c>
      <c r="L163">
        <f>SUM($I$2:K163)</f>
        <v>17101</v>
      </c>
      <c r="M163" t="e">
        <f t="shared" si="16"/>
        <v>#N/A</v>
      </c>
      <c r="N163" t="e">
        <f t="shared" si="17"/>
        <v>#N/A</v>
      </c>
      <c r="O163"/>
    </row>
    <row r="164" spans="1:15" ht="15" customHeight="1" x14ac:dyDescent="0.3">
      <c r="A164">
        <v>45454</v>
      </c>
      <c r="B164">
        <f t="shared" si="14"/>
        <v>24</v>
      </c>
      <c r="C164">
        <f t="shared" si="15"/>
        <v>2</v>
      </c>
      <c r="D164">
        <v>2</v>
      </c>
      <c r="E164" t="e">
        <f t="shared" si="19"/>
        <v>#N/A</v>
      </c>
      <c r="F164">
        <v>57</v>
      </c>
      <c r="G164" t="e">
        <f t="shared" si="18"/>
        <v>#N/A</v>
      </c>
      <c r="H164" t="e">
        <f t="shared" si="20"/>
        <v>#N/A</v>
      </c>
      <c r="I164">
        <v>35</v>
      </c>
      <c r="J164">
        <v>46</v>
      </c>
      <c r="K164">
        <v>3</v>
      </c>
      <c r="L164">
        <f>SUM($I$2:K164)</f>
        <v>17185</v>
      </c>
      <c r="M164" t="e">
        <f t="shared" si="16"/>
        <v>#N/A</v>
      </c>
      <c r="N164" t="e">
        <f t="shared" si="17"/>
        <v>#N/A</v>
      </c>
      <c r="O164"/>
    </row>
    <row r="165" spans="1:15" ht="15" customHeight="1" x14ac:dyDescent="0.3">
      <c r="A165">
        <v>45455</v>
      </c>
      <c r="B165">
        <f t="shared" si="14"/>
        <v>24</v>
      </c>
      <c r="C165">
        <f t="shared" si="15"/>
        <v>3</v>
      </c>
      <c r="D165">
        <v>8</v>
      </c>
      <c r="E165" t="e">
        <f t="shared" si="19"/>
        <v>#N/A</v>
      </c>
      <c r="F165">
        <v>67</v>
      </c>
      <c r="G165" t="e">
        <f t="shared" si="18"/>
        <v>#N/A</v>
      </c>
      <c r="H165" t="e">
        <f t="shared" si="20"/>
        <v>#N/A</v>
      </c>
      <c r="I165">
        <v>72</v>
      </c>
      <c r="J165">
        <v>92</v>
      </c>
      <c r="K165">
        <v>6</v>
      </c>
      <c r="L165">
        <f>SUM($I$2:K165)</f>
        <v>17355</v>
      </c>
      <c r="M165" t="e">
        <f t="shared" si="16"/>
        <v>#N/A</v>
      </c>
      <c r="N165" t="e">
        <f t="shared" si="17"/>
        <v>#N/A</v>
      </c>
      <c r="O165"/>
    </row>
    <row r="166" spans="1:15" ht="15" customHeight="1" x14ac:dyDescent="0.3">
      <c r="A166">
        <v>45456</v>
      </c>
      <c r="B166">
        <f t="shared" si="14"/>
        <v>24</v>
      </c>
      <c r="C166">
        <f t="shared" si="15"/>
        <v>4</v>
      </c>
      <c r="D166">
        <v>5</v>
      </c>
      <c r="E166" t="e">
        <f t="shared" si="19"/>
        <v>#N/A</v>
      </c>
      <c r="F166">
        <v>72</v>
      </c>
      <c r="G166" t="e">
        <f t="shared" si="18"/>
        <v>#N/A</v>
      </c>
      <c r="H166" t="e">
        <f t="shared" si="20"/>
        <v>#N/A</v>
      </c>
      <c r="I166">
        <v>35</v>
      </c>
      <c r="J166">
        <v>59</v>
      </c>
      <c r="K166">
        <v>2</v>
      </c>
      <c r="L166">
        <f>SUM($I$2:K166)</f>
        <v>17451</v>
      </c>
      <c r="M166" t="e">
        <f t="shared" si="16"/>
        <v>#N/A</v>
      </c>
      <c r="N166" t="e">
        <f t="shared" si="17"/>
        <v>#N/A</v>
      </c>
      <c r="O166"/>
    </row>
    <row r="167" spans="1:15" ht="15" customHeight="1" x14ac:dyDescent="0.3">
      <c r="A167">
        <v>45457</v>
      </c>
      <c r="B167">
        <f t="shared" si="14"/>
        <v>24</v>
      </c>
      <c r="C167">
        <f t="shared" si="15"/>
        <v>5</v>
      </c>
      <c r="D167">
        <v>2</v>
      </c>
      <c r="E167" t="e">
        <f t="shared" si="19"/>
        <v>#N/A</v>
      </c>
      <c r="F167">
        <v>32</v>
      </c>
      <c r="G167" t="e">
        <f t="shared" si="18"/>
        <v>#N/A</v>
      </c>
      <c r="H167" t="e">
        <f t="shared" si="20"/>
        <v>#N/A</v>
      </c>
      <c r="I167">
        <v>28</v>
      </c>
      <c r="J167">
        <v>35</v>
      </c>
      <c r="K167">
        <v>1</v>
      </c>
      <c r="L167">
        <f>SUM($I$2:K167)</f>
        <v>17515</v>
      </c>
      <c r="M167" t="e">
        <f t="shared" si="16"/>
        <v>#N/A</v>
      </c>
      <c r="N167" t="e">
        <f t="shared" si="17"/>
        <v>#N/A</v>
      </c>
      <c r="O167"/>
    </row>
    <row r="168" spans="1:15" ht="15" customHeight="1" x14ac:dyDescent="0.3">
      <c r="A168">
        <v>45458</v>
      </c>
      <c r="B168">
        <f t="shared" si="14"/>
        <v>24</v>
      </c>
      <c r="C168">
        <f t="shared" si="15"/>
        <v>6</v>
      </c>
      <c r="D168">
        <v>8</v>
      </c>
      <c r="E168" t="e">
        <f t="shared" si="19"/>
        <v>#N/A</v>
      </c>
      <c r="F168">
        <v>23</v>
      </c>
      <c r="G168" t="e">
        <f t="shared" si="18"/>
        <v>#N/A</v>
      </c>
      <c r="H168" t="e">
        <f t="shared" si="20"/>
        <v>#N/A</v>
      </c>
      <c r="I168">
        <v>72</v>
      </c>
      <c r="J168">
        <v>75</v>
      </c>
      <c r="K168">
        <v>3</v>
      </c>
      <c r="L168">
        <f>SUM($I$2:K168)</f>
        <v>17665</v>
      </c>
      <c r="M168">
        <f t="shared" si="16"/>
        <v>0</v>
      </c>
      <c r="N168" t="str">
        <f t="shared" si="17"/>
        <v>June</v>
      </c>
      <c r="O168"/>
    </row>
    <row r="169" spans="1:15" ht="15" customHeight="1" x14ac:dyDescent="0.3">
      <c r="A169">
        <v>45459</v>
      </c>
      <c r="B169">
        <f t="shared" si="14"/>
        <v>24</v>
      </c>
      <c r="C169">
        <f t="shared" si="15"/>
        <v>7</v>
      </c>
      <c r="D169">
        <v>4</v>
      </c>
      <c r="E169">
        <f t="shared" si="19"/>
        <v>35</v>
      </c>
      <c r="F169">
        <v>28</v>
      </c>
      <c r="G169">
        <f t="shared" si="18"/>
        <v>222</v>
      </c>
      <c r="H169">
        <f t="shared" si="20"/>
        <v>367</v>
      </c>
      <c r="I169">
        <v>68</v>
      </c>
      <c r="J169">
        <v>71</v>
      </c>
      <c r="K169">
        <v>5</v>
      </c>
      <c r="L169">
        <f>SUM($I$2:K169)</f>
        <v>17809</v>
      </c>
      <c r="M169" t="e">
        <f t="shared" si="16"/>
        <v>#N/A</v>
      </c>
      <c r="N169" t="e">
        <f t="shared" si="17"/>
        <v>#N/A</v>
      </c>
      <c r="O169"/>
    </row>
    <row r="170" spans="1:15" ht="15" customHeight="1" x14ac:dyDescent="0.3">
      <c r="A170">
        <v>45460</v>
      </c>
      <c r="B170">
        <f t="shared" si="14"/>
        <v>25</v>
      </c>
      <c r="C170">
        <f t="shared" si="15"/>
        <v>1</v>
      </c>
      <c r="D170">
        <v>8</v>
      </c>
      <c r="E170" t="e">
        <f t="shared" si="19"/>
        <v>#N/A</v>
      </c>
      <c r="F170">
        <v>75</v>
      </c>
      <c r="G170" t="e">
        <f t="shared" si="18"/>
        <v>#N/A</v>
      </c>
      <c r="H170" t="e">
        <f t="shared" si="20"/>
        <v>#N/A</v>
      </c>
      <c r="I170">
        <v>36</v>
      </c>
      <c r="J170">
        <v>71</v>
      </c>
      <c r="K170">
        <v>5</v>
      </c>
      <c r="L170">
        <f>SUM($I$2:K170)</f>
        <v>17921</v>
      </c>
      <c r="M170" t="e">
        <f t="shared" si="16"/>
        <v>#N/A</v>
      </c>
      <c r="N170" t="e">
        <f t="shared" si="17"/>
        <v>#N/A</v>
      </c>
      <c r="O170"/>
    </row>
    <row r="171" spans="1:15" ht="15" customHeight="1" x14ac:dyDescent="0.3">
      <c r="A171">
        <v>45461</v>
      </c>
      <c r="B171">
        <f t="shared" si="14"/>
        <v>25</v>
      </c>
      <c r="C171">
        <f t="shared" si="15"/>
        <v>2</v>
      </c>
      <c r="D171">
        <v>4</v>
      </c>
      <c r="E171" t="e">
        <f t="shared" si="19"/>
        <v>#N/A</v>
      </c>
      <c r="F171">
        <v>13</v>
      </c>
      <c r="G171" t="e">
        <f t="shared" si="18"/>
        <v>#N/A</v>
      </c>
      <c r="H171" t="e">
        <f t="shared" si="20"/>
        <v>#N/A</v>
      </c>
      <c r="I171">
        <v>53</v>
      </c>
      <c r="J171">
        <v>96</v>
      </c>
      <c r="K171">
        <v>3</v>
      </c>
      <c r="L171">
        <f>SUM($I$2:K171)</f>
        <v>18073</v>
      </c>
      <c r="M171" t="e">
        <f t="shared" si="16"/>
        <v>#N/A</v>
      </c>
      <c r="N171" t="e">
        <f t="shared" si="17"/>
        <v>#N/A</v>
      </c>
      <c r="O171"/>
    </row>
    <row r="172" spans="1:15" ht="15" customHeight="1" x14ac:dyDescent="0.3">
      <c r="A172">
        <v>45462</v>
      </c>
      <c r="B172">
        <f t="shared" si="14"/>
        <v>25</v>
      </c>
      <c r="C172">
        <f t="shared" si="15"/>
        <v>3</v>
      </c>
      <c r="D172">
        <v>9</v>
      </c>
      <c r="E172" t="e">
        <f t="shared" si="19"/>
        <v>#N/A</v>
      </c>
      <c r="F172">
        <v>66</v>
      </c>
      <c r="G172" t="e">
        <f t="shared" si="18"/>
        <v>#N/A</v>
      </c>
      <c r="H172" t="e">
        <f t="shared" si="20"/>
        <v>#N/A</v>
      </c>
      <c r="I172">
        <v>34</v>
      </c>
      <c r="J172">
        <v>50</v>
      </c>
      <c r="K172">
        <v>1</v>
      </c>
      <c r="L172">
        <f>SUM($I$2:K172)</f>
        <v>18158</v>
      </c>
      <c r="M172" t="e">
        <f t="shared" si="16"/>
        <v>#N/A</v>
      </c>
      <c r="N172" t="e">
        <f t="shared" si="17"/>
        <v>#N/A</v>
      </c>
      <c r="O172"/>
    </row>
    <row r="173" spans="1:15" ht="15" customHeight="1" x14ac:dyDescent="0.3">
      <c r="A173">
        <v>45463</v>
      </c>
      <c r="B173">
        <f t="shared" si="14"/>
        <v>25</v>
      </c>
      <c r="C173">
        <f t="shared" si="15"/>
        <v>4</v>
      </c>
      <c r="D173">
        <v>6</v>
      </c>
      <c r="E173" t="e">
        <f t="shared" si="19"/>
        <v>#N/A</v>
      </c>
      <c r="F173">
        <v>47</v>
      </c>
      <c r="G173" t="e">
        <f t="shared" si="18"/>
        <v>#N/A</v>
      </c>
      <c r="H173" t="e">
        <f t="shared" si="20"/>
        <v>#N/A</v>
      </c>
      <c r="I173">
        <v>27</v>
      </c>
      <c r="J173">
        <v>29</v>
      </c>
      <c r="K173">
        <v>4</v>
      </c>
      <c r="L173">
        <f>SUM($I$2:K173)</f>
        <v>18218</v>
      </c>
      <c r="M173" t="e">
        <f t="shared" si="16"/>
        <v>#N/A</v>
      </c>
      <c r="N173" t="e">
        <f t="shared" si="17"/>
        <v>#N/A</v>
      </c>
      <c r="O173"/>
    </row>
    <row r="174" spans="1:15" ht="15" customHeight="1" x14ac:dyDescent="0.3">
      <c r="A174">
        <v>45464</v>
      </c>
      <c r="B174">
        <f t="shared" si="14"/>
        <v>25</v>
      </c>
      <c r="C174">
        <f t="shared" si="15"/>
        <v>5</v>
      </c>
      <c r="D174">
        <v>4</v>
      </c>
      <c r="E174" t="e">
        <f t="shared" si="19"/>
        <v>#N/A</v>
      </c>
      <c r="F174">
        <v>36</v>
      </c>
      <c r="G174" t="e">
        <f t="shared" si="18"/>
        <v>#N/A</v>
      </c>
      <c r="H174" t="e">
        <f t="shared" si="20"/>
        <v>#N/A</v>
      </c>
      <c r="I174">
        <v>18</v>
      </c>
      <c r="J174">
        <v>31</v>
      </c>
      <c r="K174">
        <v>5</v>
      </c>
      <c r="L174">
        <f>SUM($I$2:K174)</f>
        <v>18272</v>
      </c>
      <c r="M174" t="e">
        <f t="shared" si="16"/>
        <v>#N/A</v>
      </c>
      <c r="N174" t="e">
        <f t="shared" si="17"/>
        <v>#N/A</v>
      </c>
      <c r="O174"/>
    </row>
    <row r="175" spans="1:15" ht="15" customHeight="1" x14ac:dyDescent="0.3">
      <c r="A175">
        <v>45465</v>
      </c>
      <c r="B175">
        <f t="shared" si="14"/>
        <v>25</v>
      </c>
      <c r="C175">
        <f t="shared" si="15"/>
        <v>6</v>
      </c>
      <c r="D175">
        <v>9</v>
      </c>
      <c r="E175" t="e">
        <f t="shared" si="19"/>
        <v>#N/A</v>
      </c>
      <c r="F175">
        <v>18</v>
      </c>
      <c r="G175" t="e">
        <f t="shared" si="18"/>
        <v>#N/A</v>
      </c>
      <c r="H175" t="e">
        <f t="shared" si="20"/>
        <v>#N/A</v>
      </c>
      <c r="I175">
        <v>80</v>
      </c>
      <c r="J175">
        <v>74</v>
      </c>
      <c r="K175">
        <v>6</v>
      </c>
      <c r="L175">
        <f>SUM($I$2:K175)</f>
        <v>18432</v>
      </c>
      <c r="M175" t="e">
        <f t="shared" si="16"/>
        <v>#N/A</v>
      </c>
      <c r="N175" t="e">
        <f t="shared" si="17"/>
        <v>#N/A</v>
      </c>
      <c r="O175"/>
    </row>
    <row r="176" spans="1:15" ht="15" customHeight="1" x14ac:dyDescent="0.3">
      <c r="A176">
        <v>45466</v>
      </c>
      <c r="B176">
        <f t="shared" si="14"/>
        <v>25</v>
      </c>
      <c r="C176">
        <f t="shared" si="15"/>
        <v>7</v>
      </c>
      <c r="D176">
        <v>4</v>
      </c>
      <c r="E176">
        <f t="shared" si="19"/>
        <v>44</v>
      </c>
      <c r="F176">
        <v>25</v>
      </c>
      <c r="G176">
        <f t="shared" si="18"/>
        <v>192</v>
      </c>
      <c r="H176">
        <f t="shared" si="20"/>
        <v>280</v>
      </c>
      <c r="I176">
        <v>42</v>
      </c>
      <c r="J176">
        <v>63</v>
      </c>
      <c r="K176">
        <v>3</v>
      </c>
      <c r="L176">
        <f>SUM($I$2:K176)</f>
        <v>18540</v>
      </c>
      <c r="M176" t="e">
        <f t="shared" si="16"/>
        <v>#N/A</v>
      </c>
      <c r="N176" t="e">
        <f t="shared" si="17"/>
        <v>#N/A</v>
      </c>
      <c r="O176"/>
    </row>
    <row r="177" spans="1:15" ht="15" customHeight="1" x14ac:dyDescent="0.3">
      <c r="A177">
        <v>45467</v>
      </c>
      <c r="B177">
        <f t="shared" si="14"/>
        <v>26</v>
      </c>
      <c r="C177">
        <f t="shared" si="15"/>
        <v>1</v>
      </c>
      <c r="D177">
        <v>5</v>
      </c>
      <c r="E177" t="e">
        <f t="shared" si="19"/>
        <v>#N/A</v>
      </c>
      <c r="F177">
        <v>74</v>
      </c>
      <c r="G177" t="e">
        <f t="shared" si="18"/>
        <v>#N/A</v>
      </c>
      <c r="H177" t="e">
        <f t="shared" si="20"/>
        <v>#N/A</v>
      </c>
      <c r="I177">
        <v>42</v>
      </c>
      <c r="J177">
        <v>46</v>
      </c>
      <c r="K177">
        <v>3</v>
      </c>
      <c r="L177">
        <f>SUM($I$2:K177)</f>
        <v>18631</v>
      </c>
      <c r="M177" t="e">
        <f t="shared" si="16"/>
        <v>#N/A</v>
      </c>
      <c r="N177" t="e">
        <f t="shared" si="17"/>
        <v>#N/A</v>
      </c>
      <c r="O177"/>
    </row>
    <row r="178" spans="1:15" ht="15" customHeight="1" x14ac:dyDescent="0.3">
      <c r="A178">
        <v>45468</v>
      </c>
      <c r="B178">
        <f t="shared" si="14"/>
        <v>26</v>
      </c>
      <c r="C178">
        <f t="shared" si="15"/>
        <v>2</v>
      </c>
      <c r="D178">
        <v>8</v>
      </c>
      <c r="E178" t="e">
        <f t="shared" si="19"/>
        <v>#N/A</v>
      </c>
      <c r="F178">
        <v>78</v>
      </c>
      <c r="G178" t="e">
        <f t="shared" si="18"/>
        <v>#N/A</v>
      </c>
      <c r="H178" t="e">
        <f t="shared" si="20"/>
        <v>#N/A</v>
      </c>
      <c r="I178">
        <v>45</v>
      </c>
      <c r="J178">
        <v>45</v>
      </c>
      <c r="K178">
        <v>5</v>
      </c>
      <c r="L178">
        <f>SUM($I$2:K178)</f>
        <v>18726</v>
      </c>
      <c r="M178" t="e">
        <f t="shared" si="16"/>
        <v>#N/A</v>
      </c>
      <c r="N178" t="e">
        <f t="shared" si="17"/>
        <v>#N/A</v>
      </c>
      <c r="O178"/>
    </row>
    <row r="179" spans="1:15" ht="15" customHeight="1" x14ac:dyDescent="0.3">
      <c r="A179">
        <v>45469</v>
      </c>
      <c r="B179">
        <f t="shared" si="14"/>
        <v>26</v>
      </c>
      <c r="C179">
        <f t="shared" si="15"/>
        <v>3</v>
      </c>
      <c r="D179">
        <v>7</v>
      </c>
      <c r="E179" t="e">
        <f t="shared" si="19"/>
        <v>#N/A</v>
      </c>
      <c r="F179">
        <v>35</v>
      </c>
      <c r="G179" t="e">
        <f t="shared" si="18"/>
        <v>#N/A</v>
      </c>
      <c r="H179" t="e">
        <f t="shared" si="20"/>
        <v>#N/A</v>
      </c>
      <c r="I179">
        <v>23</v>
      </c>
      <c r="J179">
        <v>43</v>
      </c>
      <c r="K179">
        <v>4</v>
      </c>
      <c r="L179">
        <f>SUM($I$2:K179)</f>
        <v>18796</v>
      </c>
      <c r="M179" t="e">
        <f t="shared" si="16"/>
        <v>#N/A</v>
      </c>
      <c r="N179" t="e">
        <f t="shared" si="17"/>
        <v>#N/A</v>
      </c>
      <c r="O179"/>
    </row>
    <row r="180" spans="1:15" ht="15" customHeight="1" x14ac:dyDescent="0.3">
      <c r="A180">
        <v>45470</v>
      </c>
      <c r="B180">
        <f t="shared" si="14"/>
        <v>26</v>
      </c>
      <c r="C180">
        <f t="shared" si="15"/>
        <v>4</v>
      </c>
      <c r="D180">
        <v>7</v>
      </c>
      <c r="E180" t="e">
        <f t="shared" si="19"/>
        <v>#N/A</v>
      </c>
      <c r="F180">
        <v>23</v>
      </c>
      <c r="G180" t="e">
        <f t="shared" si="18"/>
        <v>#N/A</v>
      </c>
      <c r="H180" t="e">
        <f t="shared" si="20"/>
        <v>#N/A</v>
      </c>
      <c r="I180">
        <v>18</v>
      </c>
      <c r="J180">
        <v>41</v>
      </c>
      <c r="K180">
        <v>1</v>
      </c>
      <c r="L180">
        <f>SUM($I$2:K180)</f>
        <v>18856</v>
      </c>
      <c r="M180" t="e">
        <f t="shared" si="16"/>
        <v>#N/A</v>
      </c>
      <c r="N180" t="e">
        <f t="shared" si="17"/>
        <v>#N/A</v>
      </c>
      <c r="O180"/>
    </row>
    <row r="181" spans="1:15" ht="15" customHeight="1" x14ac:dyDescent="0.3">
      <c r="A181">
        <v>45471</v>
      </c>
      <c r="B181">
        <f t="shared" si="14"/>
        <v>26</v>
      </c>
      <c r="C181">
        <f t="shared" si="15"/>
        <v>5</v>
      </c>
      <c r="D181">
        <v>8</v>
      </c>
      <c r="E181" t="e">
        <f t="shared" si="19"/>
        <v>#N/A</v>
      </c>
      <c r="F181">
        <v>39</v>
      </c>
      <c r="G181" t="e">
        <f t="shared" si="18"/>
        <v>#N/A</v>
      </c>
      <c r="H181" t="e">
        <f t="shared" si="20"/>
        <v>#N/A</v>
      </c>
      <c r="I181">
        <v>25</v>
      </c>
      <c r="J181">
        <v>27</v>
      </c>
      <c r="K181">
        <v>5</v>
      </c>
      <c r="L181">
        <f>SUM($I$2:K181)</f>
        <v>18913</v>
      </c>
      <c r="M181" t="e">
        <f t="shared" si="16"/>
        <v>#N/A</v>
      </c>
      <c r="N181" t="e">
        <f t="shared" si="17"/>
        <v>#N/A</v>
      </c>
      <c r="O181"/>
    </row>
    <row r="182" spans="1:15" ht="15" customHeight="1" x14ac:dyDescent="0.3">
      <c r="A182">
        <v>45472</v>
      </c>
      <c r="B182">
        <f t="shared" si="14"/>
        <v>26</v>
      </c>
      <c r="C182">
        <f t="shared" si="15"/>
        <v>6</v>
      </c>
      <c r="D182">
        <v>7</v>
      </c>
      <c r="E182" t="e">
        <f t="shared" si="19"/>
        <v>#N/A</v>
      </c>
      <c r="F182">
        <v>54</v>
      </c>
      <c r="G182" t="e">
        <f t="shared" si="18"/>
        <v>#N/A</v>
      </c>
      <c r="H182" t="e">
        <f t="shared" si="20"/>
        <v>#N/A</v>
      </c>
      <c r="I182">
        <v>33</v>
      </c>
      <c r="J182">
        <v>34</v>
      </c>
      <c r="K182">
        <v>1</v>
      </c>
      <c r="L182">
        <f>SUM($I$2:K182)</f>
        <v>18981</v>
      </c>
      <c r="M182" t="e">
        <f t="shared" si="16"/>
        <v>#N/A</v>
      </c>
      <c r="N182" t="e">
        <f t="shared" si="17"/>
        <v>#N/A</v>
      </c>
      <c r="O182"/>
    </row>
    <row r="183" spans="1:15" ht="15" customHeight="1" x14ac:dyDescent="0.3">
      <c r="A183">
        <v>45473</v>
      </c>
      <c r="B183">
        <f t="shared" si="14"/>
        <v>26</v>
      </c>
      <c r="C183">
        <f t="shared" si="15"/>
        <v>7</v>
      </c>
      <c r="D183">
        <v>10</v>
      </c>
      <c r="E183">
        <f t="shared" si="19"/>
        <v>52</v>
      </c>
      <c r="F183">
        <v>37</v>
      </c>
      <c r="G183">
        <f t="shared" si="18"/>
        <v>188</v>
      </c>
      <c r="H183">
        <f t="shared" si="20"/>
        <v>340</v>
      </c>
      <c r="I183">
        <v>15</v>
      </c>
      <c r="J183">
        <v>32</v>
      </c>
      <c r="K183">
        <v>4</v>
      </c>
      <c r="L183">
        <f>SUM($I$2:K183)</f>
        <v>19032</v>
      </c>
      <c r="M183" t="e">
        <f t="shared" si="16"/>
        <v>#N/A</v>
      </c>
      <c r="N183" t="e">
        <f t="shared" si="17"/>
        <v>#N/A</v>
      </c>
      <c r="O183"/>
    </row>
    <row r="184" spans="1:15" ht="15" customHeight="1" x14ac:dyDescent="0.3">
      <c r="A184">
        <v>45474</v>
      </c>
      <c r="B184">
        <f t="shared" si="14"/>
        <v>27</v>
      </c>
      <c r="C184">
        <f t="shared" si="15"/>
        <v>1</v>
      </c>
      <c r="D184">
        <v>10</v>
      </c>
      <c r="E184" t="e">
        <f t="shared" si="19"/>
        <v>#N/A</v>
      </c>
      <c r="F184">
        <v>85</v>
      </c>
      <c r="G184" t="e">
        <f t="shared" si="18"/>
        <v>#N/A</v>
      </c>
      <c r="H184" t="e">
        <f t="shared" si="20"/>
        <v>#N/A</v>
      </c>
      <c r="I184">
        <v>33</v>
      </c>
      <c r="J184">
        <v>60</v>
      </c>
      <c r="K184">
        <v>2</v>
      </c>
      <c r="L184">
        <f>SUM($I$2:K184)</f>
        <v>19127</v>
      </c>
      <c r="M184" t="e">
        <f t="shared" si="16"/>
        <v>#N/A</v>
      </c>
      <c r="N184" t="e">
        <f t="shared" si="17"/>
        <v>#N/A</v>
      </c>
      <c r="O184"/>
    </row>
    <row r="185" spans="1:15" ht="15" customHeight="1" x14ac:dyDescent="0.3">
      <c r="A185">
        <v>45475</v>
      </c>
      <c r="B185">
        <f t="shared" si="14"/>
        <v>27</v>
      </c>
      <c r="C185">
        <f t="shared" si="15"/>
        <v>2</v>
      </c>
      <c r="D185">
        <v>8</v>
      </c>
      <c r="E185" t="e">
        <f t="shared" si="19"/>
        <v>#N/A</v>
      </c>
      <c r="F185">
        <v>48</v>
      </c>
      <c r="G185" t="e">
        <f t="shared" si="18"/>
        <v>#N/A</v>
      </c>
      <c r="H185" t="e">
        <f t="shared" si="20"/>
        <v>#N/A</v>
      </c>
      <c r="I185">
        <v>31</v>
      </c>
      <c r="J185">
        <v>39</v>
      </c>
      <c r="K185">
        <v>2</v>
      </c>
      <c r="L185">
        <f>SUM($I$2:K185)</f>
        <v>19199</v>
      </c>
      <c r="M185" t="e">
        <f t="shared" si="16"/>
        <v>#N/A</v>
      </c>
      <c r="N185" t="e">
        <f t="shared" si="17"/>
        <v>#N/A</v>
      </c>
      <c r="O185"/>
    </row>
    <row r="186" spans="1:15" ht="15" customHeight="1" x14ac:dyDescent="0.3">
      <c r="A186">
        <v>45476</v>
      </c>
      <c r="B186">
        <f t="shared" si="14"/>
        <v>27</v>
      </c>
      <c r="C186">
        <f t="shared" si="15"/>
        <v>3</v>
      </c>
      <c r="D186">
        <v>9</v>
      </c>
      <c r="E186" t="e">
        <f t="shared" si="19"/>
        <v>#N/A</v>
      </c>
      <c r="F186">
        <v>80</v>
      </c>
      <c r="G186" t="e">
        <f t="shared" si="18"/>
        <v>#N/A</v>
      </c>
      <c r="H186" t="e">
        <f t="shared" si="20"/>
        <v>#N/A</v>
      </c>
      <c r="I186">
        <v>13</v>
      </c>
      <c r="J186">
        <v>39</v>
      </c>
      <c r="K186">
        <v>5</v>
      </c>
      <c r="L186">
        <f>SUM($I$2:K186)</f>
        <v>19256</v>
      </c>
      <c r="M186" t="e">
        <f t="shared" si="16"/>
        <v>#N/A</v>
      </c>
      <c r="N186" t="e">
        <f t="shared" si="17"/>
        <v>#N/A</v>
      </c>
      <c r="O186"/>
    </row>
    <row r="187" spans="1:15" ht="15" customHeight="1" x14ac:dyDescent="0.3">
      <c r="A187">
        <v>45477</v>
      </c>
      <c r="B187">
        <f t="shared" si="14"/>
        <v>27</v>
      </c>
      <c r="C187">
        <f t="shared" si="15"/>
        <v>4</v>
      </c>
      <c r="D187">
        <v>8</v>
      </c>
      <c r="E187" t="e">
        <f t="shared" si="19"/>
        <v>#N/A</v>
      </c>
      <c r="F187">
        <v>32</v>
      </c>
      <c r="G187" t="e">
        <f t="shared" si="18"/>
        <v>#N/A</v>
      </c>
      <c r="H187" t="e">
        <f t="shared" si="20"/>
        <v>#N/A</v>
      </c>
      <c r="I187">
        <v>76</v>
      </c>
      <c r="J187">
        <v>73</v>
      </c>
      <c r="K187">
        <v>4</v>
      </c>
      <c r="L187">
        <f>SUM($I$2:K187)</f>
        <v>19409</v>
      </c>
      <c r="M187" t="e">
        <f t="shared" si="16"/>
        <v>#N/A</v>
      </c>
      <c r="N187" t="e">
        <f t="shared" si="17"/>
        <v>#N/A</v>
      </c>
      <c r="O187"/>
    </row>
    <row r="188" spans="1:15" ht="15" customHeight="1" x14ac:dyDescent="0.3">
      <c r="A188">
        <v>45478</v>
      </c>
      <c r="B188">
        <f t="shared" si="14"/>
        <v>27</v>
      </c>
      <c r="C188">
        <f t="shared" si="15"/>
        <v>5</v>
      </c>
      <c r="D188">
        <v>7</v>
      </c>
      <c r="E188" t="e">
        <f t="shared" si="19"/>
        <v>#N/A</v>
      </c>
      <c r="F188">
        <v>42</v>
      </c>
      <c r="G188" t="e">
        <f t="shared" si="18"/>
        <v>#N/A</v>
      </c>
      <c r="H188" t="e">
        <f t="shared" si="20"/>
        <v>#N/A</v>
      </c>
      <c r="I188">
        <v>33</v>
      </c>
      <c r="J188">
        <v>37</v>
      </c>
      <c r="K188">
        <v>2</v>
      </c>
      <c r="L188">
        <f>SUM($I$2:K188)</f>
        <v>19481</v>
      </c>
      <c r="M188" t="e">
        <f t="shared" si="16"/>
        <v>#N/A</v>
      </c>
      <c r="N188" t="e">
        <f t="shared" si="17"/>
        <v>#N/A</v>
      </c>
      <c r="O188"/>
    </row>
    <row r="189" spans="1:15" ht="15" customHeight="1" x14ac:dyDescent="0.3">
      <c r="A189">
        <v>45479</v>
      </c>
      <c r="B189">
        <f t="shared" si="14"/>
        <v>27</v>
      </c>
      <c r="C189">
        <f t="shared" si="15"/>
        <v>6</v>
      </c>
      <c r="D189">
        <v>8</v>
      </c>
      <c r="E189" t="e">
        <f t="shared" si="19"/>
        <v>#N/A</v>
      </c>
      <c r="F189">
        <v>52</v>
      </c>
      <c r="G189" t="e">
        <f t="shared" si="18"/>
        <v>#N/A</v>
      </c>
      <c r="H189" t="e">
        <f t="shared" si="20"/>
        <v>#N/A</v>
      </c>
      <c r="I189">
        <v>38</v>
      </c>
      <c r="J189">
        <v>86</v>
      </c>
      <c r="K189">
        <v>2</v>
      </c>
      <c r="L189">
        <f>SUM($I$2:K189)</f>
        <v>19607</v>
      </c>
      <c r="M189" t="e">
        <f t="shared" si="16"/>
        <v>#N/A</v>
      </c>
      <c r="N189" t="e">
        <f t="shared" si="17"/>
        <v>#N/A</v>
      </c>
      <c r="O189"/>
    </row>
    <row r="190" spans="1:15" ht="15" customHeight="1" x14ac:dyDescent="0.3">
      <c r="A190">
        <v>45480</v>
      </c>
      <c r="B190">
        <f t="shared" si="14"/>
        <v>27</v>
      </c>
      <c r="C190">
        <f t="shared" si="15"/>
        <v>7</v>
      </c>
      <c r="D190">
        <v>6</v>
      </c>
      <c r="E190">
        <f t="shared" si="19"/>
        <v>56</v>
      </c>
      <c r="F190">
        <v>3</v>
      </c>
      <c r="G190">
        <f t="shared" si="18"/>
        <v>209</v>
      </c>
      <c r="H190">
        <f t="shared" si="20"/>
        <v>342</v>
      </c>
      <c r="I190">
        <v>27</v>
      </c>
      <c r="J190">
        <v>33</v>
      </c>
      <c r="K190">
        <v>5</v>
      </c>
      <c r="L190">
        <f>SUM($I$2:K190)</f>
        <v>19672</v>
      </c>
      <c r="M190" t="e">
        <f t="shared" si="16"/>
        <v>#N/A</v>
      </c>
      <c r="N190" t="e">
        <f t="shared" si="17"/>
        <v>#N/A</v>
      </c>
      <c r="O190"/>
    </row>
    <row r="191" spans="1:15" ht="15" customHeight="1" x14ac:dyDescent="0.3">
      <c r="A191">
        <v>45481</v>
      </c>
      <c r="B191">
        <f t="shared" si="14"/>
        <v>28</v>
      </c>
      <c r="C191">
        <f t="shared" si="15"/>
        <v>1</v>
      </c>
      <c r="D191">
        <v>11</v>
      </c>
      <c r="E191" t="e">
        <f t="shared" si="19"/>
        <v>#N/A</v>
      </c>
      <c r="F191">
        <v>44</v>
      </c>
      <c r="G191" t="e">
        <f t="shared" si="18"/>
        <v>#N/A</v>
      </c>
      <c r="H191" t="e">
        <f t="shared" si="20"/>
        <v>#N/A</v>
      </c>
      <c r="I191">
        <v>21</v>
      </c>
      <c r="J191">
        <v>37</v>
      </c>
      <c r="K191">
        <v>2</v>
      </c>
      <c r="L191">
        <f>SUM($I$2:K191)</f>
        <v>19732</v>
      </c>
      <c r="M191" t="e">
        <f t="shared" si="16"/>
        <v>#N/A</v>
      </c>
      <c r="N191" t="e">
        <f t="shared" si="17"/>
        <v>#N/A</v>
      </c>
      <c r="O191"/>
    </row>
    <row r="192" spans="1:15" ht="15" customHeight="1" x14ac:dyDescent="0.3">
      <c r="A192">
        <v>45482</v>
      </c>
      <c r="B192">
        <f t="shared" si="14"/>
        <v>28</v>
      </c>
      <c r="C192">
        <f t="shared" si="15"/>
        <v>2</v>
      </c>
      <c r="D192">
        <v>8</v>
      </c>
      <c r="E192" t="e">
        <f t="shared" si="19"/>
        <v>#N/A</v>
      </c>
      <c r="F192">
        <v>53</v>
      </c>
      <c r="G192" t="e">
        <f t="shared" si="18"/>
        <v>#N/A</v>
      </c>
      <c r="H192" t="e">
        <f t="shared" si="20"/>
        <v>#N/A</v>
      </c>
      <c r="I192">
        <v>33</v>
      </c>
      <c r="J192">
        <v>44</v>
      </c>
      <c r="K192">
        <v>3</v>
      </c>
      <c r="L192">
        <f>SUM($I$2:K192)</f>
        <v>19812</v>
      </c>
      <c r="M192" t="e">
        <f t="shared" si="16"/>
        <v>#N/A</v>
      </c>
      <c r="N192" t="e">
        <f t="shared" si="17"/>
        <v>#N/A</v>
      </c>
      <c r="O192"/>
    </row>
    <row r="193" spans="1:15" ht="15" customHeight="1" x14ac:dyDescent="0.3">
      <c r="A193">
        <v>45483</v>
      </c>
      <c r="B193">
        <f t="shared" si="14"/>
        <v>28</v>
      </c>
      <c r="C193">
        <f t="shared" si="15"/>
        <v>3</v>
      </c>
      <c r="D193">
        <v>16</v>
      </c>
      <c r="E193" t="e">
        <f t="shared" si="19"/>
        <v>#N/A</v>
      </c>
      <c r="F193">
        <v>49</v>
      </c>
      <c r="G193" t="e">
        <f t="shared" si="18"/>
        <v>#N/A</v>
      </c>
      <c r="H193" t="e">
        <f t="shared" si="20"/>
        <v>#N/A</v>
      </c>
      <c r="I193">
        <v>52</v>
      </c>
      <c r="J193">
        <v>79</v>
      </c>
      <c r="K193">
        <v>5</v>
      </c>
      <c r="L193">
        <f>SUM($I$2:K193)</f>
        <v>19948</v>
      </c>
      <c r="M193" t="e">
        <f t="shared" si="16"/>
        <v>#N/A</v>
      </c>
      <c r="N193" t="e">
        <f t="shared" si="17"/>
        <v>#N/A</v>
      </c>
      <c r="O193"/>
    </row>
    <row r="194" spans="1:15" ht="15" customHeight="1" x14ac:dyDescent="0.3">
      <c r="A194">
        <v>45484</v>
      </c>
      <c r="B194">
        <f t="shared" ref="B194:B257" si="21">WEEKNUM(A194,2)</f>
        <v>28</v>
      </c>
      <c r="C194">
        <f t="shared" ref="C194:C257" si="22">WEEKDAY(A194,2)</f>
        <v>4</v>
      </c>
      <c r="D194">
        <v>8</v>
      </c>
      <c r="E194" t="e">
        <f t="shared" si="19"/>
        <v>#N/A</v>
      </c>
      <c r="F194">
        <v>28</v>
      </c>
      <c r="G194" t="e">
        <f t="shared" si="18"/>
        <v>#N/A</v>
      </c>
      <c r="H194" t="e">
        <f t="shared" si="20"/>
        <v>#N/A</v>
      </c>
      <c r="I194">
        <v>33</v>
      </c>
      <c r="J194">
        <v>88</v>
      </c>
      <c r="K194">
        <v>5</v>
      </c>
      <c r="L194">
        <f>SUM($I$2:K194)</f>
        <v>20074</v>
      </c>
      <c r="M194" t="e">
        <f t="shared" ref="M194:M257" si="23">IF(DAY(A194)=15,$O$1,NA())</f>
        <v>#N/A</v>
      </c>
      <c r="N194" t="e">
        <f t="shared" ref="N194:N257" si="24">IF(DAY(A194)=15,CHOOSE(MONTH(A194),"January", "February", "March", "April", "May", "June", "July", "August", "September", "October", "November", "December"),NA())</f>
        <v>#N/A</v>
      </c>
      <c r="O194"/>
    </row>
    <row r="195" spans="1:15" ht="15" customHeight="1" x14ac:dyDescent="0.3">
      <c r="A195">
        <v>45485</v>
      </c>
      <c r="B195">
        <f t="shared" si="21"/>
        <v>28</v>
      </c>
      <c r="C195">
        <f t="shared" si="22"/>
        <v>5</v>
      </c>
      <c r="D195">
        <v>1</v>
      </c>
      <c r="E195" t="e">
        <f t="shared" si="19"/>
        <v>#N/A</v>
      </c>
      <c r="F195">
        <v>58</v>
      </c>
      <c r="G195" t="e">
        <f t="shared" si="18"/>
        <v>#N/A</v>
      </c>
      <c r="H195" t="e">
        <f t="shared" si="20"/>
        <v>#N/A</v>
      </c>
      <c r="I195">
        <v>41</v>
      </c>
      <c r="J195">
        <v>94</v>
      </c>
      <c r="K195">
        <v>5</v>
      </c>
      <c r="L195">
        <f>SUM($I$2:K195)</f>
        <v>20214</v>
      </c>
      <c r="M195" t="e">
        <f t="shared" si="23"/>
        <v>#N/A</v>
      </c>
      <c r="N195" t="e">
        <f t="shared" si="24"/>
        <v>#N/A</v>
      </c>
      <c r="O195"/>
    </row>
    <row r="196" spans="1:15" ht="15" customHeight="1" x14ac:dyDescent="0.3">
      <c r="A196">
        <v>45486</v>
      </c>
      <c r="B196">
        <f t="shared" si="21"/>
        <v>28</v>
      </c>
      <c r="C196">
        <f t="shared" si="22"/>
        <v>6</v>
      </c>
      <c r="D196">
        <v>8</v>
      </c>
      <c r="E196" t="e">
        <f t="shared" si="19"/>
        <v>#N/A</v>
      </c>
      <c r="F196">
        <v>88</v>
      </c>
      <c r="G196" t="e">
        <f t="shared" si="18"/>
        <v>#N/A</v>
      </c>
      <c r="H196" t="e">
        <f t="shared" si="20"/>
        <v>#N/A</v>
      </c>
      <c r="I196">
        <v>27</v>
      </c>
      <c r="J196">
        <v>62</v>
      </c>
      <c r="K196">
        <v>6</v>
      </c>
      <c r="L196">
        <f>SUM($I$2:K196)</f>
        <v>20309</v>
      </c>
      <c r="M196" t="e">
        <f t="shared" si="23"/>
        <v>#N/A</v>
      </c>
      <c r="N196" t="e">
        <f t="shared" si="24"/>
        <v>#N/A</v>
      </c>
      <c r="O196"/>
    </row>
    <row r="197" spans="1:15" ht="15" customHeight="1" x14ac:dyDescent="0.3">
      <c r="A197">
        <v>45487</v>
      </c>
      <c r="B197">
        <f t="shared" si="21"/>
        <v>28</v>
      </c>
      <c r="C197">
        <f t="shared" si="22"/>
        <v>7</v>
      </c>
      <c r="D197">
        <v>5</v>
      </c>
      <c r="E197">
        <f t="shared" si="19"/>
        <v>57</v>
      </c>
      <c r="F197">
        <v>68</v>
      </c>
      <c r="G197">
        <f t="shared" si="18"/>
        <v>291</v>
      </c>
      <c r="H197">
        <f t="shared" si="20"/>
        <v>388</v>
      </c>
      <c r="I197">
        <v>22</v>
      </c>
      <c r="J197">
        <v>36</v>
      </c>
      <c r="K197">
        <v>6</v>
      </c>
      <c r="L197">
        <f>SUM($I$2:K197)</f>
        <v>20373</v>
      </c>
      <c r="M197" t="e">
        <f t="shared" si="23"/>
        <v>#N/A</v>
      </c>
      <c r="N197" t="e">
        <f t="shared" si="24"/>
        <v>#N/A</v>
      </c>
      <c r="O197"/>
    </row>
    <row r="198" spans="1:15" ht="15" customHeight="1" x14ac:dyDescent="0.3">
      <c r="A198">
        <v>45488</v>
      </c>
      <c r="B198">
        <f t="shared" si="21"/>
        <v>29</v>
      </c>
      <c r="C198">
        <f t="shared" si="22"/>
        <v>1</v>
      </c>
      <c r="D198">
        <v>8</v>
      </c>
      <c r="E198" t="e">
        <f t="shared" si="19"/>
        <v>#N/A</v>
      </c>
      <c r="F198">
        <v>115</v>
      </c>
      <c r="G198" t="e">
        <f t="shared" ref="G198:G261" si="25">IF(B199&gt;B198,SUM(F194:F198),NA())</f>
        <v>#N/A</v>
      </c>
      <c r="H198" t="e">
        <f t="shared" si="20"/>
        <v>#N/A</v>
      </c>
      <c r="I198">
        <v>41</v>
      </c>
      <c r="J198">
        <v>95</v>
      </c>
      <c r="K198">
        <v>4</v>
      </c>
      <c r="L198">
        <f>SUM($I$2:K198)</f>
        <v>20513</v>
      </c>
      <c r="M198">
        <f t="shared" si="23"/>
        <v>0</v>
      </c>
      <c r="N198" t="str">
        <f t="shared" si="24"/>
        <v>July</v>
      </c>
      <c r="O198"/>
    </row>
    <row r="199" spans="1:15" ht="15" customHeight="1" x14ac:dyDescent="0.3">
      <c r="A199">
        <v>45489</v>
      </c>
      <c r="B199">
        <f t="shared" si="21"/>
        <v>29</v>
      </c>
      <c r="C199">
        <f t="shared" si="22"/>
        <v>2</v>
      </c>
      <c r="D199">
        <v>3</v>
      </c>
      <c r="E199" t="e">
        <f t="shared" si="19"/>
        <v>#N/A</v>
      </c>
      <c r="F199">
        <v>60</v>
      </c>
      <c r="G199" t="e">
        <f t="shared" si="25"/>
        <v>#N/A</v>
      </c>
      <c r="H199" t="e">
        <f t="shared" si="20"/>
        <v>#N/A</v>
      </c>
      <c r="I199">
        <v>29</v>
      </c>
      <c r="J199">
        <v>41</v>
      </c>
      <c r="K199">
        <v>5</v>
      </c>
      <c r="L199">
        <f>SUM($I$2:K199)</f>
        <v>20588</v>
      </c>
      <c r="M199" t="e">
        <f t="shared" si="23"/>
        <v>#N/A</v>
      </c>
      <c r="N199" t="e">
        <f t="shared" si="24"/>
        <v>#N/A</v>
      </c>
      <c r="O199"/>
    </row>
    <row r="200" spans="1:15" ht="15" customHeight="1" x14ac:dyDescent="0.3">
      <c r="A200">
        <v>45490</v>
      </c>
      <c r="B200">
        <f t="shared" si="21"/>
        <v>29</v>
      </c>
      <c r="C200">
        <f t="shared" si="22"/>
        <v>3</v>
      </c>
      <c r="D200">
        <v>8</v>
      </c>
      <c r="E200" t="e">
        <f t="shared" ref="E200:E263" si="26">IF(B201&gt;B200,SUM(D194:D200),NA())</f>
        <v>#N/A</v>
      </c>
      <c r="F200">
        <v>105</v>
      </c>
      <c r="G200" t="e">
        <f t="shared" si="25"/>
        <v>#N/A</v>
      </c>
      <c r="H200" t="e">
        <f t="shared" ref="H200:H263" si="27">IF(B201&gt;B200,SUM(F194:F200),NA())</f>
        <v>#N/A</v>
      </c>
      <c r="I200">
        <v>53</v>
      </c>
      <c r="J200">
        <v>113</v>
      </c>
      <c r="K200">
        <v>5</v>
      </c>
      <c r="L200">
        <f>SUM($I$2:K200)</f>
        <v>20759</v>
      </c>
      <c r="M200" t="e">
        <f t="shared" si="23"/>
        <v>#N/A</v>
      </c>
      <c r="N200" t="e">
        <f t="shared" si="24"/>
        <v>#N/A</v>
      </c>
      <c r="O200"/>
    </row>
    <row r="201" spans="1:15" ht="15" customHeight="1" x14ac:dyDescent="0.3">
      <c r="A201">
        <v>45491</v>
      </c>
      <c r="B201">
        <f t="shared" si="21"/>
        <v>29</v>
      </c>
      <c r="C201">
        <f t="shared" si="22"/>
        <v>4</v>
      </c>
      <c r="D201">
        <v>8</v>
      </c>
      <c r="E201" t="e">
        <f t="shared" si="26"/>
        <v>#N/A</v>
      </c>
      <c r="F201">
        <v>49</v>
      </c>
      <c r="G201" t="e">
        <f t="shared" si="25"/>
        <v>#N/A</v>
      </c>
      <c r="H201" t="e">
        <f t="shared" si="27"/>
        <v>#N/A</v>
      </c>
      <c r="I201">
        <v>38</v>
      </c>
      <c r="J201">
        <v>91</v>
      </c>
      <c r="K201">
        <v>1</v>
      </c>
      <c r="L201">
        <f>SUM($I$2:K201)</f>
        <v>20889</v>
      </c>
      <c r="M201" t="e">
        <f t="shared" si="23"/>
        <v>#N/A</v>
      </c>
      <c r="N201" t="e">
        <f t="shared" si="24"/>
        <v>#N/A</v>
      </c>
      <c r="O201"/>
    </row>
    <row r="202" spans="1:15" ht="15" customHeight="1" x14ac:dyDescent="0.3">
      <c r="A202">
        <v>45492</v>
      </c>
      <c r="B202">
        <f t="shared" si="21"/>
        <v>29</v>
      </c>
      <c r="C202">
        <f t="shared" si="22"/>
        <v>5</v>
      </c>
      <c r="D202">
        <v>8</v>
      </c>
      <c r="E202" t="e">
        <f t="shared" si="26"/>
        <v>#N/A</v>
      </c>
      <c r="F202">
        <v>71</v>
      </c>
      <c r="G202" t="e">
        <f t="shared" si="25"/>
        <v>#N/A</v>
      </c>
      <c r="H202" t="e">
        <f t="shared" si="27"/>
        <v>#N/A</v>
      </c>
      <c r="I202">
        <v>35</v>
      </c>
      <c r="J202">
        <v>37</v>
      </c>
      <c r="K202">
        <v>4</v>
      </c>
      <c r="L202">
        <f>SUM($I$2:K202)</f>
        <v>20965</v>
      </c>
      <c r="M202" t="e">
        <f t="shared" si="23"/>
        <v>#N/A</v>
      </c>
      <c r="N202" t="e">
        <f t="shared" si="24"/>
        <v>#N/A</v>
      </c>
      <c r="O202"/>
    </row>
    <row r="203" spans="1:15" ht="15" customHeight="1" x14ac:dyDescent="0.3">
      <c r="A203">
        <v>45493</v>
      </c>
      <c r="B203">
        <f t="shared" si="21"/>
        <v>29</v>
      </c>
      <c r="C203">
        <f t="shared" si="22"/>
        <v>6</v>
      </c>
      <c r="D203">
        <v>13</v>
      </c>
      <c r="E203" t="e">
        <f t="shared" si="26"/>
        <v>#N/A</v>
      </c>
      <c r="F203">
        <v>92</v>
      </c>
      <c r="G203" t="e">
        <f t="shared" si="25"/>
        <v>#N/A</v>
      </c>
      <c r="H203" t="e">
        <f t="shared" si="27"/>
        <v>#N/A</v>
      </c>
      <c r="I203">
        <v>46</v>
      </c>
      <c r="J203">
        <v>48</v>
      </c>
      <c r="K203">
        <v>1</v>
      </c>
      <c r="L203">
        <f>SUM($I$2:K203)</f>
        <v>21060</v>
      </c>
      <c r="M203" t="e">
        <f t="shared" si="23"/>
        <v>#N/A</v>
      </c>
      <c r="N203" t="e">
        <f t="shared" si="24"/>
        <v>#N/A</v>
      </c>
      <c r="O203"/>
    </row>
    <row r="204" spans="1:15" ht="15" customHeight="1" x14ac:dyDescent="0.3">
      <c r="A204">
        <v>45494</v>
      </c>
      <c r="B204">
        <f t="shared" si="21"/>
        <v>29</v>
      </c>
      <c r="C204">
        <f t="shared" si="22"/>
        <v>7</v>
      </c>
      <c r="D204">
        <v>8</v>
      </c>
      <c r="E204">
        <f t="shared" si="26"/>
        <v>56</v>
      </c>
      <c r="F204">
        <v>37</v>
      </c>
      <c r="G204">
        <f t="shared" si="25"/>
        <v>354</v>
      </c>
      <c r="H204">
        <f t="shared" si="27"/>
        <v>529</v>
      </c>
      <c r="I204">
        <v>47</v>
      </c>
      <c r="J204">
        <v>66</v>
      </c>
      <c r="K204">
        <v>4</v>
      </c>
      <c r="L204">
        <f>SUM($I$2:K204)</f>
        <v>21177</v>
      </c>
      <c r="M204" t="e">
        <f t="shared" si="23"/>
        <v>#N/A</v>
      </c>
      <c r="N204" t="e">
        <f t="shared" si="24"/>
        <v>#N/A</v>
      </c>
      <c r="O204"/>
    </row>
    <row r="205" spans="1:15" ht="15" customHeight="1" x14ac:dyDescent="0.3">
      <c r="A205">
        <v>45495</v>
      </c>
      <c r="B205">
        <f t="shared" si="21"/>
        <v>30</v>
      </c>
      <c r="C205">
        <f t="shared" si="22"/>
        <v>1</v>
      </c>
      <c r="D205">
        <v>8</v>
      </c>
      <c r="E205" t="e">
        <f t="shared" si="26"/>
        <v>#N/A</v>
      </c>
      <c r="F205">
        <v>111</v>
      </c>
      <c r="G205" t="e">
        <f t="shared" si="25"/>
        <v>#N/A</v>
      </c>
      <c r="H205" t="e">
        <f t="shared" si="27"/>
        <v>#N/A</v>
      </c>
      <c r="I205">
        <v>55</v>
      </c>
      <c r="J205">
        <v>84</v>
      </c>
      <c r="K205">
        <v>1</v>
      </c>
      <c r="L205">
        <f>SUM($I$2:K205)</f>
        <v>21317</v>
      </c>
      <c r="M205" t="e">
        <f t="shared" si="23"/>
        <v>#N/A</v>
      </c>
      <c r="N205" t="e">
        <f t="shared" si="24"/>
        <v>#N/A</v>
      </c>
      <c r="O205"/>
    </row>
    <row r="206" spans="1:15" ht="15" customHeight="1" x14ac:dyDescent="0.3">
      <c r="A206">
        <v>45496</v>
      </c>
      <c r="B206">
        <f t="shared" si="21"/>
        <v>30</v>
      </c>
      <c r="C206">
        <f t="shared" si="22"/>
        <v>2</v>
      </c>
      <c r="D206">
        <v>7</v>
      </c>
      <c r="E206" t="e">
        <f t="shared" si="26"/>
        <v>#N/A</v>
      </c>
      <c r="F206">
        <v>54</v>
      </c>
      <c r="G206" t="e">
        <f t="shared" si="25"/>
        <v>#N/A</v>
      </c>
      <c r="H206" t="e">
        <f t="shared" si="27"/>
        <v>#N/A</v>
      </c>
      <c r="I206">
        <v>21</v>
      </c>
      <c r="J206">
        <v>48</v>
      </c>
      <c r="K206">
        <v>3</v>
      </c>
      <c r="L206">
        <f>SUM($I$2:K206)</f>
        <v>21389</v>
      </c>
      <c r="M206" t="e">
        <f t="shared" si="23"/>
        <v>#N/A</v>
      </c>
      <c r="N206" t="e">
        <f t="shared" si="24"/>
        <v>#N/A</v>
      </c>
      <c r="O206"/>
    </row>
    <row r="207" spans="1:15" ht="15" customHeight="1" x14ac:dyDescent="0.3">
      <c r="A207">
        <v>45497</v>
      </c>
      <c r="B207">
        <f t="shared" si="21"/>
        <v>30</v>
      </c>
      <c r="C207">
        <f t="shared" si="22"/>
        <v>3</v>
      </c>
      <c r="D207">
        <v>4</v>
      </c>
      <c r="E207" t="e">
        <f t="shared" si="26"/>
        <v>#N/A</v>
      </c>
      <c r="F207">
        <v>81</v>
      </c>
      <c r="G207" t="e">
        <f t="shared" si="25"/>
        <v>#N/A</v>
      </c>
      <c r="H207" t="e">
        <f t="shared" si="27"/>
        <v>#N/A</v>
      </c>
      <c r="I207">
        <v>23</v>
      </c>
      <c r="J207">
        <v>31</v>
      </c>
      <c r="K207">
        <v>2</v>
      </c>
      <c r="L207">
        <f>SUM($I$2:K207)</f>
        <v>21445</v>
      </c>
      <c r="M207" t="e">
        <f t="shared" si="23"/>
        <v>#N/A</v>
      </c>
      <c r="N207" t="e">
        <f t="shared" si="24"/>
        <v>#N/A</v>
      </c>
      <c r="O207"/>
    </row>
    <row r="208" spans="1:15" ht="15" customHeight="1" x14ac:dyDescent="0.3">
      <c r="A208">
        <v>45498</v>
      </c>
      <c r="B208">
        <f t="shared" si="21"/>
        <v>30</v>
      </c>
      <c r="C208">
        <f t="shared" si="22"/>
        <v>4</v>
      </c>
      <c r="D208">
        <v>8</v>
      </c>
      <c r="E208" t="e">
        <f t="shared" si="26"/>
        <v>#N/A</v>
      </c>
      <c r="F208">
        <v>89</v>
      </c>
      <c r="G208" t="e">
        <f t="shared" si="25"/>
        <v>#N/A</v>
      </c>
      <c r="H208" t="e">
        <f t="shared" si="27"/>
        <v>#N/A</v>
      </c>
      <c r="I208">
        <v>70</v>
      </c>
      <c r="J208">
        <v>78</v>
      </c>
      <c r="K208">
        <v>4</v>
      </c>
      <c r="L208">
        <f>SUM($I$2:K208)</f>
        <v>21597</v>
      </c>
      <c r="M208" t="e">
        <f t="shared" si="23"/>
        <v>#N/A</v>
      </c>
      <c r="N208" t="e">
        <f t="shared" si="24"/>
        <v>#N/A</v>
      </c>
      <c r="O208"/>
    </row>
    <row r="209" spans="1:15" ht="15" customHeight="1" x14ac:dyDescent="0.3">
      <c r="A209">
        <v>45499</v>
      </c>
      <c r="B209">
        <f t="shared" si="21"/>
        <v>30</v>
      </c>
      <c r="C209">
        <f t="shared" si="22"/>
        <v>5</v>
      </c>
      <c r="D209">
        <v>12</v>
      </c>
      <c r="E209" t="e">
        <f t="shared" si="26"/>
        <v>#N/A</v>
      </c>
      <c r="F209">
        <v>73</v>
      </c>
      <c r="G209" t="e">
        <f t="shared" si="25"/>
        <v>#N/A</v>
      </c>
      <c r="H209" t="e">
        <f t="shared" si="27"/>
        <v>#N/A</v>
      </c>
      <c r="I209">
        <v>31</v>
      </c>
      <c r="J209">
        <v>42</v>
      </c>
      <c r="K209">
        <v>2</v>
      </c>
      <c r="L209">
        <f>SUM($I$2:K209)</f>
        <v>21672</v>
      </c>
      <c r="M209" t="e">
        <f t="shared" si="23"/>
        <v>#N/A</v>
      </c>
      <c r="N209" t="e">
        <f t="shared" si="24"/>
        <v>#N/A</v>
      </c>
      <c r="O209"/>
    </row>
    <row r="210" spans="1:15" ht="15" customHeight="1" x14ac:dyDescent="0.3">
      <c r="A210">
        <v>45500</v>
      </c>
      <c r="B210">
        <f t="shared" si="21"/>
        <v>30</v>
      </c>
      <c r="C210">
        <f t="shared" si="22"/>
        <v>6</v>
      </c>
      <c r="D210">
        <v>8</v>
      </c>
      <c r="E210" t="e">
        <f t="shared" si="26"/>
        <v>#N/A</v>
      </c>
      <c r="F210">
        <v>57</v>
      </c>
      <c r="G210" t="e">
        <f t="shared" si="25"/>
        <v>#N/A</v>
      </c>
      <c r="H210" t="e">
        <f t="shared" si="27"/>
        <v>#N/A</v>
      </c>
      <c r="I210">
        <v>15</v>
      </c>
      <c r="J210">
        <v>24</v>
      </c>
      <c r="K210">
        <v>3</v>
      </c>
      <c r="L210">
        <f>SUM($I$2:K210)</f>
        <v>21714</v>
      </c>
      <c r="M210" t="e">
        <f t="shared" si="23"/>
        <v>#N/A</v>
      </c>
      <c r="N210" t="e">
        <f t="shared" si="24"/>
        <v>#N/A</v>
      </c>
      <c r="O210"/>
    </row>
    <row r="211" spans="1:15" ht="15" customHeight="1" x14ac:dyDescent="0.3">
      <c r="A211">
        <v>45501</v>
      </c>
      <c r="B211">
        <f t="shared" si="21"/>
        <v>30</v>
      </c>
      <c r="C211">
        <f t="shared" si="22"/>
        <v>7</v>
      </c>
      <c r="D211">
        <v>5</v>
      </c>
      <c r="E211">
        <f t="shared" si="26"/>
        <v>52</v>
      </c>
      <c r="F211">
        <v>65</v>
      </c>
      <c r="G211">
        <f t="shared" si="25"/>
        <v>365</v>
      </c>
      <c r="H211">
        <f t="shared" si="27"/>
        <v>530</v>
      </c>
      <c r="I211">
        <v>18</v>
      </c>
      <c r="J211">
        <v>29</v>
      </c>
      <c r="K211">
        <v>4</v>
      </c>
      <c r="L211">
        <f>SUM($I$2:K211)</f>
        <v>21765</v>
      </c>
      <c r="M211" t="e">
        <f t="shared" si="23"/>
        <v>#N/A</v>
      </c>
      <c r="N211" t="e">
        <f t="shared" si="24"/>
        <v>#N/A</v>
      </c>
      <c r="O211"/>
    </row>
    <row r="212" spans="1:15" ht="15" customHeight="1" x14ac:dyDescent="0.3">
      <c r="A212">
        <v>45502</v>
      </c>
      <c r="B212">
        <f t="shared" si="21"/>
        <v>31</v>
      </c>
      <c r="C212">
        <f t="shared" si="22"/>
        <v>1</v>
      </c>
      <c r="D212">
        <v>10</v>
      </c>
      <c r="E212" t="e">
        <f t="shared" si="26"/>
        <v>#N/A</v>
      </c>
      <c r="F212">
        <v>35</v>
      </c>
      <c r="G212" t="e">
        <f t="shared" si="25"/>
        <v>#N/A</v>
      </c>
      <c r="H212" t="e">
        <f t="shared" si="27"/>
        <v>#N/A</v>
      </c>
      <c r="I212">
        <v>16</v>
      </c>
      <c r="J212">
        <v>24</v>
      </c>
      <c r="K212">
        <v>2</v>
      </c>
      <c r="L212">
        <f>SUM($I$2:K212)</f>
        <v>21807</v>
      </c>
      <c r="M212" t="e">
        <f t="shared" si="23"/>
        <v>#N/A</v>
      </c>
      <c r="N212" t="e">
        <f t="shared" si="24"/>
        <v>#N/A</v>
      </c>
      <c r="O212"/>
    </row>
    <row r="213" spans="1:15" ht="15" customHeight="1" x14ac:dyDescent="0.3">
      <c r="A213">
        <v>45503</v>
      </c>
      <c r="B213">
        <f t="shared" si="21"/>
        <v>31</v>
      </c>
      <c r="C213">
        <f t="shared" si="22"/>
        <v>2</v>
      </c>
      <c r="D213">
        <v>5</v>
      </c>
      <c r="E213" t="e">
        <f t="shared" si="26"/>
        <v>#N/A</v>
      </c>
      <c r="F213">
        <v>40</v>
      </c>
      <c r="G213" t="e">
        <f t="shared" si="25"/>
        <v>#N/A</v>
      </c>
      <c r="H213" t="e">
        <f t="shared" si="27"/>
        <v>#N/A</v>
      </c>
      <c r="I213">
        <v>27</v>
      </c>
      <c r="J213">
        <v>32</v>
      </c>
      <c r="K213">
        <v>1</v>
      </c>
      <c r="L213">
        <f>SUM($I$2:K213)</f>
        <v>21867</v>
      </c>
      <c r="M213" t="e">
        <f t="shared" si="23"/>
        <v>#N/A</v>
      </c>
      <c r="N213" t="e">
        <f t="shared" si="24"/>
        <v>#N/A</v>
      </c>
      <c r="O213"/>
    </row>
    <row r="214" spans="1:15" ht="15" customHeight="1" x14ac:dyDescent="0.3">
      <c r="A214">
        <v>45504</v>
      </c>
      <c r="B214">
        <f t="shared" si="21"/>
        <v>31</v>
      </c>
      <c r="C214">
        <f t="shared" si="22"/>
        <v>3</v>
      </c>
      <c r="D214">
        <v>12</v>
      </c>
      <c r="E214" t="e">
        <f t="shared" si="26"/>
        <v>#N/A</v>
      </c>
      <c r="F214">
        <v>75</v>
      </c>
      <c r="G214" t="e">
        <f t="shared" si="25"/>
        <v>#N/A</v>
      </c>
      <c r="H214" t="e">
        <f t="shared" si="27"/>
        <v>#N/A</v>
      </c>
      <c r="I214">
        <v>17</v>
      </c>
      <c r="J214">
        <v>21</v>
      </c>
      <c r="K214">
        <v>1</v>
      </c>
      <c r="L214">
        <f>SUM($I$2:K214)</f>
        <v>21906</v>
      </c>
      <c r="M214" t="e">
        <f t="shared" si="23"/>
        <v>#N/A</v>
      </c>
      <c r="N214" t="e">
        <f t="shared" si="24"/>
        <v>#N/A</v>
      </c>
      <c r="O214"/>
    </row>
    <row r="215" spans="1:15" ht="15" customHeight="1" x14ac:dyDescent="0.3">
      <c r="A215">
        <v>45505</v>
      </c>
      <c r="B215">
        <f t="shared" si="21"/>
        <v>31</v>
      </c>
      <c r="C215">
        <f t="shared" si="22"/>
        <v>4</v>
      </c>
      <c r="D215">
        <v>6</v>
      </c>
      <c r="E215" t="e">
        <f t="shared" si="26"/>
        <v>#N/A</v>
      </c>
      <c r="F215">
        <v>43</v>
      </c>
      <c r="G215" t="e">
        <f t="shared" si="25"/>
        <v>#N/A</v>
      </c>
      <c r="H215" t="e">
        <f t="shared" si="27"/>
        <v>#N/A</v>
      </c>
      <c r="I215">
        <v>57</v>
      </c>
      <c r="J215">
        <v>122</v>
      </c>
      <c r="K215">
        <v>1</v>
      </c>
      <c r="L215">
        <f>SUM($I$2:K215)</f>
        <v>22086</v>
      </c>
      <c r="M215" t="e">
        <f t="shared" si="23"/>
        <v>#N/A</v>
      </c>
      <c r="N215" t="e">
        <f t="shared" si="24"/>
        <v>#N/A</v>
      </c>
      <c r="O215"/>
    </row>
    <row r="216" spans="1:15" ht="15" customHeight="1" x14ac:dyDescent="0.3">
      <c r="A216">
        <v>45506</v>
      </c>
      <c r="B216">
        <f t="shared" si="21"/>
        <v>31</v>
      </c>
      <c r="C216">
        <f t="shared" si="22"/>
        <v>5</v>
      </c>
      <c r="D216">
        <v>1</v>
      </c>
      <c r="E216" t="e">
        <f t="shared" si="26"/>
        <v>#N/A</v>
      </c>
      <c r="F216">
        <v>69</v>
      </c>
      <c r="G216" t="e">
        <f t="shared" si="25"/>
        <v>#N/A</v>
      </c>
      <c r="H216" t="e">
        <f t="shared" si="27"/>
        <v>#N/A</v>
      </c>
      <c r="I216">
        <v>40</v>
      </c>
      <c r="J216">
        <v>93</v>
      </c>
      <c r="K216">
        <v>2</v>
      </c>
      <c r="L216">
        <f>SUM($I$2:K216)</f>
        <v>22221</v>
      </c>
      <c r="M216" t="e">
        <f t="shared" si="23"/>
        <v>#N/A</v>
      </c>
      <c r="N216" t="e">
        <f t="shared" si="24"/>
        <v>#N/A</v>
      </c>
      <c r="O216"/>
    </row>
    <row r="217" spans="1:15" ht="15" customHeight="1" x14ac:dyDescent="0.3">
      <c r="A217">
        <v>45507</v>
      </c>
      <c r="B217">
        <f t="shared" si="21"/>
        <v>31</v>
      </c>
      <c r="C217">
        <f t="shared" si="22"/>
        <v>6</v>
      </c>
      <c r="D217">
        <v>7</v>
      </c>
      <c r="E217" t="e">
        <f t="shared" si="26"/>
        <v>#N/A</v>
      </c>
      <c r="F217">
        <v>94</v>
      </c>
      <c r="G217" t="e">
        <f t="shared" si="25"/>
        <v>#N/A</v>
      </c>
      <c r="H217" t="e">
        <f t="shared" si="27"/>
        <v>#N/A</v>
      </c>
      <c r="I217">
        <v>49</v>
      </c>
      <c r="J217">
        <v>62</v>
      </c>
      <c r="K217">
        <v>1</v>
      </c>
      <c r="L217">
        <f>SUM($I$2:K217)</f>
        <v>22333</v>
      </c>
      <c r="M217" t="e">
        <f t="shared" si="23"/>
        <v>#N/A</v>
      </c>
      <c r="N217" t="e">
        <f t="shared" si="24"/>
        <v>#N/A</v>
      </c>
      <c r="O217"/>
    </row>
    <row r="218" spans="1:15" ht="15" customHeight="1" x14ac:dyDescent="0.3">
      <c r="A218">
        <v>45508</v>
      </c>
      <c r="B218">
        <f t="shared" si="21"/>
        <v>31</v>
      </c>
      <c r="C218">
        <f t="shared" si="22"/>
        <v>7</v>
      </c>
      <c r="D218">
        <v>2</v>
      </c>
      <c r="E218">
        <f t="shared" si="26"/>
        <v>43</v>
      </c>
      <c r="F218">
        <v>62</v>
      </c>
      <c r="G218">
        <f t="shared" si="25"/>
        <v>343</v>
      </c>
      <c r="H218">
        <f t="shared" si="27"/>
        <v>418</v>
      </c>
      <c r="I218">
        <v>37</v>
      </c>
      <c r="J218">
        <v>42</v>
      </c>
      <c r="K218">
        <v>1</v>
      </c>
      <c r="L218">
        <f>SUM($I$2:K218)</f>
        <v>22413</v>
      </c>
      <c r="M218" t="e">
        <f t="shared" si="23"/>
        <v>#N/A</v>
      </c>
      <c r="N218" t="e">
        <f t="shared" si="24"/>
        <v>#N/A</v>
      </c>
      <c r="O218"/>
    </row>
    <row r="219" spans="1:15" ht="15" customHeight="1" x14ac:dyDescent="0.3">
      <c r="A219">
        <v>45509</v>
      </c>
      <c r="B219">
        <f t="shared" si="21"/>
        <v>32</v>
      </c>
      <c r="C219">
        <f t="shared" si="22"/>
        <v>1</v>
      </c>
      <c r="D219">
        <v>7</v>
      </c>
      <c r="E219" t="e">
        <f t="shared" si="26"/>
        <v>#N/A</v>
      </c>
      <c r="F219">
        <v>37</v>
      </c>
      <c r="G219" t="e">
        <f t="shared" si="25"/>
        <v>#N/A</v>
      </c>
      <c r="H219" t="e">
        <f t="shared" si="27"/>
        <v>#N/A</v>
      </c>
      <c r="I219">
        <v>20</v>
      </c>
      <c r="J219">
        <v>37</v>
      </c>
      <c r="K219">
        <v>3</v>
      </c>
      <c r="L219">
        <f>SUM($I$2:K219)</f>
        <v>22473</v>
      </c>
      <c r="M219" t="e">
        <f t="shared" si="23"/>
        <v>#N/A</v>
      </c>
      <c r="N219" t="e">
        <f t="shared" si="24"/>
        <v>#N/A</v>
      </c>
      <c r="O219"/>
    </row>
    <row r="220" spans="1:15" ht="15" customHeight="1" x14ac:dyDescent="0.3">
      <c r="A220">
        <v>45510</v>
      </c>
      <c r="B220">
        <f t="shared" si="21"/>
        <v>32</v>
      </c>
      <c r="C220">
        <f t="shared" si="22"/>
        <v>2</v>
      </c>
      <c r="D220">
        <v>7</v>
      </c>
      <c r="E220" t="e">
        <f t="shared" si="26"/>
        <v>#N/A</v>
      </c>
      <c r="F220">
        <v>51</v>
      </c>
      <c r="G220" t="e">
        <f t="shared" si="25"/>
        <v>#N/A</v>
      </c>
      <c r="H220" t="e">
        <f t="shared" si="27"/>
        <v>#N/A</v>
      </c>
      <c r="I220">
        <v>20</v>
      </c>
      <c r="J220">
        <v>49</v>
      </c>
      <c r="K220">
        <v>1</v>
      </c>
      <c r="L220">
        <f>SUM($I$2:K220)</f>
        <v>22543</v>
      </c>
      <c r="M220" t="e">
        <f t="shared" si="23"/>
        <v>#N/A</v>
      </c>
      <c r="N220" t="e">
        <f t="shared" si="24"/>
        <v>#N/A</v>
      </c>
      <c r="O220"/>
    </row>
    <row r="221" spans="1:15" ht="15" customHeight="1" x14ac:dyDescent="0.3">
      <c r="A221">
        <v>45511</v>
      </c>
      <c r="B221">
        <f t="shared" si="21"/>
        <v>32</v>
      </c>
      <c r="C221">
        <f t="shared" si="22"/>
        <v>3</v>
      </c>
      <c r="D221">
        <v>4</v>
      </c>
      <c r="E221" t="e">
        <f t="shared" si="26"/>
        <v>#N/A</v>
      </c>
      <c r="F221">
        <v>73</v>
      </c>
      <c r="G221" t="e">
        <f t="shared" si="25"/>
        <v>#N/A</v>
      </c>
      <c r="H221" t="e">
        <f t="shared" si="27"/>
        <v>#N/A</v>
      </c>
      <c r="I221">
        <v>21</v>
      </c>
      <c r="J221">
        <v>23</v>
      </c>
      <c r="K221">
        <v>4</v>
      </c>
      <c r="L221">
        <f>SUM($I$2:K221)</f>
        <v>22591</v>
      </c>
      <c r="M221" t="e">
        <f t="shared" si="23"/>
        <v>#N/A</v>
      </c>
      <c r="N221" t="e">
        <f t="shared" si="24"/>
        <v>#N/A</v>
      </c>
      <c r="O221"/>
    </row>
    <row r="222" spans="1:15" ht="15" customHeight="1" x14ac:dyDescent="0.3">
      <c r="A222">
        <v>45512</v>
      </c>
      <c r="B222">
        <f t="shared" si="21"/>
        <v>32</v>
      </c>
      <c r="C222">
        <f t="shared" si="22"/>
        <v>4</v>
      </c>
      <c r="D222">
        <v>5</v>
      </c>
      <c r="E222" t="e">
        <f t="shared" si="26"/>
        <v>#N/A</v>
      </c>
      <c r="F222">
        <v>56</v>
      </c>
      <c r="G222" t="e">
        <f t="shared" si="25"/>
        <v>#N/A</v>
      </c>
      <c r="H222" t="e">
        <f t="shared" si="27"/>
        <v>#N/A</v>
      </c>
      <c r="I222">
        <v>60</v>
      </c>
      <c r="J222">
        <v>68</v>
      </c>
      <c r="K222">
        <v>2</v>
      </c>
      <c r="L222">
        <f>SUM($I$2:K222)</f>
        <v>22721</v>
      </c>
      <c r="M222" t="e">
        <f t="shared" si="23"/>
        <v>#N/A</v>
      </c>
      <c r="N222" t="e">
        <f t="shared" si="24"/>
        <v>#N/A</v>
      </c>
      <c r="O222"/>
    </row>
    <row r="223" spans="1:15" ht="15" customHeight="1" x14ac:dyDescent="0.3">
      <c r="A223">
        <v>45513</v>
      </c>
      <c r="B223">
        <f t="shared" si="21"/>
        <v>32</v>
      </c>
      <c r="C223">
        <f t="shared" si="22"/>
        <v>5</v>
      </c>
      <c r="D223">
        <v>6</v>
      </c>
      <c r="E223" t="e">
        <f t="shared" si="26"/>
        <v>#N/A</v>
      </c>
      <c r="F223">
        <v>60</v>
      </c>
      <c r="G223" t="e">
        <f t="shared" si="25"/>
        <v>#N/A</v>
      </c>
      <c r="H223" t="e">
        <f t="shared" si="27"/>
        <v>#N/A</v>
      </c>
      <c r="I223">
        <v>20</v>
      </c>
      <c r="J223">
        <v>38</v>
      </c>
      <c r="K223">
        <v>2</v>
      </c>
      <c r="L223">
        <f>SUM($I$2:K223)</f>
        <v>22781</v>
      </c>
      <c r="M223" t="e">
        <f t="shared" si="23"/>
        <v>#N/A</v>
      </c>
      <c r="N223" t="e">
        <f t="shared" si="24"/>
        <v>#N/A</v>
      </c>
      <c r="O223"/>
    </row>
    <row r="224" spans="1:15" ht="15" customHeight="1" x14ac:dyDescent="0.3">
      <c r="A224">
        <v>45514</v>
      </c>
      <c r="B224">
        <f t="shared" si="21"/>
        <v>32</v>
      </c>
      <c r="C224">
        <f t="shared" si="22"/>
        <v>6</v>
      </c>
      <c r="D224">
        <v>3</v>
      </c>
      <c r="E224" t="e">
        <f t="shared" si="26"/>
        <v>#N/A</v>
      </c>
      <c r="F224">
        <v>63</v>
      </c>
      <c r="G224" t="e">
        <f t="shared" si="25"/>
        <v>#N/A</v>
      </c>
      <c r="H224" t="e">
        <f t="shared" si="27"/>
        <v>#N/A</v>
      </c>
      <c r="I224">
        <v>41</v>
      </c>
      <c r="J224">
        <v>76</v>
      </c>
      <c r="K224">
        <v>3</v>
      </c>
      <c r="L224">
        <f>SUM($I$2:K224)</f>
        <v>22901</v>
      </c>
      <c r="M224" t="e">
        <f t="shared" si="23"/>
        <v>#N/A</v>
      </c>
      <c r="N224" t="e">
        <f t="shared" si="24"/>
        <v>#N/A</v>
      </c>
      <c r="O224"/>
    </row>
    <row r="225" spans="1:15" ht="15" customHeight="1" x14ac:dyDescent="0.3">
      <c r="A225">
        <v>45515</v>
      </c>
      <c r="B225">
        <f t="shared" si="21"/>
        <v>32</v>
      </c>
      <c r="C225">
        <f t="shared" si="22"/>
        <v>7</v>
      </c>
      <c r="D225">
        <v>3</v>
      </c>
      <c r="E225">
        <f t="shared" si="26"/>
        <v>35</v>
      </c>
      <c r="F225">
        <v>46</v>
      </c>
      <c r="G225">
        <f t="shared" si="25"/>
        <v>298</v>
      </c>
      <c r="H225">
        <f t="shared" si="27"/>
        <v>386</v>
      </c>
      <c r="I225">
        <v>87</v>
      </c>
      <c r="J225">
        <v>79</v>
      </c>
      <c r="K225">
        <v>5</v>
      </c>
      <c r="L225">
        <f>SUM($I$2:K225)</f>
        <v>23072</v>
      </c>
      <c r="M225" t="e">
        <f t="shared" si="23"/>
        <v>#N/A</v>
      </c>
      <c r="N225" t="e">
        <f t="shared" si="24"/>
        <v>#N/A</v>
      </c>
      <c r="O225"/>
    </row>
    <row r="226" spans="1:15" ht="15" customHeight="1" x14ac:dyDescent="0.3">
      <c r="A226">
        <v>45516</v>
      </c>
      <c r="B226">
        <f t="shared" si="21"/>
        <v>33</v>
      </c>
      <c r="C226">
        <f t="shared" si="22"/>
        <v>1</v>
      </c>
      <c r="D226">
        <v>3</v>
      </c>
      <c r="E226" t="e">
        <f t="shared" si="26"/>
        <v>#N/A</v>
      </c>
      <c r="F226">
        <v>65</v>
      </c>
      <c r="G226" t="e">
        <f t="shared" si="25"/>
        <v>#N/A</v>
      </c>
      <c r="H226" t="e">
        <f t="shared" si="27"/>
        <v>#N/A</v>
      </c>
      <c r="I226">
        <v>44</v>
      </c>
      <c r="J226">
        <v>39</v>
      </c>
      <c r="K226">
        <v>1</v>
      </c>
      <c r="L226">
        <f>SUM($I$2:K226)</f>
        <v>23156</v>
      </c>
      <c r="M226" t="e">
        <f t="shared" si="23"/>
        <v>#N/A</v>
      </c>
      <c r="N226" t="e">
        <f t="shared" si="24"/>
        <v>#N/A</v>
      </c>
      <c r="O226"/>
    </row>
    <row r="227" spans="1:15" ht="15" customHeight="1" x14ac:dyDescent="0.3">
      <c r="A227">
        <v>45517</v>
      </c>
      <c r="B227">
        <f t="shared" si="21"/>
        <v>33</v>
      </c>
      <c r="C227">
        <f t="shared" si="22"/>
        <v>2</v>
      </c>
      <c r="D227">
        <v>6</v>
      </c>
      <c r="E227" t="e">
        <f t="shared" si="26"/>
        <v>#N/A</v>
      </c>
      <c r="F227">
        <v>101</v>
      </c>
      <c r="G227" t="e">
        <f t="shared" si="25"/>
        <v>#N/A</v>
      </c>
      <c r="H227" t="e">
        <f t="shared" si="27"/>
        <v>#N/A</v>
      </c>
      <c r="I227">
        <v>58</v>
      </c>
      <c r="J227">
        <v>56</v>
      </c>
      <c r="K227">
        <v>6</v>
      </c>
      <c r="L227">
        <f>SUM($I$2:K227)</f>
        <v>23276</v>
      </c>
      <c r="M227" t="e">
        <f t="shared" si="23"/>
        <v>#N/A</v>
      </c>
      <c r="N227" t="e">
        <f t="shared" si="24"/>
        <v>#N/A</v>
      </c>
      <c r="O227"/>
    </row>
    <row r="228" spans="1:15" ht="15" customHeight="1" x14ac:dyDescent="0.3">
      <c r="A228">
        <v>45518</v>
      </c>
      <c r="B228">
        <f t="shared" si="21"/>
        <v>33</v>
      </c>
      <c r="C228">
        <f t="shared" si="22"/>
        <v>3</v>
      </c>
      <c r="D228">
        <v>2</v>
      </c>
      <c r="E228" t="e">
        <f t="shared" si="26"/>
        <v>#N/A</v>
      </c>
      <c r="F228">
        <v>65</v>
      </c>
      <c r="G228" t="e">
        <f t="shared" si="25"/>
        <v>#N/A</v>
      </c>
      <c r="H228" t="e">
        <f t="shared" si="27"/>
        <v>#N/A</v>
      </c>
      <c r="I228">
        <v>34</v>
      </c>
      <c r="J228">
        <v>35</v>
      </c>
      <c r="K228">
        <v>6</v>
      </c>
      <c r="L228">
        <f>SUM($I$2:K228)</f>
        <v>23351</v>
      </c>
      <c r="M228" t="e">
        <f t="shared" si="23"/>
        <v>#N/A</v>
      </c>
      <c r="N228" t="e">
        <f t="shared" si="24"/>
        <v>#N/A</v>
      </c>
      <c r="O228"/>
    </row>
    <row r="229" spans="1:15" ht="15" customHeight="1" x14ac:dyDescent="0.3">
      <c r="A229">
        <v>45519</v>
      </c>
      <c r="B229">
        <f t="shared" si="21"/>
        <v>33</v>
      </c>
      <c r="C229">
        <f t="shared" si="22"/>
        <v>4</v>
      </c>
      <c r="D229">
        <v>5</v>
      </c>
      <c r="E229" t="e">
        <f t="shared" si="26"/>
        <v>#N/A</v>
      </c>
      <c r="F229">
        <v>48</v>
      </c>
      <c r="G229" t="e">
        <f t="shared" si="25"/>
        <v>#N/A</v>
      </c>
      <c r="H229" t="e">
        <f t="shared" si="27"/>
        <v>#N/A</v>
      </c>
      <c r="I229">
        <v>55</v>
      </c>
      <c r="J229">
        <v>80</v>
      </c>
      <c r="K229">
        <v>1</v>
      </c>
      <c r="L229">
        <f>SUM($I$2:K229)</f>
        <v>23487</v>
      </c>
      <c r="M229">
        <f t="shared" si="23"/>
        <v>0</v>
      </c>
      <c r="N229" t="str">
        <f t="shared" si="24"/>
        <v>August</v>
      </c>
      <c r="O229"/>
    </row>
    <row r="230" spans="1:15" ht="15" customHeight="1" x14ac:dyDescent="0.3">
      <c r="A230">
        <v>45520</v>
      </c>
      <c r="B230">
        <f t="shared" si="21"/>
        <v>33</v>
      </c>
      <c r="C230">
        <f t="shared" si="22"/>
        <v>5</v>
      </c>
      <c r="D230">
        <v>8</v>
      </c>
      <c r="E230" t="e">
        <f t="shared" si="26"/>
        <v>#N/A</v>
      </c>
      <c r="F230">
        <v>58</v>
      </c>
      <c r="G230" t="e">
        <f t="shared" si="25"/>
        <v>#N/A</v>
      </c>
      <c r="H230" t="e">
        <f t="shared" si="27"/>
        <v>#N/A</v>
      </c>
      <c r="I230">
        <v>77</v>
      </c>
      <c r="J230">
        <v>99</v>
      </c>
      <c r="K230">
        <v>4</v>
      </c>
      <c r="L230">
        <f>SUM($I$2:K230)</f>
        <v>23667</v>
      </c>
      <c r="M230" t="e">
        <f t="shared" si="23"/>
        <v>#N/A</v>
      </c>
      <c r="N230" t="e">
        <f t="shared" si="24"/>
        <v>#N/A</v>
      </c>
      <c r="O230"/>
    </row>
    <row r="231" spans="1:15" ht="15" customHeight="1" x14ac:dyDescent="0.3">
      <c r="A231">
        <v>45521</v>
      </c>
      <c r="B231">
        <f t="shared" si="21"/>
        <v>33</v>
      </c>
      <c r="C231">
        <f t="shared" si="22"/>
        <v>6</v>
      </c>
      <c r="D231">
        <v>2</v>
      </c>
      <c r="E231" t="e">
        <f t="shared" si="26"/>
        <v>#N/A</v>
      </c>
      <c r="F231">
        <v>68</v>
      </c>
      <c r="G231" t="e">
        <f t="shared" si="25"/>
        <v>#N/A</v>
      </c>
      <c r="H231" t="e">
        <f t="shared" si="27"/>
        <v>#N/A</v>
      </c>
      <c r="I231">
        <v>45</v>
      </c>
      <c r="J231">
        <v>64</v>
      </c>
      <c r="K231">
        <v>5</v>
      </c>
      <c r="L231">
        <f>SUM($I$2:K231)</f>
        <v>23781</v>
      </c>
      <c r="M231" t="e">
        <f t="shared" si="23"/>
        <v>#N/A</v>
      </c>
      <c r="N231" t="e">
        <f t="shared" si="24"/>
        <v>#N/A</v>
      </c>
      <c r="O231"/>
    </row>
    <row r="232" spans="1:15" ht="15" customHeight="1" x14ac:dyDescent="0.3">
      <c r="A232">
        <v>45522</v>
      </c>
      <c r="B232">
        <f t="shared" si="21"/>
        <v>33</v>
      </c>
      <c r="C232">
        <f t="shared" si="22"/>
        <v>7</v>
      </c>
      <c r="D232">
        <v>6</v>
      </c>
      <c r="E232">
        <f t="shared" si="26"/>
        <v>32</v>
      </c>
      <c r="F232">
        <v>52</v>
      </c>
      <c r="G232">
        <f t="shared" si="25"/>
        <v>291</v>
      </c>
      <c r="H232">
        <f t="shared" si="27"/>
        <v>457</v>
      </c>
      <c r="I232">
        <v>67</v>
      </c>
      <c r="J232">
        <v>66</v>
      </c>
      <c r="K232">
        <v>2</v>
      </c>
      <c r="L232">
        <f>SUM($I$2:K232)</f>
        <v>23916</v>
      </c>
      <c r="M232" t="e">
        <f t="shared" si="23"/>
        <v>#N/A</v>
      </c>
      <c r="N232" t="e">
        <f t="shared" si="24"/>
        <v>#N/A</v>
      </c>
      <c r="O232"/>
    </row>
    <row r="233" spans="1:15" ht="15" customHeight="1" x14ac:dyDescent="0.3">
      <c r="A233">
        <v>45523</v>
      </c>
      <c r="B233">
        <f t="shared" si="21"/>
        <v>34</v>
      </c>
      <c r="C233">
        <f t="shared" si="22"/>
        <v>1</v>
      </c>
      <c r="D233">
        <v>2</v>
      </c>
      <c r="E233" t="e">
        <f t="shared" si="26"/>
        <v>#N/A</v>
      </c>
      <c r="F233">
        <v>124</v>
      </c>
      <c r="G233" t="e">
        <f t="shared" si="25"/>
        <v>#N/A</v>
      </c>
      <c r="H233" t="e">
        <f t="shared" si="27"/>
        <v>#N/A</v>
      </c>
      <c r="I233">
        <v>67</v>
      </c>
      <c r="J233">
        <v>112</v>
      </c>
      <c r="K233">
        <v>1</v>
      </c>
      <c r="L233">
        <f>SUM($I$2:K233)</f>
        <v>24096</v>
      </c>
      <c r="M233" t="e">
        <f t="shared" si="23"/>
        <v>#N/A</v>
      </c>
      <c r="N233" t="e">
        <f t="shared" si="24"/>
        <v>#N/A</v>
      </c>
      <c r="O233"/>
    </row>
    <row r="234" spans="1:15" ht="15" customHeight="1" x14ac:dyDescent="0.3">
      <c r="A234">
        <v>45524</v>
      </c>
      <c r="B234">
        <f t="shared" si="21"/>
        <v>34</v>
      </c>
      <c r="C234">
        <f t="shared" si="22"/>
        <v>2</v>
      </c>
      <c r="D234">
        <v>2</v>
      </c>
      <c r="E234" t="e">
        <f t="shared" si="26"/>
        <v>#N/A</v>
      </c>
      <c r="F234">
        <v>145</v>
      </c>
      <c r="G234" t="e">
        <f t="shared" si="25"/>
        <v>#N/A</v>
      </c>
      <c r="H234" t="e">
        <f t="shared" si="27"/>
        <v>#N/A</v>
      </c>
      <c r="I234">
        <v>85</v>
      </c>
      <c r="J234">
        <v>82</v>
      </c>
      <c r="K234">
        <v>3</v>
      </c>
      <c r="L234">
        <f>SUM($I$2:K234)</f>
        <v>24266</v>
      </c>
      <c r="M234" t="e">
        <f t="shared" si="23"/>
        <v>#N/A</v>
      </c>
      <c r="N234" t="e">
        <f t="shared" si="24"/>
        <v>#N/A</v>
      </c>
      <c r="O234"/>
    </row>
    <row r="235" spans="1:15" ht="15" customHeight="1" x14ac:dyDescent="0.3">
      <c r="A235">
        <v>45525</v>
      </c>
      <c r="B235">
        <f t="shared" si="21"/>
        <v>34</v>
      </c>
      <c r="C235">
        <f t="shared" si="22"/>
        <v>3</v>
      </c>
      <c r="D235">
        <v>5</v>
      </c>
      <c r="E235" t="e">
        <f t="shared" si="26"/>
        <v>#N/A</v>
      </c>
      <c r="F235">
        <v>113</v>
      </c>
      <c r="G235" t="e">
        <f t="shared" si="25"/>
        <v>#N/A</v>
      </c>
      <c r="H235" t="e">
        <f t="shared" si="27"/>
        <v>#N/A</v>
      </c>
      <c r="I235">
        <v>40</v>
      </c>
      <c r="J235">
        <v>92</v>
      </c>
      <c r="K235">
        <v>1</v>
      </c>
      <c r="L235">
        <f>SUM($I$2:K235)</f>
        <v>24399</v>
      </c>
      <c r="M235" t="e">
        <f t="shared" si="23"/>
        <v>#N/A</v>
      </c>
      <c r="N235" t="e">
        <f t="shared" si="24"/>
        <v>#N/A</v>
      </c>
      <c r="O235"/>
    </row>
    <row r="236" spans="1:15" ht="15" customHeight="1" x14ac:dyDescent="0.3">
      <c r="A236">
        <v>45526</v>
      </c>
      <c r="B236">
        <f t="shared" si="21"/>
        <v>34</v>
      </c>
      <c r="C236">
        <f t="shared" si="22"/>
        <v>4</v>
      </c>
      <c r="D236">
        <v>5</v>
      </c>
      <c r="E236" t="e">
        <f t="shared" si="26"/>
        <v>#N/A</v>
      </c>
      <c r="F236">
        <v>46</v>
      </c>
      <c r="G236" t="e">
        <f t="shared" si="25"/>
        <v>#N/A</v>
      </c>
      <c r="H236" t="e">
        <f t="shared" si="27"/>
        <v>#N/A</v>
      </c>
      <c r="I236">
        <v>32</v>
      </c>
      <c r="J236">
        <v>56</v>
      </c>
      <c r="K236">
        <v>3</v>
      </c>
      <c r="L236">
        <f>SUM($I$2:K236)</f>
        <v>24490</v>
      </c>
      <c r="M236" t="e">
        <f t="shared" si="23"/>
        <v>#N/A</v>
      </c>
      <c r="N236" t="e">
        <f t="shared" si="24"/>
        <v>#N/A</v>
      </c>
      <c r="O236"/>
    </row>
    <row r="237" spans="1:15" ht="15" customHeight="1" x14ac:dyDescent="0.3">
      <c r="A237">
        <v>45527</v>
      </c>
      <c r="B237">
        <f t="shared" si="21"/>
        <v>34</v>
      </c>
      <c r="C237">
        <f t="shared" si="22"/>
        <v>5</v>
      </c>
      <c r="D237">
        <v>5</v>
      </c>
      <c r="E237" t="e">
        <f t="shared" si="26"/>
        <v>#N/A</v>
      </c>
      <c r="F237">
        <v>60</v>
      </c>
      <c r="G237" t="e">
        <f t="shared" si="25"/>
        <v>#N/A</v>
      </c>
      <c r="H237" t="e">
        <f t="shared" si="27"/>
        <v>#N/A</v>
      </c>
      <c r="I237">
        <v>43</v>
      </c>
      <c r="J237">
        <v>95</v>
      </c>
      <c r="K237">
        <v>2</v>
      </c>
      <c r="L237">
        <f>SUM($I$2:K237)</f>
        <v>24630</v>
      </c>
      <c r="M237" t="e">
        <f t="shared" si="23"/>
        <v>#N/A</v>
      </c>
      <c r="N237" t="e">
        <f t="shared" si="24"/>
        <v>#N/A</v>
      </c>
      <c r="O237"/>
    </row>
    <row r="238" spans="1:15" ht="15" customHeight="1" x14ac:dyDescent="0.3">
      <c r="A238">
        <v>45528</v>
      </c>
      <c r="B238">
        <f t="shared" si="21"/>
        <v>34</v>
      </c>
      <c r="C238">
        <f t="shared" si="22"/>
        <v>6</v>
      </c>
      <c r="D238">
        <v>5</v>
      </c>
      <c r="E238" t="e">
        <f t="shared" si="26"/>
        <v>#N/A</v>
      </c>
      <c r="F238">
        <v>74</v>
      </c>
      <c r="G238" t="e">
        <f t="shared" si="25"/>
        <v>#N/A</v>
      </c>
      <c r="H238" t="e">
        <f t="shared" si="27"/>
        <v>#N/A</v>
      </c>
      <c r="I238">
        <v>72</v>
      </c>
      <c r="J238">
        <v>63</v>
      </c>
      <c r="K238">
        <v>5</v>
      </c>
      <c r="L238">
        <f>SUM($I$2:K238)</f>
        <v>24770</v>
      </c>
      <c r="M238" t="e">
        <f t="shared" si="23"/>
        <v>#N/A</v>
      </c>
      <c r="N238" t="e">
        <f t="shared" si="24"/>
        <v>#N/A</v>
      </c>
      <c r="O238"/>
    </row>
    <row r="239" spans="1:15" ht="15" customHeight="1" x14ac:dyDescent="0.3">
      <c r="A239">
        <v>45529</v>
      </c>
      <c r="B239">
        <f t="shared" si="21"/>
        <v>34</v>
      </c>
      <c r="C239">
        <f t="shared" si="22"/>
        <v>7</v>
      </c>
      <c r="D239">
        <v>8</v>
      </c>
      <c r="E239">
        <f t="shared" si="26"/>
        <v>32</v>
      </c>
      <c r="F239">
        <v>8</v>
      </c>
      <c r="G239">
        <f t="shared" si="25"/>
        <v>301</v>
      </c>
      <c r="H239">
        <f t="shared" si="27"/>
        <v>570</v>
      </c>
      <c r="I239">
        <v>31</v>
      </c>
      <c r="J239">
        <v>49</v>
      </c>
      <c r="K239">
        <v>4</v>
      </c>
      <c r="L239">
        <f>SUM($I$2:K239)</f>
        <v>24854</v>
      </c>
      <c r="M239" t="e">
        <f t="shared" si="23"/>
        <v>#N/A</v>
      </c>
      <c r="N239" t="e">
        <f t="shared" si="24"/>
        <v>#N/A</v>
      </c>
      <c r="O239"/>
    </row>
    <row r="240" spans="1:15" ht="15" customHeight="1" x14ac:dyDescent="0.3">
      <c r="A240">
        <v>45530</v>
      </c>
      <c r="B240">
        <f t="shared" si="21"/>
        <v>35</v>
      </c>
      <c r="C240">
        <f t="shared" si="22"/>
        <v>1</v>
      </c>
      <c r="D240">
        <v>4</v>
      </c>
      <c r="E240" t="e">
        <f t="shared" si="26"/>
        <v>#N/A</v>
      </c>
      <c r="F240">
        <v>51</v>
      </c>
      <c r="G240" t="e">
        <f t="shared" si="25"/>
        <v>#N/A</v>
      </c>
      <c r="H240" t="e">
        <f t="shared" si="27"/>
        <v>#N/A</v>
      </c>
      <c r="I240">
        <v>31</v>
      </c>
      <c r="J240">
        <v>39</v>
      </c>
      <c r="K240">
        <v>6</v>
      </c>
      <c r="L240">
        <f>SUM($I$2:K240)</f>
        <v>24930</v>
      </c>
      <c r="M240" t="e">
        <f t="shared" si="23"/>
        <v>#N/A</v>
      </c>
      <c r="N240" t="e">
        <f t="shared" si="24"/>
        <v>#N/A</v>
      </c>
      <c r="O240"/>
    </row>
    <row r="241" spans="1:15" ht="15" customHeight="1" x14ac:dyDescent="0.3">
      <c r="A241">
        <v>45531</v>
      </c>
      <c r="B241">
        <f t="shared" si="21"/>
        <v>35</v>
      </c>
      <c r="C241">
        <f t="shared" si="22"/>
        <v>2</v>
      </c>
      <c r="D241">
        <v>4</v>
      </c>
      <c r="E241" t="e">
        <f t="shared" si="26"/>
        <v>#N/A</v>
      </c>
      <c r="F241">
        <v>109</v>
      </c>
      <c r="G241" t="e">
        <f t="shared" si="25"/>
        <v>#N/A</v>
      </c>
      <c r="H241" t="e">
        <f t="shared" si="27"/>
        <v>#N/A</v>
      </c>
      <c r="I241">
        <v>63</v>
      </c>
      <c r="J241">
        <v>76</v>
      </c>
      <c r="K241">
        <v>1</v>
      </c>
      <c r="L241">
        <f>SUM($I$2:K241)</f>
        <v>25070</v>
      </c>
      <c r="M241" t="e">
        <f t="shared" si="23"/>
        <v>#N/A</v>
      </c>
      <c r="N241" t="e">
        <f t="shared" si="24"/>
        <v>#N/A</v>
      </c>
      <c r="O241"/>
    </row>
    <row r="242" spans="1:15" ht="15" customHeight="1" x14ac:dyDescent="0.3">
      <c r="A242">
        <v>45532</v>
      </c>
      <c r="B242">
        <f t="shared" si="21"/>
        <v>35</v>
      </c>
      <c r="C242">
        <f t="shared" si="22"/>
        <v>3</v>
      </c>
      <c r="D242">
        <v>1</v>
      </c>
      <c r="E242" t="e">
        <f t="shared" si="26"/>
        <v>#N/A</v>
      </c>
      <c r="F242">
        <v>26</v>
      </c>
      <c r="G242" t="e">
        <f t="shared" si="25"/>
        <v>#N/A</v>
      </c>
      <c r="H242" t="e">
        <f t="shared" si="27"/>
        <v>#N/A</v>
      </c>
      <c r="I242">
        <v>23</v>
      </c>
      <c r="J242">
        <v>57</v>
      </c>
      <c r="K242">
        <v>4</v>
      </c>
      <c r="L242">
        <f>SUM($I$2:K242)</f>
        <v>25154</v>
      </c>
      <c r="M242" t="e">
        <f t="shared" si="23"/>
        <v>#N/A</v>
      </c>
      <c r="N242" t="e">
        <f t="shared" si="24"/>
        <v>#N/A</v>
      </c>
      <c r="O242"/>
    </row>
    <row r="243" spans="1:15" ht="15" customHeight="1" x14ac:dyDescent="0.3">
      <c r="A243">
        <v>45533</v>
      </c>
      <c r="B243">
        <f t="shared" si="21"/>
        <v>35</v>
      </c>
      <c r="C243">
        <f t="shared" si="22"/>
        <v>4</v>
      </c>
      <c r="D243">
        <v>5</v>
      </c>
      <c r="E243" t="e">
        <f t="shared" si="26"/>
        <v>#N/A</v>
      </c>
      <c r="F243">
        <v>92</v>
      </c>
      <c r="G243" t="e">
        <f t="shared" si="25"/>
        <v>#N/A</v>
      </c>
      <c r="H243" t="e">
        <f t="shared" si="27"/>
        <v>#N/A</v>
      </c>
      <c r="I243">
        <v>51</v>
      </c>
      <c r="J243">
        <v>115</v>
      </c>
      <c r="K243">
        <v>5</v>
      </c>
      <c r="L243">
        <f>SUM($I$2:K243)</f>
        <v>25325</v>
      </c>
      <c r="M243" t="e">
        <f t="shared" si="23"/>
        <v>#N/A</v>
      </c>
      <c r="N243" t="e">
        <f t="shared" si="24"/>
        <v>#N/A</v>
      </c>
      <c r="O243"/>
    </row>
    <row r="244" spans="1:15" ht="15" customHeight="1" x14ac:dyDescent="0.3">
      <c r="A244">
        <v>45534</v>
      </c>
      <c r="B244">
        <f t="shared" si="21"/>
        <v>35</v>
      </c>
      <c r="C244">
        <f t="shared" si="22"/>
        <v>5</v>
      </c>
      <c r="D244">
        <v>8</v>
      </c>
      <c r="E244" t="e">
        <f t="shared" si="26"/>
        <v>#N/A</v>
      </c>
      <c r="F244">
        <v>65</v>
      </c>
      <c r="G244" t="e">
        <f t="shared" si="25"/>
        <v>#N/A</v>
      </c>
      <c r="H244" t="e">
        <f t="shared" si="27"/>
        <v>#N/A</v>
      </c>
      <c r="I244">
        <v>47</v>
      </c>
      <c r="J244">
        <v>63</v>
      </c>
      <c r="K244">
        <v>2</v>
      </c>
      <c r="L244">
        <f>SUM($I$2:K244)</f>
        <v>25437</v>
      </c>
      <c r="M244" t="e">
        <f t="shared" si="23"/>
        <v>#N/A</v>
      </c>
      <c r="N244" t="e">
        <f t="shared" si="24"/>
        <v>#N/A</v>
      </c>
      <c r="O244"/>
    </row>
    <row r="245" spans="1:15" ht="15" customHeight="1" x14ac:dyDescent="0.3">
      <c r="A245">
        <v>45535</v>
      </c>
      <c r="B245">
        <f t="shared" si="21"/>
        <v>35</v>
      </c>
      <c r="C245">
        <f t="shared" si="22"/>
        <v>6</v>
      </c>
      <c r="D245">
        <v>6</v>
      </c>
      <c r="E245" t="e">
        <f t="shared" si="26"/>
        <v>#N/A</v>
      </c>
      <c r="F245">
        <v>38</v>
      </c>
      <c r="G245" t="e">
        <f t="shared" si="25"/>
        <v>#N/A</v>
      </c>
      <c r="H245" t="e">
        <f t="shared" si="27"/>
        <v>#N/A</v>
      </c>
      <c r="I245">
        <v>19</v>
      </c>
      <c r="J245">
        <v>27</v>
      </c>
      <c r="K245">
        <v>6</v>
      </c>
      <c r="L245">
        <f>SUM($I$2:K245)</f>
        <v>25489</v>
      </c>
      <c r="M245" t="e">
        <f t="shared" si="23"/>
        <v>#N/A</v>
      </c>
      <c r="N245" t="e">
        <f t="shared" si="24"/>
        <v>#N/A</v>
      </c>
      <c r="O245"/>
    </row>
    <row r="246" spans="1:15" ht="15" customHeight="1" x14ac:dyDescent="0.3">
      <c r="A246">
        <v>45536</v>
      </c>
      <c r="B246">
        <f t="shared" si="21"/>
        <v>35</v>
      </c>
      <c r="C246">
        <f t="shared" si="22"/>
        <v>7</v>
      </c>
      <c r="D246">
        <v>6</v>
      </c>
      <c r="E246">
        <f t="shared" si="26"/>
        <v>34</v>
      </c>
      <c r="F246">
        <v>105</v>
      </c>
      <c r="G246">
        <f t="shared" si="25"/>
        <v>326</v>
      </c>
      <c r="H246">
        <f t="shared" si="27"/>
        <v>486</v>
      </c>
      <c r="I246">
        <v>48</v>
      </c>
      <c r="J246">
        <v>46</v>
      </c>
      <c r="K246">
        <v>2</v>
      </c>
      <c r="L246">
        <f>SUM($I$2:K246)</f>
        <v>25585</v>
      </c>
      <c r="M246" t="e">
        <f t="shared" si="23"/>
        <v>#N/A</v>
      </c>
      <c r="N246" t="e">
        <f t="shared" si="24"/>
        <v>#N/A</v>
      </c>
      <c r="O246"/>
    </row>
    <row r="247" spans="1:15" ht="15" customHeight="1" x14ac:dyDescent="0.3">
      <c r="A247">
        <v>45537</v>
      </c>
      <c r="B247">
        <f t="shared" si="21"/>
        <v>36</v>
      </c>
      <c r="C247">
        <f t="shared" si="22"/>
        <v>1</v>
      </c>
      <c r="D247">
        <v>7</v>
      </c>
      <c r="E247" t="e">
        <f t="shared" si="26"/>
        <v>#N/A</v>
      </c>
      <c r="F247">
        <v>145</v>
      </c>
      <c r="G247" t="e">
        <f t="shared" si="25"/>
        <v>#N/A</v>
      </c>
      <c r="H247" t="e">
        <f t="shared" si="27"/>
        <v>#N/A</v>
      </c>
      <c r="I247">
        <v>87</v>
      </c>
      <c r="J247">
        <v>78</v>
      </c>
      <c r="K247">
        <v>5</v>
      </c>
      <c r="L247">
        <f>SUM($I$2:K247)</f>
        <v>25755</v>
      </c>
      <c r="M247" t="e">
        <f t="shared" si="23"/>
        <v>#N/A</v>
      </c>
      <c r="N247" t="e">
        <f t="shared" si="24"/>
        <v>#N/A</v>
      </c>
      <c r="O247"/>
    </row>
    <row r="248" spans="1:15" ht="15" customHeight="1" x14ac:dyDescent="0.3">
      <c r="A248">
        <v>45538</v>
      </c>
      <c r="B248">
        <f t="shared" si="21"/>
        <v>36</v>
      </c>
      <c r="C248">
        <f t="shared" si="22"/>
        <v>2</v>
      </c>
      <c r="D248">
        <v>9</v>
      </c>
      <c r="E248" t="e">
        <f t="shared" si="26"/>
        <v>#N/A</v>
      </c>
      <c r="F248">
        <v>36</v>
      </c>
      <c r="G248" t="e">
        <f t="shared" si="25"/>
        <v>#N/A</v>
      </c>
      <c r="H248" t="e">
        <f t="shared" si="27"/>
        <v>#N/A</v>
      </c>
      <c r="I248">
        <v>27</v>
      </c>
      <c r="J248">
        <v>27</v>
      </c>
      <c r="K248">
        <v>3</v>
      </c>
      <c r="L248">
        <f>SUM($I$2:K248)</f>
        <v>25812</v>
      </c>
      <c r="M248" t="e">
        <f t="shared" si="23"/>
        <v>#N/A</v>
      </c>
      <c r="N248" t="e">
        <f t="shared" si="24"/>
        <v>#N/A</v>
      </c>
      <c r="O248"/>
    </row>
    <row r="249" spans="1:15" ht="15" customHeight="1" x14ac:dyDescent="0.3">
      <c r="A249">
        <v>45539</v>
      </c>
      <c r="B249">
        <f t="shared" si="21"/>
        <v>36</v>
      </c>
      <c r="C249">
        <f t="shared" si="22"/>
        <v>3</v>
      </c>
      <c r="D249">
        <v>2</v>
      </c>
      <c r="E249" t="e">
        <f t="shared" si="26"/>
        <v>#N/A</v>
      </c>
      <c r="F249">
        <v>22</v>
      </c>
      <c r="G249" t="e">
        <f t="shared" si="25"/>
        <v>#N/A</v>
      </c>
      <c r="H249" t="e">
        <f t="shared" si="27"/>
        <v>#N/A</v>
      </c>
      <c r="I249">
        <v>40</v>
      </c>
      <c r="J249">
        <v>46</v>
      </c>
      <c r="K249">
        <v>4</v>
      </c>
      <c r="L249">
        <f>SUM($I$2:K249)</f>
        <v>25902</v>
      </c>
      <c r="M249" t="e">
        <f t="shared" si="23"/>
        <v>#N/A</v>
      </c>
      <c r="N249" t="e">
        <f t="shared" si="24"/>
        <v>#N/A</v>
      </c>
      <c r="O249"/>
    </row>
    <row r="250" spans="1:15" ht="15" customHeight="1" x14ac:dyDescent="0.3">
      <c r="A250">
        <v>45540</v>
      </c>
      <c r="B250">
        <f t="shared" si="21"/>
        <v>36</v>
      </c>
      <c r="C250">
        <f t="shared" si="22"/>
        <v>4</v>
      </c>
      <c r="D250">
        <v>6</v>
      </c>
      <c r="E250" t="e">
        <f t="shared" si="26"/>
        <v>#N/A</v>
      </c>
      <c r="F250">
        <v>117</v>
      </c>
      <c r="G250" t="e">
        <f t="shared" si="25"/>
        <v>#N/A</v>
      </c>
      <c r="H250" t="e">
        <f t="shared" si="27"/>
        <v>#N/A</v>
      </c>
      <c r="I250">
        <v>18</v>
      </c>
      <c r="J250">
        <v>48</v>
      </c>
      <c r="K250">
        <v>4</v>
      </c>
      <c r="L250">
        <f>SUM($I$2:K250)</f>
        <v>25972</v>
      </c>
      <c r="M250" t="e">
        <f t="shared" si="23"/>
        <v>#N/A</v>
      </c>
      <c r="N250" t="e">
        <f t="shared" si="24"/>
        <v>#N/A</v>
      </c>
      <c r="O250"/>
    </row>
    <row r="251" spans="1:15" ht="15" customHeight="1" x14ac:dyDescent="0.3">
      <c r="A251">
        <v>45541</v>
      </c>
      <c r="B251">
        <f t="shared" si="21"/>
        <v>36</v>
      </c>
      <c r="C251">
        <f t="shared" si="22"/>
        <v>5</v>
      </c>
      <c r="D251">
        <v>9</v>
      </c>
      <c r="E251" t="e">
        <f t="shared" si="26"/>
        <v>#N/A</v>
      </c>
      <c r="F251">
        <v>78</v>
      </c>
      <c r="G251" t="e">
        <f t="shared" si="25"/>
        <v>#N/A</v>
      </c>
      <c r="H251" t="e">
        <f t="shared" si="27"/>
        <v>#N/A</v>
      </c>
      <c r="I251">
        <v>71</v>
      </c>
      <c r="J251">
        <v>63</v>
      </c>
      <c r="K251">
        <v>1</v>
      </c>
      <c r="L251">
        <f>SUM($I$2:K251)</f>
        <v>26107</v>
      </c>
      <c r="M251" t="e">
        <f t="shared" si="23"/>
        <v>#N/A</v>
      </c>
      <c r="N251" t="e">
        <f t="shared" si="24"/>
        <v>#N/A</v>
      </c>
      <c r="O251"/>
    </row>
    <row r="252" spans="1:15" ht="15" customHeight="1" x14ac:dyDescent="0.3">
      <c r="A252">
        <v>45542</v>
      </c>
      <c r="B252">
        <f t="shared" si="21"/>
        <v>36</v>
      </c>
      <c r="C252">
        <f t="shared" si="22"/>
        <v>6</v>
      </c>
      <c r="D252">
        <v>2</v>
      </c>
      <c r="E252" t="e">
        <f t="shared" si="26"/>
        <v>#N/A</v>
      </c>
      <c r="F252">
        <v>40</v>
      </c>
      <c r="G252" t="e">
        <f t="shared" si="25"/>
        <v>#N/A</v>
      </c>
      <c r="H252" t="e">
        <f t="shared" si="27"/>
        <v>#N/A</v>
      </c>
      <c r="I252">
        <v>70</v>
      </c>
      <c r="J252">
        <v>68</v>
      </c>
      <c r="K252">
        <v>6</v>
      </c>
      <c r="L252">
        <f>SUM($I$2:K252)</f>
        <v>26251</v>
      </c>
      <c r="M252" t="e">
        <f t="shared" si="23"/>
        <v>#N/A</v>
      </c>
      <c r="N252" t="e">
        <f t="shared" si="24"/>
        <v>#N/A</v>
      </c>
      <c r="O252"/>
    </row>
    <row r="253" spans="1:15" ht="15" customHeight="1" x14ac:dyDescent="0.3">
      <c r="A253">
        <v>45543</v>
      </c>
      <c r="B253">
        <f t="shared" si="21"/>
        <v>36</v>
      </c>
      <c r="C253">
        <f t="shared" si="22"/>
        <v>7</v>
      </c>
      <c r="D253">
        <v>5</v>
      </c>
      <c r="E253">
        <f t="shared" si="26"/>
        <v>40</v>
      </c>
      <c r="F253">
        <v>135</v>
      </c>
      <c r="G253">
        <f t="shared" si="25"/>
        <v>392</v>
      </c>
      <c r="H253">
        <f t="shared" si="27"/>
        <v>573</v>
      </c>
      <c r="I253">
        <v>11</v>
      </c>
      <c r="J253">
        <v>22</v>
      </c>
      <c r="K253">
        <v>3</v>
      </c>
      <c r="L253">
        <f>SUM($I$2:K253)</f>
        <v>26287</v>
      </c>
      <c r="M253" t="e">
        <f t="shared" si="23"/>
        <v>#N/A</v>
      </c>
      <c r="N253" t="e">
        <f t="shared" si="24"/>
        <v>#N/A</v>
      </c>
      <c r="O253"/>
    </row>
    <row r="254" spans="1:15" ht="15" customHeight="1" x14ac:dyDescent="0.3">
      <c r="A254">
        <v>45544</v>
      </c>
      <c r="B254">
        <f t="shared" si="21"/>
        <v>37</v>
      </c>
      <c r="C254">
        <f t="shared" si="22"/>
        <v>1</v>
      </c>
      <c r="D254">
        <v>8</v>
      </c>
      <c r="E254" t="e">
        <f t="shared" si="26"/>
        <v>#N/A</v>
      </c>
      <c r="F254">
        <v>40</v>
      </c>
      <c r="G254" t="e">
        <f t="shared" si="25"/>
        <v>#N/A</v>
      </c>
      <c r="H254" t="e">
        <f t="shared" si="27"/>
        <v>#N/A</v>
      </c>
      <c r="I254">
        <v>13</v>
      </c>
      <c r="J254">
        <v>30</v>
      </c>
      <c r="K254">
        <v>5</v>
      </c>
      <c r="L254">
        <f>SUM($I$2:K254)</f>
        <v>26335</v>
      </c>
      <c r="M254" t="e">
        <f t="shared" si="23"/>
        <v>#N/A</v>
      </c>
      <c r="N254" t="e">
        <f t="shared" si="24"/>
        <v>#N/A</v>
      </c>
      <c r="O254"/>
    </row>
    <row r="255" spans="1:15" ht="15" customHeight="1" x14ac:dyDescent="0.3">
      <c r="A255">
        <v>45545</v>
      </c>
      <c r="B255">
        <f t="shared" si="21"/>
        <v>37</v>
      </c>
      <c r="C255">
        <f t="shared" si="22"/>
        <v>2</v>
      </c>
      <c r="D255">
        <v>8</v>
      </c>
      <c r="E255" t="e">
        <f t="shared" si="26"/>
        <v>#N/A</v>
      </c>
      <c r="F255">
        <v>56</v>
      </c>
      <c r="G255" t="e">
        <f t="shared" si="25"/>
        <v>#N/A</v>
      </c>
      <c r="H255" t="e">
        <f t="shared" si="27"/>
        <v>#N/A</v>
      </c>
      <c r="I255">
        <v>26</v>
      </c>
      <c r="J255">
        <v>51</v>
      </c>
      <c r="K255">
        <v>3</v>
      </c>
      <c r="L255">
        <f>SUM($I$2:K255)</f>
        <v>26415</v>
      </c>
      <c r="M255" t="e">
        <f t="shared" si="23"/>
        <v>#N/A</v>
      </c>
      <c r="N255" t="e">
        <f t="shared" si="24"/>
        <v>#N/A</v>
      </c>
      <c r="O255"/>
    </row>
    <row r="256" spans="1:15" ht="15" customHeight="1" x14ac:dyDescent="0.3">
      <c r="A256">
        <v>45546</v>
      </c>
      <c r="B256">
        <f t="shared" si="21"/>
        <v>37</v>
      </c>
      <c r="C256">
        <f t="shared" si="22"/>
        <v>3</v>
      </c>
      <c r="D256">
        <v>10</v>
      </c>
      <c r="E256" t="e">
        <f t="shared" si="26"/>
        <v>#N/A</v>
      </c>
      <c r="F256">
        <v>83</v>
      </c>
      <c r="G256" t="e">
        <f t="shared" si="25"/>
        <v>#N/A</v>
      </c>
      <c r="H256" t="e">
        <f t="shared" si="27"/>
        <v>#N/A</v>
      </c>
      <c r="I256">
        <v>72</v>
      </c>
      <c r="J256">
        <v>71</v>
      </c>
      <c r="K256">
        <v>1</v>
      </c>
      <c r="L256">
        <f>SUM($I$2:K256)</f>
        <v>26559</v>
      </c>
      <c r="M256" t="e">
        <f t="shared" si="23"/>
        <v>#N/A</v>
      </c>
      <c r="N256" t="e">
        <f t="shared" si="24"/>
        <v>#N/A</v>
      </c>
      <c r="O256"/>
    </row>
    <row r="257" spans="1:15" ht="15" customHeight="1" x14ac:dyDescent="0.3">
      <c r="A257">
        <v>45547</v>
      </c>
      <c r="B257">
        <f t="shared" si="21"/>
        <v>37</v>
      </c>
      <c r="C257">
        <f t="shared" si="22"/>
        <v>4</v>
      </c>
      <c r="D257">
        <v>6</v>
      </c>
      <c r="E257" t="e">
        <f t="shared" si="26"/>
        <v>#N/A</v>
      </c>
      <c r="F257">
        <v>64</v>
      </c>
      <c r="G257" t="e">
        <f t="shared" si="25"/>
        <v>#N/A</v>
      </c>
      <c r="H257" t="e">
        <f t="shared" si="27"/>
        <v>#N/A</v>
      </c>
      <c r="I257">
        <v>39</v>
      </c>
      <c r="J257">
        <v>82</v>
      </c>
      <c r="K257">
        <v>5</v>
      </c>
      <c r="L257">
        <f>SUM($I$2:K257)</f>
        <v>26685</v>
      </c>
      <c r="M257" t="e">
        <f t="shared" si="23"/>
        <v>#N/A</v>
      </c>
      <c r="N257" t="e">
        <f t="shared" si="24"/>
        <v>#N/A</v>
      </c>
      <c r="O257"/>
    </row>
    <row r="258" spans="1:15" ht="15" customHeight="1" x14ac:dyDescent="0.3">
      <c r="A258">
        <v>45548</v>
      </c>
      <c r="B258">
        <f t="shared" ref="B258:B321" si="28">WEEKNUM(A258,2)</f>
        <v>37</v>
      </c>
      <c r="C258">
        <f t="shared" ref="C258:C321" si="29">WEEKDAY(A258,2)</f>
        <v>5</v>
      </c>
      <c r="D258">
        <v>2</v>
      </c>
      <c r="E258" t="e">
        <f t="shared" si="26"/>
        <v>#N/A</v>
      </c>
      <c r="F258">
        <v>110</v>
      </c>
      <c r="G258" t="e">
        <f t="shared" si="25"/>
        <v>#N/A</v>
      </c>
      <c r="H258" t="e">
        <f t="shared" si="27"/>
        <v>#N/A</v>
      </c>
      <c r="I258">
        <v>49</v>
      </c>
      <c r="J258">
        <v>70</v>
      </c>
      <c r="K258">
        <v>1</v>
      </c>
      <c r="L258">
        <f>SUM($I$2:K258)</f>
        <v>26805</v>
      </c>
      <c r="M258" t="e">
        <f t="shared" ref="M258:M321" si="30">IF(DAY(A258)=15,$O$1,NA())</f>
        <v>#N/A</v>
      </c>
      <c r="N258" t="e">
        <f t="shared" ref="N258:N321" si="31">IF(DAY(A258)=15,CHOOSE(MONTH(A258),"January", "February", "March", "April", "May", "June", "July", "August", "September", "October", "November", "December"),NA())</f>
        <v>#N/A</v>
      </c>
      <c r="O258"/>
    </row>
    <row r="259" spans="1:15" ht="15" customHeight="1" x14ac:dyDescent="0.3">
      <c r="A259">
        <v>45549</v>
      </c>
      <c r="B259">
        <f t="shared" si="28"/>
        <v>37</v>
      </c>
      <c r="C259">
        <f t="shared" si="29"/>
        <v>6</v>
      </c>
      <c r="D259">
        <v>5</v>
      </c>
      <c r="E259" t="e">
        <f t="shared" si="26"/>
        <v>#N/A</v>
      </c>
      <c r="F259">
        <v>156</v>
      </c>
      <c r="G259" t="e">
        <f t="shared" si="25"/>
        <v>#N/A</v>
      </c>
      <c r="H259" t="e">
        <f t="shared" si="27"/>
        <v>#N/A</v>
      </c>
      <c r="I259">
        <v>89</v>
      </c>
      <c r="J259">
        <v>90</v>
      </c>
      <c r="K259">
        <v>1</v>
      </c>
      <c r="L259">
        <f>SUM($I$2:K259)</f>
        <v>26985</v>
      </c>
      <c r="M259" t="e">
        <f t="shared" si="30"/>
        <v>#N/A</v>
      </c>
      <c r="N259" t="e">
        <f t="shared" si="31"/>
        <v>#N/A</v>
      </c>
      <c r="O259"/>
    </row>
    <row r="260" spans="1:15" ht="15" customHeight="1" x14ac:dyDescent="0.3">
      <c r="A260">
        <v>45550</v>
      </c>
      <c r="B260">
        <f t="shared" si="28"/>
        <v>37</v>
      </c>
      <c r="C260">
        <f t="shared" si="29"/>
        <v>7</v>
      </c>
      <c r="D260">
        <v>6</v>
      </c>
      <c r="E260">
        <f t="shared" si="26"/>
        <v>45</v>
      </c>
      <c r="F260">
        <v>137</v>
      </c>
      <c r="G260">
        <f t="shared" si="25"/>
        <v>550</v>
      </c>
      <c r="H260">
        <f t="shared" si="27"/>
        <v>646</v>
      </c>
      <c r="I260">
        <v>25</v>
      </c>
      <c r="J260">
        <v>62</v>
      </c>
      <c r="K260">
        <v>3</v>
      </c>
      <c r="L260">
        <f>SUM($I$2:K260)</f>
        <v>27075</v>
      </c>
      <c r="M260">
        <f t="shared" si="30"/>
        <v>0</v>
      </c>
      <c r="N260" t="str">
        <f t="shared" si="31"/>
        <v>September</v>
      </c>
      <c r="O260"/>
    </row>
    <row r="261" spans="1:15" ht="15" customHeight="1" x14ac:dyDescent="0.3">
      <c r="A261">
        <v>45551</v>
      </c>
      <c r="B261">
        <f t="shared" si="28"/>
        <v>38</v>
      </c>
      <c r="C261">
        <f t="shared" si="29"/>
        <v>1</v>
      </c>
      <c r="D261">
        <v>6</v>
      </c>
      <c r="E261" t="e">
        <f t="shared" si="26"/>
        <v>#N/A</v>
      </c>
      <c r="F261">
        <v>146</v>
      </c>
      <c r="G261" t="e">
        <f t="shared" si="25"/>
        <v>#N/A</v>
      </c>
      <c r="H261" t="e">
        <f t="shared" si="27"/>
        <v>#N/A</v>
      </c>
      <c r="I261">
        <v>80</v>
      </c>
      <c r="J261">
        <v>94</v>
      </c>
      <c r="K261">
        <v>6</v>
      </c>
      <c r="L261">
        <f>SUM($I$2:K261)</f>
        <v>27255</v>
      </c>
      <c r="M261" t="e">
        <f t="shared" si="30"/>
        <v>#N/A</v>
      </c>
      <c r="N261" t="e">
        <f t="shared" si="31"/>
        <v>#N/A</v>
      </c>
      <c r="O261"/>
    </row>
    <row r="262" spans="1:15" ht="15" customHeight="1" x14ac:dyDescent="0.3">
      <c r="A262">
        <v>45552</v>
      </c>
      <c r="B262">
        <f t="shared" si="28"/>
        <v>38</v>
      </c>
      <c r="C262">
        <f t="shared" si="29"/>
        <v>2</v>
      </c>
      <c r="D262">
        <v>6</v>
      </c>
      <c r="E262" t="e">
        <f t="shared" si="26"/>
        <v>#N/A</v>
      </c>
      <c r="F262">
        <v>60</v>
      </c>
      <c r="G262" t="e">
        <f t="shared" ref="G262:G325" si="32">IF(B263&gt;B262,SUM(F258:F262),NA())</f>
        <v>#N/A</v>
      </c>
      <c r="H262" t="e">
        <f t="shared" si="27"/>
        <v>#N/A</v>
      </c>
      <c r="I262">
        <v>36</v>
      </c>
      <c r="J262">
        <v>46</v>
      </c>
      <c r="K262">
        <v>2</v>
      </c>
      <c r="L262">
        <f>SUM($I$2:K262)</f>
        <v>27339</v>
      </c>
      <c r="M262" t="e">
        <f t="shared" si="30"/>
        <v>#N/A</v>
      </c>
      <c r="N262" t="e">
        <f t="shared" si="31"/>
        <v>#N/A</v>
      </c>
      <c r="O262"/>
    </row>
    <row r="263" spans="1:15" ht="15" customHeight="1" x14ac:dyDescent="0.3">
      <c r="A263">
        <v>45553</v>
      </c>
      <c r="B263">
        <f t="shared" si="28"/>
        <v>38</v>
      </c>
      <c r="C263">
        <f t="shared" si="29"/>
        <v>3</v>
      </c>
      <c r="D263">
        <v>10</v>
      </c>
      <c r="E263" t="e">
        <f t="shared" si="26"/>
        <v>#N/A</v>
      </c>
      <c r="F263">
        <v>192</v>
      </c>
      <c r="G263" t="e">
        <f t="shared" si="32"/>
        <v>#N/A</v>
      </c>
      <c r="H263" t="e">
        <f t="shared" si="27"/>
        <v>#N/A</v>
      </c>
      <c r="I263">
        <v>36</v>
      </c>
      <c r="J263">
        <v>42</v>
      </c>
      <c r="K263">
        <v>2</v>
      </c>
      <c r="L263">
        <f>SUM($I$2:K263)</f>
        <v>27419</v>
      </c>
      <c r="M263" t="e">
        <f t="shared" si="30"/>
        <v>#N/A</v>
      </c>
      <c r="N263" t="e">
        <f t="shared" si="31"/>
        <v>#N/A</v>
      </c>
      <c r="O263"/>
    </row>
    <row r="264" spans="1:15" ht="15" customHeight="1" x14ac:dyDescent="0.3">
      <c r="A264">
        <v>45554</v>
      </c>
      <c r="B264">
        <f t="shared" si="28"/>
        <v>38</v>
      </c>
      <c r="C264">
        <f t="shared" si="29"/>
        <v>4</v>
      </c>
      <c r="D264">
        <v>6</v>
      </c>
      <c r="E264" t="e">
        <f t="shared" ref="E264:E327" si="33">IF(B265&gt;B264,SUM(D258:D264),NA())</f>
        <v>#N/A</v>
      </c>
      <c r="F264">
        <v>118</v>
      </c>
      <c r="G264" t="e">
        <f t="shared" si="32"/>
        <v>#N/A</v>
      </c>
      <c r="H264" t="e">
        <f t="shared" ref="H264:H327" si="34">IF(B265&gt;B264,SUM(F258:F264),NA())</f>
        <v>#N/A</v>
      </c>
      <c r="I264">
        <v>36</v>
      </c>
      <c r="J264">
        <v>42</v>
      </c>
      <c r="K264">
        <v>2</v>
      </c>
      <c r="L264">
        <f>SUM($I$2:K264)</f>
        <v>27499</v>
      </c>
      <c r="M264" t="e">
        <f t="shared" si="30"/>
        <v>#N/A</v>
      </c>
      <c r="N264" t="e">
        <f t="shared" si="31"/>
        <v>#N/A</v>
      </c>
      <c r="O264"/>
    </row>
    <row r="265" spans="1:15" ht="15" customHeight="1" x14ac:dyDescent="0.3">
      <c r="A265">
        <v>45555</v>
      </c>
      <c r="B265">
        <f t="shared" si="28"/>
        <v>38</v>
      </c>
      <c r="C265">
        <f t="shared" si="29"/>
        <v>5</v>
      </c>
      <c r="D265">
        <v>3</v>
      </c>
      <c r="E265" t="e">
        <f t="shared" si="33"/>
        <v>#N/A</v>
      </c>
      <c r="F265">
        <v>127</v>
      </c>
      <c r="G265" t="e">
        <f t="shared" si="32"/>
        <v>#N/A</v>
      </c>
      <c r="H265" t="e">
        <f t="shared" si="34"/>
        <v>#N/A</v>
      </c>
      <c r="I265">
        <v>30</v>
      </c>
      <c r="J265">
        <v>76</v>
      </c>
      <c r="K265">
        <v>6</v>
      </c>
      <c r="L265">
        <f>SUM($I$2:K265)</f>
        <v>27611</v>
      </c>
      <c r="M265" t="e">
        <f t="shared" si="30"/>
        <v>#N/A</v>
      </c>
      <c r="N265" t="e">
        <f t="shared" si="31"/>
        <v>#N/A</v>
      </c>
      <c r="O265"/>
    </row>
    <row r="266" spans="1:15" ht="15" customHeight="1" x14ac:dyDescent="0.3">
      <c r="A266">
        <v>45556</v>
      </c>
      <c r="B266">
        <f t="shared" si="28"/>
        <v>38</v>
      </c>
      <c r="C266">
        <f t="shared" si="29"/>
        <v>6</v>
      </c>
      <c r="D266">
        <v>7</v>
      </c>
      <c r="E266" t="e">
        <f t="shared" si="33"/>
        <v>#N/A</v>
      </c>
      <c r="F266">
        <v>135</v>
      </c>
      <c r="G266" t="e">
        <f t="shared" si="32"/>
        <v>#N/A</v>
      </c>
      <c r="H266" t="e">
        <f t="shared" si="34"/>
        <v>#N/A</v>
      </c>
      <c r="I266">
        <v>29</v>
      </c>
      <c r="J266">
        <v>29</v>
      </c>
      <c r="K266">
        <v>2</v>
      </c>
      <c r="L266">
        <f>SUM($I$2:K266)</f>
        <v>27671</v>
      </c>
      <c r="M266" t="e">
        <f t="shared" si="30"/>
        <v>#N/A</v>
      </c>
      <c r="N266" t="e">
        <f t="shared" si="31"/>
        <v>#N/A</v>
      </c>
      <c r="O266"/>
    </row>
    <row r="267" spans="1:15" ht="15" customHeight="1" x14ac:dyDescent="0.3">
      <c r="A267">
        <v>45557</v>
      </c>
      <c r="B267">
        <f t="shared" si="28"/>
        <v>38</v>
      </c>
      <c r="C267">
        <f t="shared" si="29"/>
        <v>7</v>
      </c>
      <c r="D267">
        <v>8</v>
      </c>
      <c r="E267">
        <f t="shared" si="33"/>
        <v>46</v>
      </c>
      <c r="F267">
        <v>62</v>
      </c>
      <c r="G267">
        <f t="shared" si="32"/>
        <v>634</v>
      </c>
      <c r="H267">
        <f t="shared" si="34"/>
        <v>840</v>
      </c>
      <c r="I267">
        <v>53</v>
      </c>
      <c r="J267">
        <v>60</v>
      </c>
      <c r="K267">
        <v>1</v>
      </c>
      <c r="L267">
        <f>SUM($I$2:K267)</f>
        <v>27785</v>
      </c>
      <c r="M267" t="e">
        <f t="shared" si="30"/>
        <v>#N/A</v>
      </c>
      <c r="N267" t="e">
        <f t="shared" si="31"/>
        <v>#N/A</v>
      </c>
      <c r="O267"/>
    </row>
    <row r="268" spans="1:15" ht="15" customHeight="1" x14ac:dyDescent="0.3">
      <c r="A268">
        <v>45558</v>
      </c>
      <c r="B268">
        <f t="shared" si="28"/>
        <v>39</v>
      </c>
      <c r="C268">
        <f t="shared" si="29"/>
        <v>1</v>
      </c>
      <c r="D268">
        <v>8</v>
      </c>
      <c r="E268" t="e">
        <f t="shared" si="33"/>
        <v>#N/A</v>
      </c>
      <c r="F268">
        <v>154</v>
      </c>
      <c r="G268" t="e">
        <f t="shared" si="32"/>
        <v>#N/A</v>
      </c>
      <c r="H268" t="e">
        <f t="shared" si="34"/>
        <v>#N/A</v>
      </c>
      <c r="I268">
        <v>66</v>
      </c>
      <c r="J268">
        <v>120</v>
      </c>
      <c r="K268">
        <v>4</v>
      </c>
      <c r="L268">
        <f>SUM($I$2:K268)</f>
        <v>27975</v>
      </c>
      <c r="M268" t="e">
        <f t="shared" si="30"/>
        <v>#N/A</v>
      </c>
      <c r="N268" t="e">
        <f t="shared" si="31"/>
        <v>#N/A</v>
      </c>
      <c r="O268"/>
    </row>
    <row r="269" spans="1:15" ht="15" customHeight="1" x14ac:dyDescent="0.3">
      <c r="A269">
        <v>45559</v>
      </c>
      <c r="B269">
        <f t="shared" si="28"/>
        <v>39</v>
      </c>
      <c r="C269">
        <f t="shared" si="29"/>
        <v>2</v>
      </c>
      <c r="D269">
        <v>11</v>
      </c>
      <c r="E269" t="e">
        <f t="shared" si="33"/>
        <v>#N/A</v>
      </c>
      <c r="F269">
        <v>106</v>
      </c>
      <c r="G269" t="e">
        <f t="shared" si="32"/>
        <v>#N/A</v>
      </c>
      <c r="H269" t="e">
        <f t="shared" si="34"/>
        <v>#N/A</v>
      </c>
      <c r="I269">
        <v>61</v>
      </c>
      <c r="J269">
        <v>57</v>
      </c>
      <c r="K269">
        <v>1</v>
      </c>
      <c r="L269">
        <f>SUM($I$2:K269)</f>
        <v>28094</v>
      </c>
      <c r="M269" t="e">
        <f t="shared" si="30"/>
        <v>#N/A</v>
      </c>
      <c r="N269" t="e">
        <f t="shared" si="31"/>
        <v>#N/A</v>
      </c>
      <c r="O269"/>
    </row>
    <row r="270" spans="1:15" ht="15" customHeight="1" x14ac:dyDescent="0.3">
      <c r="A270">
        <v>45560</v>
      </c>
      <c r="B270">
        <f t="shared" si="28"/>
        <v>39</v>
      </c>
      <c r="C270">
        <f t="shared" si="29"/>
        <v>3</v>
      </c>
      <c r="D270">
        <v>6</v>
      </c>
      <c r="E270" t="e">
        <f t="shared" si="33"/>
        <v>#N/A</v>
      </c>
      <c r="F270">
        <v>62</v>
      </c>
      <c r="G270" t="e">
        <f t="shared" si="32"/>
        <v>#N/A</v>
      </c>
      <c r="H270" t="e">
        <f t="shared" si="34"/>
        <v>#N/A</v>
      </c>
      <c r="I270">
        <v>77</v>
      </c>
      <c r="J270">
        <v>72</v>
      </c>
      <c r="K270">
        <v>4</v>
      </c>
      <c r="L270">
        <f>SUM($I$2:K270)</f>
        <v>28247</v>
      </c>
      <c r="M270" t="e">
        <f t="shared" si="30"/>
        <v>#N/A</v>
      </c>
      <c r="N270" t="e">
        <f t="shared" si="31"/>
        <v>#N/A</v>
      </c>
      <c r="O270"/>
    </row>
    <row r="271" spans="1:15" ht="15" customHeight="1" x14ac:dyDescent="0.3">
      <c r="A271">
        <v>45561</v>
      </c>
      <c r="B271">
        <f t="shared" si="28"/>
        <v>39</v>
      </c>
      <c r="C271">
        <f t="shared" si="29"/>
        <v>4</v>
      </c>
      <c r="D271">
        <v>6</v>
      </c>
      <c r="E271" t="e">
        <f t="shared" si="33"/>
        <v>#N/A</v>
      </c>
      <c r="F271">
        <v>150</v>
      </c>
      <c r="G271" t="e">
        <f t="shared" si="32"/>
        <v>#N/A</v>
      </c>
      <c r="H271" t="e">
        <f t="shared" si="34"/>
        <v>#N/A</v>
      </c>
      <c r="I271">
        <v>53</v>
      </c>
      <c r="J271">
        <v>65</v>
      </c>
      <c r="K271">
        <v>2</v>
      </c>
      <c r="L271">
        <f>SUM($I$2:K271)</f>
        <v>28367</v>
      </c>
      <c r="M271" t="e">
        <f t="shared" si="30"/>
        <v>#N/A</v>
      </c>
      <c r="N271" t="e">
        <f t="shared" si="31"/>
        <v>#N/A</v>
      </c>
      <c r="O271"/>
    </row>
    <row r="272" spans="1:15" ht="15" customHeight="1" x14ac:dyDescent="0.3">
      <c r="A272">
        <v>45562</v>
      </c>
      <c r="B272">
        <f t="shared" si="28"/>
        <v>39</v>
      </c>
      <c r="C272">
        <f t="shared" si="29"/>
        <v>5</v>
      </c>
      <c r="D272">
        <v>6</v>
      </c>
      <c r="E272" t="e">
        <f t="shared" si="33"/>
        <v>#N/A</v>
      </c>
      <c r="F272">
        <v>133</v>
      </c>
      <c r="G272" t="e">
        <f t="shared" si="32"/>
        <v>#N/A</v>
      </c>
      <c r="H272" t="e">
        <f t="shared" si="34"/>
        <v>#N/A</v>
      </c>
      <c r="I272">
        <v>47</v>
      </c>
      <c r="J272">
        <v>72</v>
      </c>
      <c r="K272">
        <v>1</v>
      </c>
      <c r="L272">
        <f>SUM($I$2:K272)</f>
        <v>28487</v>
      </c>
      <c r="M272" t="e">
        <f t="shared" si="30"/>
        <v>#N/A</v>
      </c>
      <c r="N272" t="e">
        <f t="shared" si="31"/>
        <v>#N/A</v>
      </c>
      <c r="O272"/>
    </row>
    <row r="273" spans="1:15" ht="15" customHeight="1" x14ac:dyDescent="0.3">
      <c r="A273">
        <v>45563</v>
      </c>
      <c r="B273">
        <f t="shared" si="28"/>
        <v>39</v>
      </c>
      <c r="C273">
        <f t="shared" si="29"/>
        <v>6</v>
      </c>
      <c r="D273">
        <v>2</v>
      </c>
      <c r="E273" t="e">
        <f t="shared" si="33"/>
        <v>#N/A</v>
      </c>
      <c r="F273">
        <v>116</v>
      </c>
      <c r="G273" t="e">
        <f t="shared" si="32"/>
        <v>#N/A</v>
      </c>
      <c r="H273" t="e">
        <f t="shared" si="34"/>
        <v>#N/A</v>
      </c>
      <c r="I273">
        <v>38</v>
      </c>
      <c r="J273">
        <v>79</v>
      </c>
      <c r="K273">
        <v>3</v>
      </c>
      <c r="L273">
        <f>SUM($I$2:K273)</f>
        <v>28607</v>
      </c>
      <c r="M273" t="e">
        <f t="shared" si="30"/>
        <v>#N/A</v>
      </c>
      <c r="N273" t="e">
        <f t="shared" si="31"/>
        <v>#N/A</v>
      </c>
      <c r="O273"/>
    </row>
    <row r="274" spans="1:15" ht="15" customHeight="1" x14ac:dyDescent="0.3">
      <c r="A274">
        <v>45564</v>
      </c>
      <c r="B274">
        <f t="shared" si="28"/>
        <v>39</v>
      </c>
      <c r="C274">
        <f t="shared" si="29"/>
        <v>7</v>
      </c>
      <c r="D274">
        <v>5</v>
      </c>
      <c r="E274">
        <f t="shared" si="33"/>
        <v>44</v>
      </c>
      <c r="F274">
        <v>203</v>
      </c>
      <c r="G274">
        <f t="shared" si="32"/>
        <v>664</v>
      </c>
      <c r="H274">
        <f t="shared" si="34"/>
        <v>924</v>
      </c>
      <c r="I274">
        <v>13</v>
      </c>
      <c r="J274">
        <v>21</v>
      </c>
      <c r="K274">
        <v>2</v>
      </c>
      <c r="L274">
        <f>SUM($I$2:K274)</f>
        <v>28643</v>
      </c>
      <c r="M274" t="e">
        <f t="shared" si="30"/>
        <v>#N/A</v>
      </c>
      <c r="N274" t="e">
        <f t="shared" si="31"/>
        <v>#N/A</v>
      </c>
      <c r="O274"/>
    </row>
    <row r="275" spans="1:15" ht="15" customHeight="1" x14ac:dyDescent="0.3">
      <c r="A275">
        <v>45565</v>
      </c>
      <c r="B275">
        <f t="shared" si="28"/>
        <v>40</v>
      </c>
      <c r="C275">
        <f t="shared" si="29"/>
        <v>1</v>
      </c>
      <c r="D275">
        <v>5</v>
      </c>
      <c r="E275" t="e">
        <f t="shared" si="33"/>
        <v>#N/A</v>
      </c>
      <c r="F275">
        <v>98</v>
      </c>
      <c r="G275" t="e">
        <f t="shared" si="32"/>
        <v>#N/A</v>
      </c>
      <c r="H275" t="e">
        <f t="shared" si="34"/>
        <v>#N/A</v>
      </c>
      <c r="I275">
        <v>70</v>
      </c>
      <c r="J275">
        <v>63</v>
      </c>
      <c r="K275">
        <v>3</v>
      </c>
      <c r="L275">
        <f>SUM($I$2:K275)</f>
        <v>28779</v>
      </c>
      <c r="M275" t="e">
        <f t="shared" si="30"/>
        <v>#N/A</v>
      </c>
      <c r="N275" t="e">
        <f t="shared" si="31"/>
        <v>#N/A</v>
      </c>
      <c r="O275"/>
    </row>
    <row r="276" spans="1:15" ht="15" customHeight="1" x14ac:dyDescent="0.3">
      <c r="A276">
        <v>45566</v>
      </c>
      <c r="B276">
        <f t="shared" si="28"/>
        <v>40</v>
      </c>
      <c r="C276">
        <f t="shared" si="29"/>
        <v>2</v>
      </c>
      <c r="D276">
        <v>10</v>
      </c>
      <c r="E276" t="e">
        <f t="shared" si="33"/>
        <v>#N/A</v>
      </c>
      <c r="F276">
        <v>41</v>
      </c>
      <c r="G276" t="e">
        <f t="shared" si="32"/>
        <v>#N/A</v>
      </c>
      <c r="H276" t="e">
        <f t="shared" si="34"/>
        <v>#N/A</v>
      </c>
      <c r="I276">
        <v>15</v>
      </c>
      <c r="J276">
        <v>40</v>
      </c>
      <c r="K276">
        <v>2</v>
      </c>
      <c r="L276">
        <f>SUM($I$2:K276)</f>
        <v>28836</v>
      </c>
      <c r="M276" t="e">
        <f t="shared" si="30"/>
        <v>#N/A</v>
      </c>
      <c r="N276" t="e">
        <f t="shared" si="31"/>
        <v>#N/A</v>
      </c>
      <c r="O276"/>
    </row>
    <row r="277" spans="1:15" ht="15" customHeight="1" x14ac:dyDescent="0.3">
      <c r="A277">
        <v>45567</v>
      </c>
      <c r="B277">
        <f t="shared" si="28"/>
        <v>40</v>
      </c>
      <c r="C277">
        <f t="shared" si="29"/>
        <v>3</v>
      </c>
      <c r="D277">
        <v>6</v>
      </c>
      <c r="E277" t="e">
        <f t="shared" si="33"/>
        <v>#N/A</v>
      </c>
      <c r="F277">
        <v>126</v>
      </c>
      <c r="G277" t="e">
        <f t="shared" si="32"/>
        <v>#N/A</v>
      </c>
      <c r="H277" t="e">
        <f t="shared" si="34"/>
        <v>#N/A</v>
      </c>
      <c r="I277">
        <v>52</v>
      </c>
      <c r="J277">
        <v>82</v>
      </c>
      <c r="K277">
        <v>1</v>
      </c>
      <c r="L277">
        <f>SUM($I$2:K277)</f>
        <v>28971</v>
      </c>
      <c r="M277" t="e">
        <f t="shared" si="30"/>
        <v>#N/A</v>
      </c>
      <c r="N277" t="e">
        <f t="shared" si="31"/>
        <v>#N/A</v>
      </c>
      <c r="O277"/>
    </row>
    <row r="278" spans="1:15" ht="15" customHeight="1" x14ac:dyDescent="0.3">
      <c r="A278">
        <v>45568</v>
      </c>
      <c r="B278">
        <f t="shared" si="28"/>
        <v>40</v>
      </c>
      <c r="C278">
        <f t="shared" si="29"/>
        <v>4</v>
      </c>
      <c r="D278">
        <v>6</v>
      </c>
      <c r="E278" t="e">
        <f t="shared" si="33"/>
        <v>#N/A</v>
      </c>
      <c r="F278">
        <v>135</v>
      </c>
      <c r="G278" t="e">
        <f t="shared" si="32"/>
        <v>#N/A</v>
      </c>
      <c r="H278" t="e">
        <f t="shared" si="34"/>
        <v>#N/A</v>
      </c>
      <c r="I278">
        <v>22</v>
      </c>
      <c r="J278">
        <v>38</v>
      </c>
      <c r="K278">
        <v>4</v>
      </c>
      <c r="L278">
        <f>SUM($I$2:K278)</f>
        <v>29035</v>
      </c>
      <c r="M278" t="e">
        <f t="shared" si="30"/>
        <v>#N/A</v>
      </c>
      <c r="N278" t="e">
        <f t="shared" si="31"/>
        <v>#N/A</v>
      </c>
      <c r="O278"/>
    </row>
    <row r="279" spans="1:15" ht="15" customHeight="1" x14ac:dyDescent="0.3">
      <c r="A279">
        <v>45569</v>
      </c>
      <c r="B279">
        <f t="shared" si="28"/>
        <v>40</v>
      </c>
      <c r="C279">
        <f t="shared" si="29"/>
        <v>5</v>
      </c>
      <c r="D279">
        <v>6</v>
      </c>
      <c r="E279" t="e">
        <f t="shared" si="33"/>
        <v>#N/A</v>
      </c>
      <c r="F279">
        <v>134</v>
      </c>
      <c r="G279" t="e">
        <f t="shared" si="32"/>
        <v>#N/A</v>
      </c>
      <c r="H279" t="e">
        <f t="shared" si="34"/>
        <v>#N/A</v>
      </c>
      <c r="I279">
        <v>37</v>
      </c>
      <c r="J279">
        <v>65</v>
      </c>
      <c r="K279">
        <v>3</v>
      </c>
      <c r="L279">
        <f>SUM($I$2:K279)</f>
        <v>29140</v>
      </c>
      <c r="M279" t="e">
        <f t="shared" si="30"/>
        <v>#N/A</v>
      </c>
      <c r="N279" t="e">
        <f t="shared" si="31"/>
        <v>#N/A</v>
      </c>
      <c r="O279"/>
    </row>
    <row r="280" spans="1:15" ht="15" customHeight="1" x14ac:dyDescent="0.3">
      <c r="A280">
        <v>45570</v>
      </c>
      <c r="B280">
        <f t="shared" si="28"/>
        <v>40</v>
      </c>
      <c r="C280">
        <f t="shared" si="29"/>
        <v>6</v>
      </c>
      <c r="D280">
        <v>1</v>
      </c>
      <c r="E280" t="e">
        <f t="shared" si="33"/>
        <v>#N/A</v>
      </c>
      <c r="F280">
        <v>133</v>
      </c>
      <c r="G280" t="e">
        <f t="shared" si="32"/>
        <v>#N/A</v>
      </c>
      <c r="H280" t="e">
        <f t="shared" si="34"/>
        <v>#N/A</v>
      </c>
      <c r="I280">
        <v>25</v>
      </c>
      <c r="J280">
        <v>24</v>
      </c>
      <c r="K280">
        <v>5</v>
      </c>
      <c r="L280">
        <f>SUM($I$2:K280)</f>
        <v>29194</v>
      </c>
      <c r="M280" t="e">
        <f t="shared" si="30"/>
        <v>#N/A</v>
      </c>
      <c r="N280" t="e">
        <f t="shared" si="31"/>
        <v>#N/A</v>
      </c>
      <c r="O280"/>
    </row>
    <row r="281" spans="1:15" ht="15" customHeight="1" x14ac:dyDescent="0.3">
      <c r="A281">
        <v>45571</v>
      </c>
      <c r="B281">
        <f t="shared" si="28"/>
        <v>40</v>
      </c>
      <c r="C281">
        <f t="shared" si="29"/>
        <v>7</v>
      </c>
      <c r="D281">
        <v>6</v>
      </c>
      <c r="E281">
        <f t="shared" si="33"/>
        <v>40</v>
      </c>
      <c r="F281">
        <v>143</v>
      </c>
      <c r="G281">
        <f t="shared" si="32"/>
        <v>671</v>
      </c>
      <c r="H281">
        <f t="shared" si="34"/>
        <v>810</v>
      </c>
      <c r="I281">
        <v>31</v>
      </c>
      <c r="J281">
        <v>35</v>
      </c>
      <c r="K281">
        <v>4</v>
      </c>
      <c r="L281">
        <f>SUM($I$2:K281)</f>
        <v>29264</v>
      </c>
      <c r="M281" t="e">
        <f t="shared" si="30"/>
        <v>#N/A</v>
      </c>
      <c r="N281" t="e">
        <f t="shared" si="31"/>
        <v>#N/A</v>
      </c>
      <c r="O281"/>
    </row>
    <row r="282" spans="1:15" ht="15" customHeight="1" x14ac:dyDescent="0.3">
      <c r="A282">
        <v>45572</v>
      </c>
      <c r="B282">
        <f t="shared" si="28"/>
        <v>41</v>
      </c>
      <c r="C282">
        <f t="shared" si="29"/>
        <v>1</v>
      </c>
      <c r="D282">
        <v>4</v>
      </c>
      <c r="E282" t="e">
        <f t="shared" si="33"/>
        <v>#N/A</v>
      </c>
      <c r="F282">
        <v>85</v>
      </c>
      <c r="G282" t="e">
        <f t="shared" si="32"/>
        <v>#N/A</v>
      </c>
      <c r="H282" t="e">
        <f t="shared" si="34"/>
        <v>#N/A</v>
      </c>
      <c r="I282">
        <v>45</v>
      </c>
      <c r="J282">
        <v>54</v>
      </c>
      <c r="K282">
        <v>5</v>
      </c>
      <c r="L282">
        <f>SUM($I$2:K282)</f>
        <v>29368</v>
      </c>
      <c r="M282" t="e">
        <f t="shared" si="30"/>
        <v>#N/A</v>
      </c>
      <c r="N282" t="e">
        <f t="shared" si="31"/>
        <v>#N/A</v>
      </c>
      <c r="O282"/>
    </row>
    <row r="283" spans="1:15" ht="15" customHeight="1" x14ac:dyDescent="0.3">
      <c r="A283">
        <v>45573</v>
      </c>
      <c r="B283">
        <f t="shared" si="28"/>
        <v>41</v>
      </c>
      <c r="C283">
        <f t="shared" si="29"/>
        <v>2</v>
      </c>
      <c r="D283">
        <v>8</v>
      </c>
      <c r="E283" t="e">
        <f t="shared" si="33"/>
        <v>#N/A</v>
      </c>
      <c r="F283">
        <v>48</v>
      </c>
      <c r="G283" t="e">
        <f t="shared" si="32"/>
        <v>#N/A</v>
      </c>
      <c r="H283" t="e">
        <f t="shared" si="34"/>
        <v>#N/A</v>
      </c>
      <c r="I283">
        <v>30</v>
      </c>
      <c r="J283">
        <v>36</v>
      </c>
      <c r="K283">
        <v>2</v>
      </c>
      <c r="L283">
        <f>SUM($I$2:K283)</f>
        <v>29436</v>
      </c>
      <c r="M283" t="e">
        <f t="shared" si="30"/>
        <v>#N/A</v>
      </c>
      <c r="N283" t="e">
        <f t="shared" si="31"/>
        <v>#N/A</v>
      </c>
      <c r="O283"/>
    </row>
    <row r="284" spans="1:15" ht="15" customHeight="1" x14ac:dyDescent="0.3">
      <c r="A284">
        <v>45574</v>
      </c>
      <c r="B284">
        <f t="shared" si="28"/>
        <v>41</v>
      </c>
      <c r="C284">
        <f t="shared" si="29"/>
        <v>3</v>
      </c>
      <c r="D284">
        <v>6</v>
      </c>
      <c r="E284" t="e">
        <f t="shared" si="33"/>
        <v>#N/A</v>
      </c>
      <c r="F284">
        <v>70</v>
      </c>
      <c r="G284" t="e">
        <f t="shared" si="32"/>
        <v>#N/A</v>
      </c>
      <c r="H284" t="e">
        <f t="shared" si="34"/>
        <v>#N/A</v>
      </c>
      <c r="I284">
        <v>48</v>
      </c>
      <c r="J284">
        <v>64</v>
      </c>
      <c r="K284">
        <v>5</v>
      </c>
      <c r="L284">
        <f>SUM($I$2:K284)</f>
        <v>29553</v>
      </c>
      <c r="M284" t="e">
        <f t="shared" si="30"/>
        <v>#N/A</v>
      </c>
      <c r="N284" t="e">
        <f t="shared" si="31"/>
        <v>#N/A</v>
      </c>
      <c r="O284"/>
    </row>
    <row r="285" spans="1:15" ht="15" customHeight="1" x14ac:dyDescent="0.3">
      <c r="A285">
        <v>45575</v>
      </c>
      <c r="B285">
        <f t="shared" si="28"/>
        <v>41</v>
      </c>
      <c r="C285">
        <f t="shared" si="29"/>
        <v>4</v>
      </c>
      <c r="D285">
        <v>4</v>
      </c>
      <c r="E285" t="e">
        <f t="shared" si="33"/>
        <v>#N/A</v>
      </c>
      <c r="F285">
        <v>129</v>
      </c>
      <c r="G285" t="e">
        <f t="shared" si="32"/>
        <v>#N/A</v>
      </c>
      <c r="H285" t="e">
        <f t="shared" si="34"/>
        <v>#N/A</v>
      </c>
      <c r="I285">
        <v>69</v>
      </c>
      <c r="J285">
        <v>63</v>
      </c>
      <c r="K285">
        <v>3</v>
      </c>
      <c r="L285">
        <f>SUM($I$2:K285)</f>
        <v>29688</v>
      </c>
      <c r="M285" t="e">
        <f t="shared" si="30"/>
        <v>#N/A</v>
      </c>
      <c r="N285" t="e">
        <f t="shared" si="31"/>
        <v>#N/A</v>
      </c>
      <c r="O285"/>
    </row>
    <row r="286" spans="1:15" ht="15" customHeight="1" x14ac:dyDescent="0.3">
      <c r="A286">
        <v>45576</v>
      </c>
      <c r="B286">
        <f t="shared" si="28"/>
        <v>41</v>
      </c>
      <c r="C286">
        <f t="shared" si="29"/>
        <v>5</v>
      </c>
      <c r="D286">
        <v>2</v>
      </c>
      <c r="E286" t="e">
        <f t="shared" si="33"/>
        <v>#N/A</v>
      </c>
      <c r="F286">
        <v>134</v>
      </c>
      <c r="G286" t="e">
        <f t="shared" si="32"/>
        <v>#N/A</v>
      </c>
      <c r="H286" t="e">
        <f t="shared" si="34"/>
        <v>#N/A</v>
      </c>
      <c r="I286">
        <v>40</v>
      </c>
      <c r="J286">
        <v>39</v>
      </c>
      <c r="K286">
        <v>6</v>
      </c>
      <c r="L286">
        <f>SUM($I$2:K286)</f>
        <v>29773</v>
      </c>
      <c r="M286" t="e">
        <f t="shared" si="30"/>
        <v>#N/A</v>
      </c>
      <c r="N286" t="e">
        <f t="shared" si="31"/>
        <v>#N/A</v>
      </c>
      <c r="O286"/>
    </row>
    <row r="287" spans="1:15" ht="15" customHeight="1" x14ac:dyDescent="0.3">
      <c r="A287">
        <v>45577</v>
      </c>
      <c r="B287">
        <f t="shared" si="28"/>
        <v>41</v>
      </c>
      <c r="C287">
        <f t="shared" si="29"/>
        <v>6</v>
      </c>
      <c r="D287">
        <v>1</v>
      </c>
      <c r="E287" t="e">
        <f t="shared" si="33"/>
        <v>#N/A</v>
      </c>
      <c r="F287">
        <v>139</v>
      </c>
      <c r="G287" t="e">
        <f t="shared" si="32"/>
        <v>#N/A</v>
      </c>
      <c r="H287" t="e">
        <f t="shared" si="34"/>
        <v>#N/A</v>
      </c>
      <c r="I287">
        <v>36</v>
      </c>
      <c r="J287">
        <v>83</v>
      </c>
      <c r="K287">
        <v>1</v>
      </c>
      <c r="L287">
        <f>SUM($I$2:K287)</f>
        <v>29893</v>
      </c>
      <c r="M287" t="e">
        <f t="shared" si="30"/>
        <v>#N/A</v>
      </c>
      <c r="N287" t="e">
        <f t="shared" si="31"/>
        <v>#N/A</v>
      </c>
      <c r="O287"/>
    </row>
    <row r="288" spans="1:15" ht="15" customHeight="1" x14ac:dyDescent="0.3">
      <c r="A288">
        <v>45578</v>
      </c>
      <c r="B288">
        <f t="shared" si="28"/>
        <v>41</v>
      </c>
      <c r="C288">
        <f t="shared" si="29"/>
        <v>7</v>
      </c>
      <c r="D288">
        <v>5</v>
      </c>
      <c r="E288">
        <f t="shared" si="33"/>
        <v>30</v>
      </c>
      <c r="F288">
        <v>198</v>
      </c>
      <c r="G288">
        <f t="shared" si="32"/>
        <v>670</v>
      </c>
      <c r="H288">
        <f t="shared" si="34"/>
        <v>803</v>
      </c>
      <c r="I288">
        <v>96</v>
      </c>
      <c r="J288">
        <v>91</v>
      </c>
      <c r="K288">
        <v>3</v>
      </c>
      <c r="L288">
        <f>SUM($I$2:K288)</f>
        <v>30083</v>
      </c>
      <c r="M288" t="e">
        <f t="shared" si="30"/>
        <v>#N/A</v>
      </c>
      <c r="N288" t="e">
        <f t="shared" si="31"/>
        <v>#N/A</v>
      </c>
      <c r="O288"/>
    </row>
    <row r="289" spans="1:15" ht="15" customHeight="1" x14ac:dyDescent="0.3">
      <c r="A289">
        <v>45579</v>
      </c>
      <c r="B289">
        <f t="shared" si="28"/>
        <v>42</v>
      </c>
      <c r="C289">
        <f t="shared" si="29"/>
        <v>1</v>
      </c>
      <c r="D289">
        <v>3</v>
      </c>
      <c r="E289" t="e">
        <f t="shared" si="33"/>
        <v>#N/A</v>
      </c>
      <c r="F289">
        <v>87</v>
      </c>
      <c r="G289" t="e">
        <f t="shared" si="32"/>
        <v>#N/A</v>
      </c>
      <c r="H289" t="e">
        <f t="shared" si="34"/>
        <v>#N/A</v>
      </c>
      <c r="I289">
        <v>36</v>
      </c>
      <c r="J289">
        <v>61</v>
      </c>
      <c r="K289">
        <v>1</v>
      </c>
      <c r="L289">
        <f>SUM($I$2:K289)</f>
        <v>30181</v>
      </c>
      <c r="M289" t="e">
        <f t="shared" si="30"/>
        <v>#N/A</v>
      </c>
      <c r="N289" t="e">
        <f t="shared" si="31"/>
        <v>#N/A</v>
      </c>
      <c r="O289"/>
    </row>
    <row r="290" spans="1:15" ht="15" customHeight="1" x14ac:dyDescent="0.3">
      <c r="A290">
        <v>45580</v>
      </c>
      <c r="B290">
        <f t="shared" si="28"/>
        <v>42</v>
      </c>
      <c r="C290">
        <f t="shared" si="29"/>
        <v>2</v>
      </c>
      <c r="D290">
        <v>3</v>
      </c>
      <c r="E290" t="e">
        <f t="shared" si="33"/>
        <v>#N/A</v>
      </c>
      <c r="F290">
        <v>67</v>
      </c>
      <c r="G290" t="e">
        <f t="shared" si="32"/>
        <v>#N/A</v>
      </c>
      <c r="H290" t="e">
        <f t="shared" si="34"/>
        <v>#N/A</v>
      </c>
      <c r="I290">
        <v>35</v>
      </c>
      <c r="J290">
        <v>55</v>
      </c>
      <c r="K290">
        <v>6</v>
      </c>
      <c r="L290">
        <f>SUM($I$2:K290)</f>
        <v>30277</v>
      </c>
      <c r="M290">
        <f t="shared" si="30"/>
        <v>0</v>
      </c>
      <c r="N290" t="str">
        <f t="shared" si="31"/>
        <v>October</v>
      </c>
      <c r="O290"/>
    </row>
    <row r="291" spans="1:15" ht="15" customHeight="1" x14ac:dyDescent="0.3">
      <c r="A291">
        <v>45581</v>
      </c>
      <c r="B291">
        <f t="shared" si="28"/>
        <v>42</v>
      </c>
      <c r="C291">
        <f t="shared" si="29"/>
        <v>3</v>
      </c>
      <c r="D291">
        <v>2</v>
      </c>
      <c r="E291" t="e">
        <f t="shared" si="33"/>
        <v>#N/A</v>
      </c>
      <c r="F291">
        <v>43</v>
      </c>
      <c r="G291" t="e">
        <f t="shared" si="32"/>
        <v>#N/A</v>
      </c>
      <c r="H291" t="e">
        <f t="shared" si="34"/>
        <v>#N/A</v>
      </c>
      <c r="I291">
        <v>21</v>
      </c>
      <c r="J291">
        <v>40</v>
      </c>
      <c r="K291">
        <v>4</v>
      </c>
      <c r="L291">
        <f>SUM($I$2:K291)</f>
        <v>30342</v>
      </c>
      <c r="M291" t="e">
        <f t="shared" si="30"/>
        <v>#N/A</v>
      </c>
      <c r="N291" t="e">
        <f t="shared" si="31"/>
        <v>#N/A</v>
      </c>
      <c r="O291"/>
    </row>
    <row r="292" spans="1:15" ht="15" customHeight="1" x14ac:dyDescent="0.3">
      <c r="A292">
        <v>45582</v>
      </c>
      <c r="B292">
        <f t="shared" si="28"/>
        <v>42</v>
      </c>
      <c r="C292">
        <f t="shared" si="29"/>
        <v>4</v>
      </c>
      <c r="D292">
        <v>3</v>
      </c>
      <c r="E292" t="e">
        <f t="shared" si="33"/>
        <v>#N/A</v>
      </c>
      <c r="F292">
        <v>130</v>
      </c>
      <c r="G292" t="e">
        <f t="shared" si="32"/>
        <v>#N/A</v>
      </c>
      <c r="H292" t="e">
        <f t="shared" si="34"/>
        <v>#N/A</v>
      </c>
      <c r="I292">
        <v>76</v>
      </c>
      <c r="J292">
        <v>112</v>
      </c>
      <c r="K292">
        <v>2</v>
      </c>
      <c r="L292">
        <f>SUM($I$2:K292)</f>
        <v>30532</v>
      </c>
      <c r="M292" t="e">
        <f t="shared" si="30"/>
        <v>#N/A</v>
      </c>
      <c r="N292" t="e">
        <f t="shared" si="31"/>
        <v>#N/A</v>
      </c>
      <c r="O292"/>
    </row>
    <row r="293" spans="1:15" ht="15" customHeight="1" x14ac:dyDescent="0.3">
      <c r="A293">
        <v>45583</v>
      </c>
      <c r="B293">
        <f t="shared" si="28"/>
        <v>42</v>
      </c>
      <c r="C293">
        <f t="shared" si="29"/>
        <v>5</v>
      </c>
      <c r="D293">
        <v>3</v>
      </c>
      <c r="E293" t="e">
        <f t="shared" si="33"/>
        <v>#N/A</v>
      </c>
      <c r="F293">
        <v>130</v>
      </c>
      <c r="G293" t="e">
        <f t="shared" si="32"/>
        <v>#N/A</v>
      </c>
      <c r="H293" t="e">
        <f t="shared" si="34"/>
        <v>#N/A</v>
      </c>
      <c r="I293">
        <v>67</v>
      </c>
      <c r="J293">
        <v>69</v>
      </c>
      <c r="K293">
        <v>4</v>
      </c>
      <c r="L293">
        <f>SUM($I$2:K293)</f>
        <v>30672</v>
      </c>
      <c r="M293" t="e">
        <f t="shared" si="30"/>
        <v>#N/A</v>
      </c>
      <c r="N293" t="e">
        <f t="shared" si="31"/>
        <v>#N/A</v>
      </c>
      <c r="O293"/>
    </row>
    <row r="294" spans="1:15" ht="15" customHeight="1" x14ac:dyDescent="0.3">
      <c r="A294">
        <v>45584</v>
      </c>
      <c r="B294">
        <f t="shared" si="28"/>
        <v>42</v>
      </c>
      <c r="C294">
        <f t="shared" si="29"/>
        <v>6</v>
      </c>
      <c r="D294">
        <v>2</v>
      </c>
      <c r="E294" t="e">
        <f t="shared" si="33"/>
        <v>#N/A</v>
      </c>
      <c r="F294">
        <v>130</v>
      </c>
      <c r="G294" t="e">
        <f t="shared" si="32"/>
        <v>#N/A</v>
      </c>
      <c r="H294" t="e">
        <f t="shared" si="34"/>
        <v>#N/A</v>
      </c>
      <c r="I294">
        <v>39</v>
      </c>
      <c r="J294">
        <v>56</v>
      </c>
      <c r="K294">
        <v>3</v>
      </c>
      <c r="L294">
        <f>SUM($I$2:K294)</f>
        <v>30770</v>
      </c>
      <c r="M294" t="e">
        <f t="shared" si="30"/>
        <v>#N/A</v>
      </c>
      <c r="N294" t="e">
        <f t="shared" si="31"/>
        <v>#N/A</v>
      </c>
      <c r="O294"/>
    </row>
    <row r="295" spans="1:15" ht="15" customHeight="1" x14ac:dyDescent="0.3">
      <c r="A295">
        <v>45585</v>
      </c>
      <c r="B295">
        <f t="shared" si="28"/>
        <v>42</v>
      </c>
      <c r="C295">
        <f t="shared" si="29"/>
        <v>7</v>
      </c>
      <c r="D295">
        <v>3</v>
      </c>
      <c r="E295">
        <f t="shared" si="33"/>
        <v>19</v>
      </c>
      <c r="F295">
        <v>217</v>
      </c>
      <c r="G295">
        <f t="shared" si="32"/>
        <v>650</v>
      </c>
      <c r="H295">
        <f t="shared" si="34"/>
        <v>804</v>
      </c>
      <c r="I295">
        <v>27</v>
      </c>
      <c r="J295">
        <v>44</v>
      </c>
      <c r="K295">
        <v>1</v>
      </c>
      <c r="L295">
        <f>SUM($I$2:K295)</f>
        <v>30842</v>
      </c>
      <c r="M295" t="e">
        <f t="shared" si="30"/>
        <v>#N/A</v>
      </c>
      <c r="N295" t="e">
        <f t="shared" si="31"/>
        <v>#N/A</v>
      </c>
      <c r="O295"/>
    </row>
    <row r="296" spans="1:15" ht="15" customHeight="1" x14ac:dyDescent="0.3">
      <c r="A296">
        <v>45586</v>
      </c>
      <c r="B296">
        <f t="shared" si="28"/>
        <v>43</v>
      </c>
      <c r="C296">
        <f t="shared" si="29"/>
        <v>1</v>
      </c>
      <c r="D296">
        <v>1</v>
      </c>
      <c r="E296" t="e">
        <f t="shared" si="33"/>
        <v>#N/A</v>
      </c>
      <c r="F296">
        <v>82</v>
      </c>
      <c r="G296" t="e">
        <f t="shared" si="32"/>
        <v>#N/A</v>
      </c>
      <c r="H296" t="e">
        <f t="shared" si="34"/>
        <v>#N/A</v>
      </c>
      <c r="I296">
        <v>44</v>
      </c>
      <c r="J296">
        <v>89</v>
      </c>
      <c r="K296">
        <v>2</v>
      </c>
      <c r="L296">
        <f>SUM($I$2:K296)</f>
        <v>30977</v>
      </c>
      <c r="M296" t="e">
        <f t="shared" si="30"/>
        <v>#N/A</v>
      </c>
      <c r="N296" t="e">
        <f t="shared" si="31"/>
        <v>#N/A</v>
      </c>
      <c r="O296"/>
    </row>
    <row r="297" spans="1:15" ht="15" customHeight="1" x14ac:dyDescent="0.3">
      <c r="A297">
        <v>45587</v>
      </c>
      <c r="B297">
        <f t="shared" si="28"/>
        <v>43</v>
      </c>
      <c r="C297">
        <f t="shared" si="29"/>
        <v>2</v>
      </c>
      <c r="D297">
        <v>1</v>
      </c>
      <c r="E297" t="e">
        <f t="shared" si="33"/>
        <v>#N/A</v>
      </c>
      <c r="F297">
        <v>102</v>
      </c>
      <c r="G297" t="e">
        <f t="shared" si="32"/>
        <v>#N/A</v>
      </c>
      <c r="H297" t="e">
        <f t="shared" si="34"/>
        <v>#N/A</v>
      </c>
      <c r="I297">
        <v>46</v>
      </c>
      <c r="J297">
        <v>71</v>
      </c>
      <c r="K297">
        <v>2</v>
      </c>
      <c r="L297">
        <f>SUM($I$2:K297)</f>
        <v>31096</v>
      </c>
      <c r="M297" t="e">
        <f t="shared" si="30"/>
        <v>#N/A</v>
      </c>
      <c r="N297" t="e">
        <f t="shared" si="31"/>
        <v>#N/A</v>
      </c>
      <c r="O297"/>
    </row>
    <row r="298" spans="1:15" ht="15" customHeight="1" x14ac:dyDescent="0.3">
      <c r="A298">
        <v>45588</v>
      </c>
      <c r="B298">
        <f t="shared" si="28"/>
        <v>43</v>
      </c>
      <c r="C298">
        <f t="shared" si="29"/>
        <v>3</v>
      </c>
      <c r="D298">
        <v>1</v>
      </c>
      <c r="E298" t="e">
        <f t="shared" si="33"/>
        <v>#N/A</v>
      </c>
      <c r="F298">
        <v>101</v>
      </c>
      <c r="G298" t="e">
        <f t="shared" si="32"/>
        <v>#N/A</v>
      </c>
      <c r="H298" t="e">
        <f t="shared" si="34"/>
        <v>#N/A</v>
      </c>
      <c r="I298">
        <v>35</v>
      </c>
      <c r="J298">
        <v>50</v>
      </c>
      <c r="K298">
        <v>6</v>
      </c>
      <c r="L298">
        <f>SUM($I$2:K298)</f>
        <v>31187</v>
      </c>
      <c r="M298" t="e">
        <f t="shared" si="30"/>
        <v>#N/A</v>
      </c>
      <c r="N298" t="e">
        <f t="shared" si="31"/>
        <v>#N/A</v>
      </c>
      <c r="O298"/>
    </row>
    <row r="299" spans="1:15" ht="15" customHeight="1" x14ac:dyDescent="0.3">
      <c r="A299">
        <v>45589</v>
      </c>
      <c r="B299">
        <f t="shared" si="28"/>
        <v>43</v>
      </c>
      <c r="C299">
        <f t="shared" si="29"/>
        <v>4</v>
      </c>
      <c r="D299">
        <v>2</v>
      </c>
      <c r="E299" t="e">
        <f t="shared" si="33"/>
        <v>#N/A</v>
      </c>
      <c r="F299">
        <v>143</v>
      </c>
      <c r="G299" t="e">
        <f t="shared" si="32"/>
        <v>#N/A</v>
      </c>
      <c r="H299" t="e">
        <f t="shared" si="34"/>
        <v>#N/A</v>
      </c>
      <c r="I299">
        <v>76</v>
      </c>
      <c r="J299">
        <v>74</v>
      </c>
      <c r="K299">
        <v>2</v>
      </c>
      <c r="L299">
        <f>SUM($I$2:K299)</f>
        <v>31339</v>
      </c>
      <c r="M299" t="e">
        <f t="shared" si="30"/>
        <v>#N/A</v>
      </c>
      <c r="N299" t="e">
        <f t="shared" si="31"/>
        <v>#N/A</v>
      </c>
      <c r="O299"/>
    </row>
    <row r="300" spans="1:15" ht="15" customHeight="1" x14ac:dyDescent="0.3">
      <c r="A300">
        <v>45590</v>
      </c>
      <c r="B300">
        <f t="shared" si="28"/>
        <v>43</v>
      </c>
      <c r="C300">
        <f t="shared" si="29"/>
        <v>5</v>
      </c>
      <c r="D300">
        <v>2</v>
      </c>
      <c r="E300" t="e">
        <f t="shared" si="33"/>
        <v>#N/A</v>
      </c>
      <c r="F300">
        <v>121</v>
      </c>
      <c r="G300" t="e">
        <f t="shared" si="32"/>
        <v>#N/A</v>
      </c>
      <c r="H300" t="e">
        <f t="shared" si="34"/>
        <v>#N/A</v>
      </c>
      <c r="I300">
        <v>19</v>
      </c>
      <c r="J300">
        <v>19</v>
      </c>
      <c r="K300">
        <v>4</v>
      </c>
      <c r="L300">
        <f>SUM($I$2:K300)</f>
        <v>31381</v>
      </c>
      <c r="M300" t="e">
        <f t="shared" si="30"/>
        <v>#N/A</v>
      </c>
      <c r="N300" t="e">
        <f t="shared" si="31"/>
        <v>#N/A</v>
      </c>
      <c r="O300"/>
    </row>
    <row r="301" spans="1:15" ht="15" customHeight="1" x14ac:dyDescent="0.3">
      <c r="A301">
        <v>45591</v>
      </c>
      <c r="B301">
        <f t="shared" si="28"/>
        <v>43</v>
      </c>
      <c r="C301">
        <f t="shared" si="29"/>
        <v>6</v>
      </c>
      <c r="D301">
        <v>2</v>
      </c>
      <c r="E301" t="e">
        <f t="shared" si="33"/>
        <v>#N/A</v>
      </c>
      <c r="F301">
        <v>99</v>
      </c>
      <c r="G301" t="e">
        <f t="shared" si="32"/>
        <v>#N/A</v>
      </c>
      <c r="H301" t="e">
        <f t="shared" si="34"/>
        <v>#N/A</v>
      </c>
      <c r="I301">
        <v>33</v>
      </c>
      <c r="J301">
        <v>69</v>
      </c>
      <c r="K301">
        <v>6</v>
      </c>
      <c r="L301">
        <f>SUM($I$2:K301)</f>
        <v>31489</v>
      </c>
      <c r="M301" t="e">
        <f t="shared" si="30"/>
        <v>#N/A</v>
      </c>
      <c r="N301" t="e">
        <f t="shared" si="31"/>
        <v>#N/A</v>
      </c>
      <c r="O301"/>
    </row>
    <row r="302" spans="1:15" ht="15" customHeight="1" x14ac:dyDescent="0.3">
      <c r="A302">
        <v>45592</v>
      </c>
      <c r="B302">
        <f t="shared" si="28"/>
        <v>43</v>
      </c>
      <c r="C302">
        <f t="shared" si="29"/>
        <v>7</v>
      </c>
      <c r="D302">
        <v>3</v>
      </c>
      <c r="E302">
        <f t="shared" si="33"/>
        <v>12</v>
      </c>
      <c r="F302">
        <v>141</v>
      </c>
      <c r="G302">
        <f t="shared" si="32"/>
        <v>605</v>
      </c>
      <c r="H302">
        <f t="shared" si="34"/>
        <v>789</v>
      </c>
      <c r="I302">
        <v>24</v>
      </c>
      <c r="J302">
        <v>35</v>
      </c>
      <c r="K302">
        <v>1</v>
      </c>
      <c r="L302">
        <f>SUM($I$2:K302)</f>
        <v>31549</v>
      </c>
      <c r="M302" t="e">
        <f t="shared" si="30"/>
        <v>#N/A</v>
      </c>
      <c r="N302" t="e">
        <f t="shared" si="31"/>
        <v>#N/A</v>
      </c>
      <c r="O302"/>
    </row>
    <row r="303" spans="1:15" ht="15" customHeight="1" x14ac:dyDescent="0.3">
      <c r="A303">
        <v>45593</v>
      </c>
      <c r="B303">
        <f t="shared" si="28"/>
        <v>44</v>
      </c>
      <c r="C303">
        <f t="shared" si="29"/>
        <v>1</v>
      </c>
      <c r="D303">
        <v>1</v>
      </c>
      <c r="E303" t="e">
        <f t="shared" si="33"/>
        <v>#N/A</v>
      </c>
      <c r="F303">
        <v>84</v>
      </c>
      <c r="G303" t="e">
        <f t="shared" si="32"/>
        <v>#N/A</v>
      </c>
      <c r="H303" t="e">
        <f t="shared" si="34"/>
        <v>#N/A</v>
      </c>
      <c r="I303">
        <v>56</v>
      </c>
      <c r="J303">
        <v>76</v>
      </c>
      <c r="K303">
        <v>1</v>
      </c>
      <c r="L303">
        <f>SUM($I$2:K303)</f>
        <v>31682</v>
      </c>
      <c r="M303" t="e">
        <f t="shared" si="30"/>
        <v>#N/A</v>
      </c>
      <c r="N303" t="e">
        <f t="shared" si="31"/>
        <v>#N/A</v>
      </c>
      <c r="O303"/>
    </row>
    <row r="304" spans="1:15" ht="15" customHeight="1" x14ac:dyDescent="0.3">
      <c r="A304">
        <v>45594</v>
      </c>
      <c r="B304">
        <f t="shared" si="28"/>
        <v>44</v>
      </c>
      <c r="C304">
        <f t="shared" si="29"/>
        <v>2</v>
      </c>
      <c r="D304">
        <v>1</v>
      </c>
      <c r="E304" t="e">
        <f t="shared" si="33"/>
        <v>#N/A</v>
      </c>
      <c r="F304">
        <v>92</v>
      </c>
      <c r="G304" t="e">
        <f t="shared" si="32"/>
        <v>#N/A</v>
      </c>
      <c r="H304" t="e">
        <f t="shared" si="34"/>
        <v>#N/A</v>
      </c>
      <c r="I304">
        <v>35</v>
      </c>
      <c r="J304">
        <v>76</v>
      </c>
      <c r="K304">
        <v>6</v>
      </c>
      <c r="L304">
        <f>SUM($I$2:K304)</f>
        <v>31799</v>
      </c>
      <c r="M304" t="e">
        <f t="shared" si="30"/>
        <v>#N/A</v>
      </c>
      <c r="N304" t="e">
        <f t="shared" si="31"/>
        <v>#N/A</v>
      </c>
      <c r="O304"/>
    </row>
    <row r="305" spans="1:15" ht="15" customHeight="1" x14ac:dyDescent="0.3">
      <c r="A305">
        <v>45595</v>
      </c>
      <c r="B305">
        <f t="shared" si="28"/>
        <v>44</v>
      </c>
      <c r="C305">
        <f t="shared" si="29"/>
        <v>3</v>
      </c>
      <c r="D305">
        <v>2</v>
      </c>
      <c r="E305" t="e">
        <f t="shared" si="33"/>
        <v>#N/A</v>
      </c>
      <c r="F305">
        <v>123</v>
      </c>
      <c r="G305" t="e">
        <f t="shared" si="32"/>
        <v>#N/A</v>
      </c>
      <c r="H305" t="e">
        <f t="shared" si="34"/>
        <v>#N/A</v>
      </c>
      <c r="I305">
        <v>64</v>
      </c>
      <c r="J305">
        <v>54</v>
      </c>
      <c r="K305">
        <v>1</v>
      </c>
      <c r="L305">
        <f>SUM($I$2:K305)</f>
        <v>31918</v>
      </c>
      <c r="M305" t="e">
        <f t="shared" si="30"/>
        <v>#N/A</v>
      </c>
      <c r="N305" t="e">
        <f t="shared" si="31"/>
        <v>#N/A</v>
      </c>
      <c r="O305"/>
    </row>
    <row r="306" spans="1:15" ht="15" customHeight="1" x14ac:dyDescent="0.3">
      <c r="A306">
        <v>45596</v>
      </c>
      <c r="B306">
        <f t="shared" si="28"/>
        <v>44</v>
      </c>
      <c r="C306">
        <f t="shared" si="29"/>
        <v>4</v>
      </c>
      <c r="D306">
        <v>1</v>
      </c>
      <c r="E306" t="e">
        <f t="shared" si="33"/>
        <v>#N/A</v>
      </c>
      <c r="F306">
        <v>122</v>
      </c>
      <c r="G306" t="e">
        <f t="shared" si="32"/>
        <v>#N/A</v>
      </c>
      <c r="H306" t="e">
        <f t="shared" si="34"/>
        <v>#N/A</v>
      </c>
      <c r="I306">
        <v>49</v>
      </c>
      <c r="J306">
        <v>70</v>
      </c>
      <c r="K306">
        <v>1</v>
      </c>
      <c r="L306">
        <f>SUM($I$2:K306)</f>
        <v>32038</v>
      </c>
      <c r="M306" t="e">
        <f t="shared" si="30"/>
        <v>#N/A</v>
      </c>
      <c r="N306" t="e">
        <f t="shared" si="31"/>
        <v>#N/A</v>
      </c>
      <c r="O306"/>
    </row>
    <row r="307" spans="1:15" ht="15" customHeight="1" x14ac:dyDescent="0.3">
      <c r="A307">
        <v>45597</v>
      </c>
      <c r="B307">
        <f t="shared" si="28"/>
        <v>44</v>
      </c>
      <c r="C307">
        <f t="shared" si="29"/>
        <v>5</v>
      </c>
      <c r="D307">
        <v>1</v>
      </c>
      <c r="E307" t="e">
        <f t="shared" si="33"/>
        <v>#N/A</v>
      </c>
      <c r="F307">
        <v>104</v>
      </c>
      <c r="G307" t="e">
        <f t="shared" si="32"/>
        <v>#N/A</v>
      </c>
      <c r="H307" t="e">
        <f t="shared" si="34"/>
        <v>#N/A</v>
      </c>
      <c r="I307">
        <v>73</v>
      </c>
      <c r="J307">
        <v>83</v>
      </c>
      <c r="K307">
        <v>6</v>
      </c>
      <c r="L307">
        <f>SUM($I$2:K307)</f>
        <v>32200</v>
      </c>
      <c r="M307" t="e">
        <f t="shared" si="30"/>
        <v>#N/A</v>
      </c>
      <c r="N307" t="e">
        <f t="shared" si="31"/>
        <v>#N/A</v>
      </c>
      <c r="O307"/>
    </row>
    <row r="308" spans="1:15" ht="15" customHeight="1" x14ac:dyDescent="0.3">
      <c r="A308">
        <v>45598</v>
      </c>
      <c r="B308">
        <f t="shared" si="28"/>
        <v>44</v>
      </c>
      <c r="C308">
        <f t="shared" si="29"/>
        <v>6</v>
      </c>
      <c r="D308">
        <v>1</v>
      </c>
      <c r="E308" t="e">
        <f t="shared" si="33"/>
        <v>#N/A</v>
      </c>
      <c r="F308">
        <v>86</v>
      </c>
      <c r="G308" t="e">
        <f t="shared" si="32"/>
        <v>#N/A</v>
      </c>
      <c r="H308" t="e">
        <f t="shared" si="34"/>
        <v>#N/A</v>
      </c>
      <c r="I308">
        <v>28</v>
      </c>
      <c r="J308">
        <v>78</v>
      </c>
      <c r="K308">
        <v>6</v>
      </c>
      <c r="L308">
        <f>SUM($I$2:K308)</f>
        <v>32312</v>
      </c>
      <c r="M308" t="e">
        <f t="shared" si="30"/>
        <v>#N/A</v>
      </c>
      <c r="N308" t="e">
        <f t="shared" si="31"/>
        <v>#N/A</v>
      </c>
      <c r="O308"/>
    </row>
    <row r="309" spans="1:15" ht="15" customHeight="1" x14ac:dyDescent="0.3">
      <c r="A309">
        <v>45599</v>
      </c>
      <c r="B309">
        <f t="shared" si="28"/>
        <v>44</v>
      </c>
      <c r="C309">
        <f t="shared" si="29"/>
        <v>7</v>
      </c>
      <c r="D309">
        <v>2</v>
      </c>
      <c r="E309">
        <f t="shared" si="33"/>
        <v>9</v>
      </c>
      <c r="F309">
        <v>85</v>
      </c>
      <c r="G309">
        <f t="shared" si="32"/>
        <v>520</v>
      </c>
      <c r="H309">
        <f t="shared" si="34"/>
        <v>696</v>
      </c>
      <c r="I309">
        <v>43</v>
      </c>
      <c r="J309">
        <v>53</v>
      </c>
      <c r="K309">
        <v>2</v>
      </c>
      <c r="L309">
        <f>SUM($I$2:K309)</f>
        <v>32410</v>
      </c>
      <c r="M309" t="e">
        <f t="shared" si="30"/>
        <v>#N/A</v>
      </c>
      <c r="N309" t="e">
        <f t="shared" si="31"/>
        <v>#N/A</v>
      </c>
      <c r="O309"/>
    </row>
    <row r="310" spans="1:15" ht="15" customHeight="1" x14ac:dyDescent="0.3">
      <c r="A310">
        <v>45600</v>
      </c>
      <c r="B310">
        <f t="shared" si="28"/>
        <v>45</v>
      </c>
      <c r="C310">
        <f t="shared" si="29"/>
        <v>1</v>
      </c>
      <c r="D310">
        <v>0</v>
      </c>
      <c r="E310" t="e">
        <f t="shared" si="33"/>
        <v>#N/A</v>
      </c>
      <c r="F310">
        <v>73</v>
      </c>
      <c r="G310" t="e">
        <f t="shared" si="32"/>
        <v>#N/A</v>
      </c>
      <c r="H310" t="e">
        <f t="shared" si="34"/>
        <v>#N/A</v>
      </c>
      <c r="I310">
        <v>37</v>
      </c>
      <c r="J310">
        <v>81</v>
      </c>
      <c r="K310">
        <v>1</v>
      </c>
      <c r="L310">
        <f>SUM($I$2:K310)</f>
        <v>32529</v>
      </c>
      <c r="M310" t="e">
        <f t="shared" si="30"/>
        <v>#N/A</v>
      </c>
      <c r="N310" t="e">
        <f t="shared" si="31"/>
        <v>#N/A</v>
      </c>
      <c r="O310"/>
    </row>
    <row r="311" spans="1:15" ht="15" customHeight="1" x14ac:dyDescent="0.3">
      <c r="A311">
        <v>45601</v>
      </c>
      <c r="B311">
        <f t="shared" si="28"/>
        <v>45</v>
      </c>
      <c r="C311">
        <f t="shared" si="29"/>
        <v>2</v>
      </c>
      <c r="D311">
        <v>0</v>
      </c>
      <c r="E311" t="e">
        <f t="shared" si="33"/>
        <v>#N/A</v>
      </c>
      <c r="F311">
        <v>66</v>
      </c>
      <c r="G311" t="e">
        <f t="shared" si="32"/>
        <v>#N/A</v>
      </c>
      <c r="H311" t="e">
        <f t="shared" si="34"/>
        <v>#N/A</v>
      </c>
      <c r="I311">
        <v>35</v>
      </c>
      <c r="J311">
        <v>69</v>
      </c>
      <c r="K311">
        <v>4</v>
      </c>
      <c r="L311">
        <f>SUM($I$2:K311)</f>
        <v>32637</v>
      </c>
      <c r="M311" t="e">
        <f t="shared" si="30"/>
        <v>#N/A</v>
      </c>
      <c r="N311" t="e">
        <f t="shared" si="31"/>
        <v>#N/A</v>
      </c>
      <c r="O311"/>
    </row>
    <row r="312" spans="1:15" ht="15" customHeight="1" x14ac:dyDescent="0.3">
      <c r="A312">
        <v>45602</v>
      </c>
      <c r="B312">
        <f t="shared" si="28"/>
        <v>45</v>
      </c>
      <c r="C312">
        <f t="shared" si="29"/>
        <v>3</v>
      </c>
      <c r="D312">
        <v>1</v>
      </c>
      <c r="E312" t="e">
        <f t="shared" si="33"/>
        <v>#N/A</v>
      </c>
      <c r="F312">
        <v>103</v>
      </c>
      <c r="G312" t="e">
        <f t="shared" si="32"/>
        <v>#N/A</v>
      </c>
      <c r="H312" t="e">
        <f t="shared" si="34"/>
        <v>#N/A</v>
      </c>
      <c r="I312">
        <v>38</v>
      </c>
      <c r="J312">
        <v>51</v>
      </c>
      <c r="K312">
        <v>1</v>
      </c>
      <c r="L312">
        <f>SUM($I$2:K312)</f>
        <v>32727</v>
      </c>
      <c r="M312" t="e">
        <f t="shared" si="30"/>
        <v>#N/A</v>
      </c>
      <c r="N312" t="e">
        <f t="shared" si="31"/>
        <v>#N/A</v>
      </c>
      <c r="O312"/>
    </row>
    <row r="313" spans="1:15" ht="15" customHeight="1" x14ac:dyDescent="0.3">
      <c r="A313">
        <v>45603</v>
      </c>
      <c r="B313">
        <f t="shared" si="28"/>
        <v>45</v>
      </c>
      <c r="C313">
        <f t="shared" si="29"/>
        <v>4</v>
      </c>
      <c r="D313">
        <v>1</v>
      </c>
      <c r="E313" t="e">
        <f t="shared" si="33"/>
        <v>#N/A</v>
      </c>
      <c r="F313">
        <v>68</v>
      </c>
      <c r="G313" t="e">
        <f t="shared" si="32"/>
        <v>#N/A</v>
      </c>
      <c r="H313" t="e">
        <f t="shared" si="34"/>
        <v>#N/A</v>
      </c>
      <c r="I313">
        <v>26</v>
      </c>
      <c r="J313">
        <v>55</v>
      </c>
      <c r="K313">
        <v>4</v>
      </c>
      <c r="L313">
        <f>SUM($I$2:K313)</f>
        <v>32812</v>
      </c>
      <c r="M313" t="e">
        <f t="shared" si="30"/>
        <v>#N/A</v>
      </c>
      <c r="N313" t="e">
        <f t="shared" si="31"/>
        <v>#N/A</v>
      </c>
      <c r="O313"/>
    </row>
    <row r="314" spans="1:15" ht="15" customHeight="1" x14ac:dyDescent="0.3">
      <c r="A314">
        <v>45604</v>
      </c>
      <c r="B314">
        <f t="shared" si="28"/>
        <v>45</v>
      </c>
      <c r="C314">
        <f t="shared" si="29"/>
        <v>5</v>
      </c>
      <c r="D314">
        <v>1</v>
      </c>
      <c r="E314" t="e">
        <f t="shared" si="33"/>
        <v>#N/A</v>
      </c>
      <c r="F314">
        <v>84</v>
      </c>
      <c r="G314" t="e">
        <f t="shared" si="32"/>
        <v>#N/A</v>
      </c>
      <c r="H314" t="e">
        <f t="shared" si="34"/>
        <v>#N/A</v>
      </c>
      <c r="I314">
        <v>59</v>
      </c>
      <c r="J314">
        <v>57</v>
      </c>
      <c r="K314">
        <v>3</v>
      </c>
      <c r="L314">
        <f>SUM($I$2:K314)</f>
        <v>32931</v>
      </c>
      <c r="M314" t="e">
        <f t="shared" si="30"/>
        <v>#N/A</v>
      </c>
      <c r="N314" t="e">
        <f t="shared" si="31"/>
        <v>#N/A</v>
      </c>
      <c r="O314"/>
    </row>
    <row r="315" spans="1:15" ht="15" customHeight="1" x14ac:dyDescent="0.3">
      <c r="A315">
        <v>45605</v>
      </c>
      <c r="B315">
        <f t="shared" si="28"/>
        <v>45</v>
      </c>
      <c r="C315">
        <f t="shared" si="29"/>
        <v>6</v>
      </c>
      <c r="D315">
        <v>2</v>
      </c>
      <c r="E315" t="e">
        <f t="shared" si="33"/>
        <v>#N/A</v>
      </c>
      <c r="F315">
        <v>100</v>
      </c>
      <c r="G315" t="e">
        <f t="shared" si="32"/>
        <v>#N/A</v>
      </c>
      <c r="H315" t="e">
        <f t="shared" si="34"/>
        <v>#N/A</v>
      </c>
      <c r="I315">
        <v>27</v>
      </c>
      <c r="J315">
        <v>23</v>
      </c>
      <c r="K315">
        <v>1</v>
      </c>
      <c r="L315">
        <f>SUM($I$2:K315)</f>
        <v>32982</v>
      </c>
      <c r="M315" t="e">
        <f t="shared" si="30"/>
        <v>#N/A</v>
      </c>
      <c r="N315" t="e">
        <f t="shared" si="31"/>
        <v>#N/A</v>
      </c>
      <c r="O315"/>
    </row>
    <row r="316" spans="1:15" ht="15" customHeight="1" x14ac:dyDescent="0.3">
      <c r="A316">
        <v>45606</v>
      </c>
      <c r="B316">
        <f t="shared" si="28"/>
        <v>45</v>
      </c>
      <c r="C316">
        <f t="shared" si="29"/>
        <v>7</v>
      </c>
      <c r="D316">
        <v>3</v>
      </c>
      <c r="E316">
        <f t="shared" si="33"/>
        <v>8</v>
      </c>
      <c r="F316">
        <v>66</v>
      </c>
      <c r="G316">
        <f t="shared" si="32"/>
        <v>421</v>
      </c>
      <c r="H316">
        <f t="shared" si="34"/>
        <v>560</v>
      </c>
      <c r="I316">
        <v>47</v>
      </c>
      <c r="J316">
        <v>94</v>
      </c>
      <c r="K316">
        <v>3</v>
      </c>
      <c r="L316">
        <f>SUM($I$2:K316)</f>
        <v>33126</v>
      </c>
      <c r="M316" t="e">
        <f t="shared" si="30"/>
        <v>#N/A</v>
      </c>
      <c r="N316" t="e">
        <f t="shared" si="31"/>
        <v>#N/A</v>
      </c>
      <c r="O316"/>
    </row>
    <row r="317" spans="1:15" ht="15" customHeight="1" x14ac:dyDescent="0.3">
      <c r="A317">
        <v>45607</v>
      </c>
      <c r="B317">
        <f t="shared" si="28"/>
        <v>46</v>
      </c>
      <c r="C317">
        <f t="shared" si="29"/>
        <v>1</v>
      </c>
      <c r="D317">
        <v>1</v>
      </c>
      <c r="E317" t="e">
        <f t="shared" si="33"/>
        <v>#N/A</v>
      </c>
      <c r="F317">
        <v>50</v>
      </c>
      <c r="G317" t="e">
        <f t="shared" si="32"/>
        <v>#N/A</v>
      </c>
      <c r="H317" t="e">
        <f t="shared" si="34"/>
        <v>#N/A</v>
      </c>
      <c r="I317">
        <v>24</v>
      </c>
      <c r="J317">
        <v>30</v>
      </c>
      <c r="K317">
        <v>6</v>
      </c>
      <c r="L317">
        <f>SUM($I$2:K317)</f>
        <v>33186</v>
      </c>
      <c r="M317" t="e">
        <f t="shared" si="30"/>
        <v>#N/A</v>
      </c>
      <c r="N317" t="e">
        <f t="shared" si="31"/>
        <v>#N/A</v>
      </c>
      <c r="O317"/>
    </row>
    <row r="318" spans="1:15" ht="15" customHeight="1" x14ac:dyDescent="0.3">
      <c r="A318">
        <v>45608</v>
      </c>
      <c r="B318">
        <f t="shared" si="28"/>
        <v>46</v>
      </c>
      <c r="C318">
        <f t="shared" si="29"/>
        <v>2</v>
      </c>
      <c r="D318">
        <v>2</v>
      </c>
      <c r="E318" t="e">
        <f t="shared" si="33"/>
        <v>#N/A</v>
      </c>
      <c r="F318">
        <v>112</v>
      </c>
      <c r="G318" t="e">
        <f t="shared" si="32"/>
        <v>#N/A</v>
      </c>
      <c r="H318" t="e">
        <f t="shared" si="34"/>
        <v>#N/A</v>
      </c>
      <c r="I318">
        <v>34</v>
      </c>
      <c r="J318">
        <v>86</v>
      </c>
      <c r="K318">
        <v>6</v>
      </c>
      <c r="L318">
        <f>SUM($I$2:K318)</f>
        <v>33312</v>
      </c>
      <c r="M318" t="e">
        <f t="shared" si="30"/>
        <v>#N/A</v>
      </c>
      <c r="N318" t="e">
        <f t="shared" si="31"/>
        <v>#N/A</v>
      </c>
      <c r="O318"/>
    </row>
    <row r="319" spans="1:15" ht="15" customHeight="1" x14ac:dyDescent="0.3">
      <c r="A319">
        <v>45609</v>
      </c>
      <c r="B319">
        <f t="shared" si="28"/>
        <v>46</v>
      </c>
      <c r="C319">
        <f t="shared" si="29"/>
        <v>3</v>
      </c>
      <c r="D319">
        <v>2</v>
      </c>
      <c r="E319" t="e">
        <f t="shared" si="33"/>
        <v>#N/A</v>
      </c>
      <c r="F319">
        <v>88</v>
      </c>
      <c r="G319" t="e">
        <f t="shared" si="32"/>
        <v>#N/A</v>
      </c>
      <c r="H319" t="e">
        <f t="shared" si="34"/>
        <v>#N/A</v>
      </c>
      <c r="I319">
        <v>42</v>
      </c>
      <c r="J319">
        <v>96</v>
      </c>
      <c r="K319">
        <v>6</v>
      </c>
      <c r="L319">
        <f>SUM($I$2:K319)</f>
        <v>33456</v>
      </c>
      <c r="M319" t="e">
        <f t="shared" si="30"/>
        <v>#N/A</v>
      </c>
      <c r="N319" t="e">
        <f t="shared" si="31"/>
        <v>#N/A</v>
      </c>
      <c r="O319"/>
    </row>
    <row r="320" spans="1:15" ht="15" customHeight="1" x14ac:dyDescent="0.3">
      <c r="A320">
        <v>45610</v>
      </c>
      <c r="B320">
        <f t="shared" si="28"/>
        <v>46</v>
      </c>
      <c r="C320">
        <f t="shared" si="29"/>
        <v>4</v>
      </c>
      <c r="D320">
        <v>1</v>
      </c>
      <c r="E320" t="e">
        <f t="shared" si="33"/>
        <v>#N/A</v>
      </c>
      <c r="F320">
        <v>29</v>
      </c>
      <c r="G320" t="e">
        <f t="shared" si="32"/>
        <v>#N/A</v>
      </c>
      <c r="H320" t="e">
        <f t="shared" si="34"/>
        <v>#N/A</v>
      </c>
      <c r="I320">
        <v>37</v>
      </c>
      <c r="J320">
        <v>47</v>
      </c>
      <c r="K320">
        <v>6</v>
      </c>
      <c r="L320">
        <f>SUM($I$2:K320)</f>
        <v>33546</v>
      </c>
      <c r="M320" t="e">
        <f t="shared" si="30"/>
        <v>#N/A</v>
      </c>
      <c r="N320" t="e">
        <f t="shared" si="31"/>
        <v>#N/A</v>
      </c>
      <c r="O320"/>
    </row>
    <row r="321" spans="1:15" ht="15" customHeight="1" x14ac:dyDescent="0.3">
      <c r="A321">
        <v>45611</v>
      </c>
      <c r="B321">
        <f t="shared" si="28"/>
        <v>46</v>
      </c>
      <c r="C321">
        <f t="shared" si="29"/>
        <v>5</v>
      </c>
      <c r="D321">
        <v>0</v>
      </c>
      <c r="E321" t="e">
        <f t="shared" si="33"/>
        <v>#N/A</v>
      </c>
      <c r="F321">
        <v>73</v>
      </c>
      <c r="G321" t="e">
        <f t="shared" si="32"/>
        <v>#N/A</v>
      </c>
      <c r="H321" t="e">
        <f t="shared" si="34"/>
        <v>#N/A</v>
      </c>
      <c r="I321">
        <v>24</v>
      </c>
      <c r="J321">
        <v>61</v>
      </c>
      <c r="K321">
        <v>5</v>
      </c>
      <c r="L321">
        <f>SUM($I$2:K321)</f>
        <v>33636</v>
      </c>
      <c r="M321">
        <f t="shared" si="30"/>
        <v>0</v>
      </c>
      <c r="N321" t="str">
        <f t="shared" si="31"/>
        <v>November</v>
      </c>
      <c r="O321"/>
    </row>
    <row r="322" spans="1:15" ht="15" customHeight="1" x14ac:dyDescent="0.3">
      <c r="A322">
        <v>45612</v>
      </c>
      <c r="B322">
        <f t="shared" ref="B322:B367" si="35">WEEKNUM(A322,2)</f>
        <v>46</v>
      </c>
      <c r="C322">
        <f t="shared" ref="C322:C367" si="36">WEEKDAY(A322,2)</f>
        <v>6</v>
      </c>
      <c r="D322">
        <v>1</v>
      </c>
      <c r="E322" t="e">
        <f t="shared" si="33"/>
        <v>#N/A</v>
      </c>
      <c r="F322">
        <v>116</v>
      </c>
      <c r="G322" t="e">
        <f t="shared" si="32"/>
        <v>#N/A</v>
      </c>
      <c r="H322" t="e">
        <f t="shared" si="34"/>
        <v>#N/A</v>
      </c>
      <c r="I322">
        <v>62</v>
      </c>
      <c r="J322">
        <v>105</v>
      </c>
      <c r="K322">
        <v>3</v>
      </c>
      <c r="L322">
        <f>SUM($I$2:K322)</f>
        <v>33806</v>
      </c>
      <c r="M322" t="e">
        <f t="shared" ref="M322:M368" si="37">IF(DAY(A322)=15,$O$1,NA())</f>
        <v>#N/A</v>
      </c>
      <c r="N322" t="e">
        <f t="shared" ref="N322:N367" si="38">IF(DAY(A322)=15,CHOOSE(MONTH(A322),"January", "February", "March", "April", "May", "June", "July", "August", "September", "October", "November", "December"),NA())</f>
        <v>#N/A</v>
      </c>
      <c r="O322"/>
    </row>
    <row r="323" spans="1:15" ht="15" customHeight="1" x14ac:dyDescent="0.3">
      <c r="A323">
        <v>45613</v>
      </c>
      <c r="B323">
        <f t="shared" si="35"/>
        <v>46</v>
      </c>
      <c r="C323">
        <f t="shared" si="36"/>
        <v>7</v>
      </c>
      <c r="D323">
        <v>2</v>
      </c>
      <c r="E323">
        <f t="shared" si="33"/>
        <v>9</v>
      </c>
      <c r="F323">
        <v>57</v>
      </c>
      <c r="G323">
        <f t="shared" si="32"/>
        <v>363</v>
      </c>
      <c r="H323">
        <f t="shared" si="34"/>
        <v>525</v>
      </c>
      <c r="I323">
        <v>57</v>
      </c>
      <c r="J323">
        <v>68</v>
      </c>
      <c r="K323">
        <v>1</v>
      </c>
      <c r="L323">
        <f>SUM($I$2:K323)</f>
        <v>33932</v>
      </c>
      <c r="M323" t="e">
        <f t="shared" si="37"/>
        <v>#N/A</v>
      </c>
      <c r="N323" t="e">
        <f t="shared" si="38"/>
        <v>#N/A</v>
      </c>
      <c r="O323"/>
    </row>
    <row r="324" spans="1:15" ht="15" customHeight="1" x14ac:dyDescent="0.3">
      <c r="A324">
        <v>45614</v>
      </c>
      <c r="B324">
        <f t="shared" si="35"/>
        <v>47</v>
      </c>
      <c r="C324">
        <f t="shared" si="36"/>
        <v>1</v>
      </c>
      <c r="D324">
        <v>1</v>
      </c>
      <c r="E324" t="e">
        <f t="shared" si="33"/>
        <v>#N/A</v>
      </c>
      <c r="F324">
        <v>125</v>
      </c>
      <c r="G324" t="e">
        <f t="shared" si="32"/>
        <v>#N/A</v>
      </c>
      <c r="H324" t="e">
        <f t="shared" si="34"/>
        <v>#N/A</v>
      </c>
      <c r="I324">
        <v>64</v>
      </c>
      <c r="J324">
        <v>91</v>
      </c>
      <c r="K324">
        <v>5</v>
      </c>
      <c r="L324">
        <f>SUM($I$2:K324)</f>
        <v>34092</v>
      </c>
      <c r="M324" t="e">
        <f t="shared" si="37"/>
        <v>#N/A</v>
      </c>
      <c r="N324" t="e">
        <f t="shared" si="38"/>
        <v>#N/A</v>
      </c>
      <c r="O324"/>
    </row>
    <row r="325" spans="1:15" ht="15" customHeight="1" x14ac:dyDescent="0.3">
      <c r="A325">
        <v>45615</v>
      </c>
      <c r="B325">
        <f t="shared" si="35"/>
        <v>47</v>
      </c>
      <c r="C325">
        <f t="shared" si="36"/>
        <v>2</v>
      </c>
      <c r="D325">
        <v>2</v>
      </c>
      <c r="E325" t="e">
        <f t="shared" si="33"/>
        <v>#N/A</v>
      </c>
      <c r="F325">
        <v>72</v>
      </c>
      <c r="G325" t="e">
        <f t="shared" si="32"/>
        <v>#N/A</v>
      </c>
      <c r="H325" t="e">
        <f t="shared" si="34"/>
        <v>#N/A</v>
      </c>
      <c r="I325">
        <v>44</v>
      </c>
      <c r="J325">
        <v>44</v>
      </c>
      <c r="K325">
        <v>3</v>
      </c>
      <c r="L325">
        <f>SUM($I$2:K325)</f>
        <v>34183</v>
      </c>
      <c r="M325" t="e">
        <f t="shared" si="37"/>
        <v>#N/A</v>
      </c>
      <c r="N325" t="e">
        <f t="shared" si="38"/>
        <v>#N/A</v>
      </c>
      <c r="O325"/>
    </row>
    <row r="326" spans="1:15" ht="15" customHeight="1" x14ac:dyDescent="0.3">
      <c r="A326">
        <v>45616</v>
      </c>
      <c r="B326">
        <f t="shared" si="35"/>
        <v>47</v>
      </c>
      <c r="C326">
        <f t="shared" si="36"/>
        <v>3</v>
      </c>
      <c r="D326">
        <v>1</v>
      </c>
      <c r="E326" t="e">
        <f t="shared" si="33"/>
        <v>#N/A</v>
      </c>
      <c r="F326">
        <v>59</v>
      </c>
      <c r="G326" t="e">
        <f t="shared" ref="G326:G367" si="39">IF(B327&gt;B326,SUM(F322:F326),NA())</f>
        <v>#N/A</v>
      </c>
      <c r="H326" t="e">
        <f t="shared" si="34"/>
        <v>#N/A</v>
      </c>
      <c r="I326">
        <v>40</v>
      </c>
      <c r="J326">
        <v>85</v>
      </c>
      <c r="K326">
        <v>5</v>
      </c>
      <c r="L326">
        <f>SUM($I$2:K326)</f>
        <v>34313</v>
      </c>
      <c r="M326" t="e">
        <f t="shared" si="37"/>
        <v>#N/A</v>
      </c>
      <c r="N326" t="e">
        <f t="shared" si="38"/>
        <v>#N/A</v>
      </c>
      <c r="O326"/>
    </row>
    <row r="327" spans="1:15" ht="15" customHeight="1" x14ac:dyDescent="0.3">
      <c r="A327">
        <v>45617</v>
      </c>
      <c r="B327">
        <f t="shared" si="35"/>
        <v>47</v>
      </c>
      <c r="C327">
        <f t="shared" si="36"/>
        <v>4</v>
      </c>
      <c r="D327">
        <v>2</v>
      </c>
      <c r="E327" t="e">
        <f t="shared" si="33"/>
        <v>#N/A</v>
      </c>
      <c r="F327">
        <v>46</v>
      </c>
      <c r="G327" t="e">
        <f t="shared" si="39"/>
        <v>#N/A</v>
      </c>
      <c r="H327" t="e">
        <f t="shared" si="34"/>
        <v>#N/A</v>
      </c>
      <c r="I327">
        <v>26</v>
      </c>
      <c r="J327">
        <v>57</v>
      </c>
      <c r="K327">
        <v>1</v>
      </c>
      <c r="L327">
        <f>SUM($I$2:K327)</f>
        <v>34397</v>
      </c>
      <c r="M327" t="e">
        <f t="shared" si="37"/>
        <v>#N/A</v>
      </c>
      <c r="N327" t="e">
        <f t="shared" si="38"/>
        <v>#N/A</v>
      </c>
      <c r="O327"/>
    </row>
    <row r="328" spans="1:15" ht="15" customHeight="1" x14ac:dyDescent="0.3">
      <c r="A328">
        <v>45618</v>
      </c>
      <c r="B328">
        <f t="shared" si="35"/>
        <v>47</v>
      </c>
      <c r="C328">
        <f t="shared" si="36"/>
        <v>5</v>
      </c>
      <c r="D328">
        <v>2</v>
      </c>
      <c r="E328" t="e">
        <f t="shared" ref="E328:E366" si="40">IF(B329&gt;B328,SUM(D322:D328),NA())</f>
        <v>#N/A</v>
      </c>
      <c r="F328">
        <v>68</v>
      </c>
      <c r="G328" t="e">
        <f t="shared" si="39"/>
        <v>#N/A</v>
      </c>
      <c r="H328" t="e">
        <f t="shared" ref="H328:H366" si="41">IF(B329&gt;B328,SUM(F322:F328),NA())</f>
        <v>#N/A</v>
      </c>
      <c r="I328">
        <v>15</v>
      </c>
      <c r="J328">
        <v>25</v>
      </c>
      <c r="K328">
        <v>5</v>
      </c>
      <c r="L328">
        <f>SUM($I$2:K328)</f>
        <v>34442</v>
      </c>
      <c r="M328" t="e">
        <f t="shared" si="37"/>
        <v>#N/A</v>
      </c>
      <c r="N328" t="e">
        <f t="shared" si="38"/>
        <v>#N/A</v>
      </c>
      <c r="O328"/>
    </row>
    <row r="329" spans="1:15" ht="15" customHeight="1" x14ac:dyDescent="0.3">
      <c r="A329">
        <v>45619</v>
      </c>
      <c r="B329">
        <f t="shared" si="35"/>
        <v>47</v>
      </c>
      <c r="C329">
        <f t="shared" si="36"/>
        <v>6</v>
      </c>
      <c r="D329">
        <v>2</v>
      </c>
      <c r="E329" t="e">
        <f t="shared" si="40"/>
        <v>#N/A</v>
      </c>
      <c r="F329">
        <v>89</v>
      </c>
      <c r="G329" t="e">
        <f t="shared" si="39"/>
        <v>#N/A</v>
      </c>
      <c r="H329" t="e">
        <f t="shared" si="41"/>
        <v>#N/A</v>
      </c>
      <c r="I329">
        <v>40</v>
      </c>
      <c r="J329">
        <v>95</v>
      </c>
      <c r="K329">
        <v>5</v>
      </c>
      <c r="L329">
        <f>SUM($I$2:K329)</f>
        <v>34582</v>
      </c>
      <c r="M329" t="e">
        <f t="shared" si="37"/>
        <v>#N/A</v>
      </c>
      <c r="N329" t="e">
        <f t="shared" si="38"/>
        <v>#N/A</v>
      </c>
      <c r="O329"/>
    </row>
    <row r="330" spans="1:15" ht="15" customHeight="1" x14ac:dyDescent="0.3">
      <c r="A330">
        <v>45620</v>
      </c>
      <c r="B330">
        <f t="shared" si="35"/>
        <v>47</v>
      </c>
      <c r="C330">
        <f t="shared" si="36"/>
        <v>7</v>
      </c>
      <c r="D330">
        <v>2</v>
      </c>
      <c r="E330">
        <f t="shared" si="40"/>
        <v>12</v>
      </c>
      <c r="F330">
        <v>77</v>
      </c>
      <c r="G330">
        <f t="shared" si="39"/>
        <v>339</v>
      </c>
      <c r="H330">
        <f t="shared" si="41"/>
        <v>536</v>
      </c>
      <c r="I330">
        <v>44</v>
      </c>
      <c r="J330">
        <v>58</v>
      </c>
      <c r="K330">
        <v>6</v>
      </c>
      <c r="L330">
        <f>SUM($I$2:K330)</f>
        <v>34690</v>
      </c>
      <c r="M330" t="e">
        <f t="shared" si="37"/>
        <v>#N/A</v>
      </c>
      <c r="N330" t="e">
        <f t="shared" si="38"/>
        <v>#N/A</v>
      </c>
      <c r="O330"/>
    </row>
    <row r="331" spans="1:15" ht="15" customHeight="1" x14ac:dyDescent="0.3">
      <c r="A331">
        <v>45621</v>
      </c>
      <c r="B331">
        <f t="shared" si="35"/>
        <v>48</v>
      </c>
      <c r="C331">
        <f t="shared" si="36"/>
        <v>1</v>
      </c>
      <c r="D331">
        <v>3</v>
      </c>
      <c r="E331" t="e">
        <f t="shared" si="40"/>
        <v>#N/A</v>
      </c>
      <c r="F331">
        <v>47</v>
      </c>
      <c r="G331" t="e">
        <f t="shared" si="39"/>
        <v>#N/A</v>
      </c>
      <c r="H331" t="e">
        <f t="shared" si="41"/>
        <v>#N/A</v>
      </c>
      <c r="I331">
        <v>18</v>
      </c>
      <c r="J331">
        <v>40</v>
      </c>
      <c r="K331">
        <v>6</v>
      </c>
      <c r="L331">
        <f>SUM($I$2:K331)</f>
        <v>34754</v>
      </c>
      <c r="M331" t="e">
        <f t="shared" si="37"/>
        <v>#N/A</v>
      </c>
      <c r="N331" t="e">
        <f t="shared" si="38"/>
        <v>#N/A</v>
      </c>
      <c r="O331"/>
    </row>
    <row r="332" spans="1:15" ht="15" customHeight="1" x14ac:dyDescent="0.3">
      <c r="A332">
        <v>45622</v>
      </c>
      <c r="B332">
        <f t="shared" si="35"/>
        <v>48</v>
      </c>
      <c r="C332">
        <f t="shared" si="36"/>
        <v>2</v>
      </c>
      <c r="D332">
        <v>2</v>
      </c>
      <c r="E332" t="e">
        <f t="shared" si="40"/>
        <v>#N/A</v>
      </c>
      <c r="F332">
        <v>49</v>
      </c>
      <c r="G332" t="e">
        <f t="shared" si="39"/>
        <v>#N/A</v>
      </c>
      <c r="H332" t="e">
        <f t="shared" si="41"/>
        <v>#N/A</v>
      </c>
      <c r="I332">
        <v>27</v>
      </c>
      <c r="J332">
        <v>35</v>
      </c>
      <c r="K332">
        <v>6</v>
      </c>
      <c r="L332">
        <f>SUM($I$2:K332)</f>
        <v>34822</v>
      </c>
      <c r="M332" t="e">
        <f t="shared" si="37"/>
        <v>#N/A</v>
      </c>
      <c r="N332" t="e">
        <f t="shared" si="38"/>
        <v>#N/A</v>
      </c>
      <c r="O332"/>
    </row>
    <row r="333" spans="1:15" ht="15" customHeight="1" x14ac:dyDescent="0.3">
      <c r="A333">
        <v>45623</v>
      </c>
      <c r="B333">
        <f t="shared" si="35"/>
        <v>48</v>
      </c>
      <c r="C333">
        <f t="shared" si="36"/>
        <v>3</v>
      </c>
      <c r="D333">
        <v>2</v>
      </c>
      <c r="E333" t="e">
        <f t="shared" si="40"/>
        <v>#N/A</v>
      </c>
      <c r="F333">
        <v>114</v>
      </c>
      <c r="G333" t="e">
        <f t="shared" si="39"/>
        <v>#N/A</v>
      </c>
      <c r="H333" t="e">
        <f t="shared" si="41"/>
        <v>#N/A</v>
      </c>
      <c r="I333">
        <v>72</v>
      </c>
      <c r="J333">
        <v>69</v>
      </c>
      <c r="K333">
        <v>3</v>
      </c>
      <c r="L333">
        <f>SUM($I$2:K333)</f>
        <v>34966</v>
      </c>
      <c r="M333" t="e">
        <f t="shared" si="37"/>
        <v>#N/A</v>
      </c>
      <c r="N333" t="e">
        <f t="shared" si="38"/>
        <v>#N/A</v>
      </c>
      <c r="O333"/>
    </row>
    <row r="334" spans="1:15" ht="15" customHeight="1" x14ac:dyDescent="0.3">
      <c r="A334">
        <v>45624</v>
      </c>
      <c r="B334">
        <f t="shared" si="35"/>
        <v>48</v>
      </c>
      <c r="C334">
        <f t="shared" si="36"/>
        <v>4</v>
      </c>
      <c r="D334">
        <v>2</v>
      </c>
      <c r="E334" t="e">
        <f t="shared" si="40"/>
        <v>#N/A</v>
      </c>
      <c r="F334">
        <v>51</v>
      </c>
      <c r="G334" t="e">
        <f t="shared" si="39"/>
        <v>#N/A</v>
      </c>
      <c r="H334" t="e">
        <f t="shared" si="41"/>
        <v>#N/A</v>
      </c>
      <c r="I334">
        <v>37</v>
      </c>
      <c r="J334">
        <v>43</v>
      </c>
      <c r="K334">
        <v>4</v>
      </c>
      <c r="L334">
        <f>SUM($I$2:K334)</f>
        <v>35050</v>
      </c>
      <c r="M334" t="e">
        <f t="shared" si="37"/>
        <v>#N/A</v>
      </c>
      <c r="N334" t="e">
        <f t="shared" si="38"/>
        <v>#N/A</v>
      </c>
      <c r="O334"/>
    </row>
    <row r="335" spans="1:15" ht="15" customHeight="1" x14ac:dyDescent="0.3">
      <c r="A335">
        <v>45625</v>
      </c>
      <c r="B335">
        <f t="shared" si="35"/>
        <v>48</v>
      </c>
      <c r="C335">
        <f t="shared" si="36"/>
        <v>5</v>
      </c>
      <c r="D335">
        <v>3</v>
      </c>
      <c r="E335" t="e">
        <f t="shared" si="40"/>
        <v>#N/A</v>
      </c>
      <c r="F335">
        <v>66</v>
      </c>
      <c r="G335" t="e">
        <f t="shared" si="39"/>
        <v>#N/A</v>
      </c>
      <c r="H335" t="e">
        <f t="shared" si="41"/>
        <v>#N/A</v>
      </c>
      <c r="I335">
        <v>46</v>
      </c>
      <c r="J335">
        <v>67</v>
      </c>
      <c r="K335">
        <v>1</v>
      </c>
      <c r="L335">
        <f>SUM($I$2:K335)</f>
        <v>35164</v>
      </c>
      <c r="M335" t="e">
        <f t="shared" si="37"/>
        <v>#N/A</v>
      </c>
      <c r="N335" t="e">
        <f t="shared" si="38"/>
        <v>#N/A</v>
      </c>
      <c r="O335"/>
    </row>
    <row r="336" spans="1:15" ht="15" customHeight="1" x14ac:dyDescent="0.3">
      <c r="A336">
        <v>45626</v>
      </c>
      <c r="B336">
        <f t="shared" si="35"/>
        <v>48</v>
      </c>
      <c r="C336">
        <f t="shared" si="36"/>
        <v>6</v>
      </c>
      <c r="D336">
        <v>3</v>
      </c>
      <c r="E336" t="e">
        <f t="shared" si="40"/>
        <v>#N/A</v>
      </c>
      <c r="F336">
        <v>82</v>
      </c>
      <c r="G336" t="e">
        <f t="shared" si="39"/>
        <v>#N/A</v>
      </c>
      <c r="H336" t="e">
        <f t="shared" si="41"/>
        <v>#N/A</v>
      </c>
      <c r="I336">
        <v>9</v>
      </c>
      <c r="J336">
        <v>31</v>
      </c>
      <c r="K336">
        <v>5</v>
      </c>
      <c r="L336">
        <f>SUM($I$2:K336)</f>
        <v>35209</v>
      </c>
      <c r="M336" t="e">
        <f t="shared" si="37"/>
        <v>#N/A</v>
      </c>
      <c r="N336" t="e">
        <f t="shared" si="38"/>
        <v>#N/A</v>
      </c>
      <c r="O336"/>
    </row>
    <row r="337" spans="1:15" ht="15" customHeight="1" x14ac:dyDescent="0.3">
      <c r="A337">
        <v>45627</v>
      </c>
      <c r="B337">
        <f t="shared" si="35"/>
        <v>48</v>
      </c>
      <c r="C337">
        <f t="shared" si="36"/>
        <v>7</v>
      </c>
      <c r="D337">
        <v>2</v>
      </c>
      <c r="E337">
        <f t="shared" si="40"/>
        <v>17</v>
      </c>
      <c r="F337">
        <v>19</v>
      </c>
      <c r="G337">
        <f t="shared" si="39"/>
        <v>332</v>
      </c>
      <c r="H337">
        <f t="shared" si="41"/>
        <v>428</v>
      </c>
      <c r="I337">
        <v>52</v>
      </c>
      <c r="J337">
        <v>77</v>
      </c>
      <c r="K337">
        <v>4</v>
      </c>
      <c r="L337">
        <f>SUM($I$2:K337)</f>
        <v>35342</v>
      </c>
      <c r="M337" t="e">
        <f t="shared" si="37"/>
        <v>#N/A</v>
      </c>
      <c r="N337" t="e">
        <f t="shared" si="38"/>
        <v>#N/A</v>
      </c>
      <c r="O337"/>
    </row>
    <row r="338" spans="1:15" ht="15" customHeight="1" x14ac:dyDescent="0.3">
      <c r="A338">
        <v>45628</v>
      </c>
      <c r="B338">
        <f t="shared" si="35"/>
        <v>49</v>
      </c>
      <c r="C338">
        <f t="shared" si="36"/>
        <v>1</v>
      </c>
      <c r="D338">
        <v>5</v>
      </c>
      <c r="E338" t="e">
        <f t="shared" si="40"/>
        <v>#N/A</v>
      </c>
      <c r="F338">
        <v>59</v>
      </c>
      <c r="G338" t="e">
        <f t="shared" si="39"/>
        <v>#N/A</v>
      </c>
      <c r="H338" t="e">
        <f t="shared" si="41"/>
        <v>#N/A</v>
      </c>
      <c r="I338">
        <v>28</v>
      </c>
      <c r="J338">
        <v>43</v>
      </c>
      <c r="K338">
        <v>1</v>
      </c>
      <c r="L338">
        <f>SUM($I$2:K338)</f>
        <v>35414</v>
      </c>
      <c r="M338" t="e">
        <f t="shared" si="37"/>
        <v>#N/A</v>
      </c>
      <c r="N338" t="e">
        <f t="shared" si="38"/>
        <v>#N/A</v>
      </c>
      <c r="O338"/>
    </row>
    <row r="339" spans="1:15" ht="15" customHeight="1" x14ac:dyDescent="0.3">
      <c r="A339">
        <v>45629</v>
      </c>
      <c r="B339">
        <f t="shared" si="35"/>
        <v>49</v>
      </c>
      <c r="C339">
        <f t="shared" si="36"/>
        <v>2</v>
      </c>
      <c r="D339">
        <v>2</v>
      </c>
      <c r="E339" t="e">
        <f t="shared" si="40"/>
        <v>#N/A</v>
      </c>
      <c r="F339">
        <v>27</v>
      </c>
      <c r="G339" t="e">
        <f t="shared" si="39"/>
        <v>#N/A</v>
      </c>
      <c r="H339" t="e">
        <f t="shared" si="41"/>
        <v>#N/A</v>
      </c>
      <c r="I339">
        <v>10</v>
      </c>
      <c r="J339">
        <v>24</v>
      </c>
      <c r="K339">
        <v>5</v>
      </c>
      <c r="L339">
        <f>SUM($I$2:K339)</f>
        <v>35453</v>
      </c>
      <c r="M339" t="e">
        <f t="shared" si="37"/>
        <v>#N/A</v>
      </c>
      <c r="N339" t="e">
        <f t="shared" si="38"/>
        <v>#N/A</v>
      </c>
      <c r="O339"/>
    </row>
    <row r="340" spans="1:15" ht="15" customHeight="1" x14ac:dyDescent="0.3">
      <c r="A340">
        <v>45630</v>
      </c>
      <c r="B340">
        <f t="shared" si="35"/>
        <v>49</v>
      </c>
      <c r="C340">
        <f t="shared" si="36"/>
        <v>3</v>
      </c>
      <c r="D340">
        <v>5</v>
      </c>
      <c r="E340" t="e">
        <f t="shared" si="40"/>
        <v>#N/A</v>
      </c>
      <c r="F340">
        <v>57</v>
      </c>
      <c r="G340" t="e">
        <f t="shared" si="39"/>
        <v>#N/A</v>
      </c>
      <c r="H340" t="e">
        <f t="shared" si="41"/>
        <v>#N/A</v>
      </c>
      <c r="I340">
        <v>55</v>
      </c>
      <c r="J340">
        <v>60</v>
      </c>
      <c r="K340">
        <v>2</v>
      </c>
      <c r="L340">
        <f>SUM($I$2:K340)</f>
        <v>35570</v>
      </c>
      <c r="M340" t="e">
        <f t="shared" si="37"/>
        <v>#N/A</v>
      </c>
      <c r="N340" t="e">
        <f t="shared" si="38"/>
        <v>#N/A</v>
      </c>
      <c r="O340"/>
    </row>
    <row r="341" spans="1:15" ht="15" customHeight="1" x14ac:dyDescent="0.3">
      <c r="A341">
        <v>45631</v>
      </c>
      <c r="B341">
        <f t="shared" si="35"/>
        <v>49</v>
      </c>
      <c r="C341">
        <f t="shared" si="36"/>
        <v>4</v>
      </c>
      <c r="D341">
        <v>3</v>
      </c>
      <c r="E341" t="e">
        <f t="shared" si="40"/>
        <v>#N/A</v>
      </c>
      <c r="F341">
        <v>53</v>
      </c>
      <c r="G341" t="e">
        <f t="shared" si="39"/>
        <v>#N/A</v>
      </c>
      <c r="H341" t="e">
        <f t="shared" si="41"/>
        <v>#N/A</v>
      </c>
      <c r="I341">
        <v>56</v>
      </c>
      <c r="J341">
        <v>94</v>
      </c>
      <c r="K341">
        <v>2</v>
      </c>
      <c r="L341">
        <f>SUM($I$2:K341)</f>
        <v>35722</v>
      </c>
      <c r="M341" t="e">
        <f t="shared" si="37"/>
        <v>#N/A</v>
      </c>
      <c r="N341" t="e">
        <f t="shared" si="38"/>
        <v>#N/A</v>
      </c>
      <c r="O341"/>
    </row>
    <row r="342" spans="1:15" ht="15" customHeight="1" x14ac:dyDescent="0.3">
      <c r="A342">
        <v>45632</v>
      </c>
      <c r="B342">
        <f t="shared" si="35"/>
        <v>49</v>
      </c>
      <c r="C342">
        <f t="shared" si="36"/>
        <v>5</v>
      </c>
      <c r="D342">
        <v>2</v>
      </c>
      <c r="E342" t="e">
        <f t="shared" si="40"/>
        <v>#N/A</v>
      </c>
      <c r="F342">
        <v>67</v>
      </c>
      <c r="G342" t="e">
        <f t="shared" si="39"/>
        <v>#N/A</v>
      </c>
      <c r="H342" t="e">
        <f t="shared" si="41"/>
        <v>#N/A</v>
      </c>
      <c r="I342">
        <v>37</v>
      </c>
      <c r="J342">
        <v>42</v>
      </c>
      <c r="K342">
        <v>1</v>
      </c>
      <c r="L342">
        <f>SUM($I$2:K342)</f>
        <v>35802</v>
      </c>
      <c r="M342" t="e">
        <f t="shared" si="37"/>
        <v>#N/A</v>
      </c>
      <c r="N342" t="e">
        <f t="shared" si="38"/>
        <v>#N/A</v>
      </c>
      <c r="O342"/>
    </row>
    <row r="343" spans="1:15" ht="15" customHeight="1" x14ac:dyDescent="0.3">
      <c r="A343">
        <v>45633</v>
      </c>
      <c r="B343">
        <f t="shared" si="35"/>
        <v>49</v>
      </c>
      <c r="C343">
        <f t="shared" si="36"/>
        <v>6</v>
      </c>
      <c r="D343">
        <v>4</v>
      </c>
      <c r="E343" t="e">
        <f t="shared" si="40"/>
        <v>#N/A</v>
      </c>
      <c r="F343">
        <v>81</v>
      </c>
      <c r="G343" t="e">
        <f t="shared" si="39"/>
        <v>#N/A</v>
      </c>
      <c r="H343" t="e">
        <f t="shared" si="41"/>
        <v>#N/A</v>
      </c>
      <c r="I343">
        <v>38</v>
      </c>
      <c r="J343">
        <v>60</v>
      </c>
      <c r="K343">
        <v>4</v>
      </c>
      <c r="L343">
        <f>SUM($I$2:K343)</f>
        <v>35904</v>
      </c>
      <c r="M343" t="e">
        <f t="shared" si="37"/>
        <v>#N/A</v>
      </c>
      <c r="N343" t="e">
        <f t="shared" si="38"/>
        <v>#N/A</v>
      </c>
      <c r="O343"/>
    </row>
    <row r="344" spans="1:15" ht="15" customHeight="1" x14ac:dyDescent="0.3">
      <c r="A344">
        <v>45634</v>
      </c>
      <c r="B344">
        <f t="shared" si="35"/>
        <v>49</v>
      </c>
      <c r="C344">
        <f t="shared" si="36"/>
        <v>7</v>
      </c>
      <c r="D344">
        <v>2</v>
      </c>
      <c r="E344">
        <f t="shared" si="40"/>
        <v>23</v>
      </c>
      <c r="F344">
        <v>78</v>
      </c>
      <c r="G344">
        <f t="shared" si="39"/>
        <v>336</v>
      </c>
      <c r="H344">
        <f t="shared" si="41"/>
        <v>422</v>
      </c>
      <c r="I344">
        <v>21</v>
      </c>
      <c r="J344">
        <v>23</v>
      </c>
      <c r="K344">
        <v>4</v>
      </c>
      <c r="L344">
        <f>SUM($I$2:K344)</f>
        <v>35952</v>
      </c>
      <c r="M344" t="e">
        <f t="shared" si="37"/>
        <v>#N/A</v>
      </c>
      <c r="N344" t="e">
        <f t="shared" si="38"/>
        <v>#N/A</v>
      </c>
      <c r="O344"/>
    </row>
    <row r="345" spans="1:15" ht="15" customHeight="1" x14ac:dyDescent="0.3">
      <c r="A345">
        <v>45635</v>
      </c>
      <c r="B345">
        <f t="shared" si="35"/>
        <v>50</v>
      </c>
      <c r="C345">
        <f t="shared" si="36"/>
        <v>1</v>
      </c>
      <c r="D345">
        <v>3</v>
      </c>
      <c r="E345" t="e">
        <f t="shared" si="40"/>
        <v>#N/A</v>
      </c>
      <c r="F345">
        <v>128</v>
      </c>
      <c r="G345" t="e">
        <f t="shared" si="39"/>
        <v>#N/A</v>
      </c>
      <c r="H345" t="e">
        <f t="shared" si="41"/>
        <v>#N/A</v>
      </c>
      <c r="I345">
        <v>49</v>
      </c>
      <c r="J345">
        <v>120</v>
      </c>
      <c r="K345">
        <v>2</v>
      </c>
      <c r="L345">
        <f>SUM($I$2:K345)</f>
        <v>36123</v>
      </c>
      <c r="M345" t="e">
        <f t="shared" si="37"/>
        <v>#N/A</v>
      </c>
      <c r="N345" t="e">
        <f t="shared" si="38"/>
        <v>#N/A</v>
      </c>
      <c r="O345"/>
    </row>
    <row r="346" spans="1:15" ht="15" customHeight="1" x14ac:dyDescent="0.3">
      <c r="A346">
        <v>45636</v>
      </c>
      <c r="B346">
        <f t="shared" si="35"/>
        <v>50</v>
      </c>
      <c r="C346">
        <f t="shared" si="36"/>
        <v>2</v>
      </c>
      <c r="D346">
        <v>1</v>
      </c>
      <c r="E346" t="e">
        <f t="shared" si="40"/>
        <v>#N/A</v>
      </c>
      <c r="F346">
        <v>97</v>
      </c>
      <c r="G346" t="e">
        <f t="shared" si="39"/>
        <v>#N/A</v>
      </c>
      <c r="H346" t="e">
        <f t="shared" si="41"/>
        <v>#N/A</v>
      </c>
      <c r="I346">
        <v>53</v>
      </c>
      <c r="J346">
        <v>93</v>
      </c>
      <c r="K346">
        <v>6</v>
      </c>
      <c r="L346">
        <f>SUM($I$2:K346)</f>
        <v>36275</v>
      </c>
      <c r="M346" t="e">
        <f t="shared" si="37"/>
        <v>#N/A</v>
      </c>
      <c r="N346" t="e">
        <f t="shared" si="38"/>
        <v>#N/A</v>
      </c>
      <c r="O346"/>
    </row>
    <row r="347" spans="1:15" ht="15" customHeight="1" x14ac:dyDescent="0.3">
      <c r="A347">
        <v>45637</v>
      </c>
      <c r="B347">
        <f t="shared" si="35"/>
        <v>50</v>
      </c>
      <c r="C347">
        <f t="shared" si="36"/>
        <v>3</v>
      </c>
      <c r="D347">
        <v>8</v>
      </c>
      <c r="E347" t="e">
        <f t="shared" si="40"/>
        <v>#N/A</v>
      </c>
      <c r="F347">
        <v>45</v>
      </c>
      <c r="G347" t="e">
        <f t="shared" si="39"/>
        <v>#N/A</v>
      </c>
      <c r="H347" t="e">
        <f t="shared" si="41"/>
        <v>#N/A</v>
      </c>
      <c r="I347">
        <v>15</v>
      </c>
      <c r="J347">
        <v>36</v>
      </c>
      <c r="K347">
        <v>1</v>
      </c>
      <c r="L347">
        <f>SUM($I$2:K347)</f>
        <v>36327</v>
      </c>
      <c r="M347" t="e">
        <f t="shared" si="37"/>
        <v>#N/A</v>
      </c>
      <c r="N347" t="e">
        <f t="shared" si="38"/>
        <v>#N/A</v>
      </c>
      <c r="O347"/>
    </row>
    <row r="348" spans="1:15" ht="15" customHeight="1" x14ac:dyDescent="0.3">
      <c r="A348">
        <v>45638</v>
      </c>
      <c r="B348">
        <f t="shared" si="35"/>
        <v>50</v>
      </c>
      <c r="C348">
        <f t="shared" si="36"/>
        <v>4</v>
      </c>
      <c r="D348">
        <v>4</v>
      </c>
      <c r="E348" t="e">
        <f t="shared" si="40"/>
        <v>#N/A</v>
      </c>
      <c r="F348">
        <v>86</v>
      </c>
      <c r="G348" t="e">
        <f t="shared" si="39"/>
        <v>#N/A</v>
      </c>
      <c r="H348" t="e">
        <f t="shared" si="41"/>
        <v>#N/A</v>
      </c>
      <c r="I348">
        <v>39</v>
      </c>
      <c r="J348">
        <v>68</v>
      </c>
      <c r="K348">
        <v>5</v>
      </c>
      <c r="L348">
        <f>SUM($I$2:K348)</f>
        <v>36439</v>
      </c>
      <c r="M348" t="e">
        <f t="shared" si="37"/>
        <v>#N/A</v>
      </c>
      <c r="N348" t="e">
        <f t="shared" si="38"/>
        <v>#N/A</v>
      </c>
      <c r="O348"/>
    </row>
    <row r="349" spans="1:15" ht="15" customHeight="1" x14ac:dyDescent="0.3">
      <c r="A349">
        <v>45639</v>
      </c>
      <c r="B349">
        <f t="shared" si="35"/>
        <v>50</v>
      </c>
      <c r="C349">
        <f t="shared" si="36"/>
        <v>5</v>
      </c>
      <c r="D349">
        <v>0</v>
      </c>
      <c r="E349" t="e">
        <f t="shared" si="40"/>
        <v>#N/A</v>
      </c>
      <c r="F349">
        <v>71</v>
      </c>
      <c r="G349" t="e">
        <f t="shared" si="39"/>
        <v>#N/A</v>
      </c>
      <c r="H349" t="e">
        <f t="shared" si="41"/>
        <v>#N/A</v>
      </c>
      <c r="I349">
        <v>23</v>
      </c>
      <c r="J349">
        <v>57</v>
      </c>
      <c r="K349">
        <v>4</v>
      </c>
      <c r="L349">
        <f>SUM($I$2:K349)</f>
        <v>36523</v>
      </c>
      <c r="M349" t="e">
        <f t="shared" si="37"/>
        <v>#N/A</v>
      </c>
      <c r="N349" t="e">
        <f t="shared" si="38"/>
        <v>#N/A</v>
      </c>
      <c r="O349"/>
    </row>
    <row r="350" spans="1:15" ht="15" customHeight="1" x14ac:dyDescent="0.3">
      <c r="A350">
        <v>45640</v>
      </c>
      <c r="B350">
        <f t="shared" si="35"/>
        <v>50</v>
      </c>
      <c r="C350">
        <f t="shared" si="36"/>
        <v>6</v>
      </c>
      <c r="D350">
        <v>7</v>
      </c>
      <c r="E350" t="e">
        <f t="shared" si="40"/>
        <v>#N/A</v>
      </c>
      <c r="F350">
        <v>55</v>
      </c>
      <c r="G350" t="e">
        <f t="shared" si="39"/>
        <v>#N/A</v>
      </c>
      <c r="H350" t="e">
        <f t="shared" si="41"/>
        <v>#N/A</v>
      </c>
      <c r="I350">
        <v>45</v>
      </c>
      <c r="J350">
        <v>49</v>
      </c>
      <c r="K350">
        <v>6</v>
      </c>
      <c r="L350">
        <f>SUM($I$2:K350)</f>
        <v>36623</v>
      </c>
      <c r="M350" t="e">
        <f t="shared" si="37"/>
        <v>#N/A</v>
      </c>
      <c r="N350" t="e">
        <f t="shared" si="38"/>
        <v>#N/A</v>
      </c>
      <c r="O350"/>
    </row>
    <row r="351" spans="1:15" ht="15" customHeight="1" x14ac:dyDescent="0.3">
      <c r="A351">
        <v>45641</v>
      </c>
      <c r="B351">
        <f t="shared" si="35"/>
        <v>50</v>
      </c>
      <c r="C351">
        <f t="shared" si="36"/>
        <v>7</v>
      </c>
      <c r="D351">
        <v>5</v>
      </c>
      <c r="E351">
        <f t="shared" si="40"/>
        <v>28</v>
      </c>
      <c r="F351">
        <v>96</v>
      </c>
      <c r="G351">
        <f t="shared" si="39"/>
        <v>353</v>
      </c>
      <c r="H351">
        <f t="shared" si="41"/>
        <v>578</v>
      </c>
      <c r="I351">
        <v>57</v>
      </c>
      <c r="J351">
        <v>117</v>
      </c>
      <c r="K351">
        <v>6</v>
      </c>
      <c r="L351">
        <f>SUM($I$2:K351)</f>
        <v>36803</v>
      </c>
      <c r="M351">
        <f t="shared" si="37"/>
        <v>0</v>
      </c>
      <c r="N351" t="str">
        <f t="shared" si="38"/>
        <v>December</v>
      </c>
      <c r="O351"/>
    </row>
    <row r="352" spans="1:15" ht="15" customHeight="1" x14ac:dyDescent="0.3">
      <c r="A352">
        <v>45642</v>
      </c>
      <c r="B352">
        <f t="shared" si="35"/>
        <v>51</v>
      </c>
      <c r="C352">
        <f t="shared" si="36"/>
        <v>1</v>
      </c>
      <c r="D352">
        <v>4</v>
      </c>
      <c r="E352" t="e">
        <f t="shared" si="40"/>
        <v>#N/A</v>
      </c>
      <c r="F352">
        <v>43</v>
      </c>
      <c r="G352" t="e">
        <f t="shared" si="39"/>
        <v>#N/A</v>
      </c>
      <c r="H352" t="e">
        <f t="shared" si="41"/>
        <v>#N/A</v>
      </c>
      <c r="I352">
        <v>33</v>
      </c>
      <c r="J352">
        <v>30</v>
      </c>
      <c r="K352">
        <v>1</v>
      </c>
      <c r="L352">
        <f>SUM($I$2:K352)</f>
        <v>36867</v>
      </c>
      <c r="M352" t="e">
        <f t="shared" si="37"/>
        <v>#N/A</v>
      </c>
      <c r="N352" t="e">
        <f t="shared" si="38"/>
        <v>#N/A</v>
      </c>
      <c r="O352"/>
    </row>
    <row r="353" spans="1:15" ht="15" customHeight="1" x14ac:dyDescent="0.3">
      <c r="A353">
        <v>45643</v>
      </c>
      <c r="B353">
        <f t="shared" si="35"/>
        <v>51</v>
      </c>
      <c r="C353">
        <f t="shared" si="36"/>
        <v>2</v>
      </c>
      <c r="D353">
        <v>7</v>
      </c>
      <c r="E353" t="e">
        <f t="shared" si="40"/>
        <v>#N/A</v>
      </c>
      <c r="F353">
        <v>52</v>
      </c>
      <c r="G353" t="e">
        <f t="shared" si="39"/>
        <v>#N/A</v>
      </c>
      <c r="H353" t="e">
        <f t="shared" si="41"/>
        <v>#N/A</v>
      </c>
      <c r="I353">
        <v>19</v>
      </c>
      <c r="J353">
        <v>51</v>
      </c>
      <c r="K353">
        <v>6</v>
      </c>
      <c r="L353">
        <f>SUM($I$2:K353)</f>
        <v>36943</v>
      </c>
      <c r="M353" t="e">
        <f t="shared" si="37"/>
        <v>#N/A</v>
      </c>
      <c r="N353" t="e">
        <f t="shared" si="38"/>
        <v>#N/A</v>
      </c>
      <c r="O353"/>
    </row>
    <row r="354" spans="1:15" ht="15" customHeight="1" x14ac:dyDescent="0.3">
      <c r="A354">
        <v>45644</v>
      </c>
      <c r="B354">
        <f t="shared" si="35"/>
        <v>51</v>
      </c>
      <c r="C354">
        <f t="shared" si="36"/>
        <v>3</v>
      </c>
      <c r="D354">
        <v>7</v>
      </c>
      <c r="E354" t="e">
        <f t="shared" si="40"/>
        <v>#N/A</v>
      </c>
      <c r="F354">
        <v>112</v>
      </c>
      <c r="G354" t="e">
        <f t="shared" si="39"/>
        <v>#N/A</v>
      </c>
      <c r="H354" t="e">
        <f t="shared" si="41"/>
        <v>#N/A</v>
      </c>
      <c r="I354">
        <v>42</v>
      </c>
      <c r="J354">
        <v>59</v>
      </c>
      <c r="K354">
        <v>4</v>
      </c>
      <c r="L354">
        <f>SUM($I$2:K354)</f>
        <v>37048</v>
      </c>
      <c r="M354" t="e">
        <f t="shared" si="37"/>
        <v>#N/A</v>
      </c>
      <c r="N354" t="e">
        <f t="shared" si="38"/>
        <v>#N/A</v>
      </c>
      <c r="O354"/>
    </row>
    <row r="355" spans="1:15" ht="15" customHeight="1" x14ac:dyDescent="0.3">
      <c r="A355">
        <v>45645</v>
      </c>
      <c r="B355">
        <f t="shared" si="35"/>
        <v>51</v>
      </c>
      <c r="C355">
        <f t="shared" si="36"/>
        <v>4</v>
      </c>
      <c r="D355">
        <v>5</v>
      </c>
      <c r="E355" t="e">
        <f t="shared" si="40"/>
        <v>#N/A</v>
      </c>
      <c r="F355">
        <v>53</v>
      </c>
      <c r="G355" t="e">
        <f t="shared" si="39"/>
        <v>#N/A</v>
      </c>
      <c r="H355" t="e">
        <f t="shared" si="41"/>
        <v>#N/A</v>
      </c>
      <c r="I355">
        <v>24</v>
      </c>
      <c r="J355">
        <v>32</v>
      </c>
      <c r="K355">
        <v>4</v>
      </c>
      <c r="L355">
        <f>SUM($I$2:K355)</f>
        <v>37108</v>
      </c>
      <c r="M355" t="e">
        <f t="shared" si="37"/>
        <v>#N/A</v>
      </c>
      <c r="N355" t="e">
        <f t="shared" si="38"/>
        <v>#N/A</v>
      </c>
      <c r="O355"/>
    </row>
    <row r="356" spans="1:15" ht="15" customHeight="1" x14ac:dyDescent="0.3">
      <c r="A356">
        <v>45646</v>
      </c>
      <c r="B356">
        <f t="shared" si="35"/>
        <v>51</v>
      </c>
      <c r="C356">
        <f t="shared" si="36"/>
        <v>5</v>
      </c>
      <c r="D356">
        <v>3</v>
      </c>
      <c r="E356" t="e">
        <f t="shared" si="40"/>
        <v>#N/A</v>
      </c>
      <c r="F356">
        <v>78</v>
      </c>
      <c r="G356" t="e">
        <f t="shared" si="39"/>
        <v>#N/A</v>
      </c>
      <c r="H356" t="e">
        <f t="shared" si="41"/>
        <v>#N/A</v>
      </c>
      <c r="I356">
        <v>22</v>
      </c>
      <c r="J356">
        <v>37</v>
      </c>
      <c r="K356">
        <v>1</v>
      </c>
      <c r="L356">
        <f>SUM($I$2:K356)</f>
        <v>37168</v>
      </c>
      <c r="M356" t="e">
        <f t="shared" si="37"/>
        <v>#N/A</v>
      </c>
      <c r="N356" t="e">
        <f t="shared" si="38"/>
        <v>#N/A</v>
      </c>
      <c r="O356"/>
    </row>
    <row r="357" spans="1:15" ht="15" customHeight="1" x14ac:dyDescent="0.3">
      <c r="A357">
        <v>45647</v>
      </c>
      <c r="B357">
        <f t="shared" si="35"/>
        <v>51</v>
      </c>
      <c r="C357">
        <f t="shared" si="36"/>
        <v>6</v>
      </c>
      <c r="D357">
        <v>3</v>
      </c>
      <c r="E357" t="e">
        <f t="shared" si="40"/>
        <v>#N/A</v>
      </c>
      <c r="F357">
        <v>103</v>
      </c>
      <c r="G357" t="e">
        <f t="shared" si="39"/>
        <v>#N/A</v>
      </c>
      <c r="H357" t="e">
        <f t="shared" si="41"/>
        <v>#N/A</v>
      </c>
      <c r="I357">
        <v>38</v>
      </c>
      <c r="J357">
        <v>69</v>
      </c>
      <c r="K357">
        <v>5</v>
      </c>
      <c r="L357">
        <f>SUM($I$2:K357)</f>
        <v>37280</v>
      </c>
      <c r="M357" t="e">
        <f t="shared" si="37"/>
        <v>#N/A</v>
      </c>
      <c r="N357" t="e">
        <f t="shared" si="38"/>
        <v>#N/A</v>
      </c>
      <c r="O357"/>
    </row>
    <row r="358" spans="1:15" ht="15" customHeight="1" x14ac:dyDescent="0.3">
      <c r="A358">
        <v>45648</v>
      </c>
      <c r="B358">
        <f t="shared" si="35"/>
        <v>51</v>
      </c>
      <c r="C358">
        <f t="shared" si="36"/>
        <v>7</v>
      </c>
      <c r="D358">
        <v>7</v>
      </c>
      <c r="E358">
        <f t="shared" si="40"/>
        <v>36</v>
      </c>
      <c r="F358">
        <v>44</v>
      </c>
      <c r="G358">
        <f t="shared" si="39"/>
        <v>390</v>
      </c>
      <c r="H358">
        <f t="shared" si="41"/>
        <v>485</v>
      </c>
      <c r="I358">
        <v>23</v>
      </c>
      <c r="J358">
        <v>52</v>
      </c>
      <c r="K358">
        <v>1</v>
      </c>
      <c r="L358">
        <f>SUM($I$2:K358)</f>
        <v>37356</v>
      </c>
      <c r="M358" t="e">
        <f t="shared" si="37"/>
        <v>#N/A</v>
      </c>
      <c r="N358" t="e">
        <f t="shared" si="38"/>
        <v>#N/A</v>
      </c>
      <c r="O358"/>
    </row>
    <row r="359" spans="1:15" ht="15" customHeight="1" x14ac:dyDescent="0.3">
      <c r="A359">
        <v>45649</v>
      </c>
      <c r="B359">
        <f t="shared" si="35"/>
        <v>52</v>
      </c>
      <c r="C359">
        <f t="shared" si="36"/>
        <v>1</v>
      </c>
      <c r="D359">
        <v>11</v>
      </c>
      <c r="E359" t="e">
        <f t="shared" si="40"/>
        <v>#N/A</v>
      </c>
      <c r="F359">
        <v>91</v>
      </c>
      <c r="G359" t="e">
        <f t="shared" si="39"/>
        <v>#N/A</v>
      </c>
      <c r="H359" t="e">
        <f t="shared" si="41"/>
        <v>#N/A</v>
      </c>
      <c r="I359">
        <v>55</v>
      </c>
      <c r="J359">
        <v>62</v>
      </c>
      <c r="K359">
        <v>3</v>
      </c>
      <c r="L359">
        <f>SUM($I$2:K359)</f>
        <v>37476</v>
      </c>
      <c r="M359" t="e">
        <f t="shared" si="37"/>
        <v>#N/A</v>
      </c>
      <c r="N359" t="e">
        <f t="shared" si="38"/>
        <v>#N/A</v>
      </c>
      <c r="O359"/>
    </row>
    <row r="360" spans="1:15" ht="15" customHeight="1" x14ac:dyDescent="0.3">
      <c r="A360">
        <v>45650</v>
      </c>
      <c r="B360">
        <f t="shared" si="35"/>
        <v>52</v>
      </c>
      <c r="C360">
        <f t="shared" si="36"/>
        <v>2</v>
      </c>
      <c r="D360">
        <v>5</v>
      </c>
      <c r="E360" t="e">
        <f t="shared" si="40"/>
        <v>#N/A</v>
      </c>
      <c r="F360">
        <v>43</v>
      </c>
      <c r="G360" t="e">
        <f t="shared" si="39"/>
        <v>#N/A</v>
      </c>
      <c r="H360" t="e">
        <f t="shared" si="41"/>
        <v>#N/A</v>
      </c>
      <c r="I360">
        <v>27</v>
      </c>
      <c r="J360">
        <v>27</v>
      </c>
      <c r="K360">
        <v>3</v>
      </c>
      <c r="L360">
        <f>SUM($I$2:K360)</f>
        <v>37533</v>
      </c>
      <c r="M360" t="e">
        <f t="shared" si="37"/>
        <v>#N/A</v>
      </c>
      <c r="N360" t="e">
        <f t="shared" si="38"/>
        <v>#N/A</v>
      </c>
      <c r="O360"/>
    </row>
    <row r="361" spans="1:15" ht="15" customHeight="1" x14ac:dyDescent="0.3">
      <c r="A361">
        <v>45651</v>
      </c>
      <c r="B361">
        <f t="shared" si="35"/>
        <v>52</v>
      </c>
      <c r="C361">
        <f t="shared" si="36"/>
        <v>3</v>
      </c>
      <c r="D361">
        <v>0</v>
      </c>
      <c r="E361" t="e">
        <f t="shared" si="40"/>
        <v>#N/A</v>
      </c>
      <c r="F361">
        <v>49</v>
      </c>
      <c r="G361" t="e">
        <f t="shared" si="39"/>
        <v>#N/A</v>
      </c>
      <c r="H361" t="e">
        <f t="shared" si="41"/>
        <v>#N/A</v>
      </c>
      <c r="I361">
        <v>23</v>
      </c>
      <c r="J361">
        <v>42</v>
      </c>
      <c r="K361">
        <v>5</v>
      </c>
      <c r="L361">
        <f>SUM($I$2:K361)</f>
        <v>37603</v>
      </c>
      <c r="M361" t="e">
        <f t="shared" si="37"/>
        <v>#N/A</v>
      </c>
      <c r="N361" t="e">
        <f t="shared" si="38"/>
        <v>#N/A</v>
      </c>
      <c r="O361"/>
    </row>
    <row r="362" spans="1:15" ht="15" customHeight="1" x14ac:dyDescent="0.3">
      <c r="A362">
        <v>45652</v>
      </c>
      <c r="B362">
        <f t="shared" si="35"/>
        <v>52</v>
      </c>
      <c r="C362">
        <f t="shared" si="36"/>
        <v>4</v>
      </c>
      <c r="D362">
        <v>6</v>
      </c>
      <c r="E362" t="e">
        <f t="shared" si="40"/>
        <v>#N/A</v>
      </c>
      <c r="F362">
        <v>35</v>
      </c>
      <c r="G362" t="e">
        <f t="shared" si="39"/>
        <v>#N/A</v>
      </c>
      <c r="H362" t="e">
        <f t="shared" si="41"/>
        <v>#N/A</v>
      </c>
      <c r="I362">
        <v>53</v>
      </c>
      <c r="J362">
        <v>49</v>
      </c>
      <c r="K362">
        <v>2</v>
      </c>
      <c r="L362">
        <f>SUM($I$2:K362)</f>
        <v>37707</v>
      </c>
      <c r="M362" t="e">
        <f t="shared" si="37"/>
        <v>#N/A</v>
      </c>
      <c r="N362" t="e">
        <f t="shared" si="38"/>
        <v>#N/A</v>
      </c>
      <c r="O362"/>
    </row>
    <row r="363" spans="1:15" ht="15" customHeight="1" x14ac:dyDescent="0.3">
      <c r="A363">
        <v>45653</v>
      </c>
      <c r="B363">
        <f t="shared" si="35"/>
        <v>52</v>
      </c>
      <c r="C363">
        <f t="shared" si="36"/>
        <v>5</v>
      </c>
      <c r="D363">
        <v>13</v>
      </c>
      <c r="E363" t="e">
        <f t="shared" si="40"/>
        <v>#N/A</v>
      </c>
      <c r="F363">
        <v>88</v>
      </c>
      <c r="G363" t="e">
        <f t="shared" si="39"/>
        <v>#N/A</v>
      </c>
      <c r="H363" t="e">
        <f t="shared" si="41"/>
        <v>#N/A</v>
      </c>
      <c r="I363">
        <v>31</v>
      </c>
      <c r="J363">
        <v>63</v>
      </c>
      <c r="K363">
        <v>2</v>
      </c>
      <c r="L363">
        <f>SUM($I$2:K363)</f>
        <v>37803</v>
      </c>
      <c r="M363" t="e">
        <f t="shared" si="37"/>
        <v>#N/A</v>
      </c>
      <c r="N363" t="e">
        <f t="shared" si="38"/>
        <v>#N/A</v>
      </c>
      <c r="O363"/>
    </row>
    <row r="364" spans="1:15" ht="15" customHeight="1" x14ac:dyDescent="0.3">
      <c r="A364">
        <v>45654</v>
      </c>
      <c r="B364">
        <f t="shared" si="35"/>
        <v>52</v>
      </c>
      <c r="C364">
        <f t="shared" si="36"/>
        <v>6</v>
      </c>
      <c r="D364">
        <v>7</v>
      </c>
      <c r="E364" t="e">
        <f t="shared" si="40"/>
        <v>#N/A</v>
      </c>
      <c r="F364">
        <v>141</v>
      </c>
      <c r="G364" t="e">
        <f t="shared" si="39"/>
        <v>#N/A</v>
      </c>
      <c r="H364" t="e">
        <f t="shared" si="41"/>
        <v>#N/A</v>
      </c>
      <c r="I364">
        <v>39</v>
      </c>
      <c r="J364">
        <v>99</v>
      </c>
      <c r="K364">
        <v>6</v>
      </c>
      <c r="L364">
        <f>SUM($I$2:K364)</f>
        <v>37947</v>
      </c>
      <c r="M364" t="e">
        <f t="shared" si="37"/>
        <v>#N/A</v>
      </c>
      <c r="N364" t="e">
        <f t="shared" si="38"/>
        <v>#N/A</v>
      </c>
      <c r="O364"/>
    </row>
    <row r="365" spans="1:15" ht="15" customHeight="1" x14ac:dyDescent="0.3">
      <c r="A365">
        <v>45655</v>
      </c>
      <c r="B365">
        <f t="shared" si="35"/>
        <v>52</v>
      </c>
      <c r="C365">
        <f t="shared" si="36"/>
        <v>7</v>
      </c>
      <c r="D365">
        <v>2</v>
      </c>
      <c r="E365">
        <f t="shared" si="40"/>
        <v>44</v>
      </c>
      <c r="F365">
        <v>127</v>
      </c>
      <c r="G365">
        <f t="shared" si="39"/>
        <v>440</v>
      </c>
      <c r="H365">
        <f t="shared" si="41"/>
        <v>574</v>
      </c>
      <c r="I365">
        <v>88</v>
      </c>
      <c r="J365">
        <v>106</v>
      </c>
      <c r="K365">
        <v>6</v>
      </c>
      <c r="L365">
        <f>SUM($I$2:K365)</f>
        <v>38147</v>
      </c>
      <c r="M365" t="e">
        <f t="shared" si="37"/>
        <v>#N/A</v>
      </c>
      <c r="N365" t="e">
        <f t="shared" si="38"/>
        <v>#N/A</v>
      </c>
      <c r="O365"/>
    </row>
    <row r="366" spans="1:15" ht="15" customHeight="1" x14ac:dyDescent="0.3">
      <c r="A366">
        <v>45656</v>
      </c>
      <c r="B366">
        <f t="shared" si="35"/>
        <v>53</v>
      </c>
      <c r="C366">
        <f t="shared" si="36"/>
        <v>1</v>
      </c>
      <c r="D366">
        <v>21</v>
      </c>
      <c r="E366" t="e">
        <f t="shared" si="40"/>
        <v>#N/A</v>
      </c>
      <c r="F366">
        <v>87</v>
      </c>
      <c r="G366" t="e">
        <f t="shared" si="39"/>
        <v>#N/A</v>
      </c>
      <c r="H366" t="e">
        <f t="shared" si="41"/>
        <v>#N/A</v>
      </c>
      <c r="I366">
        <v>34</v>
      </c>
      <c r="J366">
        <v>68</v>
      </c>
      <c r="K366">
        <v>3</v>
      </c>
      <c r="L366">
        <f>SUM($I$2:K366)</f>
        <v>38252</v>
      </c>
      <c r="M366" t="e">
        <f t="shared" si="37"/>
        <v>#N/A</v>
      </c>
      <c r="N366" t="e">
        <f t="shared" si="38"/>
        <v>#N/A</v>
      </c>
      <c r="O366"/>
    </row>
    <row r="367" spans="1:15" ht="15" customHeight="1" x14ac:dyDescent="0.3">
      <c r="A367">
        <v>45657</v>
      </c>
      <c r="B367">
        <f t="shared" si="35"/>
        <v>53</v>
      </c>
      <c r="C367">
        <f t="shared" si="36"/>
        <v>2</v>
      </c>
      <c r="D367">
        <v>16</v>
      </c>
      <c r="E367">
        <f>IF(B368&gt;B367,SUM(D364:D367),NA())</f>
        <v>46</v>
      </c>
      <c r="F367">
        <v>92</v>
      </c>
      <c r="G367">
        <f t="shared" si="39"/>
        <v>535</v>
      </c>
      <c r="H367">
        <f>IF(B368&gt;B367,SUM(F364:F367),NA())</f>
        <v>447</v>
      </c>
      <c r="I367">
        <v>70</v>
      </c>
      <c r="J367">
        <v>63</v>
      </c>
      <c r="K367">
        <v>2</v>
      </c>
      <c r="L367">
        <f>SUM($I$2:K367)</f>
        <v>38387</v>
      </c>
      <c r="M367" t="e">
        <f t="shared" si="37"/>
        <v>#N/A</v>
      </c>
      <c r="N367" t="e">
        <f t="shared" si="38"/>
        <v>#N/A</v>
      </c>
      <c r="O367"/>
    </row>
    <row r="368" spans="1:15" x14ac:dyDescent="0.3">
      <c r="A368"/>
      <c r="B368">
        <v>54</v>
      </c>
      <c r="C368"/>
      <c r="D368">
        <f>SUM(D2:D367)</f>
        <v>1755</v>
      </c>
      <c r="E368"/>
      <c r="F368">
        <f>SUM(F2:F367)</f>
        <v>25778</v>
      </c>
      <c r="G368"/>
      <c r="H368"/>
      <c r="I368">
        <f>SUM(I2:I367)</f>
        <v>15217</v>
      </c>
      <c r="J368">
        <f>SUM(J2:J367)</f>
        <v>21931</v>
      </c>
      <c r="K368">
        <f>SUM(K2:K367)</f>
        <v>1239</v>
      </c>
      <c r="L368">
        <f>SUM(I2:K367)</f>
        <v>38387</v>
      </c>
      <c r="M368" t="e">
        <f t="shared" si="37"/>
        <v>#N/A</v>
      </c>
      <c r="N368" t="e">
        <f>IF(DAY(A368)=15,CHOOSE(MONTH(A368),"Январь","Февраль","Март","Апрель","Май","Июнь","Июль","Август","Сентябрь","Октябрь","Ноябрь","Декабрь"),NA())</f>
        <v>#N/A</v>
      </c>
      <c r="O368"/>
    </row>
  </sheetData>
  <conditionalFormatting sqref="F369:F1048576">
    <cfRule type="expression" dxfId="0" priority="1">
      <formula>O376</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Processing</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Prerana H</cp:lastModifiedBy>
  <dcterms:created xsi:type="dcterms:W3CDTF">2023-03-17T10:52:33Z</dcterms:created>
  <dcterms:modified xsi:type="dcterms:W3CDTF">2024-06-24T10:01:33Z</dcterms:modified>
</cp:coreProperties>
</file>