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estonacosta/Desktop/Hunter Holdings /"/>
    </mc:Choice>
  </mc:AlternateContent>
  <xr:revisionPtr revIDLastSave="0" documentId="8_{7D9B6B10-6E46-594D-BE08-701728E2D748}" xr6:coauthVersionLast="47" xr6:coauthVersionMax="47" xr10:uidLastSave="{00000000-0000-0000-0000-000000000000}"/>
  <bookViews>
    <workbookView xWindow="0" yWindow="0" windowWidth="35840" windowHeight="22400" xr2:uid="{61879F3A-5762-2240-99AD-3E37B1ED9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E6" i="1"/>
  <c r="N32" i="1"/>
  <c r="E4" i="1"/>
  <c r="E5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33" i="1" l="1"/>
  <c r="M33" i="1"/>
  <c r="E29" i="1"/>
  <c r="E30" i="1" s="1"/>
  <c r="E31" i="1" s="1"/>
  <c r="E32" i="1" s="1"/>
  <c r="E33" i="1" l="1"/>
</calcChain>
</file>

<file path=xl/sharedStrings.xml><?xml version="1.0" encoding="utf-8"?>
<sst xmlns="http://schemas.openxmlformats.org/spreadsheetml/2006/main" count="45" uniqueCount="42">
  <si>
    <t>. Post-Solar Rate Schedule: Residential - RS-G</t>
  </si>
  <si>
    <t>Proposal</t>
  </si>
  <si>
    <t>Assumptions</t>
  </si>
  <si>
    <t>Equipment</t>
  </si>
  <si>
    <t>Cost Overview</t>
  </si>
  <si>
    <t>Utility Company</t>
  </si>
  <si>
    <t>Entergy Gulf States Louisiana LLC</t>
  </si>
  <si>
    <t>Residential - RS-G</t>
  </si>
  <si>
    <t>Rate Schedule</t>
  </si>
  <si>
    <t>Current Average Utility Bill ($)</t>
  </si>
  <si>
    <t>Utility Rate Increase: 2.02%</t>
  </si>
  <si>
    <t>Panels</t>
  </si>
  <si>
    <t>68 x Aptos Solar Technology DNA-108-MF10-400W</t>
  </si>
  <si>
    <t>Inverters</t>
  </si>
  <si>
    <t>68 x Enphase Energy IQ8PLUS-72-2-US [240V]</t>
  </si>
  <si>
    <t>Annual Production Degradation</t>
  </si>
  <si>
    <t>Total Financed Amount ($)</t>
  </si>
  <si>
    <t>Annual Consumption (kWh)</t>
  </si>
  <si>
    <t>Contract Term (years)</t>
  </si>
  <si>
    <t>APR</t>
  </si>
  <si>
    <t>Initial Payment: ($)</t>
  </si>
  <si>
    <t>Federal Tax Credit (ITC)</t>
  </si>
  <si>
    <t>System Nameplate (kW)</t>
  </si>
  <si>
    <t>Year</t>
  </si>
  <si>
    <t>Cumulative Savings</t>
  </si>
  <si>
    <t>Total</t>
  </si>
  <si>
    <t>Old Bill ($)</t>
  </si>
  <si>
    <t>New Bill ($)</t>
  </si>
  <si>
    <t>Solar Bill ($)</t>
  </si>
  <si>
    <t>Incentives ($)</t>
  </si>
  <si>
    <t>Yearly Savings ($)</t>
  </si>
  <si>
    <t>Total costs:</t>
  </si>
  <si>
    <t>New Total Bill</t>
  </si>
  <si>
    <t>Things to consider:</t>
  </si>
  <si>
    <t>waranty?</t>
  </si>
  <si>
    <t>Consider personal situation change</t>
  </si>
  <si>
    <t>personal credit</t>
  </si>
  <si>
    <t>Battery costs?</t>
  </si>
  <si>
    <t>cleaning / maintain</t>
  </si>
  <si>
    <t>Roof replacement</t>
  </si>
  <si>
    <t>hurricane</t>
  </si>
  <si>
    <t>Tax situation?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</si>
</sst>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1A1A1A"/>
      <name val="Helvetica"/>
      <family val="2"/>
    </font>
    <font>
      <sz val="12"/>
      <color rgb="FF1A1A1A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1A1A1A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6">
    <xf numFmtId="0" fontId="0" fillId="0" borderId="0" xfId="0"/>
    <xf numFmtId="0" fontId="1" fillId="5" borderId="0" xfId="4" applyAlignment="1">
      <alignment vertical="center"/>
    </xf>
    <xf numFmtId="0" fontId="1" fillId="4" borderId="0" xfId="3" applyAlignment="1">
      <alignment vertical="center"/>
    </xf>
    <xf numFmtId="0" fontId="1" fillId="4" borderId="0" xfId="3" applyAlignment="1">
      <alignment vertical="center" wrapText="1"/>
    </xf>
    <xf numFmtId="0" fontId="3" fillId="2" borderId="0" xfId="1"/>
    <xf numFmtId="0" fontId="1" fillId="5" borderId="0" xfId="4"/>
    <xf numFmtId="0" fontId="0" fillId="4" borderId="3" xfId="3" applyFont="1" applyBorder="1" applyAlignment="1">
      <alignment vertical="center"/>
    </xf>
    <xf numFmtId="0" fontId="1" fillId="4" borderId="3" xfId="3" applyBorder="1" applyAlignment="1">
      <alignment vertical="center" wrapText="1"/>
    </xf>
    <xf numFmtId="0" fontId="0" fillId="4" borderId="2" xfId="3" applyFont="1" applyBorder="1" applyAlignment="1">
      <alignment vertical="center"/>
    </xf>
    <xf numFmtId="0" fontId="1" fillId="3" borderId="0" xfId="2" applyAlignment="1">
      <alignment wrapText="1"/>
    </xf>
    <xf numFmtId="164" fontId="1" fillId="3" borderId="0" xfId="2" applyNumberFormat="1"/>
    <xf numFmtId="0" fontId="1" fillId="3" borderId="0" xfId="2" applyAlignment="1">
      <alignment horizontal="left"/>
    </xf>
    <xf numFmtId="0" fontId="1" fillId="3" borderId="3" xfId="2" applyBorder="1" applyAlignment="1">
      <alignment horizontal="left"/>
    </xf>
    <xf numFmtId="0" fontId="1" fillId="3" borderId="2" xfId="2" applyBorder="1" applyAlignment="1">
      <alignment horizontal="right"/>
    </xf>
    <xf numFmtId="3" fontId="1" fillId="3" borderId="3" xfId="2" applyNumberFormat="1" applyBorder="1" applyAlignment="1">
      <alignment horizontal="right"/>
    </xf>
    <xf numFmtId="10" fontId="1" fillId="3" borderId="3" xfId="2" applyNumberFormat="1" applyBorder="1" applyAlignment="1">
      <alignment horizontal="right"/>
    </xf>
    <xf numFmtId="0" fontId="1" fillId="4" borderId="1" xfId="3" applyBorder="1" applyAlignment="1">
      <alignment vertical="center" wrapText="1"/>
    </xf>
    <xf numFmtId="0" fontId="1" fillId="3" borderId="1" xfId="2" applyBorder="1" applyAlignment="1">
      <alignment wrapText="1"/>
    </xf>
    <xf numFmtId="0" fontId="1" fillId="4" borderId="2" xfId="3" applyBorder="1" applyAlignment="1">
      <alignment vertical="center"/>
    </xf>
    <xf numFmtId="0" fontId="1" fillId="3" borderId="2" xfId="2" applyBorder="1"/>
    <xf numFmtId="3" fontId="1" fillId="3" borderId="0" xfId="2" applyNumberFormat="1" applyAlignment="1">
      <alignment horizontal="right"/>
    </xf>
    <xf numFmtId="10" fontId="1" fillId="3" borderId="0" xfId="2" applyNumberFormat="1"/>
    <xf numFmtId="3" fontId="1" fillId="3" borderId="0" xfId="2" applyNumberFormat="1"/>
    <xf numFmtId="0" fontId="4" fillId="0" borderId="0" xfId="0" applyFont="1"/>
    <xf numFmtId="6" fontId="5" fillId="0" borderId="0" xfId="0" applyNumberFormat="1" applyFont="1"/>
    <xf numFmtId="6" fontId="4" fillId="0" borderId="0" xfId="0" applyNumberFormat="1" applyFont="1"/>
    <xf numFmtId="0" fontId="1" fillId="5" borderId="0" xfId="4" applyAlignment="1">
      <alignment wrapText="1"/>
    </xf>
    <xf numFmtId="38" fontId="5" fillId="0" borderId="0" xfId="0" applyNumberFormat="1" applyFont="1"/>
    <xf numFmtId="0" fontId="2" fillId="5" borderId="5" xfId="4" applyFont="1" applyBorder="1"/>
    <xf numFmtId="0" fontId="4" fillId="6" borderId="6" xfId="0" applyFont="1" applyFill="1" applyBorder="1"/>
    <xf numFmtId="0" fontId="4" fillId="0" borderId="6" xfId="0" applyFont="1" applyBorder="1"/>
    <xf numFmtId="6" fontId="5" fillId="6" borderId="6" xfId="0" applyNumberFormat="1" applyFont="1" applyFill="1" applyBorder="1"/>
    <xf numFmtId="6" fontId="5" fillId="0" borderId="6" xfId="0" applyNumberFormat="1" applyFont="1" applyBorder="1"/>
    <xf numFmtId="0" fontId="4" fillId="6" borderId="8" xfId="0" applyFont="1" applyFill="1" applyBorder="1"/>
    <xf numFmtId="6" fontId="5" fillId="6" borderId="8" xfId="0" applyNumberFormat="1" applyFont="1" applyFill="1" applyBorder="1"/>
    <xf numFmtId="6" fontId="1" fillId="3" borderId="7" xfId="2" applyNumberFormat="1" applyBorder="1"/>
    <xf numFmtId="165" fontId="5" fillId="6" borderId="6" xfId="0" applyNumberFormat="1" applyFont="1" applyFill="1" applyBorder="1"/>
    <xf numFmtId="165" fontId="5" fillId="0" borderId="6" xfId="0" applyNumberFormat="1" applyFont="1" applyBorder="1"/>
    <xf numFmtId="165" fontId="5" fillId="6" borderId="8" xfId="0" applyNumberFormat="1" applyFont="1" applyFill="1" applyBorder="1"/>
    <xf numFmtId="165" fontId="1" fillId="3" borderId="7" xfId="2" applyNumberFormat="1" applyBorder="1"/>
    <xf numFmtId="0" fontId="2" fillId="5" borderId="5" xfId="4" applyFont="1" applyBorder="1" applyAlignment="1">
      <alignment wrapText="1"/>
    </xf>
    <xf numFmtId="0" fontId="1" fillId="4" borderId="7" xfId="3" applyBorder="1" applyAlignment="1">
      <alignment wrapText="1"/>
    </xf>
    <xf numFmtId="0" fontId="1" fillId="4" borderId="0" xfId="3" applyBorder="1" applyAlignment="1">
      <alignment vertical="center"/>
    </xf>
    <xf numFmtId="6" fontId="1" fillId="3" borderId="0" xfId="2" applyNumberFormat="1"/>
    <xf numFmtId="0" fontId="0" fillId="0" borderId="4" xfId="0" applyBorder="1"/>
    <xf numFmtId="0" fontId="0" fillId="0" borderId="0" xfId="0"/>
  </cellXfs>
  <cellStyles count="5">
    <cellStyle name="20% - Accent4" xfId="2" builtinId="42"/>
    <cellStyle name="40% - Accent4" xfId="3" builtinId="43"/>
    <cellStyle name="60% - Accent4" xfId="4" builtinId="44"/>
    <cellStyle name="Accent1" xfId="1" builtinId="29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4">
                    <a:lumMod val="75000"/>
                  </a:schemeClr>
                </a:solidFill>
              </a:rPr>
              <a:t>No Solar </a:t>
            </a:r>
            <a:r>
              <a:rPr lang="en-US" baseline="0"/>
              <a:t>vs </a:t>
            </a:r>
            <a:r>
              <a:rPr lang="en-US" baseline="0">
                <a:solidFill>
                  <a:schemeClr val="accent6"/>
                </a:solidFill>
              </a:rPr>
              <a:t>Solar</a:t>
            </a:r>
            <a:r>
              <a:rPr lang="en-US" baseline="0"/>
              <a:t>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Old Bill ($)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Sheet1!$M$3:$M$32</c:f>
              <c:numCache>
                <c:formatCode>"$"#,##0</c:formatCode>
                <c:ptCount val="30"/>
                <c:pt idx="0">
                  <c:v>5985</c:v>
                </c:pt>
                <c:pt idx="1">
                  <c:v>6105.8969999999999</c:v>
                </c:pt>
                <c:pt idx="2">
                  <c:v>6229.2361193999996</c:v>
                </c:pt>
                <c:pt idx="3">
                  <c:v>6355.0666890118791</c:v>
                </c:pt>
                <c:pt idx="4">
                  <c:v>6483.4390361299193</c:v>
                </c:pt>
                <c:pt idx="5">
                  <c:v>6614.4045046597439</c:v>
                </c:pt>
                <c:pt idx="6">
                  <c:v>6748.0154756538705</c:v>
                </c:pt>
                <c:pt idx="7">
                  <c:v>6884.3253882620784</c:v>
                </c:pt>
                <c:pt idx="8">
                  <c:v>7023.3887611049722</c:v>
                </c:pt>
                <c:pt idx="9">
                  <c:v>7165.2612140792926</c:v>
                </c:pt>
                <c:pt idx="10">
                  <c:v>7309.9994906036945</c:v>
                </c:pt>
                <c:pt idx="11">
                  <c:v>7457.6614803138891</c:v>
                </c:pt>
                <c:pt idx="12">
                  <c:v>7608.3062422162293</c:v>
                </c:pt>
                <c:pt idx="13">
                  <c:v>7761.9940283089973</c:v>
                </c:pt>
                <c:pt idx="14">
                  <c:v>7918.7863076808389</c:v>
                </c:pt>
                <c:pt idx="15">
                  <c:v>8078.745791095992</c:v>
                </c:pt>
                <c:pt idx="16">
                  <c:v>8241.9364560761314</c:v>
                </c:pt>
                <c:pt idx="17">
                  <c:v>8408.4235724888695</c:v>
                </c:pt>
                <c:pt idx="18">
                  <c:v>8578.2737286531446</c:v>
                </c:pt>
                <c:pt idx="19">
                  <c:v>8751.554857971938</c:v>
                </c:pt>
                <c:pt idx="20">
                  <c:v>8928.3362661029714</c:v>
                </c:pt>
                <c:pt idx="21">
                  <c:v>9108.6886586782512</c:v>
                </c:pt>
                <c:pt idx="22">
                  <c:v>9292.6841695835519</c:v>
                </c:pt>
                <c:pt idx="23">
                  <c:v>9480.3963898091388</c:v>
                </c:pt>
                <c:pt idx="24">
                  <c:v>9671.900396883284</c:v>
                </c:pt>
                <c:pt idx="25">
                  <c:v>9867.2727849003259</c:v>
                </c:pt>
                <c:pt idx="26">
                  <c:v>10066.591695155312</c:v>
                </c:pt>
                <c:pt idx="27">
                  <c:v>10269.936847397448</c:v>
                </c:pt>
                <c:pt idx="28">
                  <c:v>10477.389571714877</c:v>
                </c:pt>
                <c:pt idx="29">
                  <c:v>10689.032841063517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1-2843-8582-580A5F524987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New Total Bill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Sheet1!$N$3:$N$32</c:f>
              <c:numCache>
                <c:formatCode>"$"#,##0_);[Red]\("$"#,##0\)</c:formatCode>
                <c:ptCount val="30"/>
                <c:pt idx="0">
                  <c:v>5962</c:v>
                </c:pt>
                <c:pt idx="1">
                  <c:v>35573</c:v>
                </c:pt>
                <c:pt idx="2">
                  <c:v>6065</c:v>
                </c:pt>
                <c:pt idx="3">
                  <c:v>6118</c:v>
                </c:pt>
                <c:pt idx="4">
                  <c:v>6173</c:v>
                </c:pt>
                <c:pt idx="5">
                  <c:v>6230</c:v>
                </c:pt>
                <c:pt idx="6">
                  <c:v>6287</c:v>
                </c:pt>
                <c:pt idx="7">
                  <c:v>6347</c:v>
                </c:pt>
                <c:pt idx="8">
                  <c:v>6407</c:v>
                </c:pt>
                <c:pt idx="9">
                  <c:v>6470</c:v>
                </c:pt>
                <c:pt idx="10">
                  <c:v>6534</c:v>
                </c:pt>
                <c:pt idx="11">
                  <c:v>6599</c:v>
                </c:pt>
                <c:pt idx="12">
                  <c:v>6666</c:v>
                </c:pt>
                <c:pt idx="13">
                  <c:v>6735</c:v>
                </c:pt>
                <c:pt idx="14">
                  <c:v>6805</c:v>
                </c:pt>
                <c:pt idx="15">
                  <c:v>6877</c:v>
                </c:pt>
                <c:pt idx="16">
                  <c:v>6951</c:v>
                </c:pt>
                <c:pt idx="17">
                  <c:v>7027</c:v>
                </c:pt>
                <c:pt idx="18">
                  <c:v>7105</c:v>
                </c:pt>
                <c:pt idx="19">
                  <c:v>7184</c:v>
                </c:pt>
                <c:pt idx="20">
                  <c:v>7266</c:v>
                </c:pt>
                <c:pt idx="21">
                  <c:v>7349</c:v>
                </c:pt>
                <c:pt idx="22">
                  <c:v>7435</c:v>
                </c:pt>
                <c:pt idx="23">
                  <c:v>7522</c:v>
                </c:pt>
                <c:pt idx="24">
                  <c:v>7611</c:v>
                </c:pt>
                <c:pt idx="25">
                  <c:v>3231</c:v>
                </c:pt>
                <c:pt idx="26">
                  <c:v>3325</c:v>
                </c:pt>
                <c:pt idx="27">
                  <c:v>3422</c:v>
                </c:pt>
                <c:pt idx="28">
                  <c:v>3521</c:v>
                </c:pt>
                <c:pt idx="29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1-2843-8582-580A5F52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478111"/>
        <c:axId val="1917406063"/>
      </c:lineChart>
      <c:catAx>
        <c:axId val="189447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06063"/>
        <c:crosses val="autoZero"/>
        <c:auto val="1"/>
        <c:lblAlgn val="ctr"/>
        <c:lblOffset val="100"/>
        <c:noMultiLvlLbl val="0"/>
      </c:catAx>
      <c:valAx>
        <c:axId val="19174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781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463919</xdr:colOff>
      <xdr:row>5</xdr:row>
      <xdr:rowOff>119529</xdr:rowOff>
    </xdr:from>
    <xdr:to>
      <xdr:col>24</xdr:col>
      <xdr:colOff>522942</xdr:colOff>
      <xdr:row>29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9170B-4FB0-0FF1-59EE-2E83C2C8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35E485-8BC5-894E-BE77-021F1DA6B3AD}" name="Table1" displayName="Table1" ref="D1:J34" totalsRowCount="1" headerRowCellStyle="60% - Accent4">
  <autoFilter ref="D1:J33" xr:uid="{8935E485-8BC5-894E-BE77-021F1DA6B3AD}"/>
  <tableColumns count="7">
    <tableColumn id="1" xr3:uid="{7F4648BD-9DB2-EA42-A493-B91C3F0A7CAD}" name="Year" dataDxfId="7" totalsRowDxfId="6"/>
    <tableColumn id="2" xr3:uid="{361D3BBA-5BE0-1D48-81B6-1AD2D031F34F}" name="Old Bill ($)" totalsRowDxfId="5"/>
    <tableColumn id="3" xr3:uid="{FD69E08A-66FF-8940-B57D-C39174BE7598}" name="New Bill ($)" totalsRowDxfId="4"/>
    <tableColumn id="4" xr3:uid="{3A418A07-3F46-3440-ADF2-5CC683D048C0}" name="Solar Bill ($)" totalsRowDxfId="3"/>
    <tableColumn id="5" xr3:uid="{53C100E9-C31E-3849-8A3C-E04BE922C651}" name="Incentives ($)" totalsRowDxfId="2"/>
    <tableColumn id="6" xr3:uid="{831D1425-0177-954E-9F30-5B6A769E027A}" name="Yearly Savings ($)" totalsRowDxfId="1"/>
    <tableColumn id="7" xr3:uid="{F5C9543D-AC0F-7F48-A9A4-B306058CDA00}" name="Cumulative Savings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lpsc.louisiana.gov/docs/utilities/Comparisons/Electric/Residential%20Electric%20Bill%20Comparison%20March%202023.pdf" TargetMode="External"/><Relationship Id="rId1" Type="http://schemas.openxmlformats.org/officeDocument/2006/relationships/hyperlink" Target="https://lpsc.louisiana.gov/docs/utilities/Comparisons/Electric/Residential%20Electric%20Bill%20Comparison%20March%202023.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9705-1C19-A04E-8986-1B5674DEADD3}">
  <dimension ref="A1:N67"/>
  <sheetViews>
    <sheetView tabSelected="1" zoomScale="87" workbookViewId="0">
      <selection activeCell="L29" sqref="L29"/>
    </sheetView>
  </sheetViews>
  <sheetFormatPr baseColWidth="10" defaultRowHeight="16" x14ac:dyDescent="0.2"/>
  <cols>
    <col min="1" max="1" width="35.1640625" bestFit="1" customWidth="1"/>
    <col min="2" max="2" width="28.83203125" bestFit="1" customWidth="1"/>
    <col min="3" max="3" width="7.6640625" customWidth="1"/>
    <col min="4" max="4" width="9.5" customWidth="1"/>
    <col min="5" max="5" width="12.5" bestFit="1" customWidth="1"/>
    <col min="6" max="6" width="13.1640625" customWidth="1"/>
    <col min="7" max="7" width="13.83203125" customWidth="1"/>
    <col min="8" max="8" width="11.33203125" customWidth="1"/>
    <col min="9" max="9" width="15" customWidth="1"/>
    <col min="10" max="10" width="19.1640625" customWidth="1"/>
    <col min="11" max="11" width="20" customWidth="1"/>
    <col min="12" max="12" width="7.6640625" customWidth="1"/>
    <col min="13" max="13" width="9.5" customWidth="1"/>
    <col min="14" max="14" width="10.33203125" customWidth="1"/>
  </cols>
  <sheetData>
    <row r="1" spans="1:14" ht="35" thickBot="1" x14ac:dyDescent="0.25">
      <c r="A1" s="4" t="s">
        <v>1</v>
      </c>
      <c r="B1" s="4"/>
      <c r="D1" s="5" t="s">
        <v>23</v>
      </c>
      <c r="E1" s="5" t="s">
        <v>26</v>
      </c>
      <c r="F1" s="5" t="s">
        <v>27</v>
      </c>
      <c r="G1" s="5" t="s">
        <v>28</v>
      </c>
      <c r="H1" s="26" t="s">
        <v>29</v>
      </c>
      <c r="I1" s="26" t="s">
        <v>30</v>
      </c>
      <c r="J1" s="26" t="s">
        <v>24</v>
      </c>
      <c r="L1" s="28" t="s">
        <v>23</v>
      </c>
      <c r="M1" s="40" t="s">
        <v>26</v>
      </c>
      <c r="N1" s="40" t="s">
        <v>32</v>
      </c>
    </row>
    <row r="2" spans="1:14" x14ac:dyDescent="0.2">
      <c r="A2" s="1" t="s">
        <v>2</v>
      </c>
      <c r="B2" s="5"/>
      <c r="D2" s="23">
        <v>0</v>
      </c>
      <c r="E2" s="27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L2" s="29">
        <v>0</v>
      </c>
      <c r="M2" s="36">
        <v>0</v>
      </c>
      <c r="N2" s="31">
        <f>SUM(Table1[[#This Row],[New Bill ($)]],Table1[[#This Row],[Solar Bill ($)]])</f>
        <v>0</v>
      </c>
    </row>
    <row r="3" spans="1:14" x14ac:dyDescent="0.2">
      <c r="A3" s="2" t="s">
        <v>5</v>
      </c>
      <c r="B3" s="11" t="s">
        <v>6</v>
      </c>
      <c r="D3" s="23">
        <v>1</v>
      </c>
      <c r="E3" s="27">
        <v>5985</v>
      </c>
      <c r="F3" s="24">
        <v>1489</v>
      </c>
      <c r="G3" s="24">
        <v>4473</v>
      </c>
      <c r="H3" s="24">
        <v>29561</v>
      </c>
      <c r="I3" s="24">
        <v>29584</v>
      </c>
      <c r="J3" s="24">
        <v>29584</v>
      </c>
      <c r="L3" s="30">
        <v>1</v>
      </c>
      <c r="M3" s="37">
        <v>5985</v>
      </c>
      <c r="N3" s="32">
        <f>SUM(Table1[[#This Row],[New Bill ($)]],Table1[[#This Row],[Solar Bill ($)]])</f>
        <v>5962</v>
      </c>
    </row>
    <row r="4" spans="1:14" x14ac:dyDescent="0.2">
      <c r="A4" s="6" t="s">
        <v>8</v>
      </c>
      <c r="B4" s="12" t="s">
        <v>7</v>
      </c>
      <c r="D4" s="23">
        <v>2</v>
      </c>
      <c r="E4" s="27">
        <f>E3*102.02%</f>
        <v>6105.8969999999999</v>
      </c>
      <c r="F4" s="24">
        <v>1539</v>
      </c>
      <c r="G4" s="24">
        <v>34034</v>
      </c>
      <c r="H4" s="24">
        <v>0</v>
      </c>
      <c r="I4" s="24">
        <v>-29467</v>
      </c>
      <c r="J4" s="24">
        <v>117</v>
      </c>
      <c r="L4" s="29">
        <v>2</v>
      </c>
      <c r="M4" s="36">
        <f>M3*102.02%</f>
        <v>6105.8969999999999</v>
      </c>
      <c r="N4" s="31">
        <f>SUM(Table1[[#This Row],[New Bill ($)]],Table1[[#This Row],[Solar Bill ($)]])</f>
        <v>35573</v>
      </c>
    </row>
    <row r="5" spans="1:14" ht="34" x14ac:dyDescent="0.2">
      <c r="A5" s="7" t="s">
        <v>0</v>
      </c>
      <c r="B5" s="12" t="s">
        <v>7</v>
      </c>
      <c r="D5" s="23">
        <v>3</v>
      </c>
      <c r="E5" s="27">
        <f>E4*102.02%</f>
        <v>6229.2361193999996</v>
      </c>
      <c r="F5" s="24">
        <v>1592</v>
      </c>
      <c r="G5" s="24">
        <v>4473</v>
      </c>
      <c r="H5" s="24">
        <v>0</v>
      </c>
      <c r="I5" s="24">
        <v>165</v>
      </c>
      <c r="J5" s="24">
        <v>282</v>
      </c>
      <c r="L5" s="30">
        <v>3</v>
      </c>
      <c r="M5" s="37">
        <f>M4*102.02%</f>
        <v>6229.2361193999996</v>
      </c>
      <c r="N5" s="32">
        <f>SUM(Table1[[#This Row],[New Bill ($)]],Table1[[#This Row],[Solar Bill ($)]])</f>
        <v>6065</v>
      </c>
    </row>
    <row r="6" spans="1:14" x14ac:dyDescent="0.2">
      <c r="A6" s="8" t="s">
        <v>9</v>
      </c>
      <c r="B6" s="13">
        <v>499</v>
      </c>
      <c r="D6" s="23">
        <v>4</v>
      </c>
      <c r="E6" s="27">
        <f>E5*102.02%</f>
        <v>6355.0666890118791</v>
      </c>
      <c r="F6" s="24">
        <v>1645</v>
      </c>
      <c r="G6" s="24">
        <v>4473</v>
      </c>
      <c r="H6" s="24">
        <v>0</v>
      </c>
      <c r="I6" s="24">
        <v>237</v>
      </c>
      <c r="J6" s="24">
        <v>518</v>
      </c>
      <c r="L6" s="29">
        <v>4</v>
      </c>
      <c r="M6" s="36">
        <f>M5*102.02%</f>
        <v>6355.0666890118791</v>
      </c>
      <c r="N6" s="31">
        <f>SUM(Table1[[#This Row],[New Bill ($)]],Table1[[#This Row],[Solar Bill ($)]])</f>
        <v>6118</v>
      </c>
    </row>
    <row r="7" spans="1:14" x14ac:dyDescent="0.2">
      <c r="A7" s="6" t="s">
        <v>17</v>
      </c>
      <c r="B7" s="14">
        <v>52400</v>
      </c>
      <c r="D7" s="23">
        <v>5</v>
      </c>
      <c r="E7" s="27">
        <f t="shared" ref="E7:E32" si="0">E6*102.02%</f>
        <v>6483.4390361299193</v>
      </c>
      <c r="F7" s="24">
        <v>1700</v>
      </c>
      <c r="G7" s="24">
        <v>4473</v>
      </c>
      <c r="H7" s="24">
        <v>0</v>
      </c>
      <c r="I7" s="24">
        <v>310</v>
      </c>
      <c r="J7" s="24">
        <v>829</v>
      </c>
      <c r="L7" s="30">
        <v>5</v>
      </c>
      <c r="M7" s="37">
        <f t="shared" ref="M7:M32" si="1">M6*102.02%</f>
        <v>6483.4390361299193</v>
      </c>
      <c r="N7" s="32">
        <f>SUM(Table1[[#This Row],[New Bill ($)]],Table1[[#This Row],[Solar Bill ($)]])</f>
        <v>6173</v>
      </c>
    </row>
    <row r="8" spans="1:14" x14ac:dyDescent="0.2">
      <c r="A8" s="6" t="s">
        <v>10</v>
      </c>
      <c r="B8" s="15">
        <v>2.0199999999999999E-2</v>
      </c>
      <c r="D8" s="23">
        <v>6</v>
      </c>
      <c r="E8" s="27">
        <f t="shared" si="0"/>
        <v>6614.4045046597439</v>
      </c>
      <c r="F8" s="24">
        <v>1757</v>
      </c>
      <c r="G8" s="24">
        <v>4473</v>
      </c>
      <c r="H8" s="24">
        <v>0</v>
      </c>
      <c r="I8" s="24">
        <v>385</v>
      </c>
      <c r="J8" s="24">
        <v>1213</v>
      </c>
      <c r="L8" s="29">
        <v>6</v>
      </c>
      <c r="M8" s="36">
        <f t="shared" si="1"/>
        <v>6614.4045046597439</v>
      </c>
      <c r="N8" s="31">
        <f>SUM(Table1[[#This Row],[New Bill ($)]],Table1[[#This Row],[Solar Bill ($)]])</f>
        <v>6230</v>
      </c>
    </row>
    <row r="9" spans="1:14" x14ac:dyDescent="0.2">
      <c r="A9" s="1" t="s">
        <v>3</v>
      </c>
      <c r="B9" s="5"/>
      <c r="D9" s="23">
        <v>7</v>
      </c>
      <c r="E9" s="27">
        <f t="shared" si="0"/>
        <v>6748.0154756538705</v>
      </c>
      <c r="F9" s="24">
        <v>1814</v>
      </c>
      <c r="G9" s="24">
        <v>4473</v>
      </c>
      <c r="H9" s="24">
        <v>0</v>
      </c>
      <c r="I9" s="24">
        <v>461</v>
      </c>
      <c r="J9" s="24">
        <v>1674</v>
      </c>
      <c r="L9" s="30">
        <v>7</v>
      </c>
      <c r="M9" s="37">
        <f t="shared" si="1"/>
        <v>6748.0154756538705</v>
      </c>
      <c r="N9" s="32">
        <f>SUM(Table1[[#This Row],[New Bill ($)]],Table1[[#This Row],[Solar Bill ($)]])</f>
        <v>6287</v>
      </c>
    </row>
    <row r="10" spans="1:14" ht="34" x14ac:dyDescent="0.2">
      <c r="A10" s="16" t="s">
        <v>11</v>
      </c>
      <c r="B10" s="17" t="s">
        <v>12</v>
      </c>
      <c r="D10" s="23">
        <v>8</v>
      </c>
      <c r="E10" s="27">
        <f t="shared" si="0"/>
        <v>6884.3253882620784</v>
      </c>
      <c r="F10" s="24">
        <v>1874</v>
      </c>
      <c r="G10" s="24">
        <v>4473</v>
      </c>
      <c r="H10" s="24">
        <v>0</v>
      </c>
      <c r="I10" s="24">
        <v>538</v>
      </c>
      <c r="J10" s="24">
        <v>2212</v>
      </c>
      <c r="L10" s="29">
        <v>8</v>
      </c>
      <c r="M10" s="36">
        <f t="shared" si="1"/>
        <v>6884.3253882620784</v>
      </c>
      <c r="N10" s="31">
        <f>SUM(Table1[[#This Row],[New Bill ($)]],Table1[[#This Row],[Solar Bill ($)]])</f>
        <v>6347</v>
      </c>
    </row>
    <row r="11" spans="1:14" ht="34" x14ac:dyDescent="0.2">
      <c r="A11" s="3" t="s">
        <v>13</v>
      </c>
      <c r="B11" s="9" t="s">
        <v>14</v>
      </c>
      <c r="D11" s="23">
        <v>9</v>
      </c>
      <c r="E11" s="27">
        <f t="shared" si="0"/>
        <v>7023.3887611049722</v>
      </c>
      <c r="F11" s="24">
        <v>1934</v>
      </c>
      <c r="G11" s="24">
        <v>4473</v>
      </c>
      <c r="H11" s="24">
        <v>0</v>
      </c>
      <c r="I11" s="24">
        <v>616</v>
      </c>
      <c r="J11" s="24">
        <v>2828</v>
      </c>
      <c r="L11" s="30">
        <v>9</v>
      </c>
      <c r="M11" s="37">
        <f t="shared" si="1"/>
        <v>7023.3887611049722</v>
      </c>
      <c r="N11" s="32">
        <f>SUM(Table1[[#This Row],[New Bill ($)]],Table1[[#This Row],[Solar Bill ($)]])</f>
        <v>6407</v>
      </c>
    </row>
    <row r="12" spans="1:14" x14ac:dyDescent="0.2">
      <c r="A12" s="18" t="s">
        <v>22</v>
      </c>
      <c r="B12" s="19">
        <v>27.2</v>
      </c>
      <c r="D12" s="23">
        <v>10</v>
      </c>
      <c r="E12" s="27">
        <f t="shared" si="0"/>
        <v>7165.2612140792926</v>
      </c>
      <c r="F12" s="24">
        <v>1997</v>
      </c>
      <c r="G12" s="24">
        <v>4473</v>
      </c>
      <c r="H12" s="24">
        <v>0</v>
      </c>
      <c r="I12" s="24">
        <v>696</v>
      </c>
      <c r="J12" s="24">
        <v>3523</v>
      </c>
      <c r="L12" s="29">
        <v>10</v>
      </c>
      <c r="M12" s="36">
        <f t="shared" si="1"/>
        <v>7165.2612140792926</v>
      </c>
      <c r="N12" s="31">
        <f>SUM(Table1[[#This Row],[New Bill ($)]],Table1[[#This Row],[Solar Bill ($)]])</f>
        <v>6470</v>
      </c>
    </row>
    <row r="13" spans="1:14" ht="34" x14ac:dyDescent="0.2">
      <c r="A13" s="3" t="s">
        <v>15</v>
      </c>
      <c r="B13" s="10">
        <v>7.0000000000000001E-3</v>
      </c>
      <c r="D13" s="23">
        <v>11</v>
      </c>
      <c r="E13" s="27">
        <f t="shared" si="0"/>
        <v>7309.9994906036945</v>
      </c>
      <c r="F13" s="24">
        <v>2061</v>
      </c>
      <c r="G13" s="24">
        <v>4473</v>
      </c>
      <c r="H13" s="24">
        <v>0</v>
      </c>
      <c r="I13" s="24">
        <v>777</v>
      </c>
      <c r="J13" s="24">
        <v>4300</v>
      </c>
      <c r="L13" s="30">
        <v>11</v>
      </c>
      <c r="M13" s="37">
        <f t="shared" si="1"/>
        <v>7309.9994906036945</v>
      </c>
      <c r="N13" s="32">
        <f>SUM(Table1[[#This Row],[New Bill ($)]],Table1[[#This Row],[Solar Bill ($)]])</f>
        <v>6534</v>
      </c>
    </row>
    <row r="14" spans="1:14" x14ac:dyDescent="0.2">
      <c r="A14" s="1" t="s">
        <v>4</v>
      </c>
      <c r="B14" s="5"/>
      <c r="D14" s="23">
        <v>12</v>
      </c>
      <c r="E14" s="27">
        <f t="shared" si="0"/>
        <v>7457.6614803138891</v>
      </c>
      <c r="F14" s="24">
        <v>2126</v>
      </c>
      <c r="G14" s="24">
        <v>4473</v>
      </c>
      <c r="H14" s="24">
        <v>0</v>
      </c>
      <c r="I14" s="24">
        <v>859</v>
      </c>
      <c r="J14" s="24">
        <v>5159</v>
      </c>
      <c r="L14" s="29">
        <v>12</v>
      </c>
      <c r="M14" s="36">
        <f t="shared" si="1"/>
        <v>7457.6614803138891</v>
      </c>
      <c r="N14" s="31">
        <f>SUM(Table1[[#This Row],[New Bill ($)]],Table1[[#This Row],[Solar Bill ($)]])</f>
        <v>6599</v>
      </c>
    </row>
    <row r="15" spans="1:14" x14ac:dyDescent="0.2">
      <c r="A15" s="2" t="s">
        <v>16</v>
      </c>
      <c r="B15" s="20">
        <v>98536</v>
      </c>
      <c r="D15" s="23">
        <v>13</v>
      </c>
      <c r="E15" s="27">
        <f t="shared" si="0"/>
        <v>7608.3062422162293</v>
      </c>
      <c r="F15" s="24">
        <v>2193</v>
      </c>
      <c r="G15" s="24">
        <v>4473</v>
      </c>
      <c r="H15" s="24">
        <v>0</v>
      </c>
      <c r="I15" s="24">
        <v>942</v>
      </c>
      <c r="J15" s="24">
        <v>6101</v>
      </c>
      <c r="L15" s="30">
        <v>13</v>
      </c>
      <c r="M15" s="37">
        <f t="shared" si="1"/>
        <v>7608.3062422162293</v>
      </c>
      <c r="N15" s="32">
        <f>SUM(Table1[[#This Row],[New Bill ($)]],Table1[[#This Row],[Solar Bill ($)]])</f>
        <v>6666</v>
      </c>
    </row>
    <row r="16" spans="1:14" x14ac:dyDescent="0.2">
      <c r="A16" s="18" t="s">
        <v>18</v>
      </c>
      <c r="B16" s="19">
        <v>25</v>
      </c>
      <c r="D16" s="23">
        <v>14</v>
      </c>
      <c r="E16" s="27">
        <f t="shared" si="0"/>
        <v>7761.9940283089973</v>
      </c>
      <c r="F16" s="24">
        <v>2262</v>
      </c>
      <c r="G16" s="24">
        <v>4473</v>
      </c>
      <c r="H16" s="24">
        <v>0</v>
      </c>
      <c r="I16" s="24">
        <v>1027</v>
      </c>
      <c r="J16" s="24">
        <v>7128</v>
      </c>
      <c r="L16" s="29">
        <v>14</v>
      </c>
      <c r="M16" s="36">
        <f t="shared" si="1"/>
        <v>7761.9940283089973</v>
      </c>
      <c r="N16" s="31">
        <f>SUM(Table1[[#This Row],[New Bill ($)]],Table1[[#This Row],[Solar Bill ($)]])</f>
        <v>6735</v>
      </c>
    </row>
    <row r="17" spans="1:14" x14ac:dyDescent="0.2">
      <c r="A17" s="2" t="s">
        <v>19</v>
      </c>
      <c r="B17" s="21">
        <v>3.9899999999999998E-2</v>
      </c>
      <c r="D17" s="23">
        <v>15</v>
      </c>
      <c r="E17" s="27">
        <f t="shared" si="0"/>
        <v>7918.7863076808389</v>
      </c>
      <c r="F17" s="24">
        <v>2332</v>
      </c>
      <c r="G17" s="24">
        <v>4473</v>
      </c>
      <c r="H17" s="24">
        <v>0</v>
      </c>
      <c r="I17" s="24">
        <v>1114</v>
      </c>
      <c r="J17" s="24">
        <v>8242</v>
      </c>
      <c r="L17" s="30">
        <v>15</v>
      </c>
      <c r="M17" s="37">
        <f t="shared" si="1"/>
        <v>7918.7863076808389</v>
      </c>
      <c r="N17" s="32">
        <f>SUM(Table1[[#This Row],[New Bill ($)]],Table1[[#This Row],[Solar Bill ($)]])</f>
        <v>6805</v>
      </c>
    </row>
    <row r="18" spans="1:14" x14ac:dyDescent="0.2">
      <c r="A18" s="18" t="s">
        <v>20</v>
      </c>
      <c r="B18" s="19">
        <v>0</v>
      </c>
      <c r="D18" s="23">
        <v>16</v>
      </c>
      <c r="E18" s="27">
        <f t="shared" si="0"/>
        <v>8078.745791095992</v>
      </c>
      <c r="F18" s="24">
        <v>2404</v>
      </c>
      <c r="G18" s="24">
        <v>4473</v>
      </c>
      <c r="H18" s="24">
        <v>0</v>
      </c>
      <c r="I18" s="24">
        <v>1202</v>
      </c>
      <c r="J18" s="24">
        <v>9444</v>
      </c>
      <c r="L18" s="29">
        <v>16</v>
      </c>
      <c r="M18" s="36">
        <f t="shared" si="1"/>
        <v>8078.745791095992</v>
      </c>
      <c r="N18" s="31">
        <f>SUM(Table1[[#This Row],[New Bill ($)]],Table1[[#This Row],[Solar Bill ($)]])</f>
        <v>6877</v>
      </c>
    </row>
    <row r="19" spans="1:14" ht="17" x14ac:dyDescent="0.2">
      <c r="A19" s="3" t="s">
        <v>21</v>
      </c>
      <c r="B19" s="22">
        <v>29561</v>
      </c>
      <c r="D19" s="23">
        <v>17</v>
      </c>
      <c r="E19" s="27">
        <f t="shared" si="0"/>
        <v>8241.9364560761314</v>
      </c>
      <c r="F19" s="24">
        <v>2478</v>
      </c>
      <c r="G19" s="24">
        <v>4473</v>
      </c>
      <c r="H19" s="24">
        <v>0</v>
      </c>
      <c r="I19" s="24">
        <v>1291</v>
      </c>
      <c r="J19" s="24">
        <v>10734</v>
      </c>
      <c r="L19" s="30">
        <v>17</v>
      </c>
      <c r="M19" s="37">
        <f t="shared" si="1"/>
        <v>8241.9364560761314</v>
      </c>
      <c r="N19" s="32">
        <f>SUM(Table1[[#This Row],[New Bill ($)]],Table1[[#This Row],[Solar Bill ($)]])</f>
        <v>6951</v>
      </c>
    </row>
    <row r="20" spans="1:14" x14ac:dyDescent="0.2">
      <c r="D20" s="23">
        <v>18</v>
      </c>
      <c r="E20" s="27">
        <f t="shared" si="0"/>
        <v>8408.4235724888695</v>
      </c>
      <c r="F20" s="24">
        <v>2554</v>
      </c>
      <c r="G20" s="24">
        <v>4473</v>
      </c>
      <c r="H20" s="24">
        <v>0</v>
      </c>
      <c r="I20" s="24">
        <v>1381</v>
      </c>
      <c r="J20" s="24">
        <v>12116</v>
      </c>
      <c r="L20" s="29">
        <v>18</v>
      </c>
      <c r="M20" s="36">
        <f t="shared" si="1"/>
        <v>8408.4235724888695</v>
      </c>
      <c r="N20" s="31">
        <f>SUM(Table1[[#This Row],[New Bill ($)]],Table1[[#This Row],[Solar Bill ($)]])</f>
        <v>7027</v>
      </c>
    </row>
    <row r="21" spans="1:14" x14ac:dyDescent="0.2">
      <c r="A21" s="42" t="s">
        <v>33</v>
      </c>
      <c r="D21" s="23">
        <v>19</v>
      </c>
      <c r="E21" s="27">
        <f t="shared" si="0"/>
        <v>8578.2737286531446</v>
      </c>
      <c r="F21" s="24">
        <v>2632</v>
      </c>
      <c r="G21" s="24">
        <v>4473</v>
      </c>
      <c r="H21" s="24">
        <v>0</v>
      </c>
      <c r="I21" s="24">
        <v>1474</v>
      </c>
      <c r="J21" s="24">
        <v>13589</v>
      </c>
      <c r="L21" s="30">
        <v>19</v>
      </c>
      <c r="M21" s="37">
        <f t="shared" si="1"/>
        <v>8578.2737286531446</v>
      </c>
      <c r="N21" s="32">
        <f>SUM(Table1[[#This Row],[New Bill ($)]],Table1[[#This Row],[Solar Bill ($)]])</f>
        <v>7105</v>
      </c>
    </row>
    <row r="22" spans="1:14" x14ac:dyDescent="0.2">
      <c r="A22" s="43" t="s">
        <v>34</v>
      </c>
      <c r="D22" s="23">
        <v>20</v>
      </c>
      <c r="E22" s="27">
        <f t="shared" si="0"/>
        <v>8751.554857971938</v>
      </c>
      <c r="F22" s="24">
        <v>2711</v>
      </c>
      <c r="G22" s="24">
        <v>4473</v>
      </c>
      <c r="H22" s="24">
        <v>0</v>
      </c>
      <c r="I22" s="24">
        <v>1567</v>
      </c>
      <c r="J22" s="24">
        <v>15157</v>
      </c>
      <c r="L22" s="29">
        <v>20</v>
      </c>
      <c r="M22" s="36">
        <f t="shared" si="1"/>
        <v>8751.554857971938</v>
      </c>
      <c r="N22" s="31">
        <f>SUM(Table1[[#This Row],[New Bill ($)]],Table1[[#This Row],[Solar Bill ($)]])</f>
        <v>7184</v>
      </c>
    </row>
    <row r="23" spans="1:14" x14ac:dyDescent="0.2">
      <c r="A23" s="43" t="s">
        <v>41</v>
      </c>
      <c r="D23" s="23">
        <v>21</v>
      </c>
      <c r="E23" s="27">
        <f t="shared" si="0"/>
        <v>8928.3362661029714</v>
      </c>
      <c r="F23" s="24">
        <v>2793</v>
      </c>
      <c r="G23" s="24">
        <v>4473</v>
      </c>
      <c r="H23" s="24">
        <v>0</v>
      </c>
      <c r="I23" s="24">
        <v>1663</v>
      </c>
      <c r="J23" s="24">
        <v>16820</v>
      </c>
      <c r="L23" s="30">
        <v>21</v>
      </c>
      <c r="M23" s="37">
        <f t="shared" si="1"/>
        <v>8928.3362661029714</v>
      </c>
      <c r="N23" s="32">
        <f>SUM(Table1[[#This Row],[New Bill ($)]],Table1[[#This Row],[Solar Bill ($)]])</f>
        <v>7266</v>
      </c>
    </row>
    <row r="24" spans="1:14" x14ac:dyDescent="0.2">
      <c r="A24" s="43" t="s">
        <v>35</v>
      </c>
      <c r="D24" s="23">
        <v>22</v>
      </c>
      <c r="E24" s="27">
        <f t="shared" si="0"/>
        <v>9108.6886586782512</v>
      </c>
      <c r="F24" s="24">
        <v>2876</v>
      </c>
      <c r="G24" s="24">
        <v>4473</v>
      </c>
      <c r="H24" s="24">
        <v>0</v>
      </c>
      <c r="I24" s="24">
        <v>1760</v>
      </c>
      <c r="J24" s="24">
        <v>18579</v>
      </c>
      <c r="L24" s="29">
        <v>22</v>
      </c>
      <c r="M24" s="36">
        <f t="shared" si="1"/>
        <v>9108.6886586782512</v>
      </c>
      <c r="N24" s="31">
        <f>SUM(Table1[[#This Row],[New Bill ($)]],Table1[[#This Row],[Solar Bill ($)]])</f>
        <v>7349</v>
      </c>
    </row>
    <row r="25" spans="1:14" x14ac:dyDescent="0.2">
      <c r="A25" s="43" t="s">
        <v>36</v>
      </c>
      <c r="D25" s="23">
        <v>23</v>
      </c>
      <c r="E25" s="27">
        <f t="shared" si="0"/>
        <v>9292.6841695835519</v>
      </c>
      <c r="F25" s="24">
        <v>2962</v>
      </c>
      <c r="G25" s="24">
        <v>4473</v>
      </c>
      <c r="H25" s="24">
        <v>0</v>
      </c>
      <c r="I25" s="24">
        <v>1858</v>
      </c>
      <c r="J25" s="24">
        <v>20437</v>
      </c>
      <c r="L25" s="30">
        <v>23</v>
      </c>
      <c r="M25" s="37">
        <f t="shared" si="1"/>
        <v>9292.6841695835519</v>
      </c>
      <c r="N25" s="32">
        <f>SUM(Table1[[#This Row],[New Bill ($)]],Table1[[#This Row],[Solar Bill ($)]])</f>
        <v>7435</v>
      </c>
    </row>
    <row r="26" spans="1:14" x14ac:dyDescent="0.2">
      <c r="A26" s="43" t="s">
        <v>37</v>
      </c>
      <c r="D26" s="23">
        <v>24</v>
      </c>
      <c r="E26" s="27">
        <f t="shared" si="0"/>
        <v>9480.3963898091388</v>
      </c>
      <c r="F26" s="24">
        <v>3049</v>
      </c>
      <c r="G26" s="24">
        <v>4473</v>
      </c>
      <c r="H26" s="24">
        <v>0</v>
      </c>
      <c r="I26" s="24">
        <v>1958</v>
      </c>
      <c r="J26" s="24">
        <v>22395</v>
      </c>
      <c r="L26" s="29">
        <v>24</v>
      </c>
      <c r="M26" s="36">
        <f t="shared" si="1"/>
        <v>9480.3963898091388</v>
      </c>
      <c r="N26" s="31">
        <f>SUM(Table1[[#This Row],[New Bill ($)]],Table1[[#This Row],[Solar Bill ($)]])</f>
        <v>7522</v>
      </c>
    </row>
    <row r="27" spans="1:14" x14ac:dyDescent="0.2">
      <c r="A27" s="43" t="s">
        <v>38</v>
      </c>
      <c r="D27" s="23">
        <v>25</v>
      </c>
      <c r="E27" s="27">
        <f t="shared" si="0"/>
        <v>9671.900396883284</v>
      </c>
      <c r="F27" s="24">
        <v>3139</v>
      </c>
      <c r="G27" s="24">
        <v>4472</v>
      </c>
      <c r="H27" s="24">
        <v>0</v>
      </c>
      <c r="I27" s="24">
        <v>2061</v>
      </c>
      <c r="J27" s="24">
        <v>24456</v>
      </c>
      <c r="L27" s="30">
        <v>25</v>
      </c>
      <c r="M27" s="37">
        <f t="shared" si="1"/>
        <v>9671.900396883284</v>
      </c>
      <c r="N27" s="32">
        <f>SUM(Table1[[#This Row],[New Bill ($)]],Table1[[#This Row],[Solar Bill ($)]])</f>
        <v>7611</v>
      </c>
    </row>
    <row r="28" spans="1:14" x14ac:dyDescent="0.2">
      <c r="A28" s="43" t="s">
        <v>39</v>
      </c>
      <c r="D28" s="23">
        <v>26</v>
      </c>
      <c r="E28" s="27">
        <f t="shared" si="0"/>
        <v>9867.2727849003259</v>
      </c>
      <c r="F28" s="24">
        <v>3231</v>
      </c>
      <c r="G28" s="24">
        <v>0</v>
      </c>
      <c r="H28" s="24">
        <v>0</v>
      </c>
      <c r="I28" s="24">
        <v>6636</v>
      </c>
      <c r="J28" s="24">
        <v>31092</v>
      </c>
      <c r="L28" s="29">
        <v>26</v>
      </c>
      <c r="M28" s="36">
        <f t="shared" si="1"/>
        <v>9867.2727849003259</v>
      </c>
      <c r="N28" s="31">
        <f>SUM(Table1[[#This Row],[New Bill ($)]],Table1[[#This Row],[Solar Bill ($)]])</f>
        <v>3231</v>
      </c>
    </row>
    <row r="29" spans="1:14" x14ac:dyDescent="0.2">
      <c r="A29" s="43" t="s">
        <v>40</v>
      </c>
      <c r="D29" s="23">
        <v>27</v>
      </c>
      <c r="E29" s="27">
        <f t="shared" si="0"/>
        <v>10066.591695155312</v>
      </c>
      <c r="F29" s="24">
        <v>3325</v>
      </c>
      <c r="G29" s="24">
        <v>0</v>
      </c>
      <c r="H29" s="24">
        <v>0</v>
      </c>
      <c r="I29" s="24">
        <v>6741</v>
      </c>
      <c r="J29" s="24">
        <v>37833</v>
      </c>
      <c r="L29" s="30">
        <v>27</v>
      </c>
      <c r="M29" s="37">
        <f t="shared" si="1"/>
        <v>10066.591695155312</v>
      </c>
      <c r="N29" s="32">
        <f>SUM(Table1[[#This Row],[New Bill ($)]],Table1[[#This Row],[Solar Bill ($)]])</f>
        <v>3325</v>
      </c>
    </row>
    <row r="30" spans="1:14" x14ac:dyDescent="0.2">
      <c r="D30" s="23">
        <v>28</v>
      </c>
      <c r="E30" s="27">
        <f t="shared" si="0"/>
        <v>10269.936847397448</v>
      </c>
      <c r="F30" s="24">
        <v>3422</v>
      </c>
      <c r="G30" s="24">
        <v>0</v>
      </c>
      <c r="H30" s="24">
        <v>0</v>
      </c>
      <c r="I30" s="24">
        <v>6848</v>
      </c>
      <c r="J30" s="24">
        <v>44681</v>
      </c>
      <c r="L30" s="29">
        <v>28</v>
      </c>
      <c r="M30" s="36">
        <f t="shared" si="1"/>
        <v>10269.936847397448</v>
      </c>
      <c r="N30" s="31">
        <f>SUM(Table1[[#This Row],[New Bill ($)]],Table1[[#This Row],[Solar Bill ($)]])</f>
        <v>3422</v>
      </c>
    </row>
    <row r="31" spans="1:14" x14ac:dyDescent="0.2">
      <c r="D31" s="23">
        <v>29</v>
      </c>
      <c r="E31" s="27">
        <f>E30*102.02%</f>
        <v>10477.389571714877</v>
      </c>
      <c r="F31" s="24">
        <v>3521</v>
      </c>
      <c r="G31" s="24">
        <v>0</v>
      </c>
      <c r="H31" s="24">
        <v>0</v>
      </c>
      <c r="I31" s="24">
        <v>6957</v>
      </c>
      <c r="J31" s="24">
        <v>51638</v>
      </c>
      <c r="L31" s="30">
        <v>29</v>
      </c>
      <c r="M31" s="37">
        <f>M30*102.02%</f>
        <v>10477.389571714877</v>
      </c>
      <c r="N31" s="32">
        <f>SUM(Table1[[#This Row],[New Bill ($)]],Table1[[#This Row],[Solar Bill ($)]])</f>
        <v>3521</v>
      </c>
    </row>
    <row r="32" spans="1:14" x14ac:dyDescent="0.2">
      <c r="D32" s="23">
        <v>30</v>
      </c>
      <c r="E32" s="27">
        <f t="shared" si="0"/>
        <v>10689.032841063517</v>
      </c>
      <c r="F32" s="24">
        <v>3622</v>
      </c>
      <c r="G32" s="24">
        <v>0</v>
      </c>
      <c r="H32" s="24">
        <v>0</v>
      </c>
      <c r="I32" s="24">
        <v>7067</v>
      </c>
      <c r="J32" s="24">
        <v>58705</v>
      </c>
      <c r="L32" s="33">
        <v>30</v>
      </c>
      <c r="M32" s="38">
        <f t="shared" si="1"/>
        <v>10689.032841063517</v>
      </c>
      <c r="N32" s="34">
        <f>SUM(Table1[[#This Row],[New Bill ($)]],Table1[[#This Row],[Solar Bill ($)]])</f>
        <v>3622</v>
      </c>
    </row>
    <row r="33" spans="4:14" ht="34" x14ac:dyDescent="0.2">
      <c r="D33" s="23" t="s">
        <v>25</v>
      </c>
      <c r="E33" s="25">
        <f>SUM(E3:E32)</f>
        <v>243561.94576500016</v>
      </c>
      <c r="F33" s="25">
        <v>73034</v>
      </c>
      <c r="G33" s="25">
        <f>SUM(G3:G27)</f>
        <v>141385</v>
      </c>
      <c r="H33" s="25">
        <v>29561</v>
      </c>
      <c r="I33" s="25"/>
      <c r="J33" s="25">
        <v>58705</v>
      </c>
      <c r="L33" s="41" t="s">
        <v>31</v>
      </c>
      <c r="M33" s="39">
        <f>SUM(M2:M32)</f>
        <v>243561.94576500016</v>
      </c>
      <c r="N33" s="35">
        <f>SUM(N2:N32)</f>
        <v>214419</v>
      </c>
    </row>
    <row r="34" spans="4:14" x14ac:dyDescent="0.2">
      <c r="D34" s="23"/>
      <c r="E34" s="24"/>
      <c r="F34" s="24"/>
      <c r="G34" s="24"/>
      <c r="H34" s="24"/>
      <c r="I34" s="24"/>
      <c r="J34" s="24"/>
    </row>
    <row r="35" spans="4:14" x14ac:dyDescent="0.2">
      <c r="D35" s="23"/>
      <c r="E35" s="24"/>
      <c r="F35" s="24"/>
      <c r="G35" s="24"/>
      <c r="H35" s="24"/>
      <c r="I35" s="24"/>
      <c r="J35" s="24"/>
    </row>
    <row r="36" spans="4:14" x14ac:dyDescent="0.2">
      <c r="D36" s="23"/>
      <c r="E36" s="24"/>
      <c r="F36" s="24"/>
      <c r="G36" s="24"/>
      <c r="H36" s="24"/>
      <c r="I36" s="24"/>
      <c r="J36" s="24"/>
    </row>
    <row r="37" spans="4:14" x14ac:dyDescent="0.2">
      <c r="D37" s="23"/>
      <c r="E37" s="24"/>
      <c r="F37" s="24"/>
      <c r="G37" s="24"/>
      <c r="H37" s="24"/>
      <c r="I37" s="24"/>
      <c r="J37" s="24"/>
    </row>
    <row r="38" spans="4:14" x14ac:dyDescent="0.2">
      <c r="D38" s="23"/>
      <c r="E38" s="24"/>
      <c r="F38" s="24"/>
      <c r="G38" s="24"/>
      <c r="H38" s="24"/>
      <c r="I38" s="24"/>
      <c r="J38" s="24"/>
    </row>
    <row r="39" spans="4:14" x14ac:dyDescent="0.2">
      <c r="D39" s="23"/>
      <c r="E39" s="24"/>
      <c r="F39" s="24"/>
      <c r="G39" s="24"/>
      <c r="H39" s="24"/>
      <c r="I39" s="24"/>
      <c r="J39" s="24"/>
    </row>
    <row r="40" spans="4:14" x14ac:dyDescent="0.2">
      <c r="D40" s="23"/>
      <c r="E40" s="24"/>
      <c r="F40" s="24"/>
      <c r="G40" s="24"/>
      <c r="H40" s="24"/>
      <c r="I40" s="24"/>
      <c r="J40" s="24"/>
    </row>
    <row r="41" spans="4:14" x14ac:dyDescent="0.2">
      <c r="D41" s="23"/>
      <c r="E41" s="24"/>
      <c r="F41" s="24"/>
      <c r="G41" s="24"/>
      <c r="H41" s="24"/>
      <c r="I41" s="24"/>
      <c r="J41" s="24"/>
    </row>
    <row r="42" spans="4:14" x14ac:dyDescent="0.2">
      <c r="D42" s="23"/>
      <c r="E42" s="24"/>
      <c r="F42" s="24"/>
      <c r="G42" s="24"/>
      <c r="H42" s="24"/>
      <c r="I42" s="24"/>
      <c r="J42" s="24"/>
    </row>
    <row r="43" spans="4:14" x14ac:dyDescent="0.2">
      <c r="D43" s="23"/>
      <c r="E43" s="24"/>
      <c r="F43" s="24"/>
      <c r="G43" s="24"/>
      <c r="H43" s="24"/>
      <c r="I43" s="24"/>
      <c r="J43" s="24"/>
    </row>
    <row r="44" spans="4:14" x14ac:dyDescent="0.2">
      <c r="D44" s="23"/>
      <c r="E44" s="24"/>
      <c r="F44" s="24"/>
      <c r="G44" s="24"/>
      <c r="H44" s="24"/>
      <c r="I44" s="24"/>
      <c r="J44" s="24"/>
    </row>
    <row r="45" spans="4:14" x14ac:dyDescent="0.2">
      <c r="D45" s="23"/>
      <c r="E45" s="24"/>
      <c r="F45" s="24"/>
      <c r="G45" s="24"/>
      <c r="H45" s="24"/>
      <c r="I45" s="24"/>
      <c r="J45" s="24"/>
    </row>
    <row r="46" spans="4:14" x14ac:dyDescent="0.2">
      <c r="D46" s="23"/>
      <c r="E46" s="24"/>
      <c r="F46" s="24"/>
      <c r="G46" s="24"/>
      <c r="H46" s="24"/>
      <c r="I46" s="24"/>
      <c r="J46" s="24"/>
    </row>
    <row r="47" spans="4:14" x14ac:dyDescent="0.2">
      <c r="D47" s="23"/>
      <c r="E47" s="24"/>
      <c r="F47" s="24"/>
      <c r="G47" s="24"/>
      <c r="H47" s="24"/>
      <c r="I47" s="24"/>
      <c r="J47" s="24"/>
    </row>
    <row r="48" spans="4:14" x14ac:dyDescent="0.2">
      <c r="D48" s="23"/>
      <c r="E48" s="24"/>
      <c r="F48" s="24"/>
      <c r="G48" s="24"/>
      <c r="H48" s="24"/>
      <c r="I48" s="24"/>
      <c r="J48" s="24"/>
    </row>
    <row r="49" spans="4:10" x14ac:dyDescent="0.2">
      <c r="D49" s="23"/>
      <c r="E49" s="24"/>
      <c r="F49" s="24"/>
      <c r="G49" s="24"/>
      <c r="H49" s="24"/>
      <c r="I49" s="24"/>
      <c r="J49" s="24"/>
    </row>
    <row r="50" spans="4:10" x14ac:dyDescent="0.2">
      <c r="D50" s="23"/>
      <c r="E50" s="24"/>
      <c r="F50" s="24"/>
      <c r="G50" s="24"/>
      <c r="H50" s="24"/>
      <c r="I50" s="24"/>
      <c r="J50" s="24"/>
    </row>
    <row r="51" spans="4:10" x14ac:dyDescent="0.2">
      <c r="D51" s="23"/>
      <c r="E51" s="24"/>
      <c r="F51" s="24"/>
      <c r="G51" s="24"/>
      <c r="H51" s="24"/>
      <c r="I51" s="24"/>
      <c r="J51" s="24"/>
    </row>
    <row r="52" spans="4:10" x14ac:dyDescent="0.2">
      <c r="D52" s="23"/>
      <c r="E52" s="24"/>
      <c r="F52" s="24"/>
      <c r="G52" s="24"/>
      <c r="H52" s="24"/>
      <c r="I52" s="24"/>
      <c r="J52" s="24"/>
    </row>
    <row r="53" spans="4:10" x14ac:dyDescent="0.2">
      <c r="D53" s="23"/>
      <c r="E53" s="24"/>
      <c r="F53" s="24"/>
      <c r="G53" s="24"/>
      <c r="H53" s="24"/>
      <c r="I53" s="24"/>
      <c r="J53" s="24"/>
    </row>
    <row r="54" spans="4:10" x14ac:dyDescent="0.2">
      <c r="D54" s="23"/>
      <c r="E54" s="24"/>
      <c r="F54" s="24"/>
      <c r="G54" s="24"/>
      <c r="H54" s="24"/>
      <c r="I54" s="24"/>
      <c r="J54" s="24"/>
    </row>
    <row r="55" spans="4:10" x14ac:dyDescent="0.2">
      <c r="D55" s="23"/>
      <c r="E55" s="24"/>
      <c r="F55" s="24"/>
      <c r="G55" s="24"/>
      <c r="H55" s="24"/>
      <c r="I55" s="24"/>
      <c r="J55" s="24"/>
    </row>
    <row r="56" spans="4:10" x14ac:dyDescent="0.2">
      <c r="D56" s="23"/>
      <c r="E56" s="24"/>
      <c r="F56" s="24"/>
      <c r="G56" s="24"/>
      <c r="H56" s="24"/>
      <c r="I56" s="24"/>
      <c r="J56" s="24"/>
    </row>
    <row r="57" spans="4:10" x14ac:dyDescent="0.2">
      <c r="D57" s="23"/>
      <c r="E57" s="24"/>
      <c r="F57" s="24"/>
      <c r="G57" s="24"/>
      <c r="H57" s="24"/>
      <c r="I57" s="24"/>
      <c r="J57" s="24"/>
    </row>
    <row r="58" spans="4:10" x14ac:dyDescent="0.2">
      <c r="D58" s="23"/>
      <c r="E58" s="24"/>
      <c r="F58" s="24"/>
      <c r="G58" s="24"/>
      <c r="H58" s="24"/>
      <c r="I58" s="24"/>
      <c r="J58" s="24"/>
    </row>
    <row r="59" spans="4:10" x14ac:dyDescent="0.2">
      <c r="D59" s="23"/>
      <c r="E59" s="24"/>
      <c r="F59" s="24"/>
      <c r="G59" s="24"/>
      <c r="H59" s="24"/>
      <c r="I59" s="24"/>
      <c r="J59" s="24"/>
    </row>
    <row r="60" spans="4:10" x14ac:dyDescent="0.2">
      <c r="D60" s="23"/>
      <c r="E60" s="24"/>
      <c r="F60" s="24"/>
      <c r="G60" s="24"/>
      <c r="H60" s="24"/>
      <c r="I60" s="24"/>
      <c r="J60" s="24"/>
    </row>
    <row r="61" spans="4:10" x14ac:dyDescent="0.2">
      <c r="D61" s="23"/>
      <c r="E61" s="24"/>
      <c r="F61" s="24"/>
      <c r="G61" s="24"/>
      <c r="H61" s="24"/>
      <c r="I61" s="24"/>
      <c r="J61" s="24"/>
    </row>
    <row r="62" spans="4:10" x14ac:dyDescent="0.2">
      <c r="D62" s="23"/>
      <c r="E62" s="24"/>
      <c r="F62" s="24"/>
      <c r="G62" s="24"/>
      <c r="H62" s="24"/>
      <c r="I62" s="24"/>
      <c r="J62" s="24"/>
    </row>
    <row r="63" spans="4:10" x14ac:dyDescent="0.2">
      <c r="D63" s="23"/>
      <c r="E63" s="24"/>
      <c r="F63" s="24"/>
      <c r="G63" s="24"/>
      <c r="H63" s="24"/>
      <c r="I63" s="24"/>
      <c r="J63" s="24"/>
    </row>
    <row r="64" spans="4:10" x14ac:dyDescent="0.2">
      <c r="D64" s="23"/>
      <c r="E64" s="24"/>
      <c r="F64" s="24"/>
      <c r="G64" s="24"/>
      <c r="H64" s="24"/>
      <c r="I64" s="24"/>
      <c r="J64" s="24"/>
    </row>
    <row r="65" spans="4:9" ht="17" thickBot="1" x14ac:dyDescent="0.25">
      <c r="D65" s="44"/>
    </row>
    <row r="66" spans="4:9" x14ac:dyDescent="0.2">
      <c r="D66" s="45"/>
    </row>
    <row r="67" spans="4:9" x14ac:dyDescent="0.2">
      <c r="D67" s="23"/>
      <c r="E67" s="25"/>
      <c r="F67" s="25"/>
      <c r="G67" s="25"/>
      <c r="H67" s="25"/>
      <c r="I67" s="25"/>
    </row>
  </sheetData>
  <mergeCells count="1">
    <mergeCell ref="D65:D66"/>
  </mergeCells>
  <hyperlinks>
    <hyperlink ref="A4" r:id="rId1" display="https://lpsc.louisiana.gov/docs/utilities/Comparisons/Electric/Residential Electric Bill Comparison March 2023.pdf" xr:uid="{3AE4CDF7-A974-EA4D-86DD-9C8F1410DE31}"/>
    <hyperlink ref="A10" r:id="rId2" display="https://lpsc.louisiana.gov/docs/utilities/Comparisons/Electric/Residential Electric Bill Comparison March 2023.pdf" xr:uid="{B2BC71C9-790F-1F42-8AB2-2589A4F0EB76}"/>
  </hyperlink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P Acosta</dc:creator>
  <cp:lastModifiedBy>Preston Acosta</cp:lastModifiedBy>
  <dcterms:created xsi:type="dcterms:W3CDTF">2023-10-17T16:02:45Z</dcterms:created>
  <dcterms:modified xsi:type="dcterms:W3CDTF">2025-03-11T17:18:08Z</dcterms:modified>
</cp:coreProperties>
</file>