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monster" sheetId="1" r:id="rId4"/>
    <sheet state="visible" name="4.technologies" sheetId="2" r:id="rId5"/>
    <sheet state="visible" name="0.characers" sheetId="3" r:id="rId6"/>
    <sheet state="visible" name="0.foes" sheetId="4" r:id="rId7"/>
    <sheet state="visible" name="1.parts" sheetId="5" r:id="rId8"/>
    <sheet state="visible" name="1.startParts" sheetId="6" r:id="rId9"/>
    <sheet state="visible" name="1.technologies" sheetId="7" r:id="rId10"/>
    <sheet state="visible" name="2.technologies" sheetId="8" r:id="rId11"/>
    <sheet state="visible" name="3.technologies" sheetId="9" r:id="rId12"/>
    <sheet state="visible" name="3.deck" sheetId="10" r:id="rId13"/>
  </sheets>
  <definedNames/>
  <calcPr/>
  <extLst>
    <ext uri="GoogleSheetsCustomDataVersion1">
      <go:sheetsCustomData xmlns:go="http://customooxmlschemas.google.com/" r:id="rId14" roundtripDataSignature="AMtx7mik5Qz64Fgahj0HNymW3bhlaPM73A=="/>
    </ext>
  </extLst>
</workbook>
</file>

<file path=xl/sharedStrings.xml><?xml version="1.0" encoding="utf-8"?>
<sst xmlns="http://schemas.openxmlformats.org/spreadsheetml/2006/main" count="1531" uniqueCount="627">
  <si>
    <t>name</t>
  </si>
  <si>
    <t>number</t>
  </si>
  <si>
    <t>value</t>
  </si>
  <si>
    <t>deck</t>
  </si>
  <si>
    <t>style</t>
  </si>
  <si>
    <t>image</t>
  </si>
  <si>
    <t>title</t>
  </si>
  <si>
    <t>trigger</t>
  </si>
  <si>
    <t>rules</t>
  </si>
  <si>
    <t>improvement</t>
  </si>
  <si>
    <t>01</t>
  </si>
  <si>
    <t>monster</t>
  </si>
  <si>
    <t>Flesh</t>
  </si>
  <si>
    <t>IntelligentRodents.png</t>
  </si>
  <si>
    <t>Malignant Rodents</t>
  </si>
  <si>
    <t>Before you Scavenge</t>
  </si>
  <si>
    <t>Add the top 2 cards of the deck to the scrap yard.</t>
  </si>
  <si>
    <t>{acid}</t>
  </si>
  <si>
    <t>02</t>
  </si>
  <si>
    <t>BoneTeleportationNetwork.png</t>
  </si>
  <si>
    <t>Skeleporter</t>
  </si>
  <si>
    <t>When you Reanimate</t>
  </si>
  <si>
    <t>Reanimate an extra minion from your hand.</t>
  </si>
  <si>
    <t>{attack}</t>
  </si>
  <si>
    <t>03</t>
  </si>
  <si>
    <t>BrainInAJar.png</t>
  </si>
  <si>
    <t>Deep Thinker</t>
  </si>
  <si>
    <t>After you Tinker</t>
  </si>
  <si>
    <t>Swap any two visible cards of the same value.</t>
  </si>
  <si>
    <t>{bullets}</t>
  </si>
  <si>
    <t>04</t>
  </si>
  <si>
    <t>theIronMidas.png</t>
  </si>
  <si>
    <t>Elocutor v5</t>
  </si>
  <si>
    <t>After you Repair</t>
  </si>
  <si>
    <t>Discard a card from your hand and then Rant.</t>
  </si>
  <si>
    <t>{defense}</t>
  </si>
  <si>
    <t>05</t>
  </si>
  <si>
    <t>RevivificationMatrix.png</t>
  </si>
  <si>
    <t>Revivification Matrix</t>
  </si>
  <si>
    <t>When you finish this</t>
  </si>
  <si>
    <t>Reanimate 2 cards from the scrap yard.</t>
  </si>
  <si>
    <t>{electricity}</t>
  </si>
  <si>
    <t>06</t>
  </si>
  <si>
    <t>HellaCulture.png</t>
  </si>
  <si>
    <t>HeLa-Goo</t>
  </si>
  <si>
    <t>When you Scavenge</t>
  </si>
  <si>
    <t>Scavenge up to 2 cards from your hand.</t>
  </si>
  <si>
    <t>{fire}</t>
  </si>
  <si>
    <t>07</t>
  </si>
  <si>
    <t>ZombieCannon.png</t>
  </si>
  <si>
    <t>Zombie Cannon</t>
  </si>
  <si>
    <t>When you build</t>
  </si>
  <si>
    <t>You may treat any gadget as flesh if it needs only 1 more material to finish.</t>
  </si>
  <si>
    <t>{health}</t>
  </si>
  <si>
    <t>08</t>
  </si>
  <si>
    <t>Trash</t>
  </si>
  <si>
    <t>TissueDisruptor.png</t>
  </si>
  <si>
    <t>Minion Motivator</t>
  </si>
  <si>
    <t>When you Rant</t>
  </si>
  <si>
    <t>Draw cards equal to the number of Mechanic minions you have.</t>
  </si>
  <si>
    <t>{punch}</t>
  </si>
  <si>
    <t>09</t>
  </si>
  <si>
    <t>AutoCrammer.png</t>
  </si>
  <si>
    <t>Auto-Crammer</t>
  </si>
  <si>
    <t>When you Heal</t>
  </si>
  <si>
    <t>Remove +2 damage from the Creature</t>
  </si>
  <si>
    <t>{regeneration}</t>
  </si>
  <si>
    <t>10</t>
  </si>
  <si>
    <t>CollapsingGun.png</t>
  </si>
  <si>
    <t>Builder Gun</t>
  </si>
  <si>
    <t>You may discard a card to give the monster +{attack} for the rest of the turn.</t>
  </si>
  <si>
    <t>{scratch}</t>
  </si>
  <si>
    <t>11</t>
  </si>
  <si>
    <t>PollutionAmplifier.png</t>
  </si>
  <si>
    <t>Polution Amplifier</t>
  </si>
  <si>
    <t>Add all trash cards from the scrap yard to the Creature</t>
  </si>
  <si>
    <t>{speed}</t>
  </si>
  <si>
    <t>12</t>
  </si>
  <si>
    <t>TrashPanda.png</t>
  </si>
  <si>
    <t>Trash Person</t>
  </si>
  <si>
    <t>Scavenge as many times as you want then discard the 2 cards from the deck.</t>
  </si>
  <si>
    <t>13</t>
  </si>
  <si>
    <t>AntimemeticWeapon.png</t>
  </si>
  <si>
    <t>Antimemetic Weapon</t>
  </si>
  <si>
    <t>Before you Rant</t>
  </si>
  <si>
    <t>Discard any number of cards.</t>
  </si>
  <si>
    <t>14</t>
  </si>
  <si>
    <t>TrashGolem.png</t>
  </si>
  <si>
    <t>Trash Golem</t>
  </si>
  <si>
    <t>After you Craft using trash</t>
  </si>
  <si>
    <t>Draw 2 cards and discard a card from the scrap yard.</t>
  </si>
  <si>
    <t>15</t>
  </si>
  <si>
    <t>Electrical</t>
  </si>
  <si>
    <t>BaghdadCapacitor.png</t>
  </si>
  <si>
    <t>Baghdad Capacitor</t>
  </si>
  <si>
    <t>When you Craft</t>
  </si>
  <si>
    <t>Add an electrical card from the scrap yard to the Creature.</t>
  </si>
  <si>
    <t>16</t>
  </si>
  <si>
    <t>IonizationEngine.png</t>
  </si>
  <si>
    <t>Idea Nucleator</t>
  </si>
  <si>
    <t>Draw 2 cards then discard 2 cards.</t>
  </si>
  <si>
    <t>17</t>
  </si>
  <si>
    <t>TemporalClacker.png</t>
  </si>
  <si>
    <t>Temporal Clacker</t>
  </si>
  <si>
    <t>Discard this to immediately finish a card in your hand, then draw a card.</t>
  </si>
  <si>
    <t>18</t>
  </si>
  <si>
    <t>Biggerizer.png</t>
  </si>
  <si>
    <t>Biggerizer</t>
  </si>
  <si>
    <t>Add a card from the discard to an uncompleted gadget you own as a part.</t>
  </si>
  <si>
    <t>19</t>
  </si>
  <si>
    <t>Hypno-crown.png</t>
  </si>
  <si>
    <t>Zombo-Crown</t>
  </si>
  <si>
    <t>Draw a card per minion you have, and discard every card in the scrap yard.</t>
  </si>
  <si>
    <t>20</t>
  </si>
  <si>
    <t>NefariousTurbine.png</t>
  </si>
  <si>
    <t>Nefarious Turbine</t>
  </si>
  <si>
    <t>Your gadgets require 1 fewer materials to finish.</t>
  </si>
  <si>
    <t>21</t>
  </si>
  <si>
    <t>GravityEngine.png</t>
  </si>
  <si>
    <t>Gravity Engine</t>
  </si>
  <si>
    <t>Add a card from the discard to any gadget you complete as an add-on</t>
  </si>
  <si>
    <t>22</t>
  </si>
  <si>
    <t>SpatialAnomalizer.png</t>
  </si>
  <si>
    <t>Spatial Anomalizer</t>
  </si>
  <si>
    <t>Before you Craft</t>
  </si>
  <si>
    <t>Draw a card. Add a part from your hand to an unfinished gadget.</t>
  </si>
  <si>
    <t>23</t>
  </si>
  <si>
    <t>Steam</t>
  </si>
  <si>
    <t>Birdbath.png</t>
  </si>
  <si>
    <t>Steam Birdbath</t>
  </si>
  <si>
    <t>When you Tinker</t>
  </si>
  <si>
    <t>Add a steam card from the scrap yard to the Creature</t>
  </si>
  <si>
    <t>24</t>
  </si>
  <si>
    <t>SevenMinuteBoots.png</t>
  </si>
  <si>
    <t>Seven Minute Boots</t>
  </si>
  <si>
    <t>Draw a card.</t>
  </si>
  <si>
    <t>25</t>
  </si>
  <si>
    <t>GlowyGreenThings.png</t>
  </si>
  <si>
    <t>Morph-Toads</t>
  </si>
  <si>
    <t>Swap this with a card in the scrap yard.</t>
  </si>
  <si>
    <t>26</t>
  </si>
  <si>
    <t>AbstractDevice.png</t>
  </si>
  <si>
    <t>Thought Engine</t>
  </si>
  <si>
    <t>27</t>
  </si>
  <si>
    <t>DrDoomDevice.png</t>
  </si>
  <si>
    <t>Dr. Doom Device</t>
  </si>
  <si>
    <t>Always</t>
  </si>
  <si>
    <t>The Creature's upgrade limit is 3 higher than usual</t>
  </si>
  <si>
    <t>28</t>
  </si>
  <si>
    <t>BananaSurprise.png</t>
  </si>
  <si>
    <t>Musaceae Admiratio</t>
  </si>
  <si>
    <t>At the end of your turn</t>
  </si>
  <si>
    <t>Reanimate the top card of the deck if it's infamy matches your hand count.</t>
  </si>
  <si>
    <t>29</t>
  </si>
  <si>
    <t>HelperBot.png</t>
  </si>
  <si>
    <t>Helper Bot</t>
  </si>
  <si>
    <t>When you gain a minion</t>
  </si>
  <si>
    <t>Take 2 cards from the scrap yard.</t>
  </si>
  <si>
    <t>30</t>
  </si>
  <si>
    <t>ChronometricCoupler.png</t>
  </si>
  <si>
    <t>Chronometric Coupler</t>
  </si>
  <si>
    <t>Draw a card then discard a card from the scrap yard.</t>
  </si>
  <si>
    <t>31</t>
  </si>
  <si>
    <t>Chemical</t>
  </si>
  <si>
    <t>ConcotionOfHappiness.png</t>
  </si>
  <si>
    <t>Minion-Aide</t>
  </si>
  <si>
    <t>When you Craft or Tinker</t>
  </si>
  <si>
    <t>Your minions may perform their actions 2 times each.</t>
  </si>
  <si>
    <t>32</t>
  </si>
  <si>
    <t>VampirePepper.png</t>
  </si>
  <si>
    <t>Vampire Pepper</t>
  </si>
  <si>
    <t>Reanimate an extra 2 minions.</t>
  </si>
  <si>
    <t>33</t>
  </si>
  <si>
    <t>CarapaceFertilizer.png</t>
  </si>
  <si>
    <t>Carapace Fertilizer</t>
  </si>
  <si>
    <t>Your chemical gadgets count as minions when determining upgrade limits.</t>
  </si>
  <si>
    <t>34</t>
  </si>
  <si>
    <t>HumanoidCat.png</t>
  </si>
  <si>
    <t>Humanoid Cat</t>
  </si>
  <si>
    <t>Convert a finished gadget or a card tucked under one to a minion.</t>
  </si>
  <si>
    <t>35</t>
  </si>
  <si>
    <t>volcanicProbe.png</t>
  </si>
  <si>
    <t>Volcanic Probe</t>
  </si>
  <si>
    <t>Add 2 parts from the discard pile to every unfinished gadget in play.</t>
  </si>
  <si>
    <t>36</t>
  </si>
  <si>
    <t>TrenchcoatGenerator.png</t>
  </si>
  <si>
    <t>Trenchcoat Generator</t>
  </si>
  <si>
    <t>Your metal gadgets count as minions when determineing upgrade limits.</t>
  </si>
  <si>
    <t>37</t>
  </si>
  <si>
    <t>BrewOfFortune.png</t>
  </si>
  <si>
    <t>Brew of Fortune</t>
  </si>
  <si>
    <t>Your Reanimator minions count as every role.</t>
  </si>
  <si>
    <t>38</t>
  </si>
  <si>
    <t>TerribleTonic.png</t>
  </si>
  <si>
    <t>Terrible Tonic</t>
  </si>
  <si>
    <t>Discard your hand. Add 2{x} as many upgrades from the discard to the Creature</t>
  </si>
  <si>
    <t>39</t>
  </si>
  <si>
    <t>MagicalJuice.png</t>
  </si>
  <si>
    <t>Loudness Juice</t>
  </si>
  <si>
    <t>Discard any number of cards to give the monster +{n}{attack} for the rest of the turn.</t>
  </si>
  <si>
    <t>40</t>
  </si>
  <si>
    <t>Metal</t>
  </si>
  <si>
    <t>Killbot.png</t>
  </si>
  <si>
    <t>Killbot 1.0</t>
  </si>
  <si>
    <t>When you use a minion</t>
  </si>
  <si>
    <t>Discard a minion to perform its action +2 times.</t>
  </si>
  <si>
    <t>41</t>
  </si>
  <si>
    <t>Personificationizer.png</t>
  </si>
  <si>
    <t>the Iron Midas</t>
  </si>
  <si>
    <t>You may treat any card as metal.</t>
  </si>
  <si>
    <t>42</t>
  </si>
  <si>
    <t>rats2.png</t>
  </si>
  <si>
    <t>Robotic Rats</t>
  </si>
  <si>
    <t>43</t>
  </si>
  <si>
    <t>DeathRay.png</t>
  </si>
  <si>
    <t>Death Ray</t>
  </si>
  <si>
    <t>When you add a material to a gadget, finish it.</t>
  </si>
  <si>
    <t>44</t>
  </si>
  <si>
    <t>KineticAccumulator.png</t>
  </si>
  <si>
    <t>Kinetic Accumulator</t>
  </si>
  <si>
    <t>Craft any number of times.</t>
  </si>
  <si>
    <t>45</t>
  </si>
  <si>
    <t>ethericCompass.png</t>
  </si>
  <si>
    <t>Etheric Compass</t>
  </si>
  <si>
    <t>At the start of your turn</t>
  </si>
  <si>
    <t>Draw 2 cards.</t>
  </si>
  <si>
    <t>46</t>
  </si>
  <si>
    <t>robodillo.png</t>
  </si>
  <si>
    <t>Robodillo</t>
  </si>
  <si>
    <t>Discard a minion to finish the top card of the deck.</t>
  </si>
  <si>
    <t>47</t>
  </si>
  <si>
    <t>TeaBot.png</t>
  </si>
  <si>
    <t>Tea Bot</t>
  </si>
  <si>
    <t>After you play a wild role</t>
  </si>
  <si>
    <t>48</t>
  </si>
  <si>
    <t>AbrasionContusion.png</t>
  </si>
  <si>
    <t>Abrasion Contusion</t>
  </si>
  <si>
    <t>Add 3 cards from the top of the deck to the Creature as upgrades</t>
  </si>
  <si>
    <t>#</t>
  </si>
  <si>
    <t>orientation</t>
  </si>
  <si>
    <t>costs</t>
  </si>
  <si>
    <t>type</t>
  </si>
  <si>
    <t>textOnlyRules</t>
  </si>
  <si>
    <t>vertical</t>
  </si>
  <si>
    <t>technology</t>
  </si>
  <si>
    <t>{beast}</t>
  </si>
  <si>
    <t>Technology</t>
  </si>
  <si>
    <t>Beast Mode</t>
  </si>
  <si>
    <t>Spend a {beast} corpse{yields} add {acid} to 1 attack.</t>
  </si>
  <si>
    <t>sampleTechnology.jpg</t>
  </si>
  <si>
    <t>{flier}</t>
  </si>
  <si>
    <t>Flier Power</t>
  </si>
  <si>
    <t>Spend a {flier} corpse{yields} add {electricity} to 1 attack.</t>
  </si>
  <si>
    <t>{robot}</t>
  </si>
  <si>
    <t>Robot Arms</t>
  </si>
  <si>
    <t>Spend a {robot} corpse{yields} add {punch} to 1 attack.</t>
  </si>
  <si>
    <t>{plant}</t>
  </si>
  <si>
    <t>Combustible Growths</t>
  </si>
  <si>
    <t>Spend a {plant} corpse{yields} add {fire} to 1 attack.</t>
  </si>
  <si>
    <t>{undead}</t>
  </si>
  <si>
    <t>Raking Claws</t>
  </si>
  <si>
    <t>Spend a {undead} corpse{yields} add {scratch} to 1 attack.</t>
  </si>
  <si>
    <t>{abomination}</t>
  </si>
  <si>
    <t>Organic Projectiles</t>
  </si>
  <si>
    <t>Spend a {abomination} corpse{yields} add {bullets} to 1 attack.</t>
  </si>
  <si>
    <t>Acid Glands</t>
  </si>
  <si>
    <t>Discard a {chemical} card{yields} add {acid} to 1 attack.</t>
  </si>
  <si>
    <t>Electric Organ</t>
  </si>
  <si>
    <t>Discard a {energy} card{yields} add {electricity} to 1 attack.</t>
  </si>
  <si>
    <t>Hypertrophy</t>
  </si>
  <si>
    <t>Discard a {flesh} card{yields} add {punch} to 1 attack.</t>
  </si>
  <si>
    <t>Fire Breath</t>
  </si>
  <si>
    <t>Discard a {steam} card{yields} add {fire} to 1 attack.</t>
  </si>
  <si>
    <t>Skin Blades</t>
  </si>
  <si>
    <t>Discard a {trash} card{yields} add {scratch} to 1 attack.</t>
  </si>
  <si>
    <t>Integrated Cannon</t>
  </si>
  <si>
    <t>Discard a {metal} card{yields} add {bullets} to 1 attack.</t>
  </si>
  <si>
    <t>{foeCard}</t>
  </si>
  <si>
    <t>Alien Parts</t>
  </si>
  <si>
    <t>Spend any corpse{yields} add {attack} to 1 attack.</t>
  </si>
  <si>
    <t>Random B.S.</t>
  </si>
  <si>
    <t>Discard a part card{yields} add {attack} to 1 attack.</t>
  </si>
  <si>
    <t>cardTitle</t>
  </si>
  <si>
    <t>Roboticist</t>
  </si>
  <si>
    <t>character</t>
  </si>
  <si>
    <t>Samantha Weisman</t>
  </si>
  <si>
    <t>You build giant robots</t>
  </si>
  <si>
    <t>f3c.jpg</t>
  </si>
  <si>
    <t>MonsterBuilder</t>
  </si>
  <si>
    <t>Victor Chudyk</t>
  </si>
  <si>
    <t>You build monsters</t>
  </si>
  <si>
    <t>m1c.jpg</t>
  </si>
  <si>
    <t>WeaponMaster</t>
  </si>
  <si>
    <t>Agatha Chekhov</t>
  </si>
  <si>
    <t>You build death rays</t>
  </si>
  <si>
    <t>f4c.jpg</t>
  </si>
  <si>
    <t>TimeTraveller</t>
  </si>
  <si>
    <t>Hakan Montauk</t>
  </si>
  <si>
    <t>You are a time traveller</t>
  </si>
  <si>
    <t>k1c.jpg</t>
  </si>
  <si>
    <t>Transhumanist</t>
  </si>
  <si>
    <t>Davinia Ormsby</t>
  </si>
  <si>
    <t>You modify yourself</t>
  </si>
  <si>
    <t>f1c.jpg</t>
  </si>
  <si>
    <t>Biologist</t>
  </si>
  <si>
    <t>Antoni Mallon</t>
  </si>
  <si>
    <t>You spread plagues</t>
  </si>
  <si>
    <t>m3c.jpg</t>
  </si>
  <si>
    <t>WMDEngineer</t>
  </si>
  <si>
    <t>Danielle Boom</t>
  </si>
  <si>
    <t>You will blow up the world</t>
  </si>
  <si>
    <t>f5c.jpg</t>
  </si>
  <si>
    <t>Chaostitian</t>
  </si>
  <si>
    <t>Ian Lorenz</t>
  </si>
  <si>
    <t>You can calculate how to do anything</t>
  </si>
  <si>
    <t>m5c.jpg</t>
  </si>
  <si>
    <t>Hypnotist</t>
  </si>
  <si>
    <t>Lydia Tetch</t>
  </si>
  <si>
    <t>You are a master of mind control</t>
  </si>
  <si>
    <t>f2c.jpg</t>
  </si>
  <si>
    <t>ZombieMaster</t>
  </si>
  <si>
    <t>Byron Riddle</t>
  </si>
  <si>
    <t>You build armies of undead</t>
  </si>
  <si>
    <t>m2c.jpg</t>
  </si>
  <si>
    <t>FryCook</t>
  </si>
  <si>
    <t>Claire Beautair</t>
  </si>
  <si>
    <t>You will eat anything</t>
  </si>
  <si>
    <t>m4c.jpg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</si>
  <si>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</si>
  <si>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</si>
  <si>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</si>
  <si>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</si>
  <si>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</si>
  <si>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</si>
  <si>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</si>
  <si>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</si>
  <si>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</si>
  <si>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</si>
  <si>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</si>
  <si>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</si>
  <si>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</si>
  <si>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</si>
  <si>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</si>
  <si>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</si>
  <si>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</si>
  <si>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</si>
  <si>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</si>
  <si>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</si>
  <si>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</si>
  <si>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Fire</t>
  </si>
  <si>
    <t>Bullets</t>
  </si>
  <si>
    <t>Electricity</t>
  </si>
  <si>
    <t>Punch</t>
  </si>
  <si>
    <t>Scratch</t>
  </si>
  <si>
    <t>Acid</t>
  </si>
  <si>
    <t>weaknesses</t>
  </si>
  <si>
    <t>bonusAbilities</t>
  </si>
  <si>
    <t>health</t>
  </si>
  <si>
    <t>effects</t>
  </si>
  <si>
    <t>horizontal</t>
  </si>
  <si>
    <t>foe</t>
  </si>
  <si>
    <t>Leviathan</t>
  </si>
  <si>
    <t>3{health}</t>
  </si>
  <si>
    <t>1{damage}</t>
  </si>
  <si>
    <t>mon00.png</t>
  </si>
  <si>
    <t>Cloudshark</t>
  </si>
  <si>
    <t>mon01.png</t>
  </si>
  <si>
    <t>Scout</t>
  </si>
  <si>
    <t>mon02.png</t>
  </si>
  <si>
    <t>Puffer</t>
  </si>
  <si>
    <t>mon03.png</t>
  </si>
  <si>
    <t>Zombie</t>
  </si>
  <si>
    <t>mon04.png</t>
  </si>
  <si>
    <t>Land Kraken</t>
  </si>
  <si>
    <t>mon05.png</t>
  </si>
  <si>
    <t>Fury Beast</t>
  </si>
  <si>
    <t>6{health}</t>
  </si>
  <si>
    <t>2{damage}</t>
  </si>
  <si>
    <t>mon06.png</t>
  </si>
  <si>
    <t>Animalcular Cloud</t>
  </si>
  <si>
    <t>mon07.png</t>
  </si>
  <si>
    <t>Berserker</t>
  </si>
  <si>
    <t>mon08.png</t>
  </si>
  <si>
    <t>Mycohemoth</t>
  </si>
  <si>
    <t>9{health}</t>
  </si>
  <si>
    <t>3{damage}</t>
  </si>
  <si>
    <t>mon09.png</t>
  </si>
  <si>
    <t>Daidarabotchi</t>
  </si>
  <si>
    <t>mon10.png</t>
  </si>
  <si>
    <t>Megasaur</t>
  </si>
  <si>
    <t>mon11.png</t>
  </si>
  <si>
    <t>Hydra</t>
  </si>
  <si>
    <t>mon12.png</t>
  </si>
  <si>
    <t>Aurelia Optirapax</t>
  </si>
  <si>
    <t>mon13.png</t>
  </si>
  <si>
    <t>Killbot</t>
  </si>
  <si>
    <t>mon14.png</t>
  </si>
  <si>
    <t>Milorg</t>
  </si>
  <si>
    <t>1{regeneration}</t>
  </si>
  <si>
    <t>12{health}</t>
  </si>
  <si>
    <t>4{damage</t>
  </si>
  <si>
    <t>mon15.png</t>
  </si>
  <si>
    <t>Shambler</t>
  </si>
  <si>
    <t>4{damage}</t>
  </si>
  <si>
    <t>mon16.png</t>
  </si>
  <si>
    <t>Gigantanulon</t>
  </si>
  <si>
    <t>mon17.png</t>
  </si>
  <si>
    <t>Blobulous</t>
  </si>
  <si>
    <t>3{regeneration}</t>
  </si>
  <si>
    <t>15{health}</t>
  </si>
  <si>
    <t>5{damage}</t>
  </si>
  <si>
    <t>mon18.png</t>
  </si>
  <si>
    <t>Rokap</t>
  </si>
  <si>
    <t>mon19.png</t>
  </si>
  <si>
    <t>Gargantulus</t>
  </si>
  <si>
    <t>mon20.png</t>
  </si>
  <si>
    <t>Akkorokamui</t>
  </si>
  <si>
    <t>mon21.png</t>
  </si>
  <si>
    <t>Carcinus Gigantus</t>
  </si>
  <si>
    <t>mon22.png</t>
  </si>
  <si>
    <t>Kaidoro</t>
  </si>
  <si>
    <t>mon23.png</t>
  </si>
  <si>
    <t>{royal}</t>
  </si>
  <si>
    <t>King Kaiju</t>
  </si>
  <si>
    <t>6{regeneration}</t>
  </si>
  <si>
    <t>18{health}</t>
  </si>
  <si>
    <t>6{damage}</t>
  </si>
  <si>
    <t>mon24.png</t>
  </si>
  <si>
    <t>Lady Balkoth</t>
  </si>
  <si>
    <t>21{regeneration}</t>
  </si>
  <si>
    <t>21{health}</t>
  </si>
  <si>
    <t>7{damage}</t>
  </si>
  <si>
    <t>mon25.png</t>
  </si>
  <si>
    <t>size</t>
  </si>
  <si>
    <t>part</t>
  </si>
  <si>
    <t>Weapon</t>
  </si>
  <si>
    <t>Plasma Sword</t>
  </si>
  <si>
    <t>2{-coolant}{yields}{fire}</t>
  </si>
  <si>
    <t>1</t>
  </si>
  <si>
    <t>SampleWeapon.jpg</t>
  </si>
  <si>
    <t>Heavy Railgun</t>
  </si>
  <si>
    <t>1{-energy}1{-coolant}{yields}{bullets}</t>
  </si>
  <si>
    <t>Tesla Coil</t>
  </si>
  <si>
    <t>2{-energy}{yields}{electricity}</t>
  </si>
  <si>
    <t>Megaton Punch</t>
  </si>
  <si>
    <t>{yields}{punch}</t>
  </si>
  <si>
    <t>3</t>
  </si>
  <si>
    <t>Monomolecular Claws</t>
  </si>
  <si>
    <t>1{-energy}{yields}{scratch}</t>
  </si>
  <si>
    <t>2</t>
  </si>
  <si>
    <t>Entropy Ray</t>
  </si>
  <si>
    <t>1{-coolant}{yields}{acid}</t>
  </si>
  <si>
    <t>Reactor</t>
  </si>
  <si>
    <t>Fuel Cell</t>
  </si>
  <si>
    <t>{yields}1{+energy}</t>
  </si>
  <si>
    <t>SampleReactor.jpg</t>
  </si>
  <si>
    <t>Gas</t>
  </si>
  <si>
    <t>1{-coolant}{yields}2{+energy}</t>
  </si>
  <si>
    <t>Thermal</t>
  </si>
  <si>
    <t>1{-coolant}{yields}3{+energy}</t>
  </si>
  <si>
    <t>Fission</t>
  </si>
  <si>
    <t>2{-coolant}{yields}4{+energy}</t>
  </si>
  <si>
    <t>Fusion</t>
  </si>
  <si>
    <t>2{-coolant}{yields}7{+energy}</t>
  </si>
  <si>
    <t>Add On</t>
  </si>
  <si>
    <t>Radiator Fins</t>
  </si>
  <si>
    <t>+2{temp}, {yields}1{+coolant}</t>
  </si>
  <si>
    <t>SampleAddOn.jpg</t>
  </si>
  <si>
    <t>Fan</t>
  </si>
  <si>
    <t>1{-energy}{yields}3{+coolant}</t>
  </si>
  <si>
    <t>Repair Pack</t>
  </si>
  <si>
    <t>{flip}{yields}1{repair}</t>
  </si>
  <si>
    <t>Armor</t>
  </si>
  <si>
    <t>+2{defense}</t>
  </si>
  <si>
    <t>Battery</t>
  </si>
  <si>
    <t>{flip}{yields}3{+energy}</t>
  </si>
  <si>
    <t>Heavy Armor</t>
  </si>
  <si>
    <t>+4{defense}</t>
  </si>
  <si>
    <t>Jetpack</t>
  </si>
  <si>
    <t>+1{speed}</t>
  </si>
  <si>
    <t>startPart</t>
  </si>
  <si>
    <t>Light Arms</t>
  </si>
  <si>
    <t>1{-energy}1{-coolant}{yields}2{attack}</t>
  </si>
  <si>
    <t>Battery Pack</t>
  </si>
  <si>
    <t>Heat Sink</t>
  </si>
  <si>
    <t>+1{temp}, {yields}1{+coolant}</t>
  </si>
  <si>
    <t>Light Armor</t>
  </si>
  <si>
    <t>+1{defense}</t>
  </si>
  <si>
    <t>Rocket Booster</t>
  </si>
  <si>
    <t>Fusion Cannon</t>
  </si>
  <si>
    <t>3{-energy}2{-coolant}{yields}{fire}{bullets}{electricity}</t>
  </si>
  <si>
    <t>Disruptor Beam</t>
  </si>
  <si>
    <t>1{-coolant}{yields}{punch}{scratch}{acid}</t>
  </si>
  <si>
    <t>5</t>
  </si>
  <si>
    <t>NanobotMortar</t>
  </si>
  <si>
    <t>1{-energy}2{-coolant}{yields}{bullets}{punch}{acid}</t>
  </si>
  <si>
    <t>Ion-Sword</t>
  </si>
  <si>
    <t>3{-energy}1{-coolant}{yields}{fire}{electricity}{scratch}</t>
  </si>
  <si>
    <t>Gravetic</t>
  </si>
  <si>
    <t>{yields}2{+energy}</t>
  </si>
  <si>
    <t>Mass-Energy</t>
  </si>
  <si>
    <t>Inertial</t>
  </si>
  <si>
    <t>1{-coolant}{yields}4{+energy}</t>
  </si>
  <si>
    <t>Nano RepairBots</t>
  </si>
  <si>
    <t>0</t>
  </si>
  <si>
    <t>Dimensional Generator</t>
  </si>
  <si>
    <t>+2{space}</t>
  </si>
  <si>
    <t>Force Field</t>
  </si>
  <si>
    <t>Subspace Repair Unit</t>
  </si>
  <si>
    <t>Vortex Cooler</t>
  </si>
  <si>
    <t>+4{temp}, 1{-energy}{yields}4{+coolant}</t>
  </si>
  <si>
    <t>Anti-Gravity Propulsion</t>
  </si>
  <si>
    <t>Abstract Weapon</t>
  </si>
  <si>
    <t>{flip}{yields}{wildAttack}</t>
  </si>
  <si>
    <t>Zero Point</t>
  </si>
  <si>
    <t>Shop Bot</t>
  </si>
  <si>
    <t>When you draw non-monster cards, look at or keep +2 cards</t>
  </si>
  <si>
    <t>Multitask Driver</t>
  </si>
  <si>
    <t>{flip}{yields}You may research.</t>
  </si>
  <si>
    <t>Autofab Repairbot</t>
  </si>
  <si>
    <t>When discarding, keep half the cards you would discard (round down)</t>
  </si>
  <si>
    <t>StimPacks</t>
  </si>
  <si>
    <t xml:space="preserve">After every fight you may take a move action </t>
  </si>
  <si>
    <t>Zeal Enforement Unit</t>
  </si>
  <si>
    <t>You may make one attack immediately before any fight begins</t>
  </si>
  <si>
    <t>Upgrade</t>
  </si>
  <si>
    <t>Telescopic Scope</t>
  </si>
  <si>
    <t>When placing tokens you may place 1 or 2 tokens in each space</t>
  </si>
  <si>
    <t>sampleUpgrade.jpg</t>
  </si>
  <si>
    <t>Beam Splitter</t>
  </si>
  <si>
    <t>{flip}{yields}Duplicate one of your shots - choosing a new direction.</t>
  </si>
  <si>
    <t>Modulator Unit</t>
  </si>
  <si>
    <t>You may split your damage among the last space you dropped into and the 2nd from last.</t>
  </si>
  <si>
    <t>Energy Admixer</t>
  </si>
  <si>
    <t>You may split your damage among the last space you dropped into and the space you picked up from.</t>
  </si>
  <si>
    <t>Second gun</t>
  </si>
  <si>
    <t>{flip}{yields}Make an extra shot ignoring upgrades.</t>
  </si>
  <si>
    <t>Stabilizer Unit</t>
  </si>
  <si>
    <t>You may skip drops, but only 1 in a row.</t>
  </si>
  <si>
    <t>Probabilizer</t>
  </si>
  <si>
    <t>{flip}{yields}Reverse the direction of your track.</t>
  </si>
  <si>
    <t>Essence Reclaimer</t>
  </si>
  <si>
    <t>When you kill a monster, gain another stone in your repair space.</t>
  </si>
  <si>
    <t>Wild Capacitor</t>
  </si>
  <si>
    <t>You may deal all damage based on any one space that you dropped into.</t>
  </si>
  <si>
    <t>Photon Coupon</t>
  </si>
  <si>
    <t>When you buy stones, receive an extra stone</t>
  </si>
  <si>
    <t>Chain Gun</t>
  </si>
  <si>
    <t>When you make a critical make an extra shot as if you were in the square that the monster you hit was in. 1x per turn.</t>
  </si>
  <si>
    <t>Blast gun</t>
  </si>
  <si>
    <t>When you make a critical all monsters within 1 space of the damaged monster take 1 damage as well. 1x per turn.</t>
  </si>
  <si>
    <t>Energy Bank</t>
  </si>
  <si>
    <t>You may deal all damage based on the space that you picked up from instead of dropped into.</t>
  </si>
  <si>
    <t>Phase Changer</t>
  </si>
  <si>
    <t>You may deal all damage based on the 2nd from last space that you dropped into.</t>
  </si>
  <si>
    <t>Anti-Grav Unit</t>
  </si>
  <si>
    <t>Your pawn may leave the ground</t>
  </si>
  <si>
    <t>Autoreload</t>
  </si>
  <si>
    <t>When you kill a monster, you may make an immediate attack.</t>
  </si>
  <si>
    <t>Ramforce Driver</t>
  </si>
  <si>
    <t>When you damage a monster, you may push it to the side or down.</t>
  </si>
  <si>
    <t>Impact Booster</t>
  </si>
  <si>
    <t>Opponents hit by your attacks take 1 extra damage</t>
  </si>
  <si>
    <t>Light-Transport</t>
  </si>
  <si>
    <t>{flip}{yields}Your pawn may teleport to any square it may otherwise move to.</t>
  </si>
  <si>
    <t>Deep Learning</t>
  </si>
  <si>
    <t>{flip}{yields}One of your attacks may hit weak points 2x each.</t>
  </si>
  <si>
    <t>{none}</t>
  </si>
  <si>
    <t>Caper</t>
  </si>
  <si>
    <t>Step on a Butterfly</t>
  </si>
  <si>
    <t>sampleCaper.jpg</t>
  </si>
  <si>
    <t>Meet your Grandparent</t>
  </si>
  <si>
    <t>Foretell the Future</t>
  </si>
  <si>
    <t>Kill Hitler</t>
  </si>
  <si>
    <t>Avert Ghandi Assassination</t>
  </si>
  <si>
    <t>Stop a Drunk Driver</t>
  </si>
  <si>
    <t>Avert Chernobyl Disaster</t>
  </si>
  <si>
    <t>Guide Younger Self</t>
  </si>
  <si>
    <t>Teach the Ancients</t>
  </si>
  <si>
    <t>See the Death of Caesar</t>
  </si>
  <si>
    <t>Win the Lottery</t>
  </si>
  <si>
    <t>Steal the Mona Lisa</t>
  </si>
  <si>
    <t>Setup the Perfect Moment</t>
  </si>
  <si>
    <t>Hang out with Shakespeare</t>
  </si>
  <si>
    <t>Save the Titanic</t>
  </si>
  <si>
    <t>Heinlein device</t>
  </si>
  <si>
    <t>Ulysses Engine</t>
  </si>
  <si>
    <t>value1</t>
  </si>
  <si>
    <t>value2</t>
  </si>
  <si>
    <t>playing</t>
  </si>
  <si>
    <t>1{fire}</t>
  </si>
  <si>
    <t>2{bullets}</t>
  </si>
  <si>
    <t>time.png</t>
  </si>
  <si>
    <t>2{fire}</t>
  </si>
  <si>
    <t>3{electricity}</t>
  </si>
  <si>
    <t>3{fire}</t>
  </si>
  <si>
    <t>4{punch}</t>
  </si>
  <si>
    <t>4{fire}</t>
  </si>
  <si>
    <t>5{scratch}</t>
  </si>
  <si>
    <t>5{fire}</t>
  </si>
  <si>
    <t>6{acid}</t>
  </si>
  <si>
    <t>6{fire}</t>
  </si>
  <si>
    <t>1{bullets}</t>
  </si>
  <si>
    <t>3{bullets}</t>
  </si>
  <si>
    <t>5{electricity}</t>
  </si>
  <si>
    <t>4{bullets}</t>
  </si>
  <si>
    <t>6{punch}</t>
  </si>
  <si>
    <t>5{bullets}</t>
  </si>
  <si>
    <t>1{scratch}</t>
  </si>
  <si>
    <t>6{bullets}</t>
  </si>
  <si>
    <t>2{acid}</t>
  </si>
  <si>
    <t>1{electricity}</t>
  </si>
  <si>
    <t>4{acid}</t>
  </si>
  <si>
    <t>2{electricity}</t>
  </si>
  <si>
    <t>5{punch}</t>
  </si>
  <si>
    <t>4{electricity}</t>
  </si>
  <si>
    <t>6{scratch}</t>
  </si>
  <si>
    <t>6{electricity}</t>
  </si>
  <si>
    <t>3{acid}</t>
  </si>
  <si>
    <t>1{punch}</t>
  </si>
  <si>
    <t>3{scratch}</t>
  </si>
  <si>
    <t>2{punch}</t>
  </si>
  <si>
    <t>4{scratch}</t>
  </si>
  <si>
    <t>3{punch}</t>
  </si>
  <si>
    <t>5{acid}</t>
  </si>
  <si>
    <t>2{scratch}</t>
  </si>
  <si>
    <t>1{acid}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</si>
</sst>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theme="1"/>
      </bottom>
    </border>
    <border>
      <left/>
      <right/>
      <top/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quotePrefix="1"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readingOrder="0"/>
    </xf>
    <xf borderId="3" fillId="0" fontId="6" numFmtId="0" xfId="0" applyBorder="1" applyFont="1"/>
    <xf borderId="0" fillId="0" fontId="3" numFmtId="0" xfId="0" applyFont="1"/>
    <xf borderId="4" fillId="2" fontId="3" numFmtId="0" xfId="0" applyBorder="1" applyFill="1" applyFont="1"/>
    <xf borderId="0" fillId="0" fontId="3" numFmtId="0" xfId="0" applyAlignment="1" applyFont="1">
      <alignment readingOrder="0"/>
    </xf>
    <xf borderId="0" fillId="0" fontId="4" numFmtId="0" xfId="0" applyFont="1"/>
    <xf borderId="5" fillId="0" fontId="6" numFmtId="0" xfId="0" applyBorder="1" applyFont="1"/>
    <xf borderId="0" fillId="0" fontId="4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0" fillId="0" fontId="5" numFmtId="0" xfId="0" applyFont="1"/>
    <xf borderId="0" fillId="0" fontId="4" numFmtId="0" xfId="0" applyFont="1"/>
    <xf quotePrefix="1" borderId="0" fillId="0" fontId="3" numFmtId="0" xfId="0" applyFont="1"/>
    <xf quotePrefix="1" borderId="0" fillId="0" fontId="5" numFmtId="0" xfId="0" applyFont="1"/>
    <xf borderId="3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0">
    <tableStyle count="3" pivot="0" name="4.monster-style">
      <tableStyleElement dxfId="1" type="headerRow"/>
      <tableStyleElement dxfId="2" type="firstRowStripe"/>
      <tableStyleElement dxfId="3" type="secondRowStripe"/>
    </tableStyle>
    <tableStyle count="3" pivot="0" name="4.technologies-style">
      <tableStyleElement dxfId="4" type="headerRow"/>
      <tableStyleElement dxfId="5" type="firstRowStripe"/>
      <tableStyleElement dxfId="3" type="secondRowStripe"/>
    </tableStyle>
    <tableStyle count="3" pivot="0" name="0.characers-style">
      <tableStyleElement dxfId="4" type="headerRow"/>
      <tableStyleElement dxfId="5" type="firstRowStripe"/>
      <tableStyleElement dxfId="3" type="secondRowStripe"/>
    </tableStyle>
    <tableStyle count="3" pivot="0" name="0.foes-style">
      <tableStyleElement dxfId="4" type="headerRow"/>
      <tableStyleElement dxfId="5" type="firstRowStripe"/>
      <tableStyleElement dxfId="3" type="secondRowStripe"/>
    </tableStyle>
    <tableStyle count="3" pivot="0" name="1.parts-style">
      <tableStyleElement dxfId="4" type="headerRow"/>
      <tableStyleElement dxfId="5" type="firstRowStripe"/>
      <tableStyleElement dxfId="3" type="secondRowStripe"/>
    </tableStyle>
    <tableStyle count="3" pivot="0" name="1.startParts-style">
      <tableStyleElement dxfId="4" type="headerRow"/>
      <tableStyleElement dxfId="5" type="firstRowStripe"/>
      <tableStyleElement dxfId="3" type="secondRowStripe"/>
    </tableStyle>
    <tableStyle count="3" pivot="0" name="1.technologies-style">
      <tableStyleElement dxfId="4" type="headerRow"/>
      <tableStyleElement dxfId="5" type="firstRowStripe"/>
      <tableStyleElement dxfId="3" type="secondRowStripe"/>
    </tableStyle>
    <tableStyle count="3" pivot="0" name="2.technologies-style">
      <tableStyleElement dxfId="4" type="headerRow"/>
      <tableStyleElement dxfId="5" type="firstRowStripe"/>
      <tableStyleElement dxfId="3" type="secondRowStripe"/>
    </tableStyle>
    <tableStyle count="3" pivot="0" name="3.technologies-style">
      <tableStyleElement dxfId="4" type="headerRow"/>
      <tableStyleElement dxfId="5" type="firstRowStripe"/>
      <tableStyleElement dxfId="3" type="secondRowStripe"/>
    </tableStyle>
    <tableStyle count="3" pivot="0" name="3.deck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9" displayName="Table_1" id="1">
  <tableColumns count="10">
    <tableColumn name="name" id="1"/>
    <tableColumn name="number" id="2"/>
    <tableColumn name="value" id="3"/>
    <tableColumn name="deck" id="4"/>
    <tableColumn name="style" id="5"/>
    <tableColumn name="image" id="6"/>
    <tableColumn name="title" id="7"/>
    <tableColumn name="trigger" id="8"/>
    <tableColumn name="rules" id="9"/>
    <tableColumn name="improvement" id="10"/>
  </tableColumns>
  <tableStyleInfo name="4.monster-style" showColumnStripes="0" showFirstColumn="1" showLastColumn="1" showRowStripes="1"/>
</table>
</file>

<file path=xl/tables/table10.xml><?xml version="1.0" encoding="utf-8"?>
<table xmlns="http://schemas.openxmlformats.org/spreadsheetml/2006/main" ref="A1:H19" displayName="Table_10" id="10">
  <tableColumns count="8">
    <tableColumn name="#" id="1"/>
    <tableColumn name="name" id="2"/>
    <tableColumn name="orientation" id="3"/>
    <tableColumn name="deck" id="4"/>
    <tableColumn name="value1" id="5"/>
    <tableColumn name="value2" id="6"/>
    <tableColumn name="title" id="7"/>
    <tableColumn name="image" id="8"/>
  </tableColumns>
  <tableStyleInfo name="3.deck-style" showColumnStripes="0" showFirstColumn="1" showLastColumn="1" showRowStripes="1"/>
</table>
</file>

<file path=xl/tables/table2.xml><?xml version="1.0" encoding="utf-8"?>
<table xmlns="http://schemas.openxmlformats.org/spreadsheetml/2006/main" ref="A1:J21" displayName="Table_2" id="2">
  <tableColumns count="10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image" id="10"/>
  </tableColumns>
  <tableStyleInfo name="4.technologies-style" showColumnStripes="0" showFirstColumn="1" showLastColumn="1" showRowStripes="1"/>
</table>
</file>

<file path=xl/tables/table3.xml><?xml version="1.0" encoding="utf-8"?>
<table xmlns="http://schemas.openxmlformats.org/spreadsheetml/2006/main" ref="A1:H12" displayName="Table_3" id="3">
  <tableColumns count="8">
    <tableColumn name="#" id="1"/>
    <tableColumn name="cardTitle" id="2"/>
    <tableColumn name="name" id="3"/>
    <tableColumn name="orientation" id="4"/>
    <tableColumn name="deck" id="5"/>
    <tableColumn name="title" id="6"/>
    <tableColumn name="textOnlyRules" id="7"/>
    <tableColumn name="image" id="8"/>
  </tableColumns>
  <tableStyleInfo name="0.characers-style" showColumnStripes="0" showFirstColumn="1" showLastColumn="1" showRowStripes="1"/>
</table>
</file>

<file path=xl/tables/table4.xml><?xml version="1.0" encoding="utf-8"?>
<table xmlns="http://schemas.openxmlformats.org/spreadsheetml/2006/main" ref="A1:AM27" displayName="Table_4" id="4">
  <tableColumns count="39">
    <tableColumn name="#" id="1"/>
    <tableColumn name="name" id="2"/>
    <tableColumn name="orientation" id="3"/>
    <tableColumn name="deck" id="4"/>
    <tableColumn name="type" id="5"/>
    <tableColumn name="title" id="6"/>
    <tableColumn name="f" id="7"/>
    <tableColumn name="b" id="8"/>
    <tableColumn name="e" id="9"/>
    <tableColumn name="p" id="10"/>
    <tableColumn name="s" id="11"/>
    <tableColumn name="a" id="12"/>
    <tableColumn name="fb" id="13"/>
    <tableColumn name="fe" id="14"/>
    <tableColumn name="fp" id="15"/>
    <tableColumn name="fs" id="16"/>
    <tableColumn name="fa" id="17"/>
    <tableColumn name="be" id="18"/>
    <tableColumn name="bp" id="19"/>
    <tableColumn name="bs" id="20"/>
    <tableColumn name="ba" id="21"/>
    <tableColumn name="ep" id="22"/>
    <tableColumn name="es" id="23"/>
    <tableColumn name="ea" id="24"/>
    <tableColumn name="ps" id="25"/>
    <tableColumn name="pa" id="26"/>
    <tableColumn name="sa" id="27"/>
    <tableColumn name="Fire" id="28"/>
    <tableColumn name="Bullets" id="29"/>
    <tableColumn name="Electricity" id="30"/>
    <tableColumn name="Punch" id="31"/>
    <tableColumn name="Scratch" id="32"/>
    <tableColumn name="Acid" id="33"/>
    <tableColumn name="weaknesses" id="34"/>
    <tableColumn name="rules" id="35"/>
    <tableColumn name="bonusAbilities" id="36"/>
    <tableColumn name="health" id="37"/>
    <tableColumn name="effects" id="38"/>
    <tableColumn name="image" id="39"/>
  </tableColumns>
  <tableStyleInfo name="0.foes-style" showColumnStripes="0" showFirstColumn="1" showLastColumn="1" showRowStripes="1"/>
</table>
</file>

<file path=xl/tables/table5.xml><?xml version="1.0" encoding="utf-8"?>
<table xmlns="http://schemas.openxmlformats.org/spreadsheetml/2006/main" ref="B1:I19" displayName="Table_5" id="5">
  <tableColumns count="8">
    <tableColumn name="name" id="1"/>
    <tableColumn name="orientation" id="2"/>
    <tableColumn name="deck" id="3"/>
    <tableColumn name="type" id="4"/>
    <tableColumn name="title" id="5"/>
    <tableColumn name="rules" id="6"/>
    <tableColumn name="size" id="7"/>
    <tableColumn name="image" id="8"/>
  </tableColumns>
  <tableStyleInfo name="1.parts-style" showColumnStripes="0" showFirstColumn="1" showLastColumn="1" showRowStripes="1"/>
</table>
</file>

<file path=xl/tables/table6.xml><?xml version="1.0" encoding="utf-8"?>
<table xmlns="http://schemas.openxmlformats.org/spreadsheetml/2006/main" ref="B1:I6" displayName="Table_6" id="6">
  <tableColumns count="8">
    <tableColumn name="name" id="1"/>
    <tableColumn name="orientation" id="2"/>
    <tableColumn name="deck" id="3"/>
    <tableColumn name="type" id="4"/>
    <tableColumn name="title" id="5"/>
    <tableColumn name="rules" id="6"/>
    <tableColumn name="size" id="7"/>
    <tableColumn name="image" id="8"/>
  </tableColumns>
  <tableStyleInfo name="1.startParts-style" showColumnStripes="0" showFirstColumn="1" showLastColumn="1" showRowStripes="1"/>
</table>
</file>

<file path=xl/tables/table7.xml><?xml version="1.0" encoding="utf-8"?>
<table xmlns="http://schemas.openxmlformats.org/spreadsheetml/2006/main" ref="A1:K21" displayName="Table_7" id="7">
  <tableColumns count="11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size" id="10"/>
    <tableColumn name="image" id="11"/>
  </tableColumns>
  <tableStyleInfo name="1.technologies-style" showColumnStripes="0" showFirstColumn="1" showLastColumn="1" showRowStripes="1"/>
</table>
</file>

<file path=xl/tables/table8.xml><?xml version="1.0" encoding="utf-8"?>
<table xmlns="http://schemas.openxmlformats.org/spreadsheetml/2006/main" ref="A1:J21" displayName="Table_8" id="8">
  <tableColumns count="10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image" id="10"/>
  </tableColumns>
  <tableStyleInfo name="2.technologies-style" showColumnStripes="0" showFirstColumn="1" showLastColumn="1" showRowStripes="1"/>
</table>
</file>

<file path=xl/tables/table9.xml><?xml version="1.0" encoding="utf-8"?>
<table xmlns="http://schemas.openxmlformats.org/spreadsheetml/2006/main" ref="A1:J21" displayName="Table_9" id="9">
  <tableColumns count="10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image" id="10"/>
  </tableColumns>
  <tableStyleInfo name="3.technolog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86"/>
    <col customWidth="1" min="2" max="3" width="5.71"/>
    <col customWidth="1" min="4" max="4" width="8.29"/>
    <col customWidth="1" min="5" max="5" width="8.86"/>
    <col customWidth="1" min="6" max="6" width="28.0"/>
    <col customWidth="1" min="7" max="7" width="20.0"/>
    <col customWidth="1" min="8" max="8" width="23.29"/>
    <col customWidth="1" min="9" max="9" width="72.86"/>
    <col customWidth="1" min="10" max="10" width="13.43"/>
    <col customWidth="1" min="11" max="29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tr">
        <f t="shared" ref="A2:A49" si="1">CONCATENATE("4.1.",B2,".",substitute(G2, " ", "_"))</f>
        <v>4.1.01.Malignant_Rodents</v>
      </c>
      <c r="B2" s="4" t="s">
        <v>10</v>
      </c>
      <c r="C2" s="5">
        <v>1.0</v>
      </c>
      <c r="D2" s="5" t="s">
        <v>11</v>
      </c>
      <c r="E2" s="5" t="s">
        <v>12</v>
      </c>
      <c r="F2" s="3" t="s">
        <v>13</v>
      </c>
      <c r="G2" s="3" t="s">
        <v>14</v>
      </c>
      <c r="H2" s="5" t="s">
        <v>15</v>
      </c>
      <c r="I2" s="5" t="s">
        <v>16</v>
      </c>
      <c r="J2" s="5" t="s">
        <v>17</v>
      </c>
    </row>
    <row r="3">
      <c r="A3" s="3" t="str">
        <f t="shared" si="1"/>
        <v>4.1.02.Skeleporter</v>
      </c>
      <c r="B3" s="4" t="s">
        <v>18</v>
      </c>
      <c r="C3" s="5">
        <v>1.0</v>
      </c>
      <c r="D3" s="5" t="s">
        <v>11</v>
      </c>
      <c r="E3" s="5" t="s">
        <v>12</v>
      </c>
      <c r="F3" s="3" t="s">
        <v>19</v>
      </c>
      <c r="G3" s="3" t="s">
        <v>20</v>
      </c>
      <c r="H3" s="3" t="s">
        <v>21</v>
      </c>
      <c r="I3" s="3" t="s">
        <v>22</v>
      </c>
      <c r="J3" s="5" t="s">
        <v>23</v>
      </c>
    </row>
    <row r="4">
      <c r="A4" s="3" t="str">
        <f t="shared" si="1"/>
        <v>4.1.03.Deep_Thinker</v>
      </c>
      <c r="B4" s="5" t="s">
        <v>24</v>
      </c>
      <c r="C4" s="5">
        <v>1.0</v>
      </c>
      <c r="D4" s="5" t="s">
        <v>11</v>
      </c>
      <c r="E4" s="5" t="s">
        <v>12</v>
      </c>
      <c r="F4" s="3" t="s">
        <v>25</v>
      </c>
      <c r="G4" s="3" t="s">
        <v>26</v>
      </c>
      <c r="H4" s="3" t="s">
        <v>27</v>
      </c>
      <c r="I4" s="5" t="s">
        <v>28</v>
      </c>
      <c r="J4" s="5" t="s">
        <v>29</v>
      </c>
    </row>
    <row r="5">
      <c r="A5" s="3" t="str">
        <f t="shared" si="1"/>
        <v>4.1.04.Elocutor_v5</v>
      </c>
      <c r="B5" s="5" t="s">
        <v>30</v>
      </c>
      <c r="C5" s="5">
        <v>1.0</v>
      </c>
      <c r="D5" s="5" t="s">
        <v>11</v>
      </c>
      <c r="E5" s="5" t="s">
        <v>12</v>
      </c>
      <c r="F5" s="3" t="s">
        <v>31</v>
      </c>
      <c r="G5" s="3" t="s">
        <v>32</v>
      </c>
      <c r="H5" s="3" t="s">
        <v>33</v>
      </c>
      <c r="I5" s="3" t="s">
        <v>34</v>
      </c>
      <c r="J5" s="5" t="s">
        <v>35</v>
      </c>
    </row>
    <row r="6">
      <c r="A6" s="3" t="str">
        <f t="shared" si="1"/>
        <v>4.1.05.Revivification_Matrix</v>
      </c>
      <c r="B6" s="5" t="s">
        <v>36</v>
      </c>
      <c r="C6" s="5">
        <v>1.0</v>
      </c>
      <c r="D6" s="5" t="s">
        <v>11</v>
      </c>
      <c r="E6" s="5" t="s">
        <v>12</v>
      </c>
      <c r="F6" s="3" t="s">
        <v>37</v>
      </c>
      <c r="G6" s="3" t="s">
        <v>38</v>
      </c>
      <c r="H6" s="3" t="s">
        <v>39</v>
      </c>
      <c r="I6" s="5" t="s">
        <v>40</v>
      </c>
      <c r="J6" s="6" t="s">
        <v>41</v>
      </c>
    </row>
    <row r="7">
      <c r="A7" s="3" t="str">
        <f t="shared" si="1"/>
        <v>4.1.06.HeLa-Goo</v>
      </c>
      <c r="B7" s="5" t="s">
        <v>42</v>
      </c>
      <c r="C7" s="5">
        <v>1.0</v>
      </c>
      <c r="D7" s="5" t="s">
        <v>11</v>
      </c>
      <c r="E7" s="5" t="s">
        <v>12</v>
      </c>
      <c r="F7" s="3" t="s">
        <v>43</v>
      </c>
      <c r="G7" s="3" t="s">
        <v>44</v>
      </c>
      <c r="H7" s="5" t="s">
        <v>45</v>
      </c>
      <c r="I7" s="5" t="s">
        <v>46</v>
      </c>
      <c r="J7" s="5" t="s">
        <v>47</v>
      </c>
    </row>
    <row r="8">
      <c r="A8" s="3" t="str">
        <f t="shared" si="1"/>
        <v>4.1.07.Zombie_Cannon</v>
      </c>
      <c r="B8" s="5" t="s">
        <v>48</v>
      </c>
      <c r="C8" s="5">
        <v>1.0</v>
      </c>
      <c r="D8" s="5" t="s">
        <v>11</v>
      </c>
      <c r="E8" s="5" t="s">
        <v>12</v>
      </c>
      <c r="F8" s="7" t="s">
        <v>49</v>
      </c>
      <c r="G8" s="7" t="s">
        <v>50</v>
      </c>
      <c r="H8" s="3" t="s">
        <v>51</v>
      </c>
      <c r="I8" s="3" t="s">
        <v>52</v>
      </c>
      <c r="J8" s="5" t="s">
        <v>53</v>
      </c>
    </row>
    <row r="9">
      <c r="A9" s="3" t="str">
        <f t="shared" si="1"/>
        <v>4.1.08.Minion_Motivator</v>
      </c>
      <c r="B9" s="5" t="s">
        <v>54</v>
      </c>
      <c r="C9" s="5">
        <v>1.0</v>
      </c>
      <c r="D9" s="5" t="s">
        <v>11</v>
      </c>
      <c r="E9" s="5" t="s">
        <v>55</v>
      </c>
      <c r="F9" s="3" t="s">
        <v>56</v>
      </c>
      <c r="G9" s="3" t="s">
        <v>57</v>
      </c>
      <c r="H9" s="5" t="s">
        <v>58</v>
      </c>
      <c r="I9" s="3" t="s">
        <v>59</v>
      </c>
      <c r="J9" s="5" t="s">
        <v>60</v>
      </c>
    </row>
    <row r="10">
      <c r="A10" s="3" t="str">
        <f t="shared" si="1"/>
        <v>4.1.09.Auto-Crammer</v>
      </c>
      <c r="B10" s="5" t="s">
        <v>61</v>
      </c>
      <c r="C10" s="5">
        <v>1.0</v>
      </c>
      <c r="D10" s="5" t="s">
        <v>11</v>
      </c>
      <c r="E10" s="5" t="s">
        <v>55</v>
      </c>
      <c r="F10" s="3" t="s">
        <v>62</v>
      </c>
      <c r="G10" s="3" t="s">
        <v>63</v>
      </c>
      <c r="H10" s="5" t="s">
        <v>64</v>
      </c>
      <c r="I10" s="5" t="s">
        <v>65</v>
      </c>
      <c r="J10" s="5" t="s">
        <v>66</v>
      </c>
    </row>
    <row r="11">
      <c r="A11" s="3" t="str">
        <f t="shared" si="1"/>
        <v>4.1.10.Builder_Gun</v>
      </c>
      <c r="B11" s="5" t="s">
        <v>67</v>
      </c>
      <c r="C11" s="5">
        <v>1.0</v>
      </c>
      <c r="D11" s="5" t="s">
        <v>11</v>
      </c>
      <c r="E11" s="5" t="s">
        <v>55</v>
      </c>
      <c r="F11" s="3" t="s">
        <v>68</v>
      </c>
      <c r="G11" s="3" t="s">
        <v>69</v>
      </c>
      <c r="H11" s="5" t="s">
        <v>64</v>
      </c>
      <c r="I11" s="5" t="s">
        <v>70</v>
      </c>
      <c r="J11" s="5" t="s">
        <v>71</v>
      </c>
    </row>
    <row r="12">
      <c r="A12" s="3" t="str">
        <f t="shared" si="1"/>
        <v>4.1.11.Polution_Amplifier</v>
      </c>
      <c r="B12" s="5" t="s">
        <v>72</v>
      </c>
      <c r="C12" s="5">
        <v>1.0</v>
      </c>
      <c r="D12" s="5" t="s">
        <v>11</v>
      </c>
      <c r="E12" s="5" t="s">
        <v>55</v>
      </c>
      <c r="F12" s="3" t="s">
        <v>73</v>
      </c>
      <c r="G12" s="3" t="s">
        <v>74</v>
      </c>
      <c r="H12" s="3" t="s">
        <v>39</v>
      </c>
      <c r="I12" s="5" t="s">
        <v>75</v>
      </c>
      <c r="J12" s="5" t="s">
        <v>76</v>
      </c>
    </row>
    <row r="13">
      <c r="A13" s="3" t="str">
        <f t="shared" si="1"/>
        <v>4.1.12.Trash_Person</v>
      </c>
      <c r="B13" s="5" t="s">
        <v>77</v>
      </c>
      <c r="C13" s="5">
        <v>1.0</v>
      </c>
      <c r="D13" s="5" t="s">
        <v>11</v>
      </c>
      <c r="E13" s="5" t="s">
        <v>55</v>
      </c>
      <c r="F13" s="3" t="s">
        <v>78</v>
      </c>
      <c r="G13" s="3" t="s">
        <v>79</v>
      </c>
      <c r="H13" s="3" t="s">
        <v>39</v>
      </c>
      <c r="I13" s="5" t="s">
        <v>80</v>
      </c>
      <c r="J13" s="5" t="s">
        <v>53</v>
      </c>
    </row>
    <row r="14">
      <c r="A14" s="3" t="str">
        <f t="shared" si="1"/>
        <v>4.1.13.Antimemetic_Weapon</v>
      </c>
      <c r="B14" s="5" t="s">
        <v>81</v>
      </c>
      <c r="C14" s="5">
        <v>1.0</v>
      </c>
      <c r="D14" s="5" t="s">
        <v>11</v>
      </c>
      <c r="E14" s="5" t="s">
        <v>55</v>
      </c>
      <c r="F14" s="7" t="s">
        <v>82</v>
      </c>
      <c r="G14" s="7" t="s">
        <v>83</v>
      </c>
      <c r="H14" s="5" t="s">
        <v>84</v>
      </c>
      <c r="I14" s="3" t="s">
        <v>85</v>
      </c>
      <c r="J14" s="5" t="s">
        <v>23</v>
      </c>
    </row>
    <row r="15">
      <c r="A15" s="3" t="str">
        <f t="shared" si="1"/>
        <v>4.1.14.Trash_Golem</v>
      </c>
      <c r="B15" s="5" t="s">
        <v>86</v>
      </c>
      <c r="C15" s="5">
        <v>1.0</v>
      </c>
      <c r="D15" s="5" t="s">
        <v>11</v>
      </c>
      <c r="E15" s="5" t="s">
        <v>55</v>
      </c>
      <c r="F15" s="7" t="s">
        <v>87</v>
      </c>
      <c r="G15" s="7" t="s">
        <v>88</v>
      </c>
      <c r="H15" s="3" t="s">
        <v>89</v>
      </c>
      <c r="I15" s="5" t="s">
        <v>90</v>
      </c>
      <c r="J15" s="5" t="s">
        <v>17</v>
      </c>
    </row>
    <row r="16">
      <c r="A16" s="3" t="str">
        <f t="shared" si="1"/>
        <v>4.1.15.Baghdad_Capacitor</v>
      </c>
      <c r="B16" s="5" t="s">
        <v>91</v>
      </c>
      <c r="C16" s="5">
        <v>2.0</v>
      </c>
      <c r="D16" s="5" t="s">
        <v>11</v>
      </c>
      <c r="E16" s="5" t="s">
        <v>92</v>
      </c>
      <c r="F16" s="3" t="s">
        <v>93</v>
      </c>
      <c r="G16" s="3" t="s">
        <v>94</v>
      </c>
      <c r="H16" s="3" t="s">
        <v>95</v>
      </c>
      <c r="I16" s="5" t="s">
        <v>96</v>
      </c>
      <c r="J16" s="5" t="s">
        <v>23</v>
      </c>
    </row>
    <row r="17">
      <c r="A17" s="3" t="str">
        <f t="shared" si="1"/>
        <v>4.1.16.Idea_Nucleator</v>
      </c>
      <c r="B17" s="5" t="s">
        <v>97</v>
      </c>
      <c r="C17" s="5">
        <v>2.0</v>
      </c>
      <c r="D17" s="5" t="s">
        <v>11</v>
      </c>
      <c r="E17" s="5" t="s">
        <v>92</v>
      </c>
      <c r="F17" s="3" t="s">
        <v>98</v>
      </c>
      <c r="G17" s="3" t="s">
        <v>99</v>
      </c>
      <c r="H17" s="5" t="s">
        <v>58</v>
      </c>
      <c r="I17" s="3" t="s">
        <v>100</v>
      </c>
      <c r="J17" s="5" t="s">
        <v>29</v>
      </c>
    </row>
    <row r="18">
      <c r="A18" s="3" t="str">
        <f t="shared" si="1"/>
        <v>4.1.17.Temporal_Clacker</v>
      </c>
      <c r="B18" s="5" t="s">
        <v>101</v>
      </c>
      <c r="C18" s="5">
        <v>2.0</v>
      </c>
      <c r="D18" s="5" t="s">
        <v>11</v>
      </c>
      <c r="E18" s="5" t="s">
        <v>92</v>
      </c>
      <c r="F18" s="3" t="s">
        <v>102</v>
      </c>
      <c r="G18" s="3" t="s">
        <v>103</v>
      </c>
      <c r="H18" s="3" t="s">
        <v>39</v>
      </c>
      <c r="I18" s="3" t="s">
        <v>104</v>
      </c>
      <c r="J18" s="6" t="s">
        <v>41</v>
      </c>
    </row>
    <row r="19">
      <c r="A19" s="3" t="str">
        <f t="shared" si="1"/>
        <v>4.1.18.Biggerizer</v>
      </c>
      <c r="B19" s="5" t="s">
        <v>105</v>
      </c>
      <c r="C19" s="5">
        <v>2.0</v>
      </c>
      <c r="D19" s="5" t="s">
        <v>11</v>
      </c>
      <c r="E19" s="5" t="s">
        <v>92</v>
      </c>
      <c r="F19" s="3" t="s">
        <v>106</v>
      </c>
      <c r="G19" s="3" t="s">
        <v>107</v>
      </c>
      <c r="H19" s="3" t="s">
        <v>21</v>
      </c>
      <c r="I19" s="3" t="s">
        <v>108</v>
      </c>
      <c r="J19" s="5" t="s">
        <v>47</v>
      </c>
    </row>
    <row r="20">
      <c r="A20" s="3" t="str">
        <f t="shared" si="1"/>
        <v>4.1.19.Zombo-Crown</v>
      </c>
      <c r="B20" s="5" t="s">
        <v>109</v>
      </c>
      <c r="C20" s="5">
        <v>2.0</v>
      </c>
      <c r="D20" s="5" t="s">
        <v>11</v>
      </c>
      <c r="E20" s="5" t="s">
        <v>92</v>
      </c>
      <c r="F20" s="3" t="s">
        <v>110</v>
      </c>
      <c r="G20" s="3" t="s">
        <v>111</v>
      </c>
      <c r="H20" s="3" t="s">
        <v>39</v>
      </c>
      <c r="I20" s="5" t="s">
        <v>112</v>
      </c>
      <c r="J20" s="5" t="s">
        <v>53</v>
      </c>
    </row>
    <row r="21" ht="15.75" customHeight="1">
      <c r="A21" s="3" t="str">
        <f t="shared" si="1"/>
        <v>4.1.20.Nefarious_Turbine</v>
      </c>
      <c r="B21" s="5" t="s">
        <v>113</v>
      </c>
      <c r="C21" s="5">
        <v>2.0</v>
      </c>
      <c r="D21" s="5" t="s">
        <v>11</v>
      </c>
      <c r="E21" s="5" t="s">
        <v>92</v>
      </c>
      <c r="F21" s="7" t="s">
        <v>114</v>
      </c>
      <c r="G21" s="7" t="s">
        <v>115</v>
      </c>
      <c r="H21" s="3" t="s">
        <v>51</v>
      </c>
      <c r="I21" s="3" t="s">
        <v>116</v>
      </c>
      <c r="J21" s="5" t="s">
        <v>60</v>
      </c>
    </row>
    <row r="22" ht="15.75" customHeight="1">
      <c r="A22" s="3" t="str">
        <f t="shared" si="1"/>
        <v>4.1.21.Gravity_Engine</v>
      </c>
      <c r="B22" s="5" t="s">
        <v>117</v>
      </c>
      <c r="C22" s="5">
        <v>2.0</v>
      </c>
      <c r="D22" s="5" t="s">
        <v>11</v>
      </c>
      <c r="E22" s="5" t="s">
        <v>92</v>
      </c>
      <c r="F22" s="7" t="s">
        <v>118</v>
      </c>
      <c r="G22" s="7" t="s">
        <v>119</v>
      </c>
      <c r="H22" s="3" t="s">
        <v>95</v>
      </c>
      <c r="I22" s="5" t="s">
        <v>120</v>
      </c>
      <c r="J22" s="5" t="s">
        <v>71</v>
      </c>
    </row>
    <row r="23" ht="15.75" customHeight="1">
      <c r="A23" s="3" t="str">
        <f t="shared" si="1"/>
        <v>4.1.22.Spatial_Anomalizer</v>
      </c>
      <c r="B23" s="5" t="s">
        <v>121</v>
      </c>
      <c r="C23" s="5">
        <v>2.0</v>
      </c>
      <c r="D23" s="5" t="s">
        <v>11</v>
      </c>
      <c r="E23" s="5" t="s">
        <v>92</v>
      </c>
      <c r="F23" s="7" t="s">
        <v>122</v>
      </c>
      <c r="G23" s="7" t="s">
        <v>123</v>
      </c>
      <c r="H23" s="3" t="s">
        <v>124</v>
      </c>
      <c r="I23" s="3" t="s">
        <v>125</v>
      </c>
      <c r="J23" s="5" t="s">
        <v>76</v>
      </c>
    </row>
    <row r="24" ht="15.75" customHeight="1">
      <c r="A24" s="3" t="str">
        <f t="shared" si="1"/>
        <v>4.1.23.Steam_Birdbath</v>
      </c>
      <c r="B24" s="5" t="s">
        <v>126</v>
      </c>
      <c r="C24" s="5">
        <v>2.0</v>
      </c>
      <c r="D24" s="5" t="s">
        <v>11</v>
      </c>
      <c r="E24" s="5" t="s">
        <v>127</v>
      </c>
      <c r="F24" s="3" t="s">
        <v>128</v>
      </c>
      <c r="G24" s="3" t="s">
        <v>129</v>
      </c>
      <c r="H24" s="3" t="s">
        <v>130</v>
      </c>
      <c r="I24" s="5" t="s">
        <v>131</v>
      </c>
      <c r="J24" s="5" t="s">
        <v>53</v>
      </c>
    </row>
    <row r="25" ht="15.75" customHeight="1">
      <c r="A25" s="3" t="str">
        <f t="shared" si="1"/>
        <v>4.1.24.Seven_Minute_Boots</v>
      </c>
      <c r="B25" s="5" t="s">
        <v>132</v>
      </c>
      <c r="C25" s="5">
        <v>2.0</v>
      </c>
      <c r="D25" s="5" t="s">
        <v>11</v>
      </c>
      <c r="E25" s="5" t="s">
        <v>127</v>
      </c>
      <c r="F25" s="3" t="s">
        <v>133</v>
      </c>
      <c r="G25" s="3" t="s">
        <v>134</v>
      </c>
      <c r="H25" s="5" t="s">
        <v>27</v>
      </c>
      <c r="I25" s="3" t="s">
        <v>135</v>
      </c>
      <c r="J25" s="5" t="s">
        <v>23</v>
      </c>
    </row>
    <row r="26" ht="15.75" customHeight="1">
      <c r="A26" s="3" t="str">
        <f t="shared" si="1"/>
        <v>4.1.25.Morph-Toads</v>
      </c>
      <c r="B26" s="5" t="s">
        <v>136</v>
      </c>
      <c r="C26" s="5">
        <v>2.0</v>
      </c>
      <c r="D26" s="5" t="s">
        <v>11</v>
      </c>
      <c r="E26" s="5" t="s">
        <v>127</v>
      </c>
      <c r="F26" s="3" t="s">
        <v>137</v>
      </c>
      <c r="G26" s="3" t="s">
        <v>138</v>
      </c>
      <c r="H26" s="3" t="s">
        <v>39</v>
      </c>
      <c r="I26" s="5" t="s">
        <v>139</v>
      </c>
      <c r="J26" s="5" t="s">
        <v>17</v>
      </c>
    </row>
    <row r="27" ht="15.75" customHeight="1">
      <c r="A27" s="3" t="str">
        <f t="shared" si="1"/>
        <v>4.1.26.Thought_Engine</v>
      </c>
      <c r="B27" s="5" t="s">
        <v>140</v>
      </c>
      <c r="C27" s="5">
        <v>2.0</v>
      </c>
      <c r="D27" s="5" t="s">
        <v>11</v>
      </c>
      <c r="E27" s="5" t="s">
        <v>127</v>
      </c>
      <c r="F27" s="8" t="s">
        <v>141</v>
      </c>
      <c r="G27" s="8" t="s">
        <v>142</v>
      </c>
      <c r="H27" s="5" t="s">
        <v>58</v>
      </c>
      <c r="I27" s="3" t="s">
        <v>135</v>
      </c>
      <c r="J27" s="5" t="s">
        <v>23</v>
      </c>
    </row>
    <row r="28" ht="15.75" customHeight="1">
      <c r="A28" s="3" t="str">
        <f t="shared" si="1"/>
        <v>4.1.27.Dr._Doom_Device</v>
      </c>
      <c r="B28" s="5" t="s">
        <v>143</v>
      </c>
      <c r="C28" s="5">
        <v>2.0</v>
      </c>
      <c r="D28" s="5" t="s">
        <v>11</v>
      </c>
      <c r="E28" s="5" t="s">
        <v>127</v>
      </c>
      <c r="F28" s="3" t="s">
        <v>144</v>
      </c>
      <c r="G28" s="3" t="s">
        <v>145</v>
      </c>
      <c r="H28" s="3" t="s">
        <v>146</v>
      </c>
      <c r="I28" s="5" t="s">
        <v>147</v>
      </c>
      <c r="J28" s="5" t="s">
        <v>29</v>
      </c>
    </row>
    <row r="29" ht="15.75" customHeight="1">
      <c r="A29" s="3" t="str">
        <f t="shared" si="1"/>
        <v>4.1.28.Musaceae_Admiratio</v>
      </c>
      <c r="B29" s="5" t="s">
        <v>148</v>
      </c>
      <c r="C29" s="5">
        <v>2.0</v>
      </c>
      <c r="D29" s="5" t="s">
        <v>11</v>
      </c>
      <c r="E29" s="5" t="s">
        <v>127</v>
      </c>
      <c r="F29" s="7" t="s">
        <v>149</v>
      </c>
      <c r="G29" s="7" t="s">
        <v>150</v>
      </c>
      <c r="H29" s="3" t="s">
        <v>151</v>
      </c>
      <c r="I29" s="3" t="s">
        <v>152</v>
      </c>
      <c r="J29" s="5" t="s">
        <v>35</v>
      </c>
    </row>
    <row r="30" ht="15.75" customHeight="1">
      <c r="A30" s="3" t="str">
        <f t="shared" si="1"/>
        <v>4.1.29.Helper_Bot</v>
      </c>
      <c r="B30" s="5" t="s">
        <v>153</v>
      </c>
      <c r="C30" s="5">
        <v>2.0</v>
      </c>
      <c r="D30" s="5" t="s">
        <v>11</v>
      </c>
      <c r="E30" s="5" t="s">
        <v>127</v>
      </c>
      <c r="F30" s="7" t="s">
        <v>154</v>
      </c>
      <c r="G30" s="7" t="s">
        <v>155</v>
      </c>
      <c r="H30" s="3" t="s">
        <v>156</v>
      </c>
      <c r="I30" s="5" t="s">
        <v>157</v>
      </c>
      <c r="J30" s="6" t="s">
        <v>41</v>
      </c>
    </row>
    <row r="31" ht="15.75" customHeight="1">
      <c r="A31" s="3" t="str">
        <f t="shared" si="1"/>
        <v>4.1.30.Chronometric_Coupler</v>
      </c>
      <c r="B31" s="5" t="s">
        <v>158</v>
      </c>
      <c r="C31" s="5">
        <v>2.0</v>
      </c>
      <c r="D31" s="5" t="s">
        <v>11</v>
      </c>
      <c r="E31" s="5" t="s">
        <v>127</v>
      </c>
      <c r="F31" s="7" t="s">
        <v>159</v>
      </c>
      <c r="G31" s="7" t="s">
        <v>160</v>
      </c>
      <c r="H31" s="3" t="s">
        <v>27</v>
      </c>
      <c r="I31" s="5" t="s">
        <v>161</v>
      </c>
      <c r="J31" s="5" t="s">
        <v>47</v>
      </c>
    </row>
    <row r="32" ht="15.75" customHeight="1">
      <c r="A32" s="3" t="str">
        <f t="shared" si="1"/>
        <v>4.1.31.Minion-Aide</v>
      </c>
      <c r="B32" s="5" t="s">
        <v>162</v>
      </c>
      <c r="C32" s="5">
        <v>3.0</v>
      </c>
      <c r="D32" s="5" t="s">
        <v>11</v>
      </c>
      <c r="E32" s="5" t="s">
        <v>163</v>
      </c>
      <c r="F32" s="3" t="s">
        <v>164</v>
      </c>
      <c r="G32" s="3" t="s">
        <v>165</v>
      </c>
      <c r="H32" s="3" t="s">
        <v>166</v>
      </c>
      <c r="I32" s="3" t="s">
        <v>167</v>
      </c>
      <c r="J32" s="5" t="s">
        <v>53</v>
      </c>
    </row>
    <row r="33" ht="15.75" customHeight="1">
      <c r="A33" s="3" t="str">
        <f t="shared" si="1"/>
        <v>4.1.32.Vampire_Pepper</v>
      </c>
      <c r="B33" s="5" t="s">
        <v>168</v>
      </c>
      <c r="C33" s="5">
        <v>3.0</v>
      </c>
      <c r="D33" s="5" t="s">
        <v>11</v>
      </c>
      <c r="E33" s="5" t="s">
        <v>163</v>
      </c>
      <c r="F33" s="7" t="s">
        <v>169</v>
      </c>
      <c r="G33" s="7" t="s">
        <v>170</v>
      </c>
      <c r="H33" s="3" t="s">
        <v>21</v>
      </c>
      <c r="I33" s="3" t="s">
        <v>171</v>
      </c>
      <c r="J33" s="5" t="s">
        <v>60</v>
      </c>
    </row>
    <row r="34" ht="15.75" customHeight="1">
      <c r="A34" s="3" t="str">
        <f t="shared" si="1"/>
        <v>4.1.33.Carapace_Fertilizer</v>
      </c>
      <c r="B34" s="5" t="s">
        <v>172</v>
      </c>
      <c r="C34" s="5">
        <v>3.0</v>
      </c>
      <c r="D34" s="5" t="s">
        <v>11</v>
      </c>
      <c r="E34" s="5" t="s">
        <v>163</v>
      </c>
      <c r="F34" s="7" t="s">
        <v>173</v>
      </c>
      <c r="G34" s="7" t="s">
        <v>174</v>
      </c>
      <c r="H34" s="3" t="s">
        <v>146</v>
      </c>
      <c r="I34" s="5" t="s">
        <v>175</v>
      </c>
      <c r="J34" s="5" t="s">
        <v>66</v>
      </c>
    </row>
    <row r="35" ht="15.75" customHeight="1">
      <c r="A35" s="3" t="str">
        <f t="shared" si="1"/>
        <v>4.1.34.Humanoid_Cat</v>
      </c>
      <c r="B35" s="5" t="s">
        <v>176</v>
      </c>
      <c r="C35" s="5">
        <v>3.0</v>
      </c>
      <c r="D35" s="5" t="s">
        <v>11</v>
      </c>
      <c r="E35" s="5" t="s">
        <v>163</v>
      </c>
      <c r="F35" s="7" t="s">
        <v>177</v>
      </c>
      <c r="G35" s="7" t="s">
        <v>178</v>
      </c>
      <c r="H35" s="3" t="s">
        <v>130</v>
      </c>
      <c r="I35" s="3" t="s">
        <v>179</v>
      </c>
      <c r="J35" s="5" t="s">
        <v>71</v>
      </c>
    </row>
    <row r="36" ht="15.75" customHeight="1">
      <c r="A36" s="3" t="str">
        <f t="shared" si="1"/>
        <v>4.1.35.Volcanic_Probe</v>
      </c>
      <c r="B36" s="5" t="s">
        <v>180</v>
      </c>
      <c r="C36" s="5">
        <v>3.0</v>
      </c>
      <c r="D36" s="5" t="s">
        <v>11</v>
      </c>
      <c r="E36" s="5" t="s">
        <v>163</v>
      </c>
      <c r="F36" s="7" t="s">
        <v>181</v>
      </c>
      <c r="G36" s="7" t="s">
        <v>182</v>
      </c>
      <c r="H36" s="3" t="s">
        <v>39</v>
      </c>
      <c r="I36" s="5" t="s">
        <v>183</v>
      </c>
      <c r="J36" s="5" t="s">
        <v>76</v>
      </c>
    </row>
    <row r="37" ht="15.75" customHeight="1">
      <c r="A37" s="3" t="str">
        <f t="shared" si="1"/>
        <v>4.1.36.Trenchcoat_Generator</v>
      </c>
      <c r="B37" s="5" t="s">
        <v>184</v>
      </c>
      <c r="C37" s="5">
        <v>3.0</v>
      </c>
      <c r="D37" s="5" t="s">
        <v>11</v>
      </c>
      <c r="E37" s="5" t="s">
        <v>163</v>
      </c>
      <c r="F37" s="7" t="s">
        <v>185</v>
      </c>
      <c r="G37" s="7" t="s">
        <v>186</v>
      </c>
      <c r="H37" s="3" t="s">
        <v>146</v>
      </c>
      <c r="I37" s="5" t="s">
        <v>187</v>
      </c>
      <c r="J37" s="5" t="s">
        <v>53</v>
      </c>
    </row>
    <row r="38" ht="15.75" customHeight="1">
      <c r="A38" s="3" t="str">
        <f t="shared" si="1"/>
        <v>4.1.37.Brew_of_Fortune</v>
      </c>
      <c r="B38" s="5" t="s">
        <v>188</v>
      </c>
      <c r="C38" s="5">
        <v>3.0</v>
      </c>
      <c r="D38" s="5" t="s">
        <v>11</v>
      </c>
      <c r="E38" s="5" t="s">
        <v>163</v>
      </c>
      <c r="F38" s="7" t="s">
        <v>189</v>
      </c>
      <c r="G38" s="7" t="s">
        <v>190</v>
      </c>
      <c r="H38" s="3" t="s">
        <v>146</v>
      </c>
      <c r="I38" s="5" t="s">
        <v>191</v>
      </c>
      <c r="J38" s="5" t="s">
        <v>23</v>
      </c>
    </row>
    <row r="39" ht="15.75" customHeight="1">
      <c r="A39" s="3" t="str">
        <f t="shared" si="1"/>
        <v>4.1.38.Terrible_Tonic</v>
      </c>
      <c r="B39" s="5" t="s">
        <v>192</v>
      </c>
      <c r="C39" s="5">
        <v>3.0</v>
      </c>
      <c r="D39" s="5" t="s">
        <v>11</v>
      </c>
      <c r="E39" s="5" t="s">
        <v>163</v>
      </c>
      <c r="F39" s="7" t="s">
        <v>193</v>
      </c>
      <c r="G39" s="7" t="s">
        <v>194</v>
      </c>
      <c r="H39" s="3" t="s">
        <v>39</v>
      </c>
      <c r="I39" s="5" t="s">
        <v>195</v>
      </c>
      <c r="J39" s="5" t="s">
        <v>17</v>
      </c>
    </row>
    <row r="40" ht="15.75" customHeight="1">
      <c r="A40" s="3" t="str">
        <f t="shared" si="1"/>
        <v>4.1.39.Loudness_Juice</v>
      </c>
      <c r="B40" s="5" t="s">
        <v>196</v>
      </c>
      <c r="C40" s="5">
        <v>3.0</v>
      </c>
      <c r="D40" s="5" t="s">
        <v>11</v>
      </c>
      <c r="E40" s="5" t="s">
        <v>163</v>
      </c>
      <c r="F40" s="3" t="s">
        <v>197</v>
      </c>
      <c r="G40" s="5" t="s">
        <v>198</v>
      </c>
      <c r="H40" s="5" t="s">
        <v>58</v>
      </c>
      <c r="I40" s="5" t="s">
        <v>199</v>
      </c>
      <c r="J40" s="5" t="s">
        <v>23</v>
      </c>
    </row>
    <row r="41" ht="15.75" customHeight="1">
      <c r="A41" s="3" t="str">
        <f t="shared" si="1"/>
        <v>4.1.40.Killbot_1.0</v>
      </c>
      <c r="B41" s="5" t="s">
        <v>200</v>
      </c>
      <c r="C41" s="5">
        <v>3.0</v>
      </c>
      <c r="D41" s="5" t="s">
        <v>11</v>
      </c>
      <c r="E41" s="5" t="s">
        <v>201</v>
      </c>
      <c r="F41" s="3" t="s">
        <v>202</v>
      </c>
      <c r="G41" s="3" t="s">
        <v>203</v>
      </c>
      <c r="H41" s="5" t="s">
        <v>204</v>
      </c>
      <c r="I41" s="3" t="s">
        <v>205</v>
      </c>
      <c r="J41" s="5" t="s">
        <v>29</v>
      </c>
    </row>
    <row r="42" ht="15.75" customHeight="1">
      <c r="A42" s="3" t="str">
        <f t="shared" si="1"/>
        <v>4.1.41.the_Iron_Midas</v>
      </c>
      <c r="B42" s="5" t="s">
        <v>206</v>
      </c>
      <c r="C42" s="5">
        <v>3.0</v>
      </c>
      <c r="D42" s="5" t="s">
        <v>11</v>
      </c>
      <c r="E42" s="5" t="s">
        <v>201</v>
      </c>
      <c r="F42" s="3" t="s">
        <v>207</v>
      </c>
      <c r="G42" s="3" t="s">
        <v>208</v>
      </c>
      <c r="H42" s="3" t="s">
        <v>51</v>
      </c>
      <c r="I42" s="3" t="s">
        <v>209</v>
      </c>
      <c r="J42" s="6" t="s">
        <v>41</v>
      </c>
    </row>
    <row r="43" ht="15.75" customHeight="1">
      <c r="A43" s="3" t="str">
        <f t="shared" si="1"/>
        <v>4.1.42.Robotic_Rats</v>
      </c>
      <c r="B43" s="5" t="s">
        <v>210</v>
      </c>
      <c r="C43" s="5">
        <v>3.0</v>
      </c>
      <c r="D43" s="5" t="s">
        <v>11</v>
      </c>
      <c r="E43" s="5" t="s">
        <v>201</v>
      </c>
      <c r="F43" s="7" t="s">
        <v>211</v>
      </c>
      <c r="G43" s="7" t="s">
        <v>212</v>
      </c>
      <c r="H43" s="3" t="s">
        <v>151</v>
      </c>
      <c r="I43" s="3" t="s">
        <v>135</v>
      </c>
      <c r="J43" s="5" t="s">
        <v>47</v>
      </c>
    </row>
    <row r="44" ht="15.75" customHeight="1">
      <c r="A44" s="3" t="str">
        <f t="shared" si="1"/>
        <v>4.1.43.Death_Ray</v>
      </c>
      <c r="B44" s="5" t="s">
        <v>213</v>
      </c>
      <c r="C44" s="5">
        <v>3.0</v>
      </c>
      <c r="D44" s="5" t="s">
        <v>11</v>
      </c>
      <c r="E44" s="5" t="s">
        <v>201</v>
      </c>
      <c r="F44" s="7" t="s">
        <v>214</v>
      </c>
      <c r="G44" s="7" t="s">
        <v>215</v>
      </c>
      <c r="H44" s="3" t="s">
        <v>51</v>
      </c>
      <c r="I44" s="3" t="s">
        <v>216</v>
      </c>
      <c r="J44" s="5" t="s">
        <v>53</v>
      </c>
    </row>
    <row r="45" ht="15.75" customHeight="1">
      <c r="A45" s="3" t="str">
        <f t="shared" si="1"/>
        <v>4.1.44.Kinetic_Accumulator</v>
      </c>
      <c r="B45" s="5" t="s">
        <v>217</v>
      </c>
      <c r="C45" s="5">
        <v>3.0</v>
      </c>
      <c r="D45" s="5" t="s">
        <v>11</v>
      </c>
      <c r="E45" s="5" t="s">
        <v>201</v>
      </c>
      <c r="F45" s="7" t="s">
        <v>218</v>
      </c>
      <c r="G45" s="7" t="s">
        <v>219</v>
      </c>
      <c r="H45" s="3" t="s">
        <v>39</v>
      </c>
      <c r="I45" s="3" t="s">
        <v>220</v>
      </c>
      <c r="J45" s="5" t="s">
        <v>60</v>
      </c>
    </row>
    <row r="46" ht="15.75" customHeight="1">
      <c r="A46" s="3" t="str">
        <f t="shared" si="1"/>
        <v>4.1.45.Etheric_Compass</v>
      </c>
      <c r="B46" s="5" t="s">
        <v>221</v>
      </c>
      <c r="C46" s="5">
        <v>3.0</v>
      </c>
      <c r="D46" s="5" t="s">
        <v>11</v>
      </c>
      <c r="E46" s="5" t="s">
        <v>201</v>
      </c>
      <c r="F46" s="7" t="s">
        <v>222</v>
      </c>
      <c r="G46" s="7" t="s">
        <v>223</v>
      </c>
      <c r="H46" s="3" t="s">
        <v>224</v>
      </c>
      <c r="I46" s="3" t="s">
        <v>225</v>
      </c>
      <c r="J46" s="5" t="s">
        <v>71</v>
      </c>
    </row>
    <row r="47" ht="15.75" customHeight="1">
      <c r="A47" s="3" t="str">
        <f t="shared" si="1"/>
        <v>4.1.46.Robodillo</v>
      </c>
      <c r="B47" s="5" t="s">
        <v>226</v>
      </c>
      <c r="C47" s="5">
        <v>3.0</v>
      </c>
      <c r="D47" s="5" t="s">
        <v>11</v>
      </c>
      <c r="E47" s="5" t="s">
        <v>201</v>
      </c>
      <c r="F47" s="7" t="s">
        <v>227</v>
      </c>
      <c r="G47" s="7" t="s">
        <v>228</v>
      </c>
      <c r="H47" s="5" t="s">
        <v>64</v>
      </c>
      <c r="I47" s="3" t="s">
        <v>229</v>
      </c>
      <c r="J47" s="5" t="s">
        <v>76</v>
      </c>
    </row>
    <row r="48" ht="15.75" customHeight="1">
      <c r="A48" s="3" t="str">
        <f t="shared" si="1"/>
        <v>4.1.47.Tea_Bot</v>
      </c>
      <c r="B48" s="5" t="s">
        <v>230</v>
      </c>
      <c r="C48" s="5">
        <v>3.0</v>
      </c>
      <c r="D48" s="5" t="s">
        <v>11</v>
      </c>
      <c r="E48" s="5" t="s">
        <v>201</v>
      </c>
      <c r="F48" s="7" t="s">
        <v>231</v>
      </c>
      <c r="G48" s="7" t="s">
        <v>232</v>
      </c>
      <c r="H48" s="3" t="s">
        <v>233</v>
      </c>
      <c r="I48" s="3" t="s">
        <v>225</v>
      </c>
      <c r="J48" s="5" t="s">
        <v>53</v>
      </c>
    </row>
    <row r="49" ht="15.75" customHeight="1">
      <c r="A49" s="3" t="str">
        <f t="shared" si="1"/>
        <v>4.1.48.Abrasion_Contusion</v>
      </c>
      <c r="B49" s="5" t="s">
        <v>234</v>
      </c>
      <c r="C49" s="5">
        <v>3.0</v>
      </c>
      <c r="D49" s="5" t="s">
        <v>11</v>
      </c>
      <c r="E49" s="9" t="s">
        <v>201</v>
      </c>
      <c r="F49" s="7" t="s">
        <v>235</v>
      </c>
      <c r="G49" s="7" t="s">
        <v>236</v>
      </c>
      <c r="H49" s="8" t="s">
        <v>39</v>
      </c>
      <c r="I49" s="9" t="s">
        <v>237</v>
      </c>
      <c r="J49" s="5" t="s">
        <v>23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8.29"/>
    <col customWidth="1" min="3" max="3" width="13.29"/>
    <col customWidth="1" min="4" max="4" width="7.43"/>
    <col customWidth="1" min="5" max="6" width="12.71"/>
    <col customWidth="1" min="7" max="7" width="7.0"/>
    <col customWidth="1" min="8" max="8" width="9.71"/>
    <col customWidth="1" min="9" max="26" width="8.71"/>
  </cols>
  <sheetData>
    <row r="1">
      <c r="A1" s="10" t="s">
        <v>238</v>
      </c>
      <c r="B1" s="10" t="s">
        <v>0</v>
      </c>
      <c r="C1" s="10" t="s">
        <v>239</v>
      </c>
      <c r="D1" s="10" t="s">
        <v>3</v>
      </c>
      <c r="E1" s="10" t="s">
        <v>587</v>
      </c>
      <c r="F1" s="10" t="s">
        <v>588</v>
      </c>
      <c r="G1" s="10" t="s">
        <v>6</v>
      </c>
      <c r="H1" s="10" t="s">
        <v>5</v>
      </c>
    </row>
    <row r="2">
      <c r="A2" s="11">
        <v>0.0</v>
      </c>
      <c r="B2" s="11" t="str">
        <f t="shared" ref="B2:B19" si="1">CONCATENATE("3.2.",A2,"-",G2)</f>
        <v>3.2.0-</v>
      </c>
      <c r="C2" s="11" t="s">
        <v>243</v>
      </c>
      <c r="D2" s="11" t="s">
        <v>589</v>
      </c>
      <c r="E2" s="14" t="s">
        <v>590</v>
      </c>
      <c r="F2" s="14" t="s">
        <v>591</v>
      </c>
      <c r="G2" s="11"/>
      <c r="H2" s="11" t="s">
        <v>592</v>
      </c>
    </row>
    <row r="3">
      <c r="A3" s="11">
        <v>1.0</v>
      </c>
      <c r="B3" s="11" t="str">
        <f t="shared" si="1"/>
        <v>3.2.1-</v>
      </c>
      <c r="C3" s="11" t="s">
        <v>243</v>
      </c>
      <c r="D3" s="11" t="s">
        <v>589</v>
      </c>
      <c r="E3" s="11" t="s">
        <v>593</v>
      </c>
      <c r="F3" s="11" t="s">
        <v>594</v>
      </c>
      <c r="G3" s="11"/>
      <c r="H3" s="11" t="s">
        <v>592</v>
      </c>
    </row>
    <row r="4">
      <c r="A4" s="11">
        <v>2.0</v>
      </c>
      <c r="B4" s="11" t="str">
        <f t="shared" si="1"/>
        <v>3.2.2-</v>
      </c>
      <c r="C4" s="11" t="s">
        <v>243</v>
      </c>
      <c r="D4" s="11" t="s">
        <v>589</v>
      </c>
      <c r="E4" s="14" t="s">
        <v>595</v>
      </c>
      <c r="F4" s="14" t="s">
        <v>596</v>
      </c>
      <c r="G4" s="11"/>
      <c r="H4" s="11" t="s">
        <v>592</v>
      </c>
    </row>
    <row r="5">
      <c r="A5" s="11">
        <v>3.0</v>
      </c>
      <c r="B5" s="11" t="str">
        <f t="shared" si="1"/>
        <v>3.2.3-</v>
      </c>
      <c r="C5" s="11" t="s">
        <v>243</v>
      </c>
      <c r="D5" s="11" t="s">
        <v>589</v>
      </c>
      <c r="E5" s="14" t="s">
        <v>597</v>
      </c>
      <c r="F5" s="14" t="s">
        <v>598</v>
      </c>
      <c r="G5" s="11"/>
      <c r="H5" s="11" t="s">
        <v>592</v>
      </c>
    </row>
    <row r="6">
      <c r="A6" s="11">
        <v>4.0</v>
      </c>
      <c r="B6" s="11" t="str">
        <f t="shared" si="1"/>
        <v>3.2.4-</v>
      </c>
      <c r="C6" s="11" t="s">
        <v>243</v>
      </c>
      <c r="D6" s="11" t="s">
        <v>589</v>
      </c>
      <c r="E6" s="14" t="s">
        <v>599</v>
      </c>
      <c r="F6" s="14" t="s">
        <v>600</v>
      </c>
      <c r="G6" s="11"/>
      <c r="H6" s="11" t="s">
        <v>592</v>
      </c>
    </row>
    <row r="7">
      <c r="A7" s="11">
        <v>5.0</v>
      </c>
      <c r="B7" s="11" t="str">
        <f t="shared" si="1"/>
        <v>3.2.5-</v>
      </c>
      <c r="C7" s="11" t="s">
        <v>243</v>
      </c>
      <c r="D7" s="11" t="s">
        <v>589</v>
      </c>
      <c r="E7" s="11" t="s">
        <v>601</v>
      </c>
      <c r="F7" s="11" t="s">
        <v>602</v>
      </c>
      <c r="G7" s="11"/>
      <c r="H7" s="11" t="s">
        <v>592</v>
      </c>
    </row>
    <row r="8">
      <c r="A8" s="11">
        <v>6.0</v>
      </c>
      <c r="B8" s="11" t="str">
        <f t="shared" si="1"/>
        <v>3.2.6-</v>
      </c>
      <c r="C8" s="11" t="s">
        <v>243</v>
      </c>
      <c r="D8" s="11" t="s">
        <v>589</v>
      </c>
      <c r="E8" s="12" t="s">
        <v>603</v>
      </c>
      <c r="F8" s="12" t="s">
        <v>604</v>
      </c>
      <c r="G8" s="11"/>
      <c r="H8" s="11" t="s">
        <v>592</v>
      </c>
    </row>
    <row r="9">
      <c r="A9" s="11">
        <v>7.0</v>
      </c>
      <c r="B9" s="11" t="str">
        <f t="shared" si="1"/>
        <v>3.2.7-</v>
      </c>
      <c r="C9" s="11" t="s">
        <v>243</v>
      </c>
      <c r="D9" s="11" t="s">
        <v>589</v>
      </c>
      <c r="E9" s="11" t="s">
        <v>605</v>
      </c>
      <c r="F9" s="11" t="s">
        <v>606</v>
      </c>
      <c r="G9" s="11"/>
      <c r="H9" s="11" t="s">
        <v>592</v>
      </c>
    </row>
    <row r="10">
      <c r="A10" s="11">
        <v>8.0</v>
      </c>
      <c r="B10" s="11" t="str">
        <f t="shared" si="1"/>
        <v>3.2.8-</v>
      </c>
      <c r="C10" s="11" t="s">
        <v>243</v>
      </c>
      <c r="D10" s="11" t="s">
        <v>589</v>
      </c>
      <c r="E10" s="14" t="s">
        <v>607</v>
      </c>
      <c r="F10" s="14" t="s">
        <v>608</v>
      </c>
      <c r="G10" s="11"/>
      <c r="H10" s="11" t="s">
        <v>592</v>
      </c>
    </row>
    <row r="11">
      <c r="A11" s="11">
        <v>9.0</v>
      </c>
      <c r="B11" s="11" t="str">
        <f t="shared" si="1"/>
        <v>3.2.9-</v>
      </c>
      <c r="C11" s="11" t="s">
        <v>243</v>
      </c>
      <c r="D11" s="11" t="s">
        <v>589</v>
      </c>
      <c r="E11" s="14" t="s">
        <v>609</v>
      </c>
      <c r="F11" s="14" t="s">
        <v>610</v>
      </c>
      <c r="G11" s="11"/>
      <c r="H11" s="11" t="s">
        <v>592</v>
      </c>
    </row>
    <row r="12">
      <c r="A12" s="11">
        <v>10.0</v>
      </c>
      <c r="B12" s="11" t="str">
        <f t="shared" si="1"/>
        <v>3.2.10-</v>
      </c>
      <c r="C12" s="11" t="s">
        <v>243</v>
      </c>
      <c r="D12" s="11" t="s">
        <v>589</v>
      </c>
      <c r="E12" s="14" t="s">
        <v>611</v>
      </c>
      <c r="F12" s="14" t="s">
        <v>612</v>
      </c>
      <c r="G12" s="11"/>
      <c r="H12" s="11" t="s">
        <v>592</v>
      </c>
    </row>
    <row r="13">
      <c r="A13" s="11">
        <v>11.0</v>
      </c>
      <c r="B13" s="11" t="str">
        <f t="shared" si="1"/>
        <v>3.2.11-</v>
      </c>
      <c r="C13" s="11" t="s">
        <v>243</v>
      </c>
      <c r="D13" s="11" t="s">
        <v>589</v>
      </c>
      <c r="E13" s="14" t="s">
        <v>613</v>
      </c>
      <c r="F13" s="14" t="s">
        <v>614</v>
      </c>
      <c r="G13" s="11"/>
      <c r="H13" s="11" t="s">
        <v>592</v>
      </c>
    </row>
    <row r="14">
      <c r="A14" s="11">
        <v>12.0</v>
      </c>
      <c r="B14" s="11" t="str">
        <f t="shared" si="1"/>
        <v>3.2.12-</v>
      </c>
      <c r="C14" s="11" t="s">
        <v>243</v>
      </c>
      <c r="D14" s="11" t="s">
        <v>589</v>
      </c>
      <c r="E14" s="12" t="s">
        <v>615</v>
      </c>
      <c r="F14" s="12" t="s">
        <v>616</v>
      </c>
      <c r="G14" s="11"/>
      <c r="H14" s="11" t="s">
        <v>592</v>
      </c>
    </row>
    <row r="15">
      <c r="A15" s="11">
        <v>13.0</v>
      </c>
      <c r="B15" s="11" t="str">
        <f t="shared" si="1"/>
        <v>3.2.13-</v>
      </c>
      <c r="C15" s="11" t="s">
        <v>243</v>
      </c>
      <c r="D15" s="11" t="s">
        <v>589</v>
      </c>
      <c r="E15" s="11" t="s">
        <v>617</v>
      </c>
      <c r="F15" s="14" t="s">
        <v>618</v>
      </c>
      <c r="G15" s="11"/>
      <c r="H15" s="11" t="s">
        <v>592</v>
      </c>
    </row>
    <row r="16">
      <c r="A16" s="11">
        <v>14.0</v>
      </c>
      <c r="B16" s="11" t="str">
        <f t="shared" si="1"/>
        <v>3.2.14-</v>
      </c>
      <c r="C16" s="11" t="s">
        <v>243</v>
      </c>
      <c r="D16" s="11" t="s">
        <v>589</v>
      </c>
      <c r="E16" s="14" t="s">
        <v>619</v>
      </c>
      <c r="F16" s="14" t="s">
        <v>620</v>
      </c>
      <c r="G16" s="11"/>
      <c r="H16" s="11" t="s">
        <v>592</v>
      </c>
    </row>
    <row r="17">
      <c r="A17" s="11">
        <v>15.0</v>
      </c>
      <c r="B17" s="11" t="str">
        <f t="shared" si="1"/>
        <v>3.2.15-</v>
      </c>
      <c r="C17" s="11" t="s">
        <v>243</v>
      </c>
      <c r="D17" s="11" t="s">
        <v>589</v>
      </c>
      <c r="E17" s="14" t="s">
        <v>621</v>
      </c>
      <c r="F17" s="14" t="s">
        <v>622</v>
      </c>
      <c r="G17" s="11"/>
      <c r="H17" s="11" t="s">
        <v>592</v>
      </c>
    </row>
    <row r="18">
      <c r="A18" s="11">
        <v>16.0</v>
      </c>
      <c r="B18" s="11" t="str">
        <f t="shared" si="1"/>
        <v>3.2.16-</v>
      </c>
      <c r="C18" s="11" t="s">
        <v>243</v>
      </c>
      <c r="D18" s="11" t="s">
        <v>589</v>
      </c>
      <c r="E18" s="12" t="s">
        <v>623</v>
      </c>
      <c r="F18" s="12" t="s">
        <v>624</v>
      </c>
      <c r="G18" s="11"/>
      <c r="H18" s="11" t="s">
        <v>592</v>
      </c>
    </row>
    <row r="19">
      <c r="A19" s="11">
        <v>17.0</v>
      </c>
      <c r="B19" s="11" t="str">
        <f t="shared" si="1"/>
        <v>3.2.17-</v>
      </c>
      <c r="C19" s="11" t="s">
        <v>243</v>
      </c>
      <c r="D19" s="11" t="s">
        <v>589</v>
      </c>
      <c r="E19" s="22" t="s">
        <v>625</v>
      </c>
      <c r="F19" s="11" t="s">
        <v>626</v>
      </c>
      <c r="G19" s="11"/>
      <c r="H19" s="11" t="s">
        <v>592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8.14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22.14"/>
    <col customWidth="1" min="8" max="8" width="55.86"/>
    <col customWidth="1" min="9" max="9" width="13.29"/>
    <col customWidth="1" min="10" max="10" width="21.14"/>
    <col customWidth="1" min="11" max="25" width="8.71"/>
  </cols>
  <sheetData>
    <row r="1">
      <c r="A1" s="10" t="s">
        <v>238</v>
      </c>
      <c r="B1" s="10" t="s">
        <v>0</v>
      </c>
      <c r="C1" s="10" t="s">
        <v>239</v>
      </c>
      <c r="D1" s="10" t="s">
        <v>3</v>
      </c>
      <c r="E1" s="10" t="s">
        <v>240</v>
      </c>
      <c r="F1" s="10" t="s">
        <v>241</v>
      </c>
      <c r="G1" s="10" t="s">
        <v>6</v>
      </c>
      <c r="H1" s="10" t="s">
        <v>8</v>
      </c>
      <c r="I1" s="10" t="s">
        <v>242</v>
      </c>
      <c r="J1" s="10" t="s">
        <v>5</v>
      </c>
    </row>
    <row r="2">
      <c r="A2" s="11">
        <v>0.0</v>
      </c>
      <c r="B2" s="11" t="str">
        <f t="shared" ref="B2:B15" si="1">CONCATENATE("4.2.",A2,"-",G2)</f>
        <v>4.2.0-Beast Mode</v>
      </c>
      <c r="C2" s="11" t="s">
        <v>243</v>
      </c>
      <c r="D2" s="11" t="s">
        <v>244</v>
      </c>
      <c r="E2" s="12" t="s">
        <v>245</v>
      </c>
      <c r="F2" s="11" t="s">
        <v>246</v>
      </c>
      <c r="G2" s="13" t="s">
        <v>247</v>
      </c>
      <c r="H2" s="13" t="s">
        <v>248</v>
      </c>
      <c r="I2" s="11"/>
      <c r="J2" s="11" t="s">
        <v>249</v>
      </c>
    </row>
    <row r="3">
      <c r="A3" s="11">
        <v>1.0</v>
      </c>
      <c r="B3" s="11" t="str">
        <f t="shared" si="1"/>
        <v>4.2.1-Flier Power</v>
      </c>
      <c r="C3" s="11" t="s">
        <v>243</v>
      </c>
      <c r="D3" s="11" t="s">
        <v>244</v>
      </c>
      <c r="E3" s="11" t="s">
        <v>250</v>
      </c>
      <c r="F3" s="11" t="s">
        <v>246</v>
      </c>
      <c r="G3" s="13" t="s">
        <v>251</v>
      </c>
      <c r="H3" s="13" t="s">
        <v>252</v>
      </c>
      <c r="I3" s="11"/>
      <c r="J3" s="11" t="s">
        <v>249</v>
      </c>
    </row>
    <row r="4">
      <c r="A4" s="11">
        <v>2.0</v>
      </c>
      <c r="B4" s="11" t="str">
        <f t="shared" si="1"/>
        <v>4.2.2-Robot Arms</v>
      </c>
      <c r="C4" s="11" t="s">
        <v>243</v>
      </c>
      <c r="D4" s="11" t="s">
        <v>244</v>
      </c>
      <c r="E4" s="12" t="s">
        <v>253</v>
      </c>
      <c r="F4" s="11" t="s">
        <v>246</v>
      </c>
      <c r="G4" s="13" t="s">
        <v>254</v>
      </c>
      <c r="H4" s="13" t="s">
        <v>255</v>
      </c>
      <c r="I4" s="11"/>
      <c r="J4" s="11" t="s">
        <v>249</v>
      </c>
    </row>
    <row r="5">
      <c r="A5" s="11">
        <v>3.0</v>
      </c>
      <c r="B5" s="11" t="str">
        <f t="shared" si="1"/>
        <v>4.2.3-Combustible Growths</v>
      </c>
      <c r="C5" s="11" t="s">
        <v>243</v>
      </c>
      <c r="D5" s="11" t="s">
        <v>244</v>
      </c>
      <c r="E5" s="11" t="s">
        <v>256</v>
      </c>
      <c r="F5" s="11" t="s">
        <v>246</v>
      </c>
      <c r="G5" s="13" t="s">
        <v>257</v>
      </c>
      <c r="H5" s="13" t="s">
        <v>258</v>
      </c>
      <c r="I5" s="11"/>
      <c r="J5" s="11" t="s">
        <v>249</v>
      </c>
    </row>
    <row r="6">
      <c r="A6" s="11">
        <v>4.0</v>
      </c>
      <c r="B6" s="11" t="str">
        <f t="shared" si="1"/>
        <v>4.2.4-Raking Claws</v>
      </c>
      <c r="C6" s="11" t="s">
        <v>243</v>
      </c>
      <c r="D6" s="11" t="s">
        <v>244</v>
      </c>
      <c r="E6" s="12" t="s">
        <v>259</v>
      </c>
      <c r="F6" s="11" t="s">
        <v>246</v>
      </c>
      <c r="G6" s="13" t="s">
        <v>260</v>
      </c>
      <c r="H6" s="13" t="s">
        <v>261</v>
      </c>
      <c r="I6" s="11"/>
      <c r="J6" s="11" t="s">
        <v>249</v>
      </c>
    </row>
    <row r="7">
      <c r="A7" s="11">
        <v>5.0</v>
      </c>
      <c r="B7" s="11" t="str">
        <f t="shared" si="1"/>
        <v>4.2.5-Organic Projectiles</v>
      </c>
      <c r="C7" s="11" t="s">
        <v>243</v>
      </c>
      <c r="D7" s="11" t="s">
        <v>244</v>
      </c>
      <c r="E7" s="11" t="s">
        <v>262</v>
      </c>
      <c r="F7" s="11" t="s">
        <v>246</v>
      </c>
      <c r="G7" s="13" t="s">
        <v>263</v>
      </c>
      <c r="H7" s="13" t="s">
        <v>264</v>
      </c>
      <c r="I7" s="11"/>
      <c r="J7" s="11" t="s">
        <v>249</v>
      </c>
    </row>
    <row r="8">
      <c r="A8" s="11">
        <v>6.0</v>
      </c>
      <c r="B8" s="11" t="str">
        <f t="shared" si="1"/>
        <v>4.2.6-Acid Glands</v>
      </c>
      <c r="C8" s="11" t="s">
        <v>243</v>
      </c>
      <c r="D8" s="11" t="s">
        <v>244</v>
      </c>
      <c r="E8" s="12" t="s">
        <v>245</v>
      </c>
      <c r="F8" s="11" t="s">
        <v>246</v>
      </c>
      <c r="G8" s="13" t="s">
        <v>265</v>
      </c>
      <c r="H8" s="13" t="s">
        <v>266</v>
      </c>
      <c r="I8" s="11"/>
      <c r="J8" s="11" t="s">
        <v>249</v>
      </c>
    </row>
    <row r="9">
      <c r="A9" s="11">
        <v>7.0</v>
      </c>
      <c r="B9" s="11" t="str">
        <f t="shared" si="1"/>
        <v>4.2.7-Electric Organ</v>
      </c>
      <c r="C9" s="11" t="s">
        <v>243</v>
      </c>
      <c r="D9" s="11" t="s">
        <v>244</v>
      </c>
      <c r="E9" s="11" t="s">
        <v>250</v>
      </c>
      <c r="F9" s="11" t="s">
        <v>246</v>
      </c>
      <c r="G9" s="13" t="s">
        <v>267</v>
      </c>
      <c r="H9" s="13" t="s">
        <v>268</v>
      </c>
      <c r="I9" s="11"/>
      <c r="J9" s="11" t="s">
        <v>249</v>
      </c>
    </row>
    <row r="10">
      <c r="A10" s="11">
        <v>8.0</v>
      </c>
      <c r="B10" s="11" t="str">
        <f t="shared" si="1"/>
        <v>4.2.8-Hypertrophy</v>
      </c>
      <c r="C10" s="11" t="s">
        <v>243</v>
      </c>
      <c r="D10" s="11" t="s">
        <v>244</v>
      </c>
      <c r="E10" s="12" t="s">
        <v>253</v>
      </c>
      <c r="F10" s="11" t="s">
        <v>246</v>
      </c>
      <c r="G10" s="13" t="s">
        <v>269</v>
      </c>
      <c r="H10" s="13" t="s">
        <v>270</v>
      </c>
      <c r="I10" s="11"/>
      <c r="J10" s="11" t="s">
        <v>249</v>
      </c>
    </row>
    <row r="11">
      <c r="A11" s="11">
        <v>9.0</v>
      </c>
      <c r="B11" s="11" t="str">
        <f t="shared" si="1"/>
        <v>4.2.9-Fire Breath</v>
      </c>
      <c r="C11" s="11" t="s">
        <v>243</v>
      </c>
      <c r="D11" s="11" t="s">
        <v>244</v>
      </c>
      <c r="E11" s="11" t="s">
        <v>256</v>
      </c>
      <c r="F11" s="11" t="s">
        <v>246</v>
      </c>
      <c r="G11" s="13" t="s">
        <v>271</v>
      </c>
      <c r="H11" s="13" t="s">
        <v>272</v>
      </c>
      <c r="I11" s="11"/>
      <c r="J11" s="11" t="s">
        <v>249</v>
      </c>
    </row>
    <row r="12">
      <c r="A12" s="11">
        <v>10.0</v>
      </c>
      <c r="B12" s="11" t="str">
        <f t="shared" si="1"/>
        <v>4.2.10-Skin Blades</v>
      </c>
      <c r="C12" s="11" t="s">
        <v>243</v>
      </c>
      <c r="D12" s="11" t="s">
        <v>244</v>
      </c>
      <c r="E12" s="12" t="s">
        <v>259</v>
      </c>
      <c r="F12" s="11" t="s">
        <v>246</v>
      </c>
      <c r="G12" s="13" t="s">
        <v>273</v>
      </c>
      <c r="H12" s="13" t="s">
        <v>274</v>
      </c>
      <c r="I12" s="11"/>
      <c r="J12" s="11" t="s">
        <v>249</v>
      </c>
    </row>
    <row r="13">
      <c r="A13" s="11">
        <v>11.0</v>
      </c>
      <c r="B13" s="11" t="str">
        <f t="shared" si="1"/>
        <v>4.2.11-Integrated Cannon</v>
      </c>
      <c r="C13" s="11" t="s">
        <v>243</v>
      </c>
      <c r="D13" s="11" t="s">
        <v>244</v>
      </c>
      <c r="E13" s="11" t="s">
        <v>262</v>
      </c>
      <c r="F13" s="11" t="s">
        <v>246</v>
      </c>
      <c r="G13" s="13" t="s">
        <v>275</v>
      </c>
      <c r="H13" s="13" t="s">
        <v>276</v>
      </c>
      <c r="I13" s="14"/>
      <c r="J13" s="11" t="s">
        <v>249</v>
      </c>
    </row>
    <row r="14">
      <c r="A14" s="11">
        <v>12.0</v>
      </c>
      <c r="B14" s="11" t="str">
        <f t="shared" si="1"/>
        <v>4.2.12-Alien Parts</v>
      </c>
      <c r="C14" s="11" t="s">
        <v>243</v>
      </c>
      <c r="D14" s="11" t="s">
        <v>244</v>
      </c>
      <c r="E14" s="12" t="s">
        <v>277</v>
      </c>
      <c r="F14" s="11" t="s">
        <v>246</v>
      </c>
      <c r="G14" s="13" t="s">
        <v>278</v>
      </c>
      <c r="H14" s="13" t="s">
        <v>279</v>
      </c>
      <c r="I14" s="11"/>
      <c r="J14" s="11" t="s">
        <v>249</v>
      </c>
    </row>
    <row r="15">
      <c r="A15" s="11">
        <v>13.0</v>
      </c>
      <c r="B15" s="11" t="str">
        <f t="shared" si="1"/>
        <v>4.2.13-Random B.S.</v>
      </c>
      <c r="C15" s="11" t="s">
        <v>243</v>
      </c>
      <c r="D15" s="11" t="s">
        <v>244</v>
      </c>
      <c r="E15" s="11" t="s">
        <v>277</v>
      </c>
      <c r="F15" s="11" t="s">
        <v>246</v>
      </c>
      <c r="G15" s="13" t="s">
        <v>280</v>
      </c>
      <c r="H15" s="13" t="s">
        <v>281</v>
      </c>
      <c r="I15" s="11"/>
      <c r="J15" s="11" t="s">
        <v>249</v>
      </c>
    </row>
    <row r="16">
      <c r="A16" s="11"/>
      <c r="B16" s="11"/>
      <c r="C16" s="11"/>
      <c r="D16" s="11"/>
      <c r="E16" s="12"/>
      <c r="F16" s="11"/>
      <c r="G16" s="11"/>
      <c r="H16" s="11"/>
      <c r="I16" s="11"/>
      <c r="J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>
      <c r="A18" s="11"/>
      <c r="B18" s="11"/>
      <c r="C18" s="11"/>
      <c r="D18" s="11"/>
      <c r="E18" s="12"/>
      <c r="F18" s="11"/>
      <c r="G18" s="11"/>
      <c r="H18" s="11"/>
      <c r="I18" s="11"/>
      <c r="J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>
      <c r="A20" s="11"/>
      <c r="B20" s="11"/>
      <c r="C20" s="11"/>
      <c r="D20" s="11"/>
      <c r="E20" s="12"/>
      <c r="F20" s="11"/>
      <c r="G20" s="11"/>
      <c r="H20" s="11"/>
      <c r="I20" s="11"/>
      <c r="J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20.0"/>
    <col customWidth="1" min="4" max="4" width="13.29"/>
    <col customWidth="1" min="5" max="5" width="8.71"/>
    <col customWidth="1" min="6" max="6" width="18.71"/>
    <col customWidth="1" min="7" max="7" width="34.29"/>
    <col customWidth="1" min="8" max="26" width="8.71"/>
  </cols>
  <sheetData>
    <row r="1">
      <c r="A1" s="14" t="s">
        <v>238</v>
      </c>
      <c r="B1" s="14" t="s">
        <v>282</v>
      </c>
      <c r="C1" s="15" t="s">
        <v>0</v>
      </c>
      <c r="D1" s="15" t="s">
        <v>239</v>
      </c>
      <c r="E1" s="15" t="s">
        <v>3</v>
      </c>
      <c r="F1" s="15" t="s">
        <v>6</v>
      </c>
      <c r="G1" s="15" t="s">
        <v>242</v>
      </c>
      <c r="H1" s="15" t="s">
        <v>5</v>
      </c>
    </row>
    <row r="2">
      <c r="A2" s="14">
        <v>0.0</v>
      </c>
      <c r="B2" s="14" t="s">
        <v>283</v>
      </c>
      <c r="C2" s="14" t="str">
        <f t="shared" ref="C2:C12" si="1">CONCATENATE("0.0.",A2,"-",B2)</f>
        <v>0.0.0-Roboticist</v>
      </c>
      <c r="D2" s="14" t="s">
        <v>243</v>
      </c>
      <c r="E2" s="14" t="s">
        <v>284</v>
      </c>
      <c r="F2" s="14" t="s">
        <v>285</v>
      </c>
      <c r="G2" s="14" t="s">
        <v>286</v>
      </c>
      <c r="H2" s="14" t="s">
        <v>287</v>
      </c>
    </row>
    <row r="3">
      <c r="A3" s="14">
        <v>1.0</v>
      </c>
      <c r="B3" s="14" t="s">
        <v>288</v>
      </c>
      <c r="C3" s="14" t="str">
        <f t="shared" si="1"/>
        <v>0.0.1-MonsterBuilder</v>
      </c>
      <c r="D3" s="14" t="s">
        <v>243</v>
      </c>
      <c r="E3" s="14" t="s">
        <v>284</v>
      </c>
      <c r="F3" s="16" t="s">
        <v>289</v>
      </c>
      <c r="G3" s="14" t="s">
        <v>290</v>
      </c>
      <c r="H3" s="14" t="s">
        <v>291</v>
      </c>
    </row>
    <row r="4">
      <c r="A4" s="14">
        <v>2.0</v>
      </c>
      <c r="B4" s="14" t="s">
        <v>292</v>
      </c>
      <c r="C4" s="14" t="str">
        <f t="shared" si="1"/>
        <v>0.0.2-WeaponMaster</v>
      </c>
      <c r="D4" s="14" t="s">
        <v>243</v>
      </c>
      <c r="E4" s="14" t="s">
        <v>284</v>
      </c>
      <c r="F4" s="14" t="s">
        <v>293</v>
      </c>
      <c r="G4" s="14" t="s">
        <v>294</v>
      </c>
      <c r="H4" s="14" t="s">
        <v>295</v>
      </c>
    </row>
    <row r="5">
      <c r="A5" s="14">
        <v>3.0</v>
      </c>
      <c r="B5" s="14" t="s">
        <v>296</v>
      </c>
      <c r="C5" s="14" t="str">
        <f t="shared" si="1"/>
        <v>0.0.3-TimeTraveller</v>
      </c>
      <c r="D5" s="14" t="s">
        <v>243</v>
      </c>
      <c r="E5" s="14" t="s">
        <v>284</v>
      </c>
      <c r="F5" s="14" t="s">
        <v>297</v>
      </c>
      <c r="G5" s="14" t="s">
        <v>298</v>
      </c>
      <c r="H5" s="14" t="s">
        <v>299</v>
      </c>
    </row>
    <row r="6">
      <c r="A6" s="14">
        <v>4.0</v>
      </c>
      <c r="B6" s="14" t="s">
        <v>300</v>
      </c>
      <c r="C6" s="14" t="str">
        <f t="shared" si="1"/>
        <v>0.0.4-Transhumanist</v>
      </c>
      <c r="D6" s="14" t="s">
        <v>243</v>
      </c>
      <c r="E6" s="14" t="s">
        <v>284</v>
      </c>
      <c r="F6" s="14" t="s">
        <v>301</v>
      </c>
      <c r="G6" s="14" t="s">
        <v>302</v>
      </c>
      <c r="H6" s="14" t="s">
        <v>303</v>
      </c>
    </row>
    <row r="7">
      <c r="A7" s="14">
        <v>5.0</v>
      </c>
      <c r="B7" s="14" t="s">
        <v>304</v>
      </c>
      <c r="C7" s="14" t="str">
        <f t="shared" si="1"/>
        <v>0.0.5-Biologist</v>
      </c>
      <c r="D7" s="14" t="s">
        <v>243</v>
      </c>
      <c r="E7" s="14" t="s">
        <v>284</v>
      </c>
      <c r="F7" s="14" t="s">
        <v>305</v>
      </c>
      <c r="G7" s="14" t="s">
        <v>306</v>
      </c>
      <c r="H7" s="14" t="s">
        <v>307</v>
      </c>
    </row>
    <row r="8">
      <c r="A8" s="14">
        <v>6.0</v>
      </c>
      <c r="B8" s="14" t="s">
        <v>308</v>
      </c>
      <c r="C8" s="14" t="str">
        <f t="shared" si="1"/>
        <v>0.0.6-WMDEngineer</v>
      </c>
      <c r="D8" s="14" t="s">
        <v>243</v>
      </c>
      <c r="E8" s="14" t="s">
        <v>284</v>
      </c>
      <c r="F8" s="14" t="s">
        <v>309</v>
      </c>
      <c r="G8" s="14" t="s">
        <v>310</v>
      </c>
      <c r="H8" s="14" t="s">
        <v>311</v>
      </c>
    </row>
    <row r="9">
      <c r="A9" s="14">
        <v>7.0</v>
      </c>
      <c r="B9" s="14" t="s">
        <v>312</v>
      </c>
      <c r="C9" s="14" t="str">
        <f t="shared" si="1"/>
        <v>0.0.7-Chaostitian</v>
      </c>
      <c r="D9" s="14" t="s">
        <v>243</v>
      </c>
      <c r="E9" s="14" t="s">
        <v>284</v>
      </c>
      <c r="F9" s="14" t="s">
        <v>313</v>
      </c>
      <c r="G9" s="14" t="s">
        <v>314</v>
      </c>
      <c r="H9" s="14" t="s">
        <v>315</v>
      </c>
    </row>
    <row r="10">
      <c r="A10" s="14">
        <v>8.0</v>
      </c>
      <c r="B10" s="14" t="s">
        <v>316</v>
      </c>
      <c r="C10" s="14" t="str">
        <f t="shared" si="1"/>
        <v>0.0.8-Hypnotist</v>
      </c>
      <c r="D10" s="14" t="s">
        <v>243</v>
      </c>
      <c r="E10" s="14" t="s">
        <v>284</v>
      </c>
      <c r="F10" s="14" t="s">
        <v>317</v>
      </c>
      <c r="G10" s="14" t="s">
        <v>318</v>
      </c>
      <c r="H10" s="14" t="s">
        <v>319</v>
      </c>
    </row>
    <row r="11">
      <c r="A11" s="14">
        <v>9.0</v>
      </c>
      <c r="B11" s="14" t="s">
        <v>320</v>
      </c>
      <c r="C11" s="14" t="str">
        <f t="shared" si="1"/>
        <v>0.0.9-ZombieMaster</v>
      </c>
      <c r="D11" s="14" t="s">
        <v>243</v>
      </c>
      <c r="E11" s="14" t="s">
        <v>284</v>
      </c>
      <c r="F11" s="14" t="s">
        <v>321</v>
      </c>
      <c r="G11" s="14" t="s">
        <v>322</v>
      </c>
      <c r="H11" s="14" t="s">
        <v>323</v>
      </c>
    </row>
    <row r="12">
      <c r="A12" s="14">
        <v>10.0</v>
      </c>
      <c r="B12" s="14" t="s">
        <v>324</v>
      </c>
      <c r="C12" s="14" t="str">
        <f t="shared" si="1"/>
        <v>0.0.10-FryCook</v>
      </c>
      <c r="D12" s="14" t="s">
        <v>243</v>
      </c>
      <c r="E12" s="14" t="s">
        <v>284</v>
      </c>
      <c r="F12" s="14" t="s">
        <v>325</v>
      </c>
      <c r="G12" s="14" t="s">
        <v>326</v>
      </c>
      <c r="H12" s="14" t="s">
        <v>327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86"/>
    <col customWidth="1" min="3" max="3" width="13.29"/>
    <col customWidth="1" min="4" max="4" width="7.43"/>
    <col customWidth="1" min="5" max="5" width="13.86"/>
    <col customWidth="1" min="6" max="6" width="20.29"/>
    <col customWidth="1" min="7" max="27" width="4.43"/>
    <col customWidth="1" min="28" max="29" width="8.86"/>
    <col customWidth="1" min="30" max="30" width="11.0"/>
    <col customWidth="1" min="31" max="33" width="8.86"/>
    <col customWidth="1" min="34" max="34" width="47.43"/>
    <col customWidth="1" min="35" max="36" width="21.14"/>
    <col customWidth="1" min="37" max="37" width="12.14"/>
    <col customWidth="1" min="38" max="38" width="13.0"/>
    <col customWidth="1" min="39" max="39" width="20.57"/>
  </cols>
  <sheetData>
    <row r="1">
      <c r="A1" s="15" t="s">
        <v>238</v>
      </c>
      <c r="B1" s="10" t="s">
        <v>0</v>
      </c>
      <c r="C1" s="10" t="s">
        <v>239</v>
      </c>
      <c r="D1" s="10" t="s">
        <v>3</v>
      </c>
      <c r="E1" s="10" t="s">
        <v>241</v>
      </c>
      <c r="F1" s="10" t="s">
        <v>6</v>
      </c>
      <c r="G1" s="10" t="s">
        <v>328</v>
      </c>
      <c r="H1" s="10" t="s">
        <v>329</v>
      </c>
      <c r="I1" s="10" t="s">
        <v>330</v>
      </c>
      <c r="J1" s="10" t="s">
        <v>331</v>
      </c>
      <c r="K1" s="10" t="s">
        <v>332</v>
      </c>
      <c r="L1" s="10" t="s">
        <v>333</v>
      </c>
      <c r="M1" s="10" t="s">
        <v>334</v>
      </c>
      <c r="N1" s="10" t="s">
        <v>335</v>
      </c>
      <c r="O1" s="10" t="s">
        <v>336</v>
      </c>
      <c r="P1" s="10" t="s">
        <v>337</v>
      </c>
      <c r="Q1" s="10" t="s">
        <v>338</v>
      </c>
      <c r="R1" s="10" t="s">
        <v>339</v>
      </c>
      <c r="S1" s="10" t="s">
        <v>340</v>
      </c>
      <c r="T1" s="10" t="s">
        <v>341</v>
      </c>
      <c r="U1" s="10" t="s">
        <v>342</v>
      </c>
      <c r="V1" s="10" t="s">
        <v>343</v>
      </c>
      <c r="W1" s="10" t="s">
        <v>344</v>
      </c>
      <c r="X1" s="10" t="s">
        <v>345</v>
      </c>
      <c r="Y1" s="10" t="s">
        <v>346</v>
      </c>
      <c r="Z1" s="10" t="s">
        <v>347</v>
      </c>
      <c r="AA1" s="10" t="s">
        <v>348</v>
      </c>
      <c r="AB1" s="10" t="s">
        <v>349</v>
      </c>
      <c r="AC1" s="10" t="s">
        <v>350</v>
      </c>
      <c r="AD1" s="10" t="s">
        <v>351</v>
      </c>
      <c r="AE1" s="10" t="s">
        <v>352</v>
      </c>
      <c r="AF1" s="10" t="s">
        <v>353</v>
      </c>
      <c r="AG1" s="10" t="s">
        <v>354</v>
      </c>
      <c r="AH1" s="17" t="s">
        <v>355</v>
      </c>
      <c r="AI1" s="17" t="s">
        <v>8</v>
      </c>
      <c r="AJ1" s="10" t="s">
        <v>356</v>
      </c>
      <c r="AK1" s="10" t="s">
        <v>357</v>
      </c>
      <c r="AL1" s="10" t="s">
        <v>358</v>
      </c>
      <c r="AM1" s="10" t="s">
        <v>5</v>
      </c>
    </row>
    <row r="2">
      <c r="A2" s="11">
        <v>0.0</v>
      </c>
      <c r="B2" s="11" t="str">
        <f t="shared" ref="B2:B27" si="1">CONCATENATE("0.1.",A2,"-",F2)</f>
        <v>0.1.0-Leviathan</v>
      </c>
      <c r="C2" s="11" t="s">
        <v>359</v>
      </c>
      <c r="D2" s="11" t="s">
        <v>360</v>
      </c>
      <c r="E2" s="11" t="s">
        <v>245</v>
      </c>
      <c r="F2" s="11" t="s">
        <v>361</v>
      </c>
      <c r="G2" s="11">
        <v>1.0</v>
      </c>
      <c r="H2" s="11"/>
      <c r="I2" s="11"/>
      <c r="J2" s="11"/>
      <c r="K2" s="11"/>
      <c r="L2" s="11"/>
      <c r="M2" s="11" t="str">
        <f>IF(AND('0.foes'!$G2=1, '0.foes'!$H2=1), 1, "")</f>
        <v/>
      </c>
      <c r="N2" s="11" t="str">
        <f>IF(AND('0.foes'!$G2=1, '0.foes'!$I2=1), 1, "")</f>
        <v/>
      </c>
      <c r="O2" s="11" t="str">
        <f>IF(AND('0.foes'!$G2=1, '0.foes'!$J2=1), 1, "")</f>
        <v/>
      </c>
      <c r="P2" s="11" t="str">
        <f>IF(AND('0.foes'!$G2=1, '0.foes'!$K2=1), 1, "")</f>
        <v/>
      </c>
      <c r="Q2" s="11" t="str">
        <f>IF(AND('0.foes'!$G2=1, '0.foes'!$L2=1), 1, "")</f>
        <v/>
      </c>
      <c r="R2" s="11" t="str">
        <f>IF(AND('0.foes'!$H2=1, '0.foes'!$I2=1), 1, "")</f>
        <v/>
      </c>
      <c r="S2" s="11" t="str">
        <f>IF(AND('0.foes'!$H2=1, '0.foes'!$J2=1), 1, "")</f>
        <v/>
      </c>
      <c r="T2" s="11" t="str">
        <f>IF(AND('0.foes'!$H2=1, '0.foes'!$K2=1), 1, "")</f>
        <v/>
      </c>
      <c r="U2" s="11" t="str">
        <f>IF(AND('0.foes'!$H2=1, '0.foes'!$L2=1), 1, "")</f>
        <v/>
      </c>
      <c r="V2" s="11" t="str">
        <f>IF(AND('0.foes'!$I2=1, '0.foes'!$J2=1), 1, "")</f>
        <v/>
      </c>
      <c r="W2" s="11" t="str">
        <f>IF(AND('0.foes'!$I2=1, '0.foes'!$K2=1), 1, "")</f>
        <v/>
      </c>
      <c r="X2" s="11" t="str">
        <f>IF(AND('0.foes'!$I2=1, '0.foes'!$L2=1), 1, "")</f>
        <v/>
      </c>
      <c r="Y2" s="11" t="str">
        <f>IF(AND('0.foes'!$J2=1, '0.foes'!$K2=1), 1, "")</f>
        <v/>
      </c>
      <c r="Z2" s="11" t="str">
        <f>IF(AND('0.foes'!$J2=1, '0.foes'!$L2=1), 1, "")</f>
        <v/>
      </c>
      <c r="AA2" s="11" t="str">
        <f>IF(AND('0.foes'!$K2=1, '0.foes'!$L2=1), 1, "")</f>
        <v/>
      </c>
      <c r="AB2" s="11" t="str">
        <f>IF(ISBLANK('0.foes'!$G2), "", "{fire}")</f>
        <v>{fire}</v>
      </c>
      <c r="AC2" s="11" t="str">
        <f>IF(ISBLANK('0.foes'!$H2), "", "{bullets}")</f>
        <v/>
      </c>
      <c r="AD2" s="11" t="str">
        <f>IF(ISBLANK('0.foes'!$I2), "", "{electricity}")</f>
        <v/>
      </c>
      <c r="AE2" s="11" t="str">
        <f>IF(ISBLANK('0.foes'!$J2), "", "{punch}")</f>
        <v/>
      </c>
      <c r="AF2" s="11" t="str">
        <f>IF(ISBLANK('0.foes'!$K2), "", "{scratch}")</f>
        <v/>
      </c>
      <c r="AG2" s="11" t="str">
        <f>IF(ISBLANK('0.foes'!$L2), "", "{acid}")</f>
        <v/>
      </c>
      <c r="AH2" s="11" t="str">
        <f>TRIM(CONCATENATE(IF('0.foes'!$G2=1,"{fire} ",""),IF('0.foes'!$H2=1,"{bullets} ",""),IF('0.foes'!$I2=1,"{electricity} ",""),IF('0.foes'!$J2=1,"{punch} ",""),IF('0.foes'!$K2=1,"{scratch} ",""),IF('0.foes'!$L2=1,"{acid} ","")))</f>
        <v>{fire}</v>
      </c>
      <c r="AI2" s="11"/>
      <c r="AJ2" s="11"/>
      <c r="AK2" s="11" t="s">
        <v>362</v>
      </c>
      <c r="AL2" s="11" t="s">
        <v>363</v>
      </c>
      <c r="AM2" s="13" t="s">
        <v>364</v>
      </c>
    </row>
    <row r="3">
      <c r="A3" s="11">
        <v>1.0</v>
      </c>
      <c r="B3" s="11" t="str">
        <f t="shared" si="1"/>
        <v>0.1.1-Cloudshark</v>
      </c>
      <c r="C3" s="11" t="s">
        <v>359</v>
      </c>
      <c r="D3" s="11" t="s">
        <v>360</v>
      </c>
      <c r="E3" s="11" t="s">
        <v>250</v>
      </c>
      <c r="F3" s="11" t="s">
        <v>365</v>
      </c>
      <c r="G3" s="11"/>
      <c r="H3" s="11">
        <v>1.0</v>
      </c>
      <c r="I3" s="11"/>
      <c r="J3" s="11"/>
      <c r="K3" s="11"/>
      <c r="L3" s="11"/>
      <c r="M3" s="11" t="str">
        <f>IF(AND('0.foes'!$G3=1, '0.foes'!$H3=1), 1, "")</f>
        <v/>
      </c>
      <c r="N3" s="11" t="str">
        <f>IF(AND('0.foes'!$G3=1, '0.foes'!$I3=1), 1, "")</f>
        <v/>
      </c>
      <c r="O3" s="11" t="str">
        <f>IF(AND('0.foes'!$G3=1, '0.foes'!$J3=1), 1, "")</f>
        <v/>
      </c>
      <c r="P3" s="11" t="str">
        <f>IF(AND('0.foes'!$G3=1, '0.foes'!$K3=1), 1, "")</f>
        <v/>
      </c>
      <c r="Q3" s="11" t="str">
        <f>IF(AND('0.foes'!$G3=1, '0.foes'!$L3=1), 1, "")</f>
        <v/>
      </c>
      <c r="R3" s="11" t="str">
        <f>IF(AND('0.foes'!$H3=1, '0.foes'!$I3=1), 1, "")</f>
        <v/>
      </c>
      <c r="S3" s="11" t="str">
        <f>IF(AND('0.foes'!$H3=1, '0.foes'!$J3=1), 1, "")</f>
        <v/>
      </c>
      <c r="T3" s="11" t="str">
        <f>IF(AND('0.foes'!$H3=1, '0.foes'!$K3=1), 1, "")</f>
        <v/>
      </c>
      <c r="U3" s="11" t="str">
        <f>IF(AND('0.foes'!$H3=1, '0.foes'!$L3=1), 1, "")</f>
        <v/>
      </c>
      <c r="V3" s="11" t="str">
        <f>IF(AND('0.foes'!$I3=1, '0.foes'!$J3=1), 1, "")</f>
        <v/>
      </c>
      <c r="W3" s="11" t="str">
        <f>IF(AND('0.foes'!$I3=1, '0.foes'!$K3=1), 1, "")</f>
        <v/>
      </c>
      <c r="X3" s="11" t="str">
        <f>IF(AND('0.foes'!$I3=1, '0.foes'!$L3=1), 1, "")</f>
        <v/>
      </c>
      <c r="Y3" s="11" t="str">
        <f>IF(AND('0.foes'!$J3=1, '0.foes'!$K3=1), 1, "")</f>
        <v/>
      </c>
      <c r="Z3" s="11" t="str">
        <f>IF(AND('0.foes'!$J3=1, '0.foes'!$L3=1), 1, "")</f>
        <v/>
      </c>
      <c r="AA3" s="11" t="str">
        <f>IF(AND('0.foes'!$K3=1, '0.foes'!$L3=1), 1, "")</f>
        <v/>
      </c>
      <c r="AB3" s="11" t="str">
        <f>IF(ISBLANK('0.foes'!$G3), "", "{fire}")</f>
        <v/>
      </c>
      <c r="AC3" s="11" t="str">
        <f>IF(ISBLANK('0.foes'!$H3), "", "{bullets}")</f>
        <v>{bullets}</v>
      </c>
      <c r="AD3" s="11" t="str">
        <f>IF(ISBLANK('0.foes'!$I3), "", "{electricity}")</f>
        <v/>
      </c>
      <c r="AE3" s="11" t="str">
        <f>IF(ISBLANK('0.foes'!$J3), "", "{punch}")</f>
        <v/>
      </c>
      <c r="AF3" s="11" t="str">
        <f>IF(ISBLANK('0.foes'!$K3), "", "{scratch}")</f>
        <v/>
      </c>
      <c r="AG3" s="11" t="str">
        <f>IF(ISBLANK('0.foes'!$L3), "", "{acid}")</f>
        <v/>
      </c>
      <c r="AH3" s="11" t="str">
        <f>TRIM(CONCATENATE(IF('0.foes'!$G3=1,"{fire} ",""),IF('0.foes'!$H3=1,"{bullets} ",""),IF('0.foes'!$I3=1,"{electricity} ",""),IF('0.foes'!$J3=1,"{punch} ",""),IF('0.foes'!$K3=1,"{scratch} ",""),IF('0.foes'!$L3=1,"{acid} ","")))</f>
        <v>{bullets}</v>
      </c>
      <c r="AI3" s="11"/>
      <c r="AJ3" s="11"/>
      <c r="AK3" s="11" t="s">
        <v>362</v>
      </c>
      <c r="AL3" s="11" t="s">
        <v>363</v>
      </c>
      <c r="AM3" s="13" t="s">
        <v>366</v>
      </c>
    </row>
    <row r="4">
      <c r="A4" s="11">
        <v>2.0</v>
      </c>
      <c r="B4" s="11" t="str">
        <f t="shared" si="1"/>
        <v>0.1.2-Scout</v>
      </c>
      <c r="C4" s="11" t="s">
        <v>359</v>
      </c>
      <c r="D4" s="11" t="s">
        <v>360</v>
      </c>
      <c r="E4" s="11" t="s">
        <v>253</v>
      </c>
      <c r="F4" s="11" t="s">
        <v>367</v>
      </c>
      <c r="G4" s="11"/>
      <c r="H4" s="11"/>
      <c r="I4" s="11">
        <v>1.0</v>
      </c>
      <c r="J4" s="11"/>
      <c r="K4" s="11"/>
      <c r="L4" s="11"/>
      <c r="M4" s="11" t="str">
        <f>IF(AND('0.foes'!$G4=1, '0.foes'!$H4=1), 1, "")</f>
        <v/>
      </c>
      <c r="N4" s="11" t="str">
        <f>IF(AND('0.foes'!$G4=1, '0.foes'!$I4=1), 1, "")</f>
        <v/>
      </c>
      <c r="O4" s="11" t="str">
        <f>IF(AND('0.foes'!$G4=1, '0.foes'!$J4=1), 1, "")</f>
        <v/>
      </c>
      <c r="P4" s="11" t="str">
        <f>IF(AND('0.foes'!$G4=1, '0.foes'!$K4=1), 1, "")</f>
        <v/>
      </c>
      <c r="Q4" s="11" t="str">
        <f>IF(AND('0.foes'!$G4=1, '0.foes'!$L4=1), 1, "")</f>
        <v/>
      </c>
      <c r="R4" s="11" t="str">
        <f>IF(AND('0.foes'!$H4=1, '0.foes'!$I4=1), 1, "")</f>
        <v/>
      </c>
      <c r="S4" s="11" t="str">
        <f>IF(AND('0.foes'!$H4=1, '0.foes'!$J4=1), 1, "")</f>
        <v/>
      </c>
      <c r="T4" s="11" t="str">
        <f>IF(AND('0.foes'!$H4=1, '0.foes'!$K4=1), 1, "")</f>
        <v/>
      </c>
      <c r="U4" s="11" t="str">
        <f>IF(AND('0.foes'!$H4=1, '0.foes'!$L4=1), 1, "")</f>
        <v/>
      </c>
      <c r="V4" s="11" t="str">
        <f>IF(AND('0.foes'!$I4=1, '0.foes'!$J4=1), 1, "")</f>
        <v/>
      </c>
      <c r="W4" s="11" t="str">
        <f>IF(AND('0.foes'!$I4=1, '0.foes'!$K4=1), 1, "")</f>
        <v/>
      </c>
      <c r="X4" s="11" t="str">
        <f>IF(AND('0.foes'!$I4=1, '0.foes'!$L4=1), 1, "")</f>
        <v/>
      </c>
      <c r="Y4" s="11" t="str">
        <f>IF(AND('0.foes'!$J4=1, '0.foes'!$K4=1), 1, "")</f>
        <v/>
      </c>
      <c r="Z4" s="11" t="str">
        <f>IF(AND('0.foes'!$J4=1, '0.foes'!$L4=1), 1, "")</f>
        <v/>
      </c>
      <c r="AA4" s="11" t="str">
        <f>IF(AND('0.foes'!$K4=1, '0.foes'!$L4=1), 1, "")</f>
        <v/>
      </c>
      <c r="AB4" s="11" t="str">
        <f>IF(ISBLANK('0.foes'!$G4), "", "{fire}")</f>
        <v/>
      </c>
      <c r="AC4" s="11" t="str">
        <f>IF(ISBLANK('0.foes'!$H4), "", "{bullets}")</f>
        <v/>
      </c>
      <c r="AD4" s="11" t="str">
        <f>IF(ISBLANK('0.foes'!$I4), "", "{electricity}")</f>
        <v>{electricity}</v>
      </c>
      <c r="AE4" s="11" t="str">
        <f>IF(ISBLANK('0.foes'!$J4), "", "{punch}")</f>
        <v/>
      </c>
      <c r="AF4" s="11" t="str">
        <f>IF(ISBLANK('0.foes'!$K4), "", "{scratch}")</f>
        <v/>
      </c>
      <c r="AG4" s="11" t="str">
        <f>IF(ISBLANK('0.foes'!$L4), "", "{acid}")</f>
        <v/>
      </c>
      <c r="AH4" s="11" t="str">
        <f>TRIM(CONCATENATE(IF('0.foes'!$G4=1,"{fire} ",""),IF('0.foes'!$H4=1,"{bullets} ",""),IF('0.foes'!$I4=1,"{electricity} ",""),IF('0.foes'!$J4=1,"{punch} ",""),IF('0.foes'!$K4=1,"{scratch} ",""),IF('0.foes'!$L4=1,"{acid} ","")))</f>
        <v>{electricity}</v>
      </c>
      <c r="AI4" s="11"/>
      <c r="AJ4" s="11"/>
      <c r="AK4" s="11" t="s">
        <v>362</v>
      </c>
      <c r="AL4" s="11" t="s">
        <v>363</v>
      </c>
      <c r="AM4" s="13" t="s">
        <v>368</v>
      </c>
    </row>
    <row r="5">
      <c r="A5" s="11">
        <v>3.0</v>
      </c>
      <c r="B5" s="11" t="str">
        <f t="shared" si="1"/>
        <v>0.1.3-Puffer</v>
      </c>
      <c r="C5" s="11" t="s">
        <v>359</v>
      </c>
      <c r="D5" s="11" t="s">
        <v>360</v>
      </c>
      <c r="E5" s="11" t="s">
        <v>256</v>
      </c>
      <c r="F5" s="11" t="s">
        <v>369</v>
      </c>
      <c r="G5" s="11"/>
      <c r="H5" s="11"/>
      <c r="I5" s="11"/>
      <c r="J5" s="11">
        <v>1.0</v>
      </c>
      <c r="K5" s="11"/>
      <c r="L5" s="11"/>
      <c r="M5" s="11" t="str">
        <f>IF(AND('0.foes'!$G5=1, '0.foes'!$H5=1), 1, "")</f>
        <v/>
      </c>
      <c r="N5" s="11" t="str">
        <f>IF(AND('0.foes'!$G5=1, '0.foes'!$I5=1), 1, "")</f>
        <v/>
      </c>
      <c r="O5" s="11" t="str">
        <f>IF(AND('0.foes'!$G5=1, '0.foes'!$J5=1), 1, "")</f>
        <v/>
      </c>
      <c r="P5" s="11" t="str">
        <f>IF(AND('0.foes'!$G5=1, '0.foes'!$K5=1), 1, "")</f>
        <v/>
      </c>
      <c r="Q5" s="11" t="str">
        <f>IF(AND('0.foes'!$G5=1, '0.foes'!$L5=1), 1, "")</f>
        <v/>
      </c>
      <c r="R5" s="11" t="str">
        <f>IF(AND('0.foes'!$H5=1, '0.foes'!$I5=1), 1, "")</f>
        <v/>
      </c>
      <c r="S5" s="11" t="str">
        <f>IF(AND('0.foes'!$H5=1, '0.foes'!$J5=1), 1, "")</f>
        <v/>
      </c>
      <c r="T5" s="11" t="str">
        <f>IF(AND('0.foes'!$H5=1, '0.foes'!$K5=1), 1, "")</f>
        <v/>
      </c>
      <c r="U5" s="11" t="str">
        <f>IF(AND('0.foes'!$H5=1, '0.foes'!$L5=1), 1, "")</f>
        <v/>
      </c>
      <c r="V5" s="11" t="str">
        <f>IF(AND('0.foes'!$I5=1, '0.foes'!$J5=1), 1, "")</f>
        <v/>
      </c>
      <c r="W5" s="11" t="str">
        <f>IF(AND('0.foes'!$I5=1, '0.foes'!$K5=1), 1, "")</f>
        <v/>
      </c>
      <c r="X5" s="11" t="str">
        <f>IF(AND('0.foes'!$I5=1, '0.foes'!$L5=1), 1, "")</f>
        <v/>
      </c>
      <c r="Y5" s="11" t="str">
        <f>IF(AND('0.foes'!$J5=1, '0.foes'!$K5=1), 1, "")</f>
        <v/>
      </c>
      <c r="Z5" s="11" t="str">
        <f>IF(AND('0.foes'!$J5=1, '0.foes'!$L5=1), 1, "")</f>
        <v/>
      </c>
      <c r="AA5" s="11" t="str">
        <f>IF(AND('0.foes'!$K5=1, '0.foes'!$L5=1), 1, "")</f>
        <v/>
      </c>
      <c r="AB5" s="11" t="str">
        <f>IF(ISBLANK('0.foes'!$G5), "", "{fire}")</f>
        <v/>
      </c>
      <c r="AC5" s="11" t="str">
        <f>IF(ISBLANK('0.foes'!$H5), "", "{bullets}")</f>
        <v/>
      </c>
      <c r="AD5" s="11" t="str">
        <f>IF(ISBLANK('0.foes'!$I5), "", "{electricity}")</f>
        <v/>
      </c>
      <c r="AE5" s="11" t="str">
        <f>IF(ISBLANK('0.foes'!$J5), "", "{punch}")</f>
        <v>{punch}</v>
      </c>
      <c r="AF5" s="11" t="str">
        <f>IF(ISBLANK('0.foes'!$K5), "", "{scratch}")</f>
        <v/>
      </c>
      <c r="AG5" s="11" t="str">
        <f>IF(ISBLANK('0.foes'!$L5), "", "{acid}")</f>
        <v/>
      </c>
      <c r="AH5" s="11" t="str">
        <f>TRIM(CONCATENATE(IF('0.foes'!$G5=1,"{fire} ",""),IF('0.foes'!$H5=1,"{bullets} ",""),IF('0.foes'!$I5=1,"{electricity} ",""),IF('0.foes'!$J5=1,"{punch} ",""),IF('0.foes'!$K5=1,"{scratch} ",""),IF('0.foes'!$L5=1,"{acid} ","")))</f>
        <v>{punch}</v>
      </c>
      <c r="AI5" s="11"/>
      <c r="AJ5" s="11"/>
      <c r="AK5" s="11" t="s">
        <v>362</v>
      </c>
      <c r="AL5" s="11" t="s">
        <v>363</v>
      </c>
      <c r="AM5" s="13" t="s">
        <v>370</v>
      </c>
    </row>
    <row r="6">
      <c r="A6" s="11">
        <v>4.0</v>
      </c>
      <c r="B6" s="11" t="str">
        <f t="shared" si="1"/>
        <v>0.1.4-Zombie</v>
      </c>
      <c r="C6" s="11" t="s">
        <v>359</v>
      </c>
      <c r="D6" s="11" t="s">
        <v>360</v>
      </c>
      <c r="E6" s="11" t="s">
        <v>259</v>
      </c>
      <c r="F6" s="11" t="s">
        <v>371</v>
      </c>
      <c r="G6" s="11"/>
      <c r="H6" s="11"/>
      <c r="I6" s="11"/>
      <c r="J6" s="11"/>
      <c r="K6" s="11">
        <v>1.0</v>
      </c>
      <c r="L6" s="11"/>
      <c r="M6" s="11" t="str">
        <f>IF(AND('0.foes'!$G6=1, '0.foes'!$H6=1), 1, "")</f>
        <v/>
      </c>
      <c r="N6" s="11" t="str">
        <f>IF(AND('0.foes'!$G6=1, '0.foes'!$I6=1), 1, "")</f>
        <v/>
      </c>
      <c r="O6" s="11" t="str">
        <f>IF(AND('0.foes'!$G6=1, '0.foes'!$J6=1), 1, "")</f>
        <v/>
      </c>
      <c r="P6" s="11" t="str">
        <f>IF(AND('0.foes'!$G6=1, '0.foes'!$K6=1), 1, "")</f>
        <v/>
      </c>
      <c r="Q6" s="11" t="str">
        <f>IF(AND('0.foes'!$G6=1, '0.foes'!$L6=1), 1, "")</f>
        <v/>
      </c>
      <c r="R6" s="11" t="str">
        <f>IF(AND('0.foes'!$H6=1, '0.foes'!$I6=1), 1, "")</f>
        <v/>
      </c>
      <c r="S6" s="11" t="str">
        <f>IF(AND('0.foes'!$H6=1, '0.foes'!$J6=1), 1, "")</f>
        <v/>
      </c>
      <c r="T6" s="11" t="str">
        <f>IF(AND('0.foes'!$H6=1, '0.foes'!$K6=1), 1, "")</f>
        <v/>
      </c>
      <c r="U6" s="11" t="str">
        <f>IF(AND('0.foes'!$H6=1, '0.foes'!$L6=1), 1, "")</f>
        <v/>
      </c>
      <c r="V6" s="11" t="str">
        <f>IF(AND('0.foes'!$I6=1, '0.foes'!$J6=1), 1, "")</f>
        <v/>
      </c>
      <c r="W6" s="11" t="str">
        <f>IF(AND('0.foes'!$I6=1, '0.foes'!$K6=1), 1, "")</f>
        <v/>
      </c>
      <c r="X6" s="11" t="str">
        <f>IF(AND('0.foes'!$I6=1, '0.foes'!$L6=1), 1, "")</f>
        <v/>
      </c>
      <c r="Y6" s="11" t="str">
        <f>IF(AND('0.foes'!$J6=1, '0.foes'!$K6=1), 1, "")</f>
        <v/>
      </c>
      <c r="Z6" s="11" t="str">
        <f>IF(AND('0.foes'!$J6=1, '0.foes'!$L6=1), 1, "")</f>
        <v/>
      </c>
      <c r="AA6" s="11" t="str">
        <f>IF(AND('0.foes'!$K6=1, '0.foes'!$L6=1), 1, "")</f>
        <v/>
      </c>
      <c r="AB6" s="11" t="str">
        <f>IF(ISBLANK('0.foes'!$G6), "", "{fire}")</f>
        <v/>
      </c>
      <c r="AC6" s="11" t="str">
        <f>IF(ISBLANK('0.foes'!$H6), "", "{bullets}")</f>
        <v/>
      </c>
      <c r="AD6" s="11" t="str">
        <f>IF(ISBLANK('0.foes'!$I6), "", "{electricity}")</f>
        <v/>
      </c>
      <c r="AE6" s="11" t="str">
        <f>IF(ISBLANK('0.foes'!$J6), "", "{punch}")</f>
        <v/>
      </c>
      <c r="AF6" s="11" t="str">
        <f>IF(ISBLANK('0.foes'!$K6), "", "{scratch}")</f>
        <v>{scratch}</v>
      </c>
      <c r="AG6" s="11" t="str">
        <f>IF(ISBLANK('0.foes'!$L6), "", "{acid}")</f>
        <v/>
      </c>
      <c r="AH6" s="11" t="str">
        <f>TRIM(CONCATENATE(IF('0.foes'!$G6=1,"{fire} ",""),IF('0.foes'!$H6=1,"{bullets} ",""),IF('0.foes'!$I6=1,"{electricity} ",""),IF('0.foes'!$J6=1,"{punch} ",""),IF('0.foes'!$K6=1,"{scratch} ",""),IF('0.foes'!$L6=1,"{acid} ","")))</f>
        <v>{scratch}</v>
      </c>
      <c r="AI6" s="11"/>
      <c r="AJ6" s="11"/>
      <c r="AK6" s="11" t="s">
        <v>362</v>
      </c>
      <c r="AL6" s="11" t="s">
        <v>363</v>
      </c>
      <c r="AM6" s="13" t="s">
        <v>372</v>
      </c>
    </row>
    <row r="7">
      <c r="A7" s="11">
        <v>5.0</v>
      </c>
      <c r="B7" s="11" t="str">
        <f t="shared" si="1"/>
        <v>0.1.5-Land Kraken</v>
      </c>
      <c r="C7" s="11" t="s">
        <v>359</v>
      </c>
      <c r="D7" s="11" t="s">
        <v>360</v>
      </c>
      <c r="E7" s="11" t="s">
        <v>262</v>
      </c>
      <c r="F7" s="11" t="s">
        <v>373</v>
      </c>
      <c r="G7" s="11"/>
      <c r="H7" s="11"/>
      <c r="I7" s="11"/>
      <c r="J7" s="11"/>
      <c r="K7" s="11"/>
      <c r="L7" s="11">
        <v>1.0</v>
      </c>
      <c r="M7" s="11" t="str">
        <f>IF(AND('0.foes'!$G7=1, '0.foes'!$H7=1), 1, "")</f>
        <v/>
      </c>
      <c r="N7" s="11" t="str">
        <f>IF(AND('0.foes'!$G7=1, '0.foes'!$I7=1), 1, "")</f>
        <v/>
      </c>
      <c r="O7" s="11" t="str">
        <f>IF(AND('0.foes'!$G7=1, '0.foes'!$J7=1), 1, "")</f>
        <v/>
      </c>
      <c r="P7" s="11" t="str">
        <f>IF(AND('0.foes'!$G7=1, '0.foes'!$K7=1), 1, "")</f>
        <v/>
      </c>
      <c r="Q7" s="11" t="str">
        <f>IF(AND('0.foes'!$G7=1, '0.foes'!$L7=1), 1, "")</f>
        <v/>
      </c>
      <c r="R7" s="11" t="str">
        <f>IF(AND('0.foes'!$H7=1, '0.foes'!$I7=1), 1, "")</f>
        <v/>
      </c>
      <c r="S7" s="11" t="str">
        <f>IF(AND('0.foes'!$H7=1, '0.foes'!$J7=1), 1, "")</f>
        <v/>
      </c>
      <c r="T7" s="11" t="str">
        <f>IF(AND('0.foes'!$H7=1, '0.foes'!$K7=1), 1, "")</f>
        <v/>
      </c>
      <c r="U7" s="11" t="str">
        <f>IF(AND('0.foes'!$H7=1, '0.foes'!$L7=1), 1, "")</f>
        <v/>
      </c>
      <c r="V7" s="11" t="str">
        <f>IF(AND('0.foes'!$I7=1, '0.foes'!$J7=1), 1, "")</f>
        <v/>
      </c>
      <c r="W7" s="11" t="str">
        <f>IF(AND('0.foes'!$I7=1, '0.foes'!$K7=1), 1, "")</f>
        <v/>
      </c>
      <c r="X7" s="11" t="str">
        <f>IF(AND('0.foes'!$I7=1, '0.foes'!$L7=1), 1, "")</f>
        <v/>
      </c>
      <c r="Y7" s="11" t="str">
        <f>IF(AND('0.foes'!$J7=1, '0.foes'!$K7=1), 1, "")</f>
        <v/>
      </c>
      <c r="Z7" s="11" t="str">
        <f>IF(AND('0.foes'!$J7=1, '0.foes'!$L7=1), 1, "")</f>
        <v/>
      </c>
      <c r="AA7" s="11" t="str">
        <f>IF(AND('0.foes'!$K7=1, '0.foes'!$L7=1), 1, "")</f>
        <v/>
      </c>
      <c r="AB7" s="11" t="str">
        <f>IF(ISBLANK('0.foes'!$G7), "", "{fire}")</f>
        <v/>
      </c>
      <c r="AC7" s="11" t="str">
        <f>IF(ISBLANK('0.foes'!$H7), "", "{bullets}")</f>
        <v/>
      </c>
      <c r="AD7" s="11" t="str">
        <f>IF(ISBLANK('0.foes'!$I7), "", "{electricity}")</f>
        <v/>
      </c>
      <c r="AE7" s="11" t="str">
        <f>IF(ISBLANK('0.foes'!$J7), "", "{punch}")</f>
        <v/>
      </c>
      <c r="AF7" s="11" t="str">
        <f>IF(ISBLANK('0.foes'!$K7), "", "{scratch}")</f>
        <v/>
      </c>
      <c r="AG7" s="11" t="str">
        <f>IF(ISBLANK('0.foes'!$L7), "", "{acid}")</f>
        <v>{acid}</v>
      </c>
      <c r="AH7" s="11" t="str">
        <f>TRIM(CONCATENATE(IF('0.foes'!$G7=1,"{fire} ",""),IF('0.foes'!$H7=1,"{bullets} ",""),IF('0.foes'!$I7=1,"{electricity} ",""),IF('0.foes'!$J7=1,"{punch} ",""),IF('0.foes'!$K7=1,"{scratch} ",""),IF('0.foes'!$L7=1,"{acid} ","")))</f>
        <v>{acid}</v>
      </c>
      <c r="AI7" s="11"/>
      <c r="AJ7" s="11"/>
      <c r="AK7" s="11" t="s">
        <v>362</v>
      </c>
      <c r="AL7" s="11" t="s">
        <v>363</v>
      </c>
      <c r="AM7" s="13" t="s">
        <v>374</v>
      </c>
    </row>
    <row r="8">
      <c r="A8" s="11">
        <v>6.0</v>
      </c>
      <c r="B8" s="11" t="str">
        <f t="shared" si="1"/>
        <v>0.1.6-Fury Beast</v>
      </c>
      <c r="C8" s="11" t="s">
        <v>359</v>
      </c>
      <c r="D8" s="11" t="s">
        <v>360</v>
      </c>
      <c r="E8" s="11" t="s">
        <v>245</v>
      </c>
      <c r="F8" s="11" t="s">
        <v>375</v>
      </c>
      <c r="G8" s="11"/>
      <c r="H8" s="11"/>
      <c r="I8" s="11">
        <v>1.0</v>
      </c>
      <c r="J8" s="11"/>
      <c r="K8" s="11"/>
      <c r="L8" s="11">
        <v>1.0</v>
      </c>
      <c r="M8" s="11" t="str">
        <f>IF(AND('0.foes'!$G8=1, '0.foes'!$H8=1), 1, "")</f>
        <v/>
      </c>
      <c r="N8" s="11" t="str">
        <f>IF(AND('0.foes'!$G8=1, '0.foes'!$I8=1), 1, "")</f>
        <v/>
      </c>
      <c r="O8" s="11" t="str">
        <f>IF(AND('0.foes'!$G8=1, '0.foes'!$J8=1), 1, "")</f>
        <v/>
      </c>
      <c r="P8" s="11" t="str">
        <f>IF(AND('0.foes'!$G8=1, '0.foes'!$K8=1), 1, "")</f>
        <v/>
      </c>
      <c r="Q8" s="11" t="str">
        <f>IF(AND('0.foes'!$G8=1, '0.foes'!$L8=1), 1, "")</f>
        <v/>
      </c>
      <c r="R8" s="11" t="str">
        <f>IF(AND('0.foes'!$H8=1, '0.foes'!$I8=1), 1, "")</f>
        <v/>
      </c>
      <c r="S8" s="11" t="str">
        <f>IF(AND('0.foes'!$H8=1, '0.foes'!$J8=1), 1, "")</f>
        <v/>
      </c>
      <c r="T8" s="11" t="str">
        <f>IF(AND('0.foes'!$H8=1, '0.foes'!$K8=1), 1, "")</f>
        <v/>
      </c>
      <c r="U8" s="11" t="str">
        <f>IF(AND('0.foes'!$H8=1, '0.foes'!$L8=1), 1, "")</f>
        <v/>
      </c>
      <c r="V8" s="11" t="str">
        <f>IF(AND('0.foes'!$I8=1, '0.foes'!$J8=1), 1, "")</f>
        <v/>
      </c>
      <c r="W8" s="11" t="str">
        <f>IF(AND('0.foes'!$I8=1, '0.foes'!$K8=1), 1, "")</f>
        <v/>
      </c>
      <c r="X8" s="11">
        <f>IF(AND('0.foes'!$I8=1, '0.foes'!$L8=1), 1, "")</f>
        <v>1</v>
      </c>
      <c r="Y8" s="11" t="str">
        <f>IF(AND('0.foes'!$J8=1, '0.foes'!$K8=1), 1, "")</f>
        <v/>
      </c>
      <c r="Z8" s="11" t="str">
        <f>IF(AND('0.foes'!$J8=1, '0.foes'!$L8=1), 1, "")</f>
        <v/>
      </c>
      <c r="AA8" s="11" t="str">
        <f>IF(AND('0.foes'!$K8=1, '0.foes'!$L8=1), 1, "")</f>
        <v/>
      </c>
      <c r="AB8" s="11" t="str">
        <f>IF(ISBLANK('0.foes'!$G8), "", "{fire}")</f>
        <v/>
      </c>
      <c r="AC8" s="11" t="str">
        <f>IF(ISBLANK('0.foes'!$H8), "", "{bullets}")</f>
        <v/>
      </c>
      <c r="AD8" s="11" t="str">
        <f>IF(ISBLANK('0.foes'!$I8), "", "{electricity}")</f>
        <v>{electricity}</v>
      </c>
      <c r="AE8" s="11" t="str">
        <f>IF(ISBLANK('0.foes'!$J8), "", "{punch}")</f>
        <v/>
      </c>
      <c r="AF8" s="11" t="str">
        <f>IF(ISBLANK('0.foes'!$K8), "", "{scratch}")</f>
        <v/>
      </c>
      <c r="AG8" s="11" t="str">
        <f>IF(ISBLANK('0.foes'!$L8), "", "{acid}")</f>
        <v>{acid}</v>
      </c>
      <c r="AH8" s="11" t="str">
        <f>TRIM(CONCATENATE(IF('0.foes'!$G8=1,"{fire} ",""),IF('0.foes'!$H8=1,"{bullets} ",""),IF('0.foes'!$I8=1,"{electricity} ",""),IF('0.foes'!$J8=1,"{punch} ",""),IF('0.foes'!$K8=1,"{scratch} ",""),IF('0.foes'!$L8=1,"{acid} ","")))</f>
        <v>{electricity} {acid}</v>
      </c>
      <c r="AI8" s="11"/>
      <c r="AJ8" s="11"/>
      <c r="AK8" s="11" t="s">
        <v>376</v>
      </c>
      <c r="AL8" s="11" t="s">
        <v>377</v>
      </c>
      <c r="AM8" s="13" t="s">
        <v>378</v>
      </c>
    </row>
    <row r="9">
      <c r="A9" s="11">
        <v>7.0</v>
      </c>
      <c r="B9" s="11" t="str">
        <f t="shared" si="1"/>
        <v>0.1.7-Animalcular Cloud</v>
      </c>
      <c r="C9" s="11" t="s">
        <v>359</v>
      </c>
      <c r="D9" s="11" t="s">
        <v>360</v>
      </c>
      <c r="E9" s="11" t="s">
        <v>250</v>
      </c>
      <c r="F9" s="11" t="s">
        <v>379</v>
      </c>
      <c r="G9" s="11">
        <v>1.0</v>
      </c>
      <c r="H9" s="11"/>
      <c r="I9" s="11"/>
      <c r="J9" s="11"/>
      <c r="K9" s="11">
        <v>1.0</v>
      </c>
      <c r="L9" s="11"/>
      <c r="M9" s="11" t="str">
        <f>IF(AND('0.foes'!$G9=1, '0.foes'!$H9=1), 1, "")</f>
        <v/>
      </c>
      <c r="N9" s="11" t="str">
        <f>IF(AND('0.foes'!$G9=1, '0.foes'!$I9=1), 1, "")</f>
        <v/>
      </c>
      <c r="O9" s="11" t="str">
        <f>IF(AND('0.foes'!$G9=1, '0.foes'!$J9=1), 1, "")</f>
        <v/>
      </c>
      <c r="P9" s="11">
        <f>IF(AND('0.foes'!$G9=1, '0.foes'!$K9=1), 1, "")</f>
        <v>1</v>
      </c>
      <c r="Q9" s="11" t="str">
        <f>IF(AND('0.foes'!$G9=1, '0.foes'!$L9=1), 1, "")</f>
        <v/>
      </c>
      <c r="R9" s="11" t="str">
        <f>IF(AND('0.foes'!$H9=1, '0.foes'!$I9=1), 1, "")</f>
        <v/>
      </c>
      <c r="S9" s="11" t="str">
        <f>IF(AND('0.foes'!$H9=1, '0.foes'!$J9=1), 1, "")</f>
        <v/>
      </c>
      <c r="T9" s="11" t="str">
        <f>IF(AND('0.foes'!$H9=1, '0.foes'!$K9=1), 1, "")</f>
        <v/>
      </c>
      <c r="U9" s="11" t="str">
        <f>IF(AND('0.foes'!$H9=1, '0.foes'!$L9=1), 1, "")</f>
        <v/>
      </c>
      <c r="V9" s="11" t="str">
        <f>IF(AND('0.foes'!$I9=1, '0.foes'!$J9=1), 1, "")</f>
        <v/>
      </c>
      <c r="W9" s="11" t="str">
        <f>IF(AND('0.foes'!$I9=1, '0.foes'!$K9=1), 1, "")</f>
        <v/>
      </c>
      <c r="X9" s="11" t="str">
        <f>IF(AND('0.foes'!$I9=1, '0.foes'!$L9=1), 1, "")</f>
        <v/>
      </c>
      <c r="Y9" s="11" t="str">
        <f>IF(AND('0.foes'!$J9=1, '0.foes'!$K9=1), 1, "")</f>
        <v/>
      </c>
      <c r="Z9" s="11" t="str">
        <f>IF(AND('0.foes'!$J9=1, '0.foes'!$L9=1), 1, "")</f>
        <v/>
      </c>
      <c r="AA9" s="11" t="str">
        <f>IF(AND('0.foes'!$K9=1, '0.foes'!$L9=1), 1, "")</f>
        <v/>
      </c>
      <c r="AB9" s="11" t="str">
        <f>IF(ISBLANK('0.foes'!$G9), "", "{fire}")</f>
        <v>{fire}</v>
      </c>
      <c r="AC9" s="11" t="str">
        <f>IF(ISBLANK('0.foes'!$H9), "", "{bullets}")</f>
        <v/>
      </c>
      <c r="AD9" s="11" t="str">
        <f>IF(ISBLANK('0.foes'!$I9), "", "{electricity}")</f>
        <v/>
      </c>
      <c r="AE9" s="11" t="str">
        <f>IF(ISBLANK('0.foes'!$J9), "", "{punch}")</f>
        <v/>
      </c>
      <c r="AF9" s="11" t="str">
        <f>IF(ISBLANK('0.foes'!$K9), "", "{scratch}")</f>
        <v>{scratch}</v>
      </c>
      <c r="AG9" s="11" t="str">
        <f>IF(ISBLANK('0.foes'!$L9), "", "{acid}")</f>
        <v/>
      </c>
      <c r="AH9" s="11" t="str">
        <f>TRIM(CONCATENATE(IF('0.foes'!$G9=1,"{fire} ",""),IF('0.foes'!$H9=1,"{bullets} ",""),IF('0.foes'!$I9=1,"{electricity} ",""),IF('0.foes'!$J9=1,"{punch} ",""),IF('0.foes'!$K9=1,"{scratch} ",""),IF('0.foes'!$L9=1,"{acid} ","")))</f>
        <v>{fire} {scratch}</v>
      </c>
      <c r="AI9" s="11"/>
      <c r="AJ9" s="11"/>
      <c r="AK9" s="11" t="s">
        <v>376</v>
      </c>
      <c r="AL9" s="11" t="s">
        <v>377</v>
      </c>
      <c r="AM9" s="13" t="s">
        <v>380</v>
      </c>
    </row>
    <row r="10">
      <c r="A10" s="11">
        <v>8.0</v>
      </c>
      <c r="B10" s="11" t="str">
        <f t="shared" si="1"/>
        <v>0.1.8-Berserker</v>
      </c>
      <c r="C10" s="11" t="s">
        <v>359</v>
      </c>
      <c r="D10" s="11" t="s">
        <v>360</v>
      </c>
      <c r="E10" s="11" t="s">
        <v>253</v>
      </c>
      <c r="F10" s="11" t="s">
        <v>381</v>
      </c>
      <c r="G10" s="11"/>
      <c r="H10" s="11">
        <v>1.0</v>
      </c>
      <c r="I10" s="11"/>
      <c r="J10" s="11">
        <v>1.0</v>
      </c>
      <c r="K10" s="11"/>
      <c r="L10" s="11"/>
      <c r="M10" s="11" t="str">
        <f>IF(AND('0.foes'!$G10=1, '0.foes'!$H10=1), 1, "")</f>
        <v/>
      </c>
      <c r="N10" s="11" t="str">
        <f>IF(AND('0.foes'!$G10=1, '0.foes'!$I10=1), 1, "")</f>
        <v/>
      </c>
      <c r="O10" s="11" t="str">
        <f>IF(AND('0.foes'!$G10=1, '0.foes'!$J10=1), 1, "")</f>
        <v/>
      </c>
      <c r="P10" s="11" t="str">
        <f>IF(AND('0.foes'!$G10=1, '0.foes'!$K10=1), 1, "")</f>
        <v/>
      </c>
      <c r="Q10" s="11" t="str">
        <f>IF(AND('0.foes'!$G10=1, '0.foes'!$L10=1), 1, "")</f>
        <v/>
      </c>
      <c r="R10" s="11" t="str">
        <f>IF(AND('0.foes'!$H10=1, '0.foes'!$I10=1), 1, "")</f>
        <v/>
      </c>
      <c r="S10" s="11">
        <f>IF(AND('0.foes'!$H10=1, '0.foes'!$J10=1), 1, "")</f>
        <v>1</v>
      </c>
      <c r="T10" s="11" t="str">
        <f>IF(AND('0.foes'!$H10=1, '0.foes'!$K10=1), 1, "")</f>
        <v/>
      </c>
      <c r="U10" s="11" t="str">
        <f>IF(AND('0.foes'!$H10=1, '0.foes'!$L10=1), 1, "")</f>
        <v/>
      </c>
      <c r="V10" s="11" t="str">
        <f>IF(AND('0.foes'!$I10=1, '0.foes'!$J10=1), 1, "")</f>
        <v/>
      </c>
      <c r="W10" s="11" t="str">
        <f>IF(AND('0.foes'!$I10=1, '0.foes'!$K10=1), 1, "")</f>
        <v/>
      </c>
      <c r="X10" s="11" t="str">
        <f>IF(AND('0.foes'!$I10=1, '0.foes'!$L10=1), 1, "")</f>
        <v/>
      </c>
      <c r="Y10" s="11" t="str">
        <f>IF(AND('0.foes'!$J10=1, '0.foes'!$K10=1), 1, "")</f>
        <v/>
      </c>
      <c r="Z10" s="11" t="str">
        <f>IF(AND('0.foes'!$J10=1, '0.foes'!$L10=1), 1, "")</f>
        <v/>
      </c>
      <c r="AA10" s="11" t="str">
        <f>IF(AND('0.foes'!$K10=1, '0.foes'!$L10=1), 1, "")</f>
        <v/>
      </c>
      <c r="AB10" s="11" t="str">
        <f>IF(ISBLANK('0.foes'!$G10), "", "{fire}")</f>
        <v/>
      </c>
      <c r="AC10" s="11" t="str">
        <f>IF(ISBLANK('0.foes'!$H10), "", "{bullets}")</f>
        <v>{bullets}</v>
      </c>
      <c r="AD10" s="11" t="str">
        <f>IF(ISBLANK('0.foes'!$I10), "", "{electricity}")</f>
        <v/>
      </c>
      <c r="AE10" s="11" t="str">
        <f>IF(ISBLANK('0.foes'!$J10), "", "{punch}")</f>
        <v>{punch}</v>
      </c>
      <c r="AF10" s="11" t="str">
        <f>IF(ISBLANK('0.foes'!$K10), "", "{scratch}")</f>
        <v/>
      </c>
      <c r="AG10" s="11" t="str">
        <f>IF(ISBLANK('0.foes'!$L10), "", "{acid}")</f>
        <v/>
      </c>
      <c r="AH10" s="11" t="str">
        <f>TRIM(CONCATENATE(IF('0.foes'!$G10=1,"{fire} ",""),IF('0.foes'!$H10=1,"{bullets} ",""),IF('0.foes'!$I10=1,"{electricity} ",""),IF('0.foes'!$J10=1,"{punch} ",""),IF('0.foes'!$K10=1,"{scratch} ",""),IF('0.foes'!$L10=1,"{acid} ","")))</f>
        <v>{bullets} {punch}</v>
      </c>
      <c r="AI10" s="11"/>
      <c r="AJ10" s="11"/>
      <c r="AK10" s="11" t="s">
        <v>376</v>
      </c>
      <c r="AL10" s="11" t="s">
        <v>377</v>
      </c>
      <c r="AM10" s="13" t="s">
        <v>382</v>
      </c>
    </row>
    <row r="11">
      <c r="A11" s="11">
        <v>9.0</v>
      </c>
      <c r="B11" s="11" t="str">
        <f t="shared" si="1"/>
        <v>0.1.9-Mycohemoth</v>
      </c>
      <c r="C11" s="11" t="s">
        <v>359</v>
      </c>
      <c r="D11" s="11" t="s">
        <v>360</v>
      </c>
      <c r="E11" s="11" t="s">
        <v>256</v>
      </c>
      <c r="F11" s="11" t="s">
        <v>383</v>
      </c>
      <c r="G11" s="11">
        <v>1.0</v>
      </c>
      <c r="H11" s="11"/>
      <c r="I11" s="11">
        <v>1.0</v>
      </c>
      <c r="J11" s="11"/>
      <c r="K11" s="11">
        <v>1.0</v>
      </c>
      <c r="L11" s="11"/>
      <c r="M11" s="11" t="str">
        <f>IF(AND('0.foes'!$G11=1, '0.foes'!$H11=1), 1, "")</f>
        <v/>
      </c>
      <c r="N11" s="11">
        <f>IF(AND('0.foes'!$G11=1, '0.foes'!$I11=1), 1, "")</f>
        <v>1</v>
      </c>
      <c r="O11" s="11" t="str">
        <f>IF(AND('0.foes'!$G11=1, '0.foes'!$J11=1), 1, "")</f>
        <v/>
      </c>
      <c r="P11" s="11">
        <f>IF(AND('0.foes'!$G11=1, '0.foes'!$K11=1), 1, "")</f>
        <v>1</v>
      </c>
      <c r="Q11" s="11" t="str">
        <f>IF(AND('0.foes'!$G11=1, '0.foes'!$L11=1), 1, "")</f>
        <v/>
      </c>
      <c r="R11" s="11" t="str">
        <f>IF(AND('0.foes'!$H11=1, '0.foes'!$I11=1), 1, "")</f>
        <v/>
      </c>
      <c r="S11" s="11" t="str">
        <f>IF(AND('0.foes'!$H11=1, '0.foes'!$J11=1), 1, "")</f>
        <v/>
      </c>
      <c r="T11" s="11" t="str">
        <f>IF(AND('0.foes'!$H11=1, '0.foes'!$K11=1), 1, "")</f>
        <v/>
      </c>
      <c r="U11" s="11" t="str">
        <f>IF(AND('0.foes'!$H11=1, '0.foes'!$L11=1), 1, "")</f>
        <v/>
      </c>
      <c r="V11" s="11" t="str">
        <f>IF(AND('0.foes'!$I11=1, '0.foes'!$J11=1), 1, "")</f>
        <v/>
      </c>
      <c r="W11" s="11">
        <f>IF(AND('0.foes'!$I11=1, '0.foes'!$K11=1), 1, "")</f>
        <v>1</v>
      </c>
      <c r="X11" s="11" t="str">
        <f>IF(AND('0.foes'!$I11=1, '0.foes'!$L11=1), 1, "")</f>
        <v/>
      </c>
      <c r="Y11" s="11" t="str">
        <f>IF(AND('0.foes'!$J11=1, '0.foes'!$K11=1), 1, "")</f>
        <v/>
      </c>
      <c r="Z11" s="11" t="str">
        <f>IF(AND('0.foes'!$J11=1, '0.foes'!$L11=1), 1, "")</f>
        <v/>
      </c>
      <c r="AA11" s="11" t="str">
        <f>IF(AND('0.foes'!$K11=1, '0.foes'!$L11=1), 1, "")</f>
        <v/>
      </c>
      <c r="AB11" s="11" t="str">
        <f>IF(ISBLANK('0.foes'!$G11), "", "{fire}")</f>
        <v>{fire}</v>
      </c>
      <c r="AC11" s="11" t="str">
        <f>IF(ISBLANK('0.foes'!$H11), "", "{bullets}")</f>
        <v/>
      </c>
      <c r="AD11" s="11" t="str">
        <f>IF(ISBLANK('0.foes'!$I11), "", "{electricity}")</f>
        <v>{electricity}</v>
      </c>
      <c r="AE11" s="11" t="str">
        <f>IF(ISBLANK('0.foes'!$J11), "", "{punch}")</f>
        <v/>
      </c>
      <c r="AF11" s="11" t="str">
        <f>IF(ISBLANK('0.foes'!$K11), "", "{scratch}")</f>
        <v>{scratch}</v>
      </c>
      <c r="AG11" s="11" t="str">
        <f>IF(ISBLANK('0.foes'!$L11), "", "{acid}")</f>
        <v/>
      </c>
      <c r="AH11" s="11" t="str">
        <f>TRIM(CONCATENATE(IF('0.foes'!$G11=1,"{fire} ",""),IF('0.foes'!$H11=1,"{bullets} ",""),IF('0.foes'!$I11=1,"{electricity} ",""),IF('0.foes'!$J11=1,"{punch} ",""),IF('0.foes'!$K11=1,"{scratch} ",""),IF('0.foes'!$L11=1,"{acid} ","")))</f>
        <v>{fire} {electricity} {scratch}</v>
      </c>
      <c r="AI11" s="11"/>
      <c r="AJ11" s="11"/>
      <c r="AK11" s="11" t="s">
        <v>384</v>
      </c>
      <c r="AL11" s="11" t="s">
        <v>385</v>
      </c>
      <c r="AM11" s="13" t="s">
        <v>386</v>
      </c>
    </row>
    <row r="12">
      <c r="A12" s="11">
        <v>10.0</v>
      </c>
      <c r="B12" s="11" t="str">
        <f t="shared" si="1"/>
        <v>0.1.10-Daidarabotchi</v>
      </c>
      <c r="C12" s="11" t="s">
        <v>359</v>
      </c>
      <c r="D12" s="11" t="s">
        <v>360</v>
      </c>
      <c r="E12" s="11" t="s">
        <v>259</v>
      </c>
      <c r="F12" s="11" t="s">
        <v>387</v>
      </c>
      <c r="G12" s="11">
        <v>1.0</v>
      </c>
      <c r="H12" s="11">
        <v>1.0</v>
      </c>
      <c r="I12" s="11"/>
      <c r="J12" s="11"/>
      <c r="K12" s="11"/>
      <c r="L12" s="11">
        <v>1.0</v>
      </c>
      <c r="M12" s="11">
        <f>IF(AND('0.foes'!$G12=1, '0.foes'!$H12=1), 1, "")</f>
        <v>1</v>
      </c>
      <c r="N12" s="11" t="str">
        <f>IF(AND('0.foes'!$G12=1, '0.foes'!$I12=1), 1, "")</f>
        <v/>
      </c>
      <c r="O12" s="11" t="str">
        <f>IF(AND('0.foes'!$G12=1, '0.foes'!$J12=1), 1, "")</f>
        <v/>
      </c>
      <c r="P12" s="11" t="str">
        <f>IF(AND('0.foes'!$G12=1, '0.foes'!$K12=1), 1, "")</f>
        <v/>
      </c>
      <c r="Q12" s="11">
        <f>IF(AND('0.foes'!$G12=1, '0.foes'!$L12=1), 1, "")</f>
        <v>1</v>
      </c>
      <c r="R12" s="11" t="str">
        <f>IF(AND('0.foes'!$H12=1, '0.foes'!$I12=1), 1, "")</f>
        <v/>
      </c>
      <c r="S12" s="11" t="str">
        <f>IF(AND('0.foes'!$H12=1, '0.foes'!$J12=1), 1, "")</f>
        <v/>
      </c>
      <c r="T12" s="11" t="str">
        <f>IF(AND('0.foes'!$H12=1, '0.foes'!$K12=1), 1, "")</f>
        <v/>
      </c>
      <c r="U12" s="11">
        <f>IF(AND('0.foes'!$H12=1, '0.foes'!$L12=1), 1, "")</f>
        <v>1</v>
      </c>
      <c r="V12" s="11" t="str">
        <f>IF(AND('0.foes'!$I12=1, '0.foes'!$J12=1), 1, "")</f>
        <v/>
      </c>
      <c r="W12" s="11" t="str">
        <f>IF(AND('0.foes'!$I12=1, '0.foes'!$K12=1), 1, "")</f>
        <v/>
      </c>
      <c r="X12" s="11" t="str">
        <f>IF(AND('0.foes'!$I12=1, '0.foes'!$L12=1), 1, "")</f>
        <v/>
      </c>
      <c r="Y12" s="11" t="str">
        <f>IF(AND('0.foes'!$J12=1, '0.foes'!$K12=1), 1, "")</f>
        <v/>
      </c>
      <c r="Z12" s="11" t="str">
        <f>IF(AND('0.foes'!$J12=1, '0.foes'!$L12=1), 1, "")</f>
        <v/>
      </c>
      <c r="AA12" s="11" t="str">
        <f>IF(AND('0.foes'!$K12=1, '0.foes'!$L12=1), 1, "")</f>
        <v/>
      </c>
      <c r="AB12" s="11" t="str">
        <f>IF(ISBLANK('0.foes'!$G12), "", "{fire}")</f>
        <v>{fire}</v>
      </c>
      <c r="AC12" s="11" t="str">
        <f>IF(ISBLANK('0.foes'!$H12), "", "{bullets}")</f>
        <v>{bullets}</v>
      </c>
      <c r="AD12" s="11" t="str">
        <f>IF(ISBLANK('0.foes'!$I12), "", "{electricity}")</f>
        <v/>
      </c>
      <c r="AE12" s="11" t="str">
        <f>IF(ISBLANK('0.foes'!$J12), "", "{punch}")</f>
        <v/>
      </c>
      <c r="AF12" s="11" t="str">
        <f>IF(ISBLANK('0.foes'!$K12), "", "{scratch}")</f>
        <v/>
      </c>
      <c r="AG12" s="11" t="str">
        <f>IF(ISBLANK('0.foes'!$L12), "", "{acid}")</f>
        <v>{acid}</v>
      </c>
      <c r="AH12" s="11" t="str">
        <f>TRIM(CONCATENATE(IF('0.foes'!$G12=1,"{fire} ",""),IF('0.foes'!$H12=1,"{bullets} ",""),IF('0.foes'!$I12=1,"{electricity} ",""),IF('0.foes'!$J12=1,"{punch} ",""),IF('0.foes'!$K12=1,"{scratch} ",""),IF('0.foes'!$L12=1,"{acid} ","")))</f>
        <v>{fire} {bullets} {acid}</v>
      </c>
      <c r="AI12" s="11"/>
      <c r="AJ12" s="11"/>
      <c r="AK12" s="11" t="s">
        <v>384</v>
      </c>
      <c r="AL12" s="11" t="s">
        <v>385</v>
      </c>
      <c r="AM12" s="13" t="s">
        <v>388</v>
      </c>
    </row>
    <row r="13">
      <c r="A13" s="11">
        <v>11.0</v>
      </c>
      <c r="B13" s="11" t="str">
        <f t="shared" si="1"/>
        <v>0.1.11-Megasaur</v>
      </c>
      <c r="C13" s="11" t="s">
        <v>359</v>
      </c>
      <c r="D13" s="11" t="s">
        <v>360</v>
      </c>
      <c r="E13" s="11" t="s">
        <v>262</v>
      </c>
      <c r="F13" s="11" t="s">
        <v>389</v>
      </c>
      <c r="G13" s="11"/>
      <c r="H13" s="11">
        <v>1.0</v>
      </c>
      <c r="I13" s="11">
        <v>1.0</v>
      </c>
      <c r="J13" s="11">
        <v>1.0</v>
      </c>
      <c r="K13" s="11"/>
      <c r="L13" s="11"/>
      <c r="M13" s="11" t="str">
        <f>IF(AND('0.foes'!$G13=1, '0.foes'!$H13=1), 1, "")</f>
        <v/>
      </c>
      <c r="N13" s="11" t="str">
        <f>IF(AND('0.foes'!$G13=1, '0.foes'!$I13=1), 1, "")</f>
        <v/>
      </c>
      <c r="O13" s="11" t="str">
        <f>IF(AND('0.foes'!$G13=1, '0.foes'!$J13=1), 1, "")</f>
        <v/>
      </c>
      <c r="P13" s="11" t="str">
        <f>IF(AND('0.foes'!$G13=1, '0.foes'!$K13=1), 1, "")</f>
        <v/>
      </c>
      <c r="Q13" s="11" t="str">
        <f>IF(AND('0.foes'!$G13=1, '0.foes'!$L13=1), 1, "")</f>
        <v/>
      </c>
      <c r="R13" s="11">
        <f>IF(AND('0.foes'!$H13=1, '0.foes'!$I13=1), 1, "")</f>
        <v>1</v>
      </c>
      <c r="S13" s="11">
        <f>IF(AND('0.foes'!$H13=1, '0.foes'!$J13=1), 1, "")</f>
        <v>1</v>
      </c>
      <c r="T13" s="11" t="str">
        <f>IF(AND('0.foes'!$H13=1, '0.foes'!$K13=1), 1, "")</f>
        <v/>
      </c>
      <c r="U13" s="11" t="str">
        <f>IF(AND('0.foes'!$H13=1, '0.foes'!$L13=1), 1, "")</f>
        <v/>
      </c>
      <c r="V13" s="11">
        <f>IF(AND('0.foes'!$I13=1, '0.foes'!$J13=1), 1, "")</f>
        <v>1</v>
      </c>
      <c r="W13" s="11" t="str">
        <f>IF(AND('0.foes'!$I13=1, '0.foes'!$K13=1), 1, "")</f>
        <v/>
      </c>
      <c r="X13" s="11" t="str">
        <f>IF(AND('0.foes'!$I13=1, '0.foes'!$L13=1), 1, "")</f>
        <v/>
      </c>
      <c r="Y13" s="11" t="str">
        <f>IF(AND('0.foes'!$J13=1, '0.foes'!$K13=1), 1, "")</f>
        <v/>
      </c>
      <c r="Z13" s="11" t="str">
        <f>IF(AND('0.foes'!$J13=1, '0.foes'!$L13=1), 1, "")</f>
        <v/>
      </c>
      <c r="AA13" s="11" t="str">
        <f>IF(AND('0.foes'!$K13=1, '0.foes'!$L13=1), 1, "")</f>
        <v/>
      </c>
      <c r="AB13" s="11" t="str">
        <f>IF(ISBLANK('0.foes'!$G13), "", "{fire}")</f>
        <v/>
      </c>
      <c r="AC13" s="11" t="str">
        <f>IF(ISBLANK('0.foes'!$H13), "", "{bullets}")</f>
        <v>{bullets}</v>
      </c>
      <c r="AD13" s="11" t="str">
        <f>IF(ISBLANK('0.foes'!$I13), "", "{electricity}")</f>
        <v>{electricity}</v>
      </c>
      <c r="AE13" s="11" t="str">
        <f>IF(ISBLANK('0.foes'!$J13), "", "{punch}")</f>
        <v>{punch}</v>
      </c>
      <c r="AF13" s="11" t="str">
        <f>IF(ISBLANK('0.foes'!$K13), "", "{scratch}")</f>
        <v/>
      </c>
      <c r="AG13" s="11" t="str">
        <f>IF(ISBLANK('0.foes'!$L13), "", "{acid}")</f>
        <v/>
      </c>
      <c r="AH13" s="11" t="str">
        <f>TRIM(CONCATENATE(IF('0.foes'!$G13=1,"{fire} ",""),IF('0.foes'!$H13=1,"{bullets} ",""),IF('0.foes'!$I13=1,"{electricity} ",""),IF('0.foes'!$J13=1,"{punch} ",""),IF('0.foes'!$K13=1,"{scratch} ",""),IF('0.foes'!$L13=1,"{acid} ","")))</f>
        <v>{bullets} {electricity} {punch}</v>
      </c>
      <c r="AI13" s="11"/>
      <c r="AJ13" s="11"/>
      <c r="AK13" s="11" t="s">
        <v>384</v>
      </c>
      <c r="AL13" s="11" t="s">
        <v>385</v>
      </c>
      <c r="AM13" s="13" t="s">
        <v>390</v>
      </c>
    </row>
    <row r="14">
      <c r="A14" s="11">
        <v>12.0</v>
      </c>
      <c r="B14" s="11" t="str">
        <f t="shared" si="1"/>
        <v>0.1.12-Hydra</v>
      </c>
      <c r="C14" s="11" t="s">
        <v>359</v>
      </c>
      <c r="D14" s="11" t="s">
        <v>360</v>
      </c>
      <c r="E14" s="11" t="s">
        <v>245</v>
      </c>
      <c r="F14" s="11" t="s">
        <v>391</v>
      </c>
      <c r="G14" s="11"/>
      <c r="H14" s="11"/>
      <c r="I14" s="11"/>
      <c r="J14" s="11">
        <v>1.0</v>
      </c>
      <c r="K14" s="11">
        <v>1.0</v>
      </c>
      <c r="L14" s="11">
        <v>1.0</v>
      </c>
      <c r="M14" s="11" t="str">
        <f>IF(AND('0.foes'!$G14=1, '0.foes'!$H14=1), 1, "")</f>
        <v/>
      </c>
      <c r="N14" s="11" t="str">
        <f>IF(AND('0.foes'!$G14=1, '0.foes'!$I14=1), 1, "")</f>
        <v/>
      </c>
      <c r="O14" s="11" t="str">
        <f>IF(AND('0.foes'!$G14=1, '0.foes'!$J14=1), 1, "")</f>
        <v/>
      </c>
      <c r="P14" s="11" t="str">
        <f>IF(AND('0.foes'!$G14=1, '0.foes'!$K14=1), 1, "")</f>
        <v/>
      </c>
      <c r="Q14" s="11" t="str">
        <f>IF(AND('0.foes'!$G14=1, '0.foes'!$L14=1), 1, "")</f>
        <v/>
      </c>
      <c r="R14" s="11" t="str">
        <f>IF(AND('0.foes'!$H14=1, '0.foes'!$I14=1), 1, "")</f>
        <v/>
      </c>
      <c r="S14" s="11" t="str">
        <f>IF(AND('0.foes'!$H14=1, '0.foes'!$J14=1), 1, "")</f>
        <v/>
      </c>
      <c r="T14" s="11" t="str">
        <f>IF(AND('0.foes'!$H14=1, '0.foes'!$K14=1), 1, "")</f>
        <v/>
      </c>
      <c r="U14" s="11" t="str">
        <f>IF(AND('0.foes'!$H14=1, '0.foes'!$L14=1), 1, "")</f>
        <v/>
      </c>
      <c r="V14" s="11" t="str">
        <f>IF(AND('0.foes'!$I14=1, '0.foes'!$J14=1), 1, "")</f>
        <v/>
      </c>
      <c r="W14" s="11" t="str">
        <f>IF(AND('0.foes'!$I14=1, '0.foes'!$K14=1), 1, "")</f>
        <v/>
      </c>
      <c r="X14" s="11" t="str">
        <f>IF(AND('0.foes'!$I14=1, '0.foes'!$L14=1), 1, "")</f>
        <v/>
      </c>
      <c r="Y14" s="11">
        <f>IF(AND('0.foes'!$J14=1, '0.foes'!$K14=1), 1, "")</f>
        <v>1</v>
      </c>
      <c r="Z14" s="11">
        <f>IF(AND('0.foes'!$J14=1, '0.foes'!$L14=1), 1, "")</f>
        <v>1</v>
      </c>
      <c r="AA14" s="11">
        <f>IF(AND('0.foes'!$K14=1, '0.foes'!$L14=1), 1, "")</f>
        <v>1</v>
      </c>
      <c r="AB14" s="11" t="str">
        <f>IF(ISBLANK('0.foes'!$G14), "", "{fire}")</f>
        <v/>
      </c>
      <c r="AC14" s="11" t="str">
        <f>IF(ISBLANK('0.foes'!$H14), "", "{bullets}")</f>
        <v/>
      </c>
      <c r="AD14" s="11" t="str">
        <f>IF(ISBLANK('0.foes'!$I14), "", "{electricity}")</f>
        <v/>
      </c>
      <c r="AE14" s="11" t="str">
        <f>IF(ISBLANK('0.foes'!$J14), "", "{punch}")</f>
        <v>{punch}</v>
      </c>
      <c r="AF14" s="11" t="str">
        <f>IF(ISBLANK('0.foes'!$K14), "", "{scratch}")</f>
        <v>{scratch}</v>
      </c>
      <c r="AG14" s="11" t="str">
        <f>IF(ISBLANK('0.foes'!$L14), "", "{acid}")</f>
        <v>{acid}</v>
      </c>
      <c r="AH14" s="11" t="str">
        <f>TRIM(CONCATENATE(IF('0.foes'!$G14=1,"{fire} ",""),IF('0.foes'!$H14=1,"{bullets} ",""),IF('0.foes'!$I14=1,"{electricity} ",""),IF('0.foes'!$J14=1,"{punch} ",""),IF('0.foes'!$K14=1,"{scratch} ",""),IF('0.foes'!$L14=1,"{acid} ","")))</f>
        <v>{punch} {scratch} {acid}</v>
      </c>
      <c r="AI14" s="11"/>
      <c r="AJ14" s="11"/>
      <c r="AK14" s="11" t="s">
        <v>384</v>
      </c>
      <c r="AL14" s="11" t="s">
        <v>385</v>
      </c>
      <c r="AM14" s="13" t="s">
        <v>392</v>
      </c>
    </row>
    <row r="15">
      <c r="A15" s="11">
        <v>13.0</v>
      </c>
      <c r="B15" s="11" t="str">
        <f t="shared" si="1"/>
        <v>0.1.13-Aurelia Optirapax</v>
      </c>
      <c r="C15" s="11" t="s">
        <v>359</v>
      </c>
      <c r="D15" s="11" t="s">
        <v>360</v>
      </c>
      <c r="E15" s="11" t="s">
        <v>250</v>
      </c>
      <c r="F15" s="11" t="s">
        <v>393</v>
      </c>
      <c r="G15" s="11"/>
      <c r="H15" s="11">
        <v>1.0</v>
      </c>
      <c r="I15" s="11"/>
      <c r="J15" s="11"/>
      <c r="K15" s="11">
        <v>1.0</v>
      </c>
      <c r="L15" s="11">
        <v>1.0</v>
      </c>
      <c r="M15" s="11" t="str">
        <f>IF(AND('0.foes'!$G15=1, '0.foes'!$H15=1), 1, "")</f>
        <v/>
      </c>
      <c r="N15" s="11" t="str">
        <f>IF(AND('0.foes'!$G15=1, '0.foes'!$I15=1), 1, "")</f>
        <v/>
      </c>
      <c r="O15" s="11" t="str">
        <f>IF(AND('0.foes'!$G15=1, '0.foes'!$J15=1), 1, "")</f>
        <v/>
      </c>
      <c r="P15" s="11" t="str">
        <f>IF(AND('0.foes'!$G15=1, '0.foes'!$K15=1), 1, "")</f>
        <v/>
      </c>
      <c r="Q15" s="11" t="str">
        <f>IF(AND('0.foes'!$G15=1, '0.foes'!$L15=1), 1, "")</f>
        <v/>
      </c>
      <c r="R15" s="11" t="str">
        <f>IF(AND('0.foes'!$H15=1, '0.foes'!$I15=1), 1, "")</f>
        <v/>
      </c>
      <c r="S15" s="11" t="str">
        <f>IF(AND('0.foes'!$H15=1, '0.foes'!$J15=1), 1, "")</f>
        <v/>
      </c>
      <c r="T15" s="11">
        <f>IF(AND('0.foes'!$H15=1, '0.foes'!$K15=1), 1, "")</f>
        <v>1</v>
      </c>
      <c r="U15" s="11">
        <f>IF(AND('0.foes'!$H15=1, '0.foes'!$L15=1), 1, "")</f>
        <v>1</v>
      </c>
      <c r="V15" s="11" t="str">
        <f>IF(AND('0.foes'!$I15=1, '0.foes'!$J15=1), 1, "")</f>
        <v/>
      </c>
      <c r="W15" s="11" t="str">
        <f>IF(AND('0.foes'!$I15=1, '0.foes'!$K15=1), 1, "")</f>
        <v/>
      </c>
      <c r="X15" s="11" t="str">
        <f>IF(AND('0.foes'!$I15=1, '0.foes'!$L15=1), 1, "")</f>
        <v/>
      </c>
      <c r="Y15" s="11" t="str">
        <f>IF(AND('0.foes'!$J15=1, '0.foes'!$K15=1), 1, "")</f>
        <v/>
      </c>
      <c r="Z15" s="11" t="str">
        <f>IF(AND('0.foes'!$J15=1, '0.foes'!$L15=1), 1, "")</f>
        <v/>
      </c>
      <c r="AA15" s="11">
        <f>IF(AND('0.foes'!$K15=1, '0.foes'!$L15=1), 1, "")</f>
        <v>1</v>
      </c>
      <c r="AB15" s="11" t="str">
        <f>IF(ISBLANK('0.foes'!$G15), "", "{fire}")</f>
        <v/>
      </c>
      <c r="AC15" s="11" t="str">
        <f>IF(ISBLANK('0.foes'!$H15), "", "{bullets}")</f>
        <v>{bullets}</v>
      </c>
      <c r="AD15" s="11" t="str">
        <f>IF(ISBLANK('0.foes'!$I15), "", "{electricity}")</f>
        <v/>
      </c>
      <c r="AE15" s="11" t="str">
        <f>IF(ISBLANK('0.foes'!$J15), "", "{punch}")</f>
        <v/>
      </c>
      <c r="AF15" s="11" t="str">
        <f>IF(ISBLANK('0.foes'!$K15), "", "{scratch}")</f>
        <v>{scratch}</v>
      </c>
      <c r="AG15" s="11" t="str">
        <f>IF(ISBLANK('0.foes'!$L15), "", "{acid}")</f>
        <v>{acid}</v>
      </c>
      <c r="AH15" s="11" t="str">
        <f>TRIM(CONCATENATE(IF('0.foes'!$G15=1,"{fire} ",""),IF('0.foes'!$H15=1,"{bullets} ",""),IF('0.foes'!$I15=1,"{electricity} ",""),IF('0.foes'!$J15=1,"{punch} ",""),IF('0.foes'!$K15=1,"{scratch} ",""),IF('0.foes'!$L15=1,"{acid} ","")))</f>
        <v>{bullets} {scratch} {acid}</v>
      </c>
      <c r="AI15" s="11"/>
      <c r="AJ15" s="11"/>
      <c r="AK15" s="11" t="s">
        <v>384</v>
      </c>
      <c r="AL15" s="11" t="s">
        <v>385</v>
      </c>
      <c r="AM15" s="13" t="s">
        <v>394</v>
      </c>
    </row>
    <row r="16">
      <c r="A16" s="11">
        <v>14.0</v>
      </c>
      <c r="B16" s="11" t="str">
        <f t="shared" si="1"/>
        <v>0.1.14-Killbot</v>
      </c>
      <c r="C16" s="11" t="s">
        <v>359</v>
      </c>
      <c r="D16" s="11" t="s">
        <v>360</v>
      </c>
      <c r="E16" s="11" t="s">
        <v>253</v>
      </c>
      <c r="F16" s="11" t="s">
        <v>395</v>
      </c>
      <c r="G16" s="11">
        <v>1.0</v>
      </c>
      <c r="H16" s="11"/>
      <c r="I16" s="11">
        <v>1.0</v>
      </c>
      <c r="J16" s="11">
        <v>1.0</v>
      </c>
      <c r="K16" s="11"/>
      <c r="L16" s="11"/>
      <c r="M16" s="11" t="str">
        <f>IF(AND('0.foes'!$G16=1, '0.foes'!$H16=1), 1, "")</f>
        <v/>
      </c>
      <c r="N16" s="11">
        <f>IF(AND('0.foes'!$G16=1, '0.foes'!$I16=1), 1, "")</f>
        <v>1</v>
      </c>
      <c r="O16" s="11">
        <f>IF(AND('0.foes'!$G16=1, '0.foes'!$J16=1), 1, "")</f>
        <v>1</v>
      </c>
      <c r="P16" s="11" t="str">
        <f>IF(AND('0.foes'!$G16=1, '0.foes'!$K16=1), 1, "")</f>
        <v/>
      </c>
      <c r="Q16" s="11" t="str">
        <f>IF(AND('0.foes'!$G16=1, '0.foes'!$L16=1), 1, "")</f>
        <v/>
      </c>
      <c r="R16" s="11" t="str">
        <f>IF(AND('0.foes'!$H16=1, '0.foes'!$I16=1), 1, "")</f>
        <v/>
      </c>
      <c r="S16" s="11" t="str">
        <f>IF(AND('0.foes'!$H16=1, '0.foes'!$J16=1), 1, "")</f>
        <v/>
      </c>
      <c r="T16" s="11" t="str">
        <f>IF(AND('0.foes'!$H16=1, '0.foes'!$K16=1), 1, "")</f>
        <v/>
      </c>
      <c r="U16" s="11" t="str">
        <f>IF(AND('0.foes'!$H16=1, '0.foes'!$L16=1), 1, "")</f>
        <v/>
      </c>
      <c r="V16" s="11">
        <f>IF(AND('0.foes'!$I16=1, '0.foes'!$J16=1), 1, "")</f>
        <v>1</v>
      </c>
      <c r="W16" s="11" t="str">
        <f>IF(AND('0.foes'!$I16=1, '0.foes'!$K16=1), 1, "")</f>
        <v/>
      </c>
      <c r="X16" s="11" t="str">
        <f>IF(AND('0.foes'!$I16=1, '0.foes'!$L16=1), 1, "")</f>
        <v/>
      </c>
      <c r="Y16" s="11" t="str">
        <f>IF(AND('0.foes'!$J16=1, '0.foes'!$K16=1), 1, "")</f>
        <v/>
      </c>
      <c r="Z16" s="11" t="str">
        <f>IF(AND('0.foes'!$J16=1, '0.foes'!$L16=1), 1, "")</f>
        <v/>
      </c>
      <c r="AA16" s="11" t="str">
        <f>IF(AND('0.foes'!$K16=1, '0.foes'!$L16=1), 1, "")</f>
        <v/>
      </c>
      <c r="AB16" s="11" t="str">
        <f>IF(ISBLANK('0.foes'!$G16), "", "{fire}")</f>
        <v>{fire}</v>
      </c>
      <c r="AC16" s="11" t="str">
        <f>IF(ISBLANK('0.foes'!$H16), "", "{bullets}")</f>
        <v/>
      </c>
      <c r="AD16" s="11" t="str">
        <f>IF(ISBLANK('0.foes'!$I16), "", "{electricity}")</f>
        <v>{electricity}</v>
      </c>
      <c r="AE16" s="11" t="str">
        <f>IF(ISBLANK('0.foes'!$J16), "", "{punch}")</f>
        <v>{punch}</v>
      </c>
      <c r="AF16" s="11" t="str">
        <f>IF(ISBLANK('0.foes'!$K16), "", "{scratch}")</f>
        <v/>
      </c>
      <c r="AG16" s="11" t="str">
        <f>IF(ISBLANK('0.foes'!$L16), "", "{acid}")</f>
        <v/>
      </c>
      <c r="AH16" s="11" t="str">
        <f>TRIM(CONCATENATE(IF('0.foes'!$G16=1,"{fire} ",""),IF('0.foes'!$H16=1,"{bullets} ",""),IF('0.foes'!$I16=1,"{electricity} ",""),IF('0.foes'!$J16=1,"{punch} ",""),IF('0.foes'!$K16=1,"{scratch} ",""),IF('0.foes'!$L16=1,"{acid} ","")))</f>
        <v>{fire} {electricity} {punch}</v>
      </c>
      <c r="AI16" s="11"/>
      <c r="AJ16" s="11"/>
      <c r="AK16" s="11" t="s">
        <v>384</v>
      </c>
      <c r="AL16" s="11" t="s">
        <v>385</v>
      </c>
      <c r="AM16" s="13" t="s">
        <v>396</v>
      </c>
    </row>
    <row r="17">
      <c r="A17" s="11">
        <v>15.0</v>
      </c>
      <c r="B17" s="11" t="str">
        <f t="shared" si="1"/>
        <v>0.1.15-Milorg</v>
      </c>
      <c r="C17" s="11" t="s">
        <v>359</v>
      </c>
      <c r="D17" s="11" t="s">
        <v>360</v>
      </c>
      <c r="E17" s="11" t="s">
        <v>256</v>
      </c>
      <c r="F17" s="11" t="s">
        <v>397</v>
      </c>
      <c r="G17" s="11">
        <v>1.0</v>
      </c>
      <c r="H17" s="11"/>
      <c r="I17" s="11"/>
      <c r="J17" s="11">
        <v>1.0</v>
      </c>
      <c r="K17" s="11">
        <v>1.0</v>
      </c>
      <c r="L17" s="11">
        <v>1.0</v>
      </c>
      <c r="M17" s="11" t="str">
        <f>IF(AND('0.foes'!$G17=1, '0.foes'!$H17=1), 1, "")</f>
        <v/>
      </c>
      <c r="N17" s="11" t="str">
        <f>IF(AND('0.foes'!$G17=1, '0.foes'!$I17=1), 1, "")</f>
        <v/>
      </c>
      <c r="O17" s="11">
        <f>IF(AND('0.foes'!$G17=1, '0.foes'!$J17=1), 1, "")</f>
        <v>1</v>
      </c>
      <c r="P17" s="11">
        <f>IF(AND('0.foes'!$G17=1, '0.foes'!$K17=1), 1, "")</f>
        <v>1</v>
      </c>
      <c r="Q17" s="11">
        <f>IF(AND('0.foes'!$G17=1, '0.foes'!$L17=1), 1, "")</f>
        <v>1</v>
      </c>
      <c r="R17" s="11" t="str">
        <f>IF(AND('0.foes'!$H17=1, '0.foes'!$I17=1), 1, "")</f>
        <v/>
      </c>
      <c r="S17" s="11" t="str">
        <f>IF(AND('0.foes'!$H17=1, '0.foes'!$J17=1), 1, "")</f>
        <v/>
      </c>
      <c r="T17" s="11" t="str">
        <f>IF(AND('0.foes'!$H17=1, '0.foes'!$K17=1), 1, "")</f>
        <v/>
      </c>
      <c r="U17" s="11" t="str">
        <f>IF(AND('0.foes'!$H17=1, '0.foes'!$L17=1), 1, "")</f>
        <v/>
      </c>
      <c r="V17" s="11" t="str">
        <f>IF(AND('0.foes'!$I17=1, '0.foes'!$J17=1), 1, "")</f>
        <v/>
      </c>
      <c r="W17" s="11" t="str">
        <f>IF(AND('0.foes'!$I17=1, '0.foes'!$K17=1), 1, "")</f>
        <v/>
      </c>
      <c r="X17" s="11" t="str">
        <f>IF(AND('0.foes'!$I17=1, '0.foes'!$L17=1), 1, "")</f>
        <v/>
      </c>
      <c r="Y17" s="11">
        <f>IF(AND('0.foes'!$J17=1, '0.foes'!$K17=1), 1, "")</f>
        <v>1</v>
      </c>
      <c r="Z17" s="11">
        <f>IF(AND('0.foes'!$J17=1, '0.foes'!$L17=1), 1, "")</f>
        <v>1</v>
      </c>
      <c r="AA17" s="11">
        <f>IF(AND('0.foes'!$K17=1, '0.foes'!$L17=1), 1, "")</f>
        <v>1</v>
      </c>
      <c r="AB17" s="11" t="str">
        <f>IF(ISBLANK('0.foes'!$G17), "", "{fire}")</f>
        <v>{fire}</v>
      </c>
      <c r="AC17" s="11" t="str">
        <f>IF(ISBLANK('0.foes'!$H17), "", "{bullets}")</f>
        <v/>
      </c>
      <c r="AD17" s="11" t="str">
        <f>IF(ISBLANK('0.foes'!$I17), "", "{electricity}")</f>
        <v/>
      </c>
      <c r="AE17" s="11" t="str">
        <f>IF(ISBLANK('0.foes'!$J17), "", "{punch}")</f>
        <v>{punch}</v>
      </c>
      <c r="AF17" s="11" t="str">
        <f>IF(ISBLANK('0.foes'!$K17), "", "{scratch}")</f>
        <v>{scratch}</v>
      </c>
      <c r="AG17" s="11" t="str">
        <f>IF(ISBLANK('0.foes'!$L17), "", "{acid}")</f>
        <v>{acid}</v>
      </c>
      <c r="AH17" s="11" t="str">
        <f>TRIM(CONCATENATE(IF('0.foes'!$G17=1,"{fire} ",""),IF('0.foes'!$H17=1,"{bullets} ",""),IF('0.foes'!$I17=1,"{electricity} ",""),IF('0.foes'!$J17=1,"{punch} ",""),IF('0.foes'!$K17=1,"{scratch} ",""),IF('0.foes'!$L17=1,"{acid} ","")))</f>
        <v>{fire} {punch} {scratch} {acid}</v>
      </c>
      <c r="AI17" s="11"/>
      <c r="AJ17" s="11" t="s">
        <v>398</v>
      </c>
      <c r="AK17" s="11" t="s">
        <v>399</v>
      </c>
      <c r="AL17" s="11" t="s">
        <v>400</v>
      </c>
      <c r="AM17" s="13" t="s">
        <v>401</v>
      </c>
    </row>
    <row r="18">
      <c r="A18" s="11">
        <v>16.0</v>
      </c>
      <c r="B18" s="11" t="str">
        <f t="shared" si="1"/>
        <v>0.1.16-Shambler</v>
      </c>
      <c r="C18" s="11" t="s">
        <v>359</v>
      </c>
      <c r="D18" s="11" t="s">
        <v>360</v>
      </c>
      <c r="E18" s="11" t="s">
        <v>259</v>
      </c>
      <c r="F18" s="11" t="s">
        <v>402</v>
      </c>
      <c r="G18" s="11"/>
      <c r="H18" s="11">
        <v>1.0</v>
      </c>
      <c r="I18" s="11">
        <v>1.0</v>
      </c>
      <c r="J18" s="11">
        <v>1.0</v>
      </c>
      <c r="K18" s="11">
        <v>1.0</v>
      </c>
      <c r="L18" s="11"/>
      <c r="M18" s="11" t="str">
        <f>IF(AND('0.foes'!$G18=1, '0.foes'!$H18=1), 1, "")</f>
        <v/>
      </c>
      <c r="N18" s="11" t="str">
        <f>IF(AND('0.foes'!$G18=1, '0.foes'!$I18=1), 1, "")</f>
        <v/>
      </c>
      <c r="O18" s="11" t="str">
        <f>IF(AND('0.foes'!$G18=1, '0.foes'!$J18=1), 1, "")</f>
        <v/>
      </c>
      <c r="P18" s="11" t="str">
        <f>IF(AND('0.foes'!$G18=1, '0.foes'!$K18=1), 1, "")</f>
        <v/>
      </c>
      <c r="Q18" s="11" t="str">
        <f>IF(AND('0.foes'!$G18=1, '0.foes'!$L18=1), 1, "")</f>
        <v/>
      </c>
      <c r="R18" s="11">
        <f>IF(AND('0.foes'!$H18=1, '0.foes'!$I18=1), 1, "")</f>
        <v>1</v>
      </c>
      <c r="S18" s="11">
        <f>IF(AND('0.foes'!$H18=1, '0.foes'!$J18=1), 1, "")</f>
        <v>1</v>
      </c>
      <c r="T18" s="11">
        <f>IF(AND('0.foes'!$H18=1, '0.foes'!$K18=1), 1, "")</f>
        <v>1</v>
      </c>
      <c r="U18" s="11" t="str">
        <f>IF(AND('0.foes'!$H18=1, '0.foes'!$L18=1), 1, "")</f>
        <v/>
      </c>
      <c r="V18" s="11">
        <f>IF(AND('0.foes'!$I18=1, '0.foes'!$J18=1), 1, "")</f>
        <v>1</v>
      </c>
      <c r="W18" s="11">
        <f>IF(AND('0.foes'!$I18=1, '0.foes'!$K18=1), 1, "")</f>
        <v>1</v>
      </c>
      <c r="X18" s="11" t="str">
        <f>IF(AND('0.foes'!$I18=1, '0.foes'!$L18=1), 1, "")</f>
        <v/>
      </c>
      <c r="Y18" s="11">
        <f>IF(AND('0.foes'!$J18=1, '0.foes'!$K18=1), 1, "")</f>
        <v>1</v>
      </c>
      <c r="Z18" s="11" t="str">
        <f>IF(AND('0.foes'!$J18=1, '0.foes'!$L18=1), 1, "")</f>
        <v/>
      </c>
      <c r="AA18" s="11" t="str">
        <f>IF(AND('0.foes'!$K18=1, '0.foes'!$L18=1), 1, "")</f>
        <v/>
      </c>
      <c r="AB18" s="11" t="str">
        <f>IF(ISBLANK('0.foes'!$G18), "", "{fire}")</f>
        <v/>
      </c>
      <c r="AC18" s="11" t="str">
        <f>IF(ISBLANK('0.foes'!$H18), "", "{bullets}")</f>
        <v>{bullets}</v>
      </c>
      <c r="AD18" s="11" t="str">
        <f>IF(ISBLANK('0.foes'!$I18), "", "{electricity}")</f>
        <v>{electricity}</v>
      </c>
      <c r="AE18" s="11" t="str">
        <f>IF(ISBLANK('0.foes'!$J18), "", "{punch}")</f>
        <v>{punch}</v>
      </c>
      <c r="AF18" s="11" t="str">
        <f>IF(ISBLANK('0.foes'!$K18), "", "{scratch}")</f>
        <v>{scratch}</v>
      </c>
      <c r="AG18" s="11" t="str">
        <f>IF(ISBLANK('0.foes'!$L18), "", "{acid}")</f>
        <v/>
      </c>
      <c r="AH18" s="11" t="str">
        <f>TRIM(CONCATENATE(IF('0.foes'!$G18=1,"{fire} ",""),IF('0.foes'!$H18=1,"{bullets} ",""),IF('0.foes'!$I18=1,"{electricity} ",""),IF('0.foes'!$J18=1,"{punch} ",""),IF('0.foes'!$K18=1,"{scratch} ",""),IF('0.foes'!$L18=1,"{acid} ","")))</f>
        <v>{bullets} {electricity} {punch} {scratch}</v>
      </c>
      <c r="AI18" s="11"/>
      <c r="AJ18" s="11" t="s">
        <v>398</v>
      </c>
      <c r="AK18" s="11" t="s">
        <v>399</v>
      </c>
      <c r="AL18" s="11" t="s">
        <v>403</v>
      </c>
      <c r="AM18" s="13" t="s">
        <v>404</v>
      </c>
    </row>
    <row r="19">
      <c r="A19" s="11">
        <v>17.0</v>
      </c>
      <c r="B19" s="11" t="str">
        <f t="shared" si="1"/>
        <v>0.1.17-Gigantanulon</v>
      </c>
      <c r="C19" s="11" t="s">
        <v>359</v>
      </c>
      <c r="D19" s="11" t="s">
        <v>360</v>
      </c>
      <c r="E19" s="11" t="s">
        <v>262</v>
      </c>
      <c r="F19" s="11" t="s">
        <v>405</v>
      </c>
      <c r="G19" s="11">
        <v>1.0</v>
      </c>
      <c r="H19" s="11">
        <v>1.0</v>
      </c>
      <c r="I19" s="11">
        <v>1.0</v>
      </c>
      <c r="J19" s="11"/>
      <c r="K19" s="11"/>
      <c r="L19" s="11">
        <v>1.0</v>
      </c>
      <c r="M19" s="11">
        <f>IF(AND('0.foes'!$G19=1, '0.foes'!$H19=1), 1, "")</f>
        <v>1</v>
      </c>
      <c r="N19" s="11">
        <f>IF(AND('0.foes'!$G19=1, '0.foes'!$I19=1), 1, "")</f>
        <v>1</v>
      </c>
      <c r="O19" s="11" t="str">
        <f>IF(AND('0.foes'!$G19=1, '0.foes'!$J19=1), 1, "")</f>
        <v/>
      </c>
      <c r="P19" s="11" t="str">
        <f>IF(AND('0.foes'!$G19=1, '0.foes'!$K19=1), 1, "")</f>
        <v/>
      </c>
      <c r="Q19" s="11">
        <f>IF(AND('0.foes'!$G19=1, '0.foes'!$L19=1), 1, "")</f>
        <v>1</v>
      </c>
      <c r="R19" s="11">
        <f>IF(AND('0.foes'!$H19=1, '0.foes'!$I19=1), 1, "")</f>
        <v>1</v>
      </c>
      <c r="S19" s="11" t="str">
        <f>IF(AND('0.foes'!$H19=1, '0.foes'!$J19=1), 1, "")</f>
        <v/>
      </c>
      <c r="T19" s="11" t="str">
        <f>IF(AND('0.foes'!$H19=1, '0.foes'!$K19=1), 1, "")</f>
        <v/>
      </c>
      <c r="U19" s="11">
        <f>IF(AND('0.foes'!$H19=1, '0.foes'!$L19=1), 1, "")</f>
        <v>1</v>
      </c>
      <c r="V19" s="11" t="str">
        <f>IF(AND('0.foes'!$I19=1, '0.foes'!$J19=1), 1, "")</f>
        <v/>
      </c>
      <c r="W19" s="11" t="str">
        <f>IF(AND('0.foes'!$I19=1, '0.foes'!$K19=1), 1, "")</f>
        <v/>
      </c>
      <c r="X19" s="11">
        <f>IF(AND('0.foes'!$I19=1, '0.foes'!$L19=1), 1, "")</f>
        <v>1</v>
      </c>
      <c r="Y19" s="11" t="str">
        <f>IF(AND('0.foes'!$J19=1, '0.foes'!$K19=1), 1, "")</f>
        <v/>
      </c>
      <c r="Z19" s="11" t="str">
        <f>IF(AND('0.foes'!$J19=1, '0.foes'!$L19=1), 1, "")</f>
        <v/>
      </c>
      <c r="AA19" s="11" t="str">
        <f>IF(AND('0.foes'!$K19=1, '0.foes'!$L19=1), 1, "")</f>
        <v/>
      </c>
      <c r="AB19" s="11" t="str">
        <f>IF(ISBLANK('0.foes'!$G19), "", "{fire}")</f>
        <v>{fire}</v>
      </c>
      <c r="AC19" s="11" t="str">
        <f>IF(ISBLANK('0.foes'!$H19), "", "{bullets}")</f>
        <v>{bullets}</v>
      </c>
      <c r="AD19" s="11" t="str">
        <f>IF(ISBLANK('0.foes'!$I19), "", "{electricity}")</f>
        <v>{electricity}</v>
      </c>
      <c r="AE19" s="11" t="str">
        <f>IF(ISBLANK('0.foes'!$J19), "", "{punch}")</f>
        <v/>
      </c>
      <c r="AF19" s="11" t="str">
        <f>IF(ISBLANK('0.foes'!$K19), "", "{scratch}")</f>
        <v/>
      </c>
      <c r="AG19" s="11" t="str">
        <f>IF(ISBLANK('0.foes'!$L19), "", "{acid}")</f>
        <v>{acid}</v>
      </c>
      <c r="AH19" s="11" t="str">
        <f>TRIM(CONCATENATE(IF('0.foes'!$G19=1,"{fire} ",""),IF('0.foes'!$H19=1,"{bullets} ",""),IF('0.foes'!$I19=1,"{electricity} ",""),IF('0.foes'!$J19=1,"{punch} ",""),IF('0.foes'!$K19=1,"{scratch} ",""),IF('0.foes'!$L19=1,"{acid} ","")))</f>
        <v>{fire} {bullets} {electricity} {acid}</v>
      </c>
      <c r="AI19" s="11"/>
      <c r="AJ19" s="11" t="s">
        <v>398</v>
      </c>
      <c r="AK19" s="11" t="s">
        <v>399</v>
      </c>
      <c r="AL19" s="11" t="s">
        <v>403</v>
      </c>
      <c r="AM19" s="13" t="s">
        <v>406</v>
      </c>
    </row>
    <row r="20">
      <c r="A20" s="11">
        <v>18.0</v>
      </c>
      <c r="B20" s="11" t="str">
        <f t="shared" si="1"/>
        <v>0.1.18-Blobulous</v>
      </c>
      <c r="C20" s="11" t="s">
        <v>359</v>
      </c>
      <c r="D20" s="11" t="s">
        <v>360</v>
      </c>
      <c r="E20" s="11" t="s">
        <v>245</v>
      </c>
      <c r="F20" s="11" t="s">
        <v>407</v>
      </c>
      <c r="G20" s="11"/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  <c r="M20" s="11" t="str">
        <f>IF(AND('0.foes'!$G20=1, '0.foes'!$H20=1), 1, "")</f>
        <v/>
      </c>
      <c r="N20" s="11" t="str">
        <f>IF(AND('0.foes'!$G20=1, '0.foes'!$I20=1), 1, "")</f>
        <v/>
      </c>
      <c r="O20" s="11" t="str">
        <f>IF(AND('0.foes'!$G20=1, '0.foes'!$J20=1), 1, "")</f>
        <v/>
      </c>
      <c r="P20" s="11" t="str">
        <f>IF(AND('0.foes'!$G20=1, '0.foes'!$K20=1), 1, "")</f>
        <v/>
      </c>
      <c r="Q20" s="11" t="str">
        <f>IF(AND('0.foes'!$G20=1, '0.foes'!$L20=1), 1, "")</f>
        <v/>
      </c>
      <c r="R20" s="11">
        <f>IF(AND('0.foes'!$H20=1, '0.foes'!$I20=1), 1, "")</f>
        <v>1</v>
      </c>
      <c r="S20" s="11">
        <f>IF(AND('0.foes'!$H20=1, '0.foes'!$J20=1), 1, "")</f>
        <v>1</v>
      </c>
      <c r="T20" s="11">
        <f>IF(AND('0.foes'!$H20=1, '0.foes'!$K20=1), 1, "")</f>
        <v>1</v>
      </c>
      <c r="U20" s="11">
        <f>IF(AND('0.foes'!$H20=1, '0.foes'!$L20=1), 1, "")</f>
        <v>1</v>
      </c>
      <c r="V20" s="11">
        <f>IF(AND('0.foes'!$I20=1, '0.foes'!$J20=1), 1, "")</f>
        <v>1</v>
      </c>
      <c r="W20" s="11">
        <f>IF(AND('0.foes'!$I20=1, '0.foes'!$K20=1), 1, "")</f>
        <v>1</v>
      </c>
      <c r="X20" s="11">
        <f>IF(AND('0.foes'!$I20=1, '0.foes'!$L20=1), 1, "")</f>
        <v>1</v>
      </c>
      <c r="Y20" s="11">
        <f>IF(AND('0.foes'!$J20=1, '0.foes'!$K20=1), 1, "")</f>
        <v>1</v>
      </c>
      <c r="Z20" s="11">
        <f>IF(AND('0.foes'!$J20=1, '0.foes'!$L20=1), 1, "")</f>
        <v>1</v>
      </c>
      <c r="AA20" s="11">
        <f>IF(AND('0.foes'!$K20=1, '0.foes'!$L20=1), 1, "")</f>
        <v>1</v>
      </c>
      <c r="AB20" s="11" t="str">
        <f>IF(ISBLANK('0.foes'!$G20), "", "{fire}")</f>
        <v/>
      </c>
      <c r="AC20" s="11" t="str">
        <f>IF(ISBLANK('0.foes'!$H20), "", "{bullets}")</f>
        <v>{bullets}</v>
      </c>
      <c r="AD20" s="11" t="str">
        <f>IF(ISBLANK('0.foes'!$I20), "", "{electricity}")</f>
        <v>{electricity}</v>
      </c>
      <c r="AE20" s="11" t="str">
        <f>IF(ISBLANK('0.foes'!$J20), "", "{punch}")</f>
        <v>{punch}</v>
      </c>
      <c r="AF20" s="11" t="str">
        <f>IF(ISBLANK('0.foes'!$K20), "", "{scratch}")</f>
        <v>{scratch}</v>
      </c>
      <c r="AG20" s="11" t="str">
        <f>IF(ISBLANK('0.foes'!$L20), "", "{acid}")</f>
        <v>{acid}</v>
      </c>
      <c r="AH20" s="11" t="str">
        <f>TRIM(CONCATENATE(IF('0.foes'!$G20=1,"{fire} ",""),IF('0.foes'!$H20=1,"{bullets} ",""),IF('0.foes'!$I20=1,"{electricity} ",""),IF('0.foes'!$J20=1,"{punch} ",""),IF('0.foes'!$K20=1,"{scratch} ",""),IF('0.foes'!$L20=1,"{acid} ","")))</f>
        <v>{bullets} {electricity} {punch} {scratch} {acid}</v>
      </c>
      <c r="AI20" s="11"/>
      <c r="AJ20" s="11" t="s">
        <v>408</v>
      </c>
      <c r="AK20" s="11" t="s">
        <v>409</v>
      </c>
      <c r="AL20" s="11" t="s">
        <v>410</v>
      </c>
      <c r="AM20" s="13" t="s">
        <v>411</v>
      </c>
    </row>
    <row r="21" ht="15.75" customHeight="1">
      <c r="A21" s="11">
        <v>19.0</v>
      </c>
      <c r="B21" s="11" t="str">
        <f t="shared" si="1"/>
        <v>0.1.19-Rokap</v>
      </c>
      <c r="C21" s="11" t="s">
        <v>359</v>
      </c>
      <c r="D21" s="11" t="s">
        <v>360</v>
      </c>
      <c r="E21" s="11" t="s">
        <v>250</v>
      </c>
      <c r="F21" s="11" t="s">
        <v>412</v>
      </c>
      <c r="G21" s="11">
        <v>1.0</v>
      </c>
      <c r="H21" s="11"/>
      <c r="I21" s="11">
        <v>1.0</v>
      </c>
      <c r="J21" s="11">
        <v>1.0</v>
      </c>
      <c r="K21" s="11">
        <v>1.0</v>
      </c>
      <c r="L21" s="11">
        <v>1.0</v>
      </c>
      <c r="M21" s="11" t="str">
        <f>IF(AND('0.foes'!$G21=1, '0.foes'!$H21=1), 1, "")</f>
        <v/>
      </c>
      <c r="N21" s="11">
        <f>IF(AND('0.foes'!$G21=1, '0.foes'!$I21=1), 1, "")</f>
        <v>1</v>
      </c>
      <c r="O21" s="11">
        <f>IF(AND('0.foes'!$G21=1, '0.foes'!$J21=1), 1, "")</f>
        <v>1</v>
      </c>
      <c r="P21" s="11">
        <f>IF(AND('0.foes'!$G21=1, '0.foes'!$K21=1), 1, "")</f>
        <v>1</v>
      </c>
      <c r="Q21" s="11">
        <f>IF(AND('0.foes'!$G21=1, '0.foes'!$L21=1), 1, "")</f>
        <v>1</v>
      </c>
      <c r="R21" s="11" t="str">
        <f>IF(AND('0.foes'!$H21=1, '0.foes'!$I21=1), 1, "")</f>
        <v/>
      </c>
      <c r="S21" s="11" t="str">
        <f>IF(AND('0.foes'!$H21=1, '0.foes'!$J21=1), 1, "")</f>
        <v/>
      </c>
      <c r="T21" s="11" t="str">
        <f>IF(AND('0.foes'!$H21=1, '0.foes'!$K21=1), 1, "")</f>
        <v/>
      </c>
      <c r="U21" s="11" t="str">
        <f>IF(AND('0.foes'!$H21=1, '0.foes'!$L21=1), 1, "")</f>
        <v/>
      </c>
      <c r="V21" s="11">
        <f>IF(AND('0.foes'!$I21=1, '0.foes'!$J21=1), 1, "")</f>
        <v>1</v>
      </c>
      <c r="W21" s="11">
        <f>IF(AND('0.foes'!$I21=1, '0.foes'!$K21=1), 1, "")</f>
        <v>1</v>
      </c>
      <c r="X21" s="11">
        <f>IF(AND('0.foes'!$I21=1, '0.foes'!$L21=1), 1, "")</f>
        <v>1</v>
      </c>
      <c r="Y21" s="11">
        <f>IF(AND('0.foes'!$J21=1, '0.foes'!$K21=1), 1, "")</f>
        <v>1</v>
      </c>
      <c r="Z21" s="11">
        <f>IF(AND('0.foes'!$J21=1, '0.foes'!$L21=1), 1, "")</f>
        <v>1</v>
      </c>
      <c r="AA21" s="11">
        <f>IF(AND('0.foes'!$K21=1, '0.foes'!$L21=1), 1, "")</f>
        <v>1</v>
      </c>
      <c r="AB21" s="11" t="str">
        <f>IF(ISBLANK('0.foes'!$G21), "", "{fire}")</f>
        <v>{fire}</v>
      </c>
      <c r="AC21" s="11" t="str">
        <f>IF(ISBLANK('0.foes'!$H21), "", "{bullets}")</f>
        <v/>
      </c>
      <c r="AD21" s="11" t="str">
        <f>IF(ISBLANK('0.foes'!$I21), "", "{electricity}")</f>
        <v>{electricity}</v>
      </c>
      <c r="AE21" s="11" t="str">
        <f>IF(ISBLANK('0.foes'!$J21), "", "{punch}")</f>
        <v>{punch}</v>
      </c>
      <c r="AF21" s="11" t="str">
        <f>IF(ISBLANK('0.foes'!$K21), "", "{scratch}")</f>
        <v>{scratch}</v>
      </c>
      <c r="AG21" s="11" t="str">
        <f>IF(ISBLANK('0.foes'!$L21), "", "{acid}")</f>
        <v>{acid}</v>
      </c>
      <c r="AH21" s="11" t="str">
        <f>TRIM(CONCATENATE(IF('0.foes'!$G21=1,"{fire} ",""),IF('0.foes'!$H21=1,"{bullets} ",""),IF('0.foes'!$I21=1,"{electricity} ",""),IF('0.foes'!$J21=1,"{punch} ",""),IF('0.foes'!$K21=1,"{scratch} ",""),IF('0.foes'!$L21=1,"{acid} ","")))</f>
        <v>{fire} {electricity} {punch} {scratch} {acid}</v>
      </c>
      <c r="AI21" s="11"/>
      <c r="AJ21" s="11" t="s">
        <v>408</v>
      </c>
      <c r="AK21" s="11" t="s">
        <v>409</v>
      </c>
      <c r="AL21" s="11" t="s">
        <v>410</v>
      </c>
      <c r="AM21" s="13" t="s">
        <v>413</v>
      </c>
    </row>
    <row r="22" ht="15.75" customHeight="1">
      <c r="A22" s="11">
        <v>20.0</v>
      </c>
      <c r="B22" s="11" t="str">
        <f t="shared" si="1"/>
        <v>0.1.20-Gargantulus</v>
      </c>
      <c r="C22" s="11" t="s">
        <v>359</v>
      </c>
      <c r="D22" s="11" t="s">
        <v>360</v>
      </c>
      <c r="E22" s="11" t="s">
        <v>253</v>
      </c>
      <c r="F22" s="11" t="s">
        <v>414</v>
      </c>
      <c r="G22" s="11">
        <v>1.0</v>
      </c>
      <c r="H22" s="11">
        <v>1.0</v>
      </c>
      <c r="I22" s="11"/>
      <c r="J22" s="11">
        <v>1.0</v>
      </c>
      <c r="K22" s="11">
        <v>1.0</v>
      </c>
      <c r="L22" s="11">
        <v>1.0</v>
      </c>
      <c r="M22" s="11">
        <f>IF(AND('0.foes'!$G22=1, '0.foes'!$H22=1), 1, "")</f>
        <v>1</v>
      </c>
      <c r="N22" s="11" t="str">
        <f>IF(AND('0.foes'!$G22=1, '0.foes'!$I22=1), 1, "")</f>
        <v/>
      </c>
      <c r="O22" s="11">
        <f>IF(AND('0.foes'!$G22=1, '0.foes'!$J22=1), 1, "")</f>
        <v>1</v>
      </c>
      <c r="P22" s="11">
        <f>IF(AND('0.foes'!$G22=1, '0.foes'!$K22=1), 1, "")</f>
        <v>1</v>
      </c>
      <c r="Q22" s="11">
        <f>IF(AND('0.foes'!$G22=1, '0.foes'!$L22=1), 1, "")</f>
        <v>1</v>
      </c>
      <c r="R22" s="11" t="str">
        <f>IF(AND('0.foes'!$H22=1, '0.foes'!$I22=1), 1, "")</f>
        <v/>
      </c>
      <c r="S22" s="11">
        <f>IF(AND('0.foes'!$H22=1, '0.foes'!$J22=1), 1, "")</f>
        <v>1</v>
      </c>
      <c r="T22" s="11">
        <f>IF(AND('0.foes'!$H22=1, '0.foes'!$K22=1), 1, "")</f>
        <v>1</v>
      </c>
      <c r="U22" s="11">
        <f>IF(AND('0.foes'!$H22=1, '0.foes'!$L22=1), 1, "")</f>
        <v>1</v>
      </c>
      <c r="V22" s="11" t="str">
        <f>IF(AND('0.foes'!$I22=1, '0.foes'!$J22=1), 1, "")</f>
        <v/>
      </c>
      <c r="W22" s="11" t="str">
        <f>IF(AND('0.foes'!$I22=1, '0.foes'!$K22=1), 1, "")</f>
        <v/>
      </c>
      <c r="X22" s="11" t="str">
        <f>IF(AND('0.foes'!$I22=1, '0.foes'!$L22=1), 1, "")</f>
        <v/>
      </c>
      <c r="Y22" s="11">
        <f>IF(AND('0.foes'!$J22=1, '0.foes'!$K22=1), 1, "")</f>
        <v>1</v>
      </c>
      <c r="Z22" s="11">
        <f>IF(AND('0.foes'!$J22=1, '0.foes'!$L22=1), 1, "")</f>
        <v>1</v>
      </c>
      <c r="AA22" s="11">
        <f>IF(AND('0.foes'!$K22=1, '0.foes'!$L22=1), 1, "")</f>
        <v>1</v>
      </c>
      <c r="AB22" s="11" t="str">
        <f>IF(ISBLANK('0.foes'!$G22), "", "{fire}")</f>
        <v>{fire}</v>
      </c>
      <c r="AC22" s="11" t="str">
        <f>IF(ISBLANK('0.foes'!$H22), "", "{bullets}")</f>
        <v>{bullets}</v>
      </c>
      <c r="AD22" s="11" t="str">
        <f>IF(ISBLANK('0.foes'!$I22), "", "{electricity}")</f>
        <v/>
      </c>
      <c r="AE22" s="11" t="str">
        <f>IF(ISBLANK('0.foes'!$J22), "", "{punch}")</f>
        <v>{punch}</v>
      </c>
      <c r="AF22" s="11" t="str">
        <f>IF(ISBLANK('0.foes'!$K22), "", "{scratch}")</f>
        <v>{scratch}</v>
      </c>
      <c r="AG22" s="11" t="str">
        <f>IF(ISBLANK('0.foes'!$L22), "", "{acid}")</f>
        <v>{acid}</v>
      </c>
      <c r="AH22" s="11" t="str">
        <f>TRIM(CONCATENATE(IF('0.foes'!$G22=1,"{fire} ",""),IF('0.foes'!$H22=1,"{bullets} ",""),IF('0.foes'!$I22=1,"{electricity} ",""),IF('0.foes'!$J22=1,"{punch} ",""),IF('0.foes'!$K22=1,"{scratch} ",""),IF('0.foes'!$L22=1,"{acid} ","")))</f>
        <v>{fire} {bullets} {punch} {scratch} {acid}</v>
      </c>
      <c r="AI22" s="11"/>
      <c r="AJ22" s="11" t="s">
        <v>408</v>
      </c>
      <c r="AK22" s="11" t="s">
        <v>409</v>
      </c>
      <c r="AL22" s="11" t="s">
        <v>410</v>
      </c>
      <c r="AM22" s="13" t="s">
        <v>415</v>
      </c>
    </row>
    <row r="23" ht="15.75" customHeight="1">
      <c r="A23" s="11">
        <v>21.0</v>
      </c>
      <c r="B23" s="11" t="str">
        <f t="shared" si="1"/>
        <v>0.1.21-Akkorokamui</v>
      </c>
      <c r="C23" s="11" t="s">
        <v>359</v>
      </c>
      <c r="D23" s="11" t="s">
        <v>360</v>
      </c>
      <c r="E23" s="11" t="s">
        <v>256</v>
      </c>
      <c r="F23" s="11" t="s">
        <v>416</v>
      </c>
      <c r="G23" s="11">
        <v>1.0</v>
      </c>
      <c r="H23" s="11">
        <v>1.0</v>
      </c>
      <c r="I23" s="11">
        <v>1.0</v>
      </c>
      <c r="J23" s="11"/>
      <c r="K23" s="11">
        <v>1.0</v>
      </c>
      <c r="L23" s="11">
        <v>1.0</v>
      </c>
      <c r="M23" s="11">
        <f>IF(AND('0.foes'!$G23=1, '0.foes'!$H23=1), 1, "")</f>
        <v>1</v>
      </c>
      <c r="N23" s="11">
        <f>IF(AND('0.foes'!$G23=1, '0.foes'!$I23=1), 1, "")</f>
        <v>1</v>
      </c>
      <c r="O23" s="11" t="str">
        <f>IF(AND('0.foes'!$G23=1, '0.foes'!$J23=1), 1, "")</f>
        <v/>
      </c>
      <c r="P23" s="11">
        <f>IF(AND('0.foes'!$G23=1, '0.foes'!$K23=1), 1, "")</f>
        <v>1</v>
      </c>
      <c r="Q23" s="11">
        <f>IF(AND('0.foes'!$G23=1, '0.foes'!$L23=1), 1, "")</f>
        <v>1</v>
      </c>
      <c r="R23" s="11">
        <f>IF(AND('0.foes'!$H23=1, '0.foes'!$I23=1), 1, "")</f>
        <v>1</v>
      </c>
      <c r="S23" s="11" t="str">
        <f>IF(AND('0.foes'!$H23=1, '0.foes'!$J23=1), 1, "")</f>
        <v/>
      </c>
      <c r="T23" s="11">
        <f>IF(AND('0.foes'!$H23=1, '0.foes'!$K23=1), 1, "")</f>
        <v>1</v>
      </c>
      <c r="U23" s="11">
        <f>IF(AND('0.foes'!$H23=1, '0.foes'!$L23=1), 1, "")</f>
        <v>1</v>
      </c>
      <c r="V23" s="11" t="str">
        <f>IF(AND('0.foes'!$I23=1, '0.foes'!$J23=1), 1, "")</f>
        <v/>
      </c>
      <c r="W23" s="11">
        <f>IF(AND('0.foes'!$I23=1, '0.foes'!$K23=1), 1, "")</f>
        <v>1</v>
      </c>
      <c r="X23" s="11">
        <f>IF(AND('0.foes'!$I23=1, '0.foes'!$L23=1), 1, "")</f>
        <v>1</v>
      </c>
      <c r="Y23" s="11" t="str">
        <f>IF(AND('0.foes'!$J23=1, '0.foes'!$K23=1), 1, "")</f>
        <v/>
      </c>
      <c r="Z23" s="11" t="str">
        <f>IF(AND('0.foes'!$J23=1, '0.foes'!$L23=1), 1, "")</f>
        <v/>
      </c>
      <c r="AA23" s="11">
        <f>IF(AND('0.foes'!$K23=1, '0.foes'!$L23=1), 1, "")</f>
        <v>1</v>
      </c>
      <c r="AB23" s="11" t="str">
        <f>IF(ISBLANK('0.foes'!$G23), "", "{fire}")</f>
        <v>{fire}</v>
      </c>
      <c r="AC23" s="11" t="str">
        <f>IF(ISBLANK('0.foes'!$H23), "", "{bullets}")</f>
        <v>{bullets}</v>
      </c>
      <c r="AD23" s="11" t="str">
        <f>IF(ISBLANK('0.foes'!$I23), "", "{electricity}")</f>
        <v>{electricity}</v>
      </c>
      <c r="AE23" s="11" t="str">
        <f>IF(ISBLANK('0.foes'!$J23), "", "{punch}")</f>
        <v/>
      </c>
      <c r="AF23" s="11" t="str">
        <f>IF(ISBLANK('0.foes'!$K23), "", "{scratch}")</f>
        <v>{scratch}</v>
      </c>
      <c r="AG23" s="11" t="str">
        <f>IF(ISBLANK('0.foes'!$L23), "", "{acid}")</f>
        <v>{acid}</v>
      </c>
      <c r="AH23" s="11" t="str">
        <f>TRIM(CONCATENATE(IF('0.foes'!$G23=1,"{fire} ",""),IF('0.foes'!$H23=1,"{bullets} ",""),IF('0.foes'!$I23=1,"{electricity} ",""),IF('0.foes'!$J23=1,"{punch} ",""),IF('0.foes'!$K23=1,"{scratch} ",""),IF('0.foes'!$L23=1,"{acid} ","")))</f>
        <v>{fire} {bullets} {electricity} {scratch} {acid}</v>
      </c>
      <c r="AI23" s="11"/>
      <c r="AJ23" s="11" t="s">
        <v>408</v>
      </c>
      <c r="AK23" s="11" t="s">
        <v>409</v>
      </c>
      <c r="AL23" s="11" t="s">
        <v>410</v>
      </c>
      <c r="AM23" s="13" t="s">
        <v>417</v>
      </c>
    </row>
    <row r="24" ht="15.75" customHeight="1">
      <c r="A24" s="11">
        <v>22.0</v>
      </c>
      <c r="B24" s="11" t="str">
        <f t="shared" si="1"/>
        <v>0.1.22-Carcinus Gigantus</v>
      </c>
      <c r="C24" s="11" t="s">
        <v>359</v>
      </c>
      <c r="D24" s="11" t="s">
        <v>360</v>
      </c>
      <c r="E24" s="11" t="s">
        <v>259</v>
      </c>
      <c r="F24" s="11" t="s">
        <v>418</v>
      </c>
      <c r="G24" s="11">
        <v>1.0</v>
      </c>
      <c r="H24" s="11">
        <v>1.0</v>
      </c>
      <c r="I24" s="11">
        <v>1.0</v>
      </c>
      <c r="J24" s="11">
        <v>1.0</v>
      </c>
      <c r="K24" s="11"/>
      <c r="L24" s="11">
        <v>1.0</v>
      </c>
      <c r="M24" s="11">
        <f>IF(AND('0.foes'!$G24=1, '0.foes'!$H24=1), 1, "")</f>
        <v>1</v>
      </c>
      <c r="N24" s="11">
        <f>IF(AND('0.foes'!$G24=1, '0.foes'!$I24=1), 1, "")</f>
        <v>1</v>
      </c>
      <c r="O24" s="11">
        <f>IF(AND('0.foes'!$G24=1, '0.foes'!$J24=1), 1, "")</f>
        <v>1</v>
      </c>
      <c r="P24" s="11" t="str">
        <f>IF(AND('0.foes'!$G24=1, '0.foes'!$K24=1), 1, "")</f>
        <v/>
      </c>
      <c r="Q24" s="11">
        <f>IF(AND('0.foes'!$G24=1, '0.foes'!$L24=1), 1, "")</f>
        <v>1</v>
      </c>
      <c r="R24" s="11">
        <f>IF(AND('0.foes'!$H24=1, '0.foes'!$I24=1), 1, "")</f>
        <v>1</v>
      </c>
      <c r="S24" s="11">
        <f>IF(AND('0.foes'!$H24=1, '0.foes'!$J24=1), 1, "")</f>
        <v>1</v>
      </c>
      <c r="T24" s="11" t="str">
        <f>IF(AND('0.foes'!$H24=1, '0.foes'!$K24=1), 1, "")</f>
        <v/>
      </c>
      <c r="U24" s="11">
        <f>IF(AND('0.foes'!$H24=1, '0.foes'!$L24=1), 1, "")</f>
        <v>1</v>
      </c>
      <c r="V24" s="11">
        <f>IF(AND('0.foes'!$I24=1, '0.foes'!$J24=1), 1, "")</f>
        <v>1</v>
      </c>
      <c r="W24" s="11" t="str">
        <f>IF(AND('0.foes'!$I24=1, '0.foes'!$K24=1), 1, "")</f>
        <v/>
      </c>
      <c r="X24" s="11">
        <f>IF(AND('0.foes'!$I24=1, '0.foes'!$L24=1), 1, "")</f>
        <v>1</v>
      </c>
      <c r="Y24" s="11" t="str">
        <f>IF(AND('0.foes'!$J24=1, '0.foes'!$K24=1), 1, "")</f>
        <v/>
      </c>
      <c r="Z24" s="11">
        <f>IF(AND('0.foes'!$J24=1, '0.foes'!$L24=1), 1, "")</f>
        <v>1</v>
      </c>
      <c r="AA24" s="11" t="str">
        <f>IF(AND('0.foes'!$K24=1, '0.foes'!$L24=1), 1, "")</f>
        <v/>
      </c>
      <c r="AB24" s="11" t="str">
        <f>IF(ISBLANK('0.foes'!$G24), "", "{fire}")</f>
        <v>{fire}</v>
      </c>
      <c r="AC24" s="11" t="str">
        <f>IF(ISBLANK('0.foes'!$H24), "", "{bullets}")</f>
        <v>{bullets}</v>
      </c>
      <c r="AD24" s="11" t="str">
        <f>IF(ISBLANK('0.foes'!$I24), "", "{electricity}")</f>
        <v>{electricity}</v>
      </c>
      <c r="AE24" s="11" t="str">
        <f>IF(ISBLANK('0.foes'!$J24), "", "{punch}")</f>
        <v>{punch}</v>
      </c>
      <c r="AF24" s="11" t="str">
        <f>IF(ISBLANK('0.foes'!$K24), "", "{scratch}")</f>
        <v/>
      </c>
      <c r="AG24" s="11" t="str">
        <f>IF(ISBLANK('0.foes'!$L24), "", "{acid}")</f>
        <v>{acid}</v>
      </c>
      <c r="AH24" s="11" t="str">
        <f>TRIM(CONCATENATE(IF('0.foes'!$G24=1,"{fire} ",""),IF('0.foes'!$H24=1,"{bullets} ",""),IF('0.foes'!$I24=1,"{electricity} ",""),IF('0.foes'!$J24=1,"{punch} ",""),IF('0.foes'!$K24=1,"{scratch} ",""),IF('0.foes'!$L24=1,"{acid} ","")))</f>
        <v>{fire} {bullets} {electricity} {punch} {acid}</v>
      </c>
      <c r="AI24" s="11"/>
      <c r="AJ24" s="11" t="s">
        <v>408</v>
      </c>
      <c r="AK24" s="11" t="s">
        <v>409</v>
      </c>
      <c r="AL24" s="11" t="s">
        <v>410</v>
      </c>
      <c r="AM24" s="13" t="s">
        <v>419</v>
      </c>
    </row>
    <row r="25" ht="15.75" customHeight="1">
      <c r="A25" s="11">
        <v>23.0</v>
      </c>
      <c r="B25" s="11" t="str">
        <f t="shared" si="1"/>
        <v>0.1.23-Kaidoro</v>
      </c>
      <c r="C25" s="11" t="s">
        <v>359</v>
      </c>
      <c r="D25" s="11" t="s">
        <v>360</v>
      </c>
      <c r="E25" s="11" t="s">
        <v>262</v>
      </c>
      <c r="F25" s="11" t="s">
        <v>420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/>
      <c r="M25" s="11">
        <f>IF(AND('0.foes'!$G25=1, '0.foes'!$H25=1), 1, "")</f>
        <v>1</v>
      </c>
      <c r="N25" s="11">
        <f>IF(AND('0.foes'!$G25=1, '0.foes'!$I25=1), 1, "")</f>
        <v>1</v>
      </c>
      <c r="O25" s="11">
        <f>IF(AND('0.foes'!$G25=1, '0.foes'!$J25=1), 1, "")</f>
        <v>1</v>
      </c>
      <c r="P25" s="11">
        <f>IF(AND('0.foes'!$G25=1, '0.foes'!$K25=1), 1, "")</f>
        <v>1</v>
      </c>
      <c r="Q25" s="11" t="str">
        <f>IF(AND('0.foes'!$G25=1, '0.foes'!$L25=1), 1, "")</f>
        <v/>
      </c>
      <c r="R25" s="11">
        <f>IF(AND('0.foes'!$H25=1, '0.foes'!$I25=1), 1, "")</f>
        <v>1</v>
      </c>
      <c r="S25" s="11">
        <f>IF(AND('0.foes'!$H25=1, '0.foes'!$J25=1), 1, "")</f>
        <v>1</v>
      </c>
      <c r="T25" s="11">
        <f>IF(AND('0.foes'!$H25=1, '0.foes'!$K25=1), 1, "")</f>
        <v>1</v>
      </c>
      <c r="U25" s="11" t="str">
        <f>IF(AND('0.foes'!$H25=1, '0.foes'!$L25=1), 1, "")</f>
        <v/>
      </c>
      <c r="V25" s="11">
        <f>IF(AND('0.foes'!$I25=1, '0.foes'!$J25=1), 1, "")</f>
        <v>1</v>
      </c>
      <c r="W25" s="11">
        <f>IF(AND('0.foes'!$I25=1, '0.foes'!$K25=1), 1, "")</f>
        <v>1</v>
      </c>
      <c r="X25" s="11" t="str">
        <f>IF(AND('0.foes'!$I25=1, '0.foes'!$L25=1), 1, "")</f>
        <v/>
      </c>
      <c r="Y25" s="11">
        <f>IF(AND('0.foes'!$J25=1, '0.foes'!$K25=1), 1, "")</f>
        <v>1</v>
      </c>
      <c r="Z25" s="11" t="str">
        <f>IF(AND('0.foes'!$J25=1, '0.foes'!$L25=1), 1, "")</f>
        <v/>
      </c>
      <c r="AA25" s="11" t="str">
        <f>IF(AND('0.foes'!$K25=1, '0.foes'!$L25=1), 1, "")</f>
        <v/>
      </c>
      <c r="AB25" s="11" t="str">
        <f>IF(ISBLANK('0.foes'!$G25), "", "{fire}")</f>
        <v>{fire}</v>
      </c>
      <c r="AC25" s="11" t="str">
        <f>IF(ISBLANK('0.foes'!$H25), "", "{bullets}")</f>
        <v>{bullets}</v>
      </c>
      <c r="AD25" s="11" t="str">
        <f>IF(ISBLANK('0.foes'!$I25), "", "{electricity}")</f>
        <v>{electricity}</v>
      </c>
      <c r="AE25" s="11" t="str">
        <f>IF(ISBLANK('0.foes'!$J25), "", "{punch}")</f>
        <v>{punch}</v>
      </c>
      <c r="AF25" s="11" t="str">
        <f>IF(ISBLANK('0.foes'!$K25), "", "{scratch}")</f>
        <v>{scratch}</v>
      </c>
      <c r="AG25" s="11" t="str">
        <f>IF(ISBLANK('0.foes'!$L25), "", "{acid}")</f>
        <v/>
      </c>
      <c r="AH25" s="11" t="str">
        <f>TRIM(CONCATENATE(IF('0.foes'!$G25=1,"{fire} ",""),IF('0.foes'!$H25=1,"{bullets} ",""),IF('0.foes'!$I25=1,"{electricity} ",""),IF('0.foes'!$J25=1,"{punch} ",""),IF('0.foes'!$K25=1,"{scratch} ",""),IF('0.foes'!$L25=1,"{acid} ","")))</f>
        <v>{fire} {bullets} {electricity} {punch} {scratch}</v>
      </c>
      <c r="AI25" s="11"/>
      <c r="AJ25" s="11" t="s">
        <v>408</v>
      </c>
      <c r="AK25" s="11" t="s">
        <v>409</v>
      </c>
      <c r="AL25" s="11" t="s">
        <v>410</v>
      </c>
      <c r="AM25" s="13" t="s">
        <v>421</v>
      </c>
    </row>
    <row r="26" ht="15.75" customHeight="1">
      <c r="A26" s="11">
        <v>24.0</v>
      </c>
      <c r="B26" s="11" t="str">
        <f t="shared" si="1"/>
        <v>0.1.24-King Kaiju</v>
      </c>
      <c r="C26" s="11" t="s">
        <v>359</v>
      </c>
      <c r="D26" s="11" t="s">
        <v>360</v>
      </c>
      <c r="E26" s="11" t="s">
        <v>422</v>
      </c>
      <c r="F26" s="11" t="s">
        <v>423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1">
        <f>IF(AND('0.foes'!$G26=1, '0.foes'!$H26=1), 1, "")</f>
        <v>1</v>
      </c>
      <c r="N26" s="11">
        <f>IF(AND('0.foes'!$G26=1, '0.foes'!$I26=1), 1, "")</f>
        <v>1</v>
      </c>
      <c r="O26" s="11">
        <f>IF(AND('0.foes'!$G26=1, '0.foes'!$J26=1), 1, "")</f>
        <v>1</v>
      </c>
      <c r="P26" s="11">
        <f>IF(AND('0.foes'!$G26=1, '0.foes'!$K26=1), 1, "")</f>
        <v>1</v>
      </c>
      <c r="Q26" s="11">
        <f>IF(AND('0.foes'!$G26=1, '0.foes'!$L26=1), 1, "")</f>
        <v>1</v>
      </c>
      <c r="R26" s="11">
        <f>IF(AND('0.foes'!$H26=1, '0.foes'!$I26=1), 1, "")</f>
        <v>1</v>
      </c>
      <c r="S26" s="11">
        <f>IF(AND('0.foes'!$H26=1, '0.foes'!$J26=1), 1, "")</f>
        <v>1</v>
      </c>
      <c r="T26" s="11">
        <f>IF(AND('0.foes'!$H26=1, '0.foes'!$K26=1), 1, "")</f>
        <v>1</v>
      </c>
      <c r="U26" s="11">
        <f>IF(AND('0.foes'!$H26=1, '0.foes'!$L26=1), 1, "")</f>
        <v>1</v>
      </c>
      <c r="V26" s="11">
        <f>IF(AND('0.foes'!$I26=1, '0.foes'!$J26=1), 1, "")</f>
        <v>1</v>
      </c>
      <c r="W26" s="11">
        <f>IF(AND('0.foes'!$I26=1, '0.foes'!$K26=1), 1, "")</f>
        <v>1</v>
      </c>
      <c r="X26" s="11">
        <f>IF(AND('0.foes'!$I26=1, '0.foes'!$L26=1), 1, "")</f>
        <v>1</v>
      </c>
      <c r="Y26" s="11">
        <f>IF(AND('0.foes'!$J26=1, '0.foes'!$K26=1), 1, "")</f>
        <v>1</v>
      </c>
      <c r="Z26" s="11">
        <f>IF(AND('0.foes'!$J26=1, '0.foes'!$L26=1), 1, "")</f>
        <v>1</v>
      </c>
      <c r="AA26" s="11">
        <f>IF(AND('0.foes'!$K26=1, '0.foes'!$L26=1), 1, "")</f>
        <v>1</v>
      </c>
      <c r="AB26" s="11" t="str">
        <f>IF(ISBLANK('0.foes'!$G26), "", "{fire}")</f>
        <v>{fire}</v>
      </c>
      <c r="AC26" s="11" t="str">
        <f>IF(ISBLANK('0.foes'!$H26), "", "{bullets}")</f>
        <v>{bullets}</v>
      </c>
      <c r="AD26" s="11" t="str">
        <f>IF(ISBLANK('0.foes'!$I26), "", "{electricity}")</f>
        <v>{electricity}</v>
      </c>
      <c r="AE26" s="11" t="str">
        <f>IF(ISBLANK('0.foes'!$J26), "", "{punch}")</f>
        <v>{punch}</v>
      </c>
      <c r="AF26" s="11" t="str">
        <f>IF(ISBLANK('0.foes'!$K26), "", "{scratch}")</f>
        <v>{scratch}</v>
      </c>
      <c r="AG26" s="11" t="str">
        <f>IF(ISBLANK('0.foes'!$L26), "", "{acid}")</f>
        <v>{acid}</v>
      </c>
      <c r="AH26" s="11" t="str">
        <f>TRIM(CONCATENATE(IF('0.foes'!$G26=1,"{fire} ",""),IF('0.foes'!$H26=1,"{bullets} ",""),IF('0.foes'!$I26=1,"{electricity} ",""),IF('0.foes'!$J26=1,"{punch} ",""),IF('0.foes'!$K26=1,"{scratch} ",""),IF('0.foes'!$L26=1,"{acid} ","")))</f>
        <v>{fire} {bullets} {electricity} {punch} {scratch} {acid}</v>
      </c>
      <c r="AI26" s="11"/>
      <c r="AJ26" s="11" t="s">
        <v>424</v>
      </c>
      <c r="AK26" s="11" t="s">
        <v>425</v>
      </c>
      <c r="AL26" s="11" t="s">
        <v>426</v>
      </c>
      <c r="AM26" s="13" t="s">
        <v>427</v>
      </c>
    </row>
    <row r="27" ht="15.75" customHeight="1">
      <c r="A27" s="11">
        <v>25.0</v>
      </c>
      <c r="B27" s="11" t="str">
        <f t="shared" si="1"/>
        <v>0.1.25-Lady Balkoth</v>
      </c>
      <c r="C27" s="11" t="s">
        <v>359</v>
      </c>
      <c r="D27" s="11" t="s">
        <v>360</v>
      </c>
      <c r="E27" s="11" t="s">
        <v>422</v>
      </c>
      <c r="F27" s="11" t="s">
        <v>428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  <c r="M27" s="11">
        <f>IF(AND('0.foes'!$G27=1, '0.foes'!$H27=1), 1, "")</f>
        <v>1</v>
      </c>
      <c r="N27" s="11">
        <f>IF(AND('0.foes'!$G27=1, '0.foes'!$I27=1), 1, "")</f>
        <v>1</v>
      </c>
      <c r="O27" s="11">
        <f>IF(AND('0.foes'!$G27=1, '0.foes'!$J27=1), 1, "")</f>
        <v>1</v>
      </c>
      <c r="P27" s="11">
        <f>IF(AND('0.foes'!$G27=1, '0.foes'!$K27=1), 1, "")</f>
        <v>1</v>
      </c>
      <c r="Q27" s="11">
        <f>IF(AND('0.foes'!$G27=1, '0.foes'!$L27=1), 1, "")</f>
        <v>1</v>
      </c>
      <c r="R27" s="11">
        <f>IF(AND('0.foes'!$H27=1, '0.foes'!$I27=1), 1, "")</f>
        <v>1</v>
      </c>
      <c r="S27" s="11">
        <f>IF(AND('0.foes'!$H27=1, '0.foes'!$J27=1), 1, "")</f>
        <v>1</v>
      </c>
      <c r="T27" s="11">
        <f>IF(AND('0.foes'!$H27=1, '0.foes'!$K27=1), 1, "")</f>
        <v>1</v>
      </c>
      <c r="U27" s="11">
        <f>IF(AND('0.foes'!$H27=1, '0.foes'!$L27=1), 1, "")</f>
        <v>1</v>
      </c>
      <c r="V27" s="11">
        <f>IF(AND('0.foes'!$I27=1, '0.foes'!$J27=1), 1, "")</f>
        <v>1</v>
      </c>
      <c r="W27" s="11">
        <f>IF(AND('0.foes'!$I27=1, '0.foes'!$K27=1), 1, "")</f>
        <v>1</v>
      </c>
      <c r="X27" s="11">
        <f>IF(AND('0.foes'!$I27=1, '0.foes'!$L27=1), 1, "")</f>
        <v>1</v>
      </c>
      <c r="Y27" s="11">
        <f>IF(AND('0.foes'!$J27=1, '0.foes'!$K27=1), 1, "")</f>
        <v>1</v>
      </c>
      <c r="Z27" s="11">
        <f>IF(AND('0.foes'!$J27=1, '0.foes'!$L27=1), 1, "")</f>
        <v>1</v>
      </c>
      <c r="AA27" s="11">
        <f>IF(AND('0.foes'!$K27=1, '0.foes'!$L27=1), 1, "")</f>
        <v>1</v>
      </c>
      <c r="AB27" s="11" t="str">
        <f>IF(ISBLANK('0.foes'!$G27), "", "{fire}")</f>
        <v>{fire}</v>
      </c>
      <c r="AC27" s="11" t="str">
        <f>IF(ISBLANK('0.foes'!$H27), "", "{bullets}")</f>
        <v>{bullets}</v>
      </c>
      <c r="AD27" s="11" t="str">
        <f>IF(ISBLANK('0.foes'!$I27), "", "{electricity}")</f>
        <v>{electricity}</v>
      </c>
      <c r="AE27" s="11" t="str">
        <f>IF(ISBLANK('0.foes'!$J27), "", "{punch}")</f>
        <v>{punch}</v>
      </c>
      <c r="AF27" s="11" t="str">
        <f>IF(ISBLANK('0.foes'!$K27), "", "{scratch}")</f>
        <v>{scratch}</v>
      </c>
      <c r="AG27" s="11" t="str">
        <f>IF(ISBLANK('0.foes'!$L27), "", "{acid}")</f>
        <v>{acid}</v>
      </c>
      <c r="AH27" s="11" t="str">
        <f>TRIM(CONCATENATE(IF('0.foes'!$G27=1,"{fire} ",""),IF('0.foes'!$H27=1,"{bullets} ",""),IF('0.foes'!$I27=1,"{electricity} ",""),IF('0.foes'!$J27=1,"{punch} ",""),IF('0.foes'!$K27=1,"{scratch} ",""),IF('0.foes'!$L27=1,"{acid} ","")))</f>
        <v>{fire} {bullets} {electricity} {punch} {scratch} {acid}</v>
      </c>
      <c r="AI27" s="11"/>
      <c r="AJ27" s="11" t="s">
        <v>429</v>
      </c>
      <c r="AK27" s="11" t="s">
        <v>430</v>
      </c>
      <c r="AL27" s="11" t="s">
        <v>431</v>
      </c>
      <c r="AM27" s="13" t="s">
        <v>432</v>
      </c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4.86"/>
    <col customWidth="1" min="3" max="3" width="13.29"/>
    <col customWidth="1" min="4" max="4" width="7.43"/>
    <col customWidth="1" min="5" max="5" width="8.43"/>
    <col customWidth="1" min="6" max="6" width="20.86"/>
    <col customWidth="1" min="7" max="7" width="35.14"/>
    <col customWidth="1" min="8" max="8" width="6.71"/>
    <col customWidth="1" min="9" max="9" width="18.0"/>
    <col customWidth="1" min="10" max="26" width="8.71"/>
  </cols>
  <sheetData>
    <row r="1">
      <c r="A1" s="19" t="s">
        <v>238</v>
      </c>
      <c r="B1" s="11" t="s">
        <v>0</v>
      </c>
      <c r="C1" s="11" t="s">
        <v>239</v>
      </c>
      <c r="D1" s="11" t="s">
        <v>3</v>
      </c>
      <c r="E1" s="11" t="s">
        <v>241</v>
      </c>
      <c r="F1" s="11" t="s">
        <v>6</v>
      </c>
      <c r="G1" s="11" t="s">
        <v>8</v>
      </c>
      <c r="H1" s="11" t="s">
        <v>433</v>
      </c>
      <c r="I1" s="11" t="s">
        <v>5</v>
      </c>
    </row>
    <row r="2">
      <c r="A2" s="19">
        <v>0.0</v>
      </c>
      <c r="B2" s="11" t="str">
        <f t="shared" ref="B2:B19" si="1">CONCATENATE("1.0.",A2,"-",F2)</f>
        <v>1.0.0-Plasma Sword</v>
      </c>
      <c r="C2" s="11" t="s">
        <v>243</v>
      </c>
      <c r="D2" s="11" t="s">
        <v>434</v>
      </c>
      <c r="E2" s="11" t="s">
        <v>435</v>
      </c>
      <c r="F2" s="11" t="s">
        <v>436</v>
      </c>
      <c r="G2" s="11" t="s">
        <v>437</v>
      </c>
      <c r="H2" s="11" t="s">
        <v>438</v>
      </c>
      <c r="I2" s="11" t="s">
        <v>439</v>
      </c>
    </row>
    <row r="3">
      <c r="A3" s="19">
        <v>1.0</v>
      </c>
      <c r="B3" s="11" t="str">
        <f t="shared" si="1"/>
        <v>1.0.1-Heavy Railgun</v>
      </c>
      <c r="C3" s="11" t="s">
        <v>243</v>
      </c>
      <c r="D3" s="11" t="s">
        <v>434</v>
      </c>
      <c r="E3" s="11" t="s">
        <v>435</v>
      </c>
      <c r="F3" s="11" t="s">
        <v>440</v>
      </c>
      <c r="G3" s="11" t="s">
        <v>441</v>
      </c>
      <c r="H3" s="11" t="s">
        <v>438</v>
      </c>
      <c r="I3" s="11" t="s">
        <v>439</v>
      </c>
    </row>
    <row r="4">
      <c r="A4" s="19">
        <v>2.0</v>
      </c>
      <c r="B4" s="11" t="str">
        <f t="shared" si="1"/>
        <v>1.0.2-Tesla Coil</v>
      </c>
      <c r="C4" s="11" t="s">
        <v>243</v>
      </c>
      <c r="D4" s="11" t="s">
        <v>434</v>
      </c>
      <c r="E4" s="11" t="s">
        <v>435</v>
      </c>
      <c r="F4" s="11" t="s">
        <v>442</v>
      </c>
      <c r="G4" s="11" t="s">
        <v>443</v>
      </c>
      <c r="H4" s="11" t="s">
        <v>438</v>
      </c>
      <c r="I4" s="11" t="s">
        <v>439</v>
      </c>
    </row>
    <row r="5">
      <c r="A5" s="19">
        <v>3.0</v>
      </c>
      <c r="B5" s="11" t="str">
        <f t="shared" si="1"/>
        <v>1.0.3-Megaton Punch</v>
      </c>
      <c r="C5" s="11" t="s">
        <v>243</v>
      </c>
      <c r="D5" s="11" t="s">
        <v>434</v>
      </c>
      <c r="E5" s="11" t="s">
        <v>435</v>
      </c>
      <c r="F5" s="11" t="s">
        <v>444</v>
      </c>
      <c r="G5" s="11" t="s">
        <v>445</v>
      </c>
      <c r="H5" s="11" t="s">
        <v>446</v>
      </c>
      <c r="I5" s="11" t="s">
        <v>439</v>
      </c>
    </row>
    <row r="6">
      <c r="A6" s="19">
        <v>4.0</v>
      </c>
      <c r="B6" s="11" t="str">
        <f t="shared" si="1"/>
        <v>1.0.4-Monomolecular Claws</v>
      </c>
      <c r="C6" s="11" t="s">
        <v>243</v>
      </c>
      <c r="D6" s="11" t="s">
        <v>434</v>
      </c>
      <c r="E6" s="11" t="s">
        <v>435</v>
      </c>
      <c r="F6" s="11" t="s">
        <v>447</v>
      </c>
      <c r="G6" s="11" t="s">
        <v>448</v>
      </c>
      <c r="H6" s="11" t="s">
        <v>449</v>
      </c>
      <c r="I6" s="11" t="s">
        <v>439</v>
      </c>
    </row>
    <row r="7">
      <c r="A7" s="19">
        <v>5.0</v>
      </c>
      <c r="B7" s="11" t="str">
        <f t="shared" si="1"/>
        <v>1.0.5-Entropy Ray</v>
      </c>
      <c r="C7" s="11" t="s">
        <v>243</v>
      </c>
      <c r="D7" s="11" t="s">
        <v>434</v>
      </c>
      <c r="E7" s="11" t="s">
        <v>435</v>
      </c>
      <c r="F7" s="11" t="s">
        <v>450</v>
      </c>
      <c r="G7" s="11" t="s">
        <v>451</v>
      </c>
      <c r="H7" s="11" t="s">
        <v>449</v>
      </c>
      <c r="I7" s="11" t="s">
        <v>439</v>
      </c>
    </row>
    <row r="8">
      <c r="A8" s="19">
        <v>6.0</v>
      </c>
      <c r="B8" s="11" t="str">
        <f t="shared" si="1"/>
        <v>1.0.6-Fuel Cell</v>
      </c>
      <c r="C8" s="11" t="s">
        <v>243</v>
      </c>
      <c r="D8" s="11" t="s">
        <v>434</v>
      </c>
      <c r="E8" s="11" t="s">
        <v>452</v>
      </c>
      <c r="F8" s="11" t="s">
        <v>453</v>
      </c>
      <c r="G8" s="11" t="s">
        <v>454</v>
      </c>
      <c r="H8" s="11" t="s">
        <v>438</v>
      </c>
      <c r="I8" s="11" t="s">
        <v>455</v>
      </c>
    </row>
    <row r="9">
      <c r="A9" s="19">
        <v>7.0</v>
      </c>
      <c r="B9" s="11" t="str">
        <f t="shared" si="1"/>
        <v>1.0.7-Gas</v>
      </c>
      <c r="C9" s="11" t="s">
        <v>243</v>
      </c>
      <c r="D9" s="11" t="s">
        <v>434</v>
      </c>
      <c r="E9" s="11" t="s">
        <v>452</v>
      </c>
      <c r="F9" s="11" t="s">
        <v>456</v>
      </c>
      <c r="G9" s="11" t="s">
        <v>457</v>
      </c>
      <c r="H9" s="11" t="s">
        <v>438</v>
      </c>
      <c r="I9" s="11" t="s">
        <v>455</v>
      </c>
    </row>
    <row r="10">
      <c r="A10" s="19">
        <v>8.0</v>
      </c>
      <c r="B10" s="11" t="str">
        <f t="shared" si="1"/>
        <v>1.0.8-Thermal</v>
      </c>
      <c r="C10" s="11" t="s">
        <v>243</v>
      </c>
      <c r="D10" s="11" t="s">
        <v>434</v>
      </c>
      <c r="E10" s="11" t="s">
        <v>452</v>
      </c>
      <c r="F10" s="11" t="s">
        <v>458</v>
      </c>
      <c r="G10" s="11" t="s">
        <v>459</v>
      </c>
      <c r="H10" s="11" t="s">
        <v>449</v>
      </c>
      <c r="I10" s="11" t="s">
        <v>455</v>
      </c>
    </row>
    <row r="11">
      <c r="A11" s="19">
        <v>9.0</v>
      </c>
      <c r="B11" s="11" t="str">
        <f t="shared" si="1"/>
        <v>1.0.9-Fission</v>
      </c>
      <c r="C11" s="11" t="s">
        <v>243</v>
      </c>
      <c r="D11" s="11" t="s">
        <v>434</v>
      </c>
      <c r="E11" s="11" t="s">
        <v>452</v>
      </c>
      <c r="F11" s="11" t="s">
        <v>460</v>
      </c>
      <c r="G11" s="11" t="s">
        <v>461</v>
      </c>
      <c r="H11" s="11" t="s">
        <v>449</v>
      </c>
      <c r="I11" s="11" t="s">
        <v>455</v>
      </c>
    </row>
    <row r="12">
      <c r="A12" s="19">
        <v>10.0</v>
      </c>
      <c r="B12" s="11" t="str">
        <f t="shared" si="1"/>
        <v>1.0.10-Fusion</v>
      </c>
      <c r="C12" s="11" t="s">
        <v>243</v>
      </c>
      <c r="D12" s="11" t="s">
        <v>434</v>
      </c>
      <c r="E12" s="11" t="s">
        <v>452</v>
      </c>
      <c r="F12" s="11" t="s">
        <v>462</v>
      </c>
      <c r="G12" s="11" t="s">
        <v>463</v>
      </c>
      <c r="H12" s="11" t="s">
        <v>446</v>
      </c>
      <c r="I12" s="11" t="s">
        <v>455</v>
      </c>
    </row>
    <row r="13">
      <c r="A13" s="19">
        <v>11.0</v>
      </c>
      <c r="B13" s="11" t="str">
        <f t="shared" si="1"/>
        <v>1.0.11-Radiator Fins</v>
      </c>
      <c r="C13" s="11" t="s">
        <v>243</v>
      </c>
      <c r="D13" s="11" t="s">
        <v>434</v>
      </c>
      <c r="E13" s="11" t="s">
        <v>464</v>
      </c>
      <c r="F13" s="11" t="s">
        <v>465</v>
      </c>
      <c r="G13" s="20" t="s">
        <v>466</v>
      </c>
      <c r="H13" s="11" t="s">
        <v>438</v>
      </c>
      <c r="I13" s="11" t="s">
        <v>467</v>
      </c>
    </row>
    <row r="14">
      <c r="A14" s="19">
        <v>12.0</v>
      </c>
      <c r="B14" s="11" t="str">
        <f t="shared" si="1"/>
        <v>1.0.12-Fan</v>
      </c>
      <c r="C14" s="11" t="s">
        <v>243</v>
      </c>
      <c r="D14" s="11" t="s">
        <v>434</v>
      </c>
      <c r="E14" s="11" t="s">
        <v>464</v>
      </c>
      <c r="F14" s="11" t="s">
        <v>468</v>
      </c>
      <c r="G14" s="11" t="s">
        <v>469</v>
      </c>
      <c r="H14" s="11" t="s">
        <v>438</v>
      </c>
      <c r="I14" s="11" t="s">
        <v>467</v>
      </c>
    </row>
    <row r="15">
      <c r="A15" s="19">
        <v>13.0</v>
      </c>
      <c r="B15" s="11" t="str">
        <f t="shared" si="1"/>
        <v>1.0.13-Repair Pack</v>
      </c>
      <c r="C15" s="11" t="s">
        <v>243</v>
      </c>
      <c r="D15" s="11" t="s">
        <v>434</v>
      </c>
      <c r="E15" s="11" t="s">
        <v>464</v>
      </c>
      <c r="F15" s="11" t="s">
        <v>470</v>
      </c>
      <c r="G15" s="11" t="s">
        <v>471</v>
      </c>
      <c r="H15" s="11" t="s">
        <v>438</v>
      </c>
      <c r="I15" s="11" t="s">
        <v>467</v>
      </c>
    </row>
    <row r="16">
      <c r="A16" s="19">
        <v>14.0</v>
      </c>
      <c r="B16" s="11" t="str">
        <f t="shared" si="1"/>
        <v>1.0.14-Armor</v>
      </c>
      <c r="C16" s="11" t="s">
        <v>243</v>
      </c>
      <c r="D16" s="11" t="s">
        <v>434</v>
      </c>
      <c r="E16" s="11" t="s">
        <v>464</v>
      </c>
      <c r="F16" s="11" t="s">
        <v>472</v>
      </c>
      <c r="G16" s="20" t="s">
        <v>473</v>
      </c>
      <c r="H16" s="20" t="s">
        <v>438</v>
      </c>
      <c r="I16" s="11" t="s">
        <v>467</v>
      </c>
    </row>
    <row r="17">
      <c r="A17" s="19">
        <v>15.0</v>
      </c>
      <c r="B17" s="11" t="str">
        <f t="shared" si="1"/>
        <v>1.0.15-Battery</v>
      </c>
      <c r="C17" s="11" t="s">
        <v>243</v>
      </c>
      <c r="D17" s="11" t="s">
        <v>434</v>
      </c>
      <c r="E17" s="11" t="s">
        <v>464</v>
      </c>
      <c r="F17" s="11" t="s">
        <v>474</v>
      </c>
      <c r="G17" s="11" t="s">
        <v>475</v>
      </c>
      <c r="H17" s="11" t="s">
        <v>438</v>
      </c>
      <c r="I17" s="11" t="s">
        <v>467</v>
      </c>
    </row>
    <row r="18">
      <c r="A18" s="19">
        <v>16.0</v>
      </c>
      <c r="B18" s="11" t="str">
        <f t="shared" si="1"/>
        <v>1.0.16-Heavy Armor</v>
      </c>
      <c r="C18" s="11" t="s">
        <v>243</v>
      </c>
      <c r="D18" s="11" t="s">
        <v>434</v>
      </c>
      <c r="E18" s="11" t="s">
        <v>464</v>
      </c>
      <c r="F18" s="11" t="s">
        <v>476</v>
      </c>
      <c r="G18" s="20" t="s">
        <v>477</v>
      </c>
      <c r="H18" s="11" t="s">
        <v>449</v>
      </c>
      <c r="I18" s="11" t="s">
        <v>467</v>
      </c>
    </row>
    <row r="19">
      <c r="A19" s="19">
        <v>17.0</v>
      </c>
      <c r="B19" s="11" t="str">
        <f t="shared" si="1"/>
        <v>1.0.17-Jetpack</v>
      </c>
      <c r="C19" s="11" t="s">
        <v>243</v>
      </c>
      <c r="D19" s="11" t="s">
        <v>434</v>
      </c>
      <c r="E19" s="11" t="s">
        <v>464</v>
      </c>
      <c r="F19" s="11" t="s">
        <v>478</v>
      </c>
      <c r="G19" s="20" t="s">
        <v>479</v>
      </c>
      <c r="H19" s="11" t="s">
        <v>438</v>
      </c>
      <c r="I19" s="11" t="s">
        <v>467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5.29"/>
    <col customWidth="1" min="3" max="3" width="12.86"/>
    <col customWidth="1" min="4" max="5" width="8.29"/>
    <col customWidth="1" min="6" max="6" width="20.29"/>
    <col customWidth="1" min="7" max="7" width="34.14"/>
    <col customWidth="1" min="8" max="8" width="6.57"/>
    <col customWidth="1" min="9" max="9" width="18.0"/>
    <col customWidth="1" min="10" max="26" width="8.71"/>
  </cols>
  <sheetData>
    <row r="1">
      <c r="A1" s="19" t="s">
        <v>238</v>
      </c>
      <c r="B1" s="11" t="s">
        <v>0</v>
      </c>
      <c r="C1" s="11" t="s">
        <v>239</v>
      </c>
      <c r="D1" s="11" t="s">
        <v>3</v>
      </c>
      <c r="E1" s="11" t="s">
        <v>241</v>
      </c>
      <c r="F1" s="11" t="s">
        <v>6</v>
      </c>
      <c r="G1" s="11" t="s">
        <v>8</v>
      </c>
      <c r="H1" s="11" t="s">
        <v>433</v>
      </c>
      <c r="I1" s="11" t="s">
        <v>5</v>
      </c>
    </row>
    <row r="2">
      <c r="A2" s="19">
        <v>0.0</v>
      </c>
      <c r="B2" s="11" t="str">
        <f t="shared" ref="B2:B6" si="1">CONCATENATE("1.1.",A2,"-",F2)</f>
        <v>1.1.0-Light Arms</v>
      </c>
      <c r="C2" s="11" t="s">
        <v>243</v>
      </c>
      <c r="D2" s="11" t="s">
        <v>480</v>
      </c>
      <c r="E2" s="11" t="s">
        <v>435</v>
      </c>
      <c r="F2" s="11" t="s">
        <v>481</v>
      </c>
      <c r="G2" s="11" t="s">
        <v>482</v>
      </c>
      <c r="H2" s="20" t="s">
        <v>449</v>
      </c>
      <c r="I2" s="11" t="s">
        <v>439</v>
      </c>
    </row>
    <row r="3">
      <c r="A3" s="19">
        <v>1.0</v>
      </c>
      <c r="B3" s="11" t="str">
        <f t="shared" si="1"/>
        <v>1.1.1-Battery Pack</v>
      </c>
      <c r="C3" s="11" t="s">
        <v>243</v>
      </c>
      <c r="D3" s="11" t="s">
        <v>480</v>
      </c>
      <c r="E3" s="11" t="s">
        <v>452</v>
      </c>
      <c r="F3" s="11" t="s">
        <v>483</v>
      </c>
      <c r="G3" s="11" t="s">
        <v>454</v>
      </c>
      <c r="H3" s="20" t="s">
        <v>449</v>
      </c>
      <c r="I3" s="11" t="s">
        <v>455</v>
      </c>
    </row>
    <row r="4">
      <c r="A4" s="19">
        <v>2.0</v>
      </c>
      <c r="B4" s="11" t="str">
        <f t="shared" si="1"/>
        <v>1.1.2-Heat Sink</v>
      </c>
      <c r="C4" s="11" t="s">
        <v>243</v>
      </c>
      <c r="D4" s="11" t="s">
        <v>480</v>
      </c>
      <c r="E4" s="11" t="s">
        <v>464</v>
      </c>
      <c r="F4" s="11" t="s">
        <v>484</v>
      </c>
      <c r="G4" s="20" t="s">
        <v>485</v>
      </c>
      <c r="H4" s="20" t="s">
        <v>449</v>
      </c>
      <c r="I4" s="11" t="s">
        <v>467</v>
      </c>
    </row>
    <row r="5">
      <c r="A5" s="19">
        <v>3.0</v>
      </c>
      <c r="B5" s="11" t="str">
        <f t="shared" si="1"/>
        <v>1.1.3-Light Armor</v>
      </c>
      <c r="C5" s="11" t="s">
        <v>243</v>
      </c>
      <c r="D5" s="11" t="s">
        <v>480</v>
      </c>
      <c r="E5" s="11" t="s">
        <v>464</v>
      </c>
      <c r="F5" s="11" t="s">
        <v>486</v>
      </c>
      <c r="G5" s="20" t="s">
        <v>487</v>
      </c>
      <c r="H5" s="20" t="s">
        <v>449</v>
      </c>
      <c r="I5" s="11" t="s">
        <v>467</v>
      </c>
    </row>
    <row r="6">
      <c r="A6" s="19">
        <v>4.0</v>
      </c>
      <c r="B6" s="11" t="str">
        <f t="shared" si="1"/>
        <v>1.1.4-Rocket Booster</v>
      </c>
      <c r="C6" s="11" t="s">
        <v>243</v>
      </c>
      <c r="D6" s="11" t="s">
        <v>480</v>
      </c>
      <c r="E6" s="11" t="s">
        <v>464</v>
      </c>
      <c r="F6" s="11" t="s">
        <v>488</v>
      </c>
      <c r="G6" s="20" t="s">
        <v>479</v>
      </c>
      <c r="H6" s="20" t="s">
        <v>449</v>
      </c>
      <c r="I6" s="11" t="s">
        <v>467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8.14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22.14"/>
    <col customWidth="1" min="8" max="8" width="50.57"/>
    <col customWidth="1" min="9" max="9" width="64.29"/>
    <col customWidth="1" min="10" max="10" width="6.71"/>
    <col customWidth="1" min="11" max="11" width="21.14"/>
    <col customWidth="1" min="12" max="26" width="8.71"/>
  </cols>
  <sheetData>
    <row r="1">
      <c r="A1" s="10" t="s">
        <v>238</v>
      </c>
      <c r="B1" s="10" t="s">
        <v>0</v>
      </c>
      <c r="C1" s="10" t="s">
        <v>239</v>
      </c>
      <c r="D1" s="10" t="s">
        <v>3</v>
      </c>
      <c r="E1" s="10" t="s">
        <v>240</v>
      </c>
      <c r="F1" s="10" t="s">
        <v>241</v>
      </c>
      <c r="G1" s="10" t="s">
        <v>6</v>
      </c>
      <c r="H1" s="10" t="s">
        <v>8</v>
      </c>
      <c r="I1" s="10" t="s">
        <v>242</v>
      </c>
      <c r="J1" s="10" t="s">
        <v>433</v>
      </c>
      <c r="K1" s="10" t="s">
        <v>5</v>
      </c>
    </row>
    <row r="2">
      <c r="A2" s="11">
        <v>0.0</v>
      </c>
      <c r="B2" s="11" t="str">
        <f t="shared" ref="B2:B21" si="1">CONCATENATE("1.2.",A2,"-",G2)</f>
        <v>1.2.0-Fusion Cannon</v>
      </c>
      <c r="C2" s="11" t="s">
        <v>243</v>
      </c>
      <c r="D2" s="11" t="s">
        <v>244</v>
      </c>
      <c r="E2" s="12" t="s">
        <v>245</v>
      </c>
      <c r="F2" s="11" t="s">
        <v>435</v>
      </c>
      <c r="G2" s="11" t="s">
        <v>489</v>
      </c>
      <c r="H2" s="11" t="s">
        <v>490</v>
      </c>
      <c r="I2" s="11"/>
      <c r="J2" s="20" t="s">
        <v>438</v>
      </c>
      <c r="K2" s="11" t="s">
        <v>439</v>
      </c>
    </row>
    <row r="3">
      <c r="A3" s="11">
        <v>1.0</v>
      </c>
      <c r="B3" s="11" t="str">
        <f t="shared" si="1"/>
        <v>1.2.1-Disruptor Beam</v>
      </c>
      <c r="C3" s="11" t="s">
        <v>243</v>
      </c>
      <c r="D3" s="11" t="s">
        <v>244</v>
      </c>
      <c r="E3" s="11" t="s">
        <v>250</v>
      </c>
      <c r="F3" s="11" t="s">
        <v>435</v>
      </c>
      <c r="G3" s="11" t="s">
        <v>491</v>
      </c>
      <c r="H3" s="11" t="s">
        <v>492</v>
      </c>
      <c r="I3" s="11"/>
      <c r="J3" s="20" t="s">
        <v>493</v>
      </c>
      <c r="K3" s="11" t="s">
        <v>439</v>
      </c>
    </row>
    <row r="4">
      <c r="A4" s="11">
        <v>2.0</v>
      </c>
      <c r="B4" s="11" t="str">
        <f t="shared" si="1"/>
        <v>1.2.2-NanobotMortar</v>
      </c>
      <c r="C4" s="11" t="s">
        <v>243</v>
      </c>
      <c r="D4" s="11" t="s">
        <v>244</v>
      </c>
      <c r="E4" s="12" t="s">
        <v>253</v>
      </c>
      <c r="F4" s="11" t="s">
        <v>435</v>
      </c>
      <c r="G4" s="11" t="s">
        <v>494</v>
      </c>
      <c r="H4" s="11" t="s">
        <v>495</v>
      </c>
      <c r="I4" s="11"/>
      <c r="J4" s="20" t="s">
        <v>446</v>
      </c>
      <c r="K4" s="11" t="s">
        <v>439</v>
      </c>
    </row>
    <row r="5">
      <c r="A5" s="11">
        <v>3.0</v>
      </c>
      <c r="B5" s="11" t="str">
        <f t="shared" si="1"/>
        <v>1.2.3-Ion-Sword</v>
      </c>
      <c r="C5" s="11" t="s">
        <v>243</v>
      </c>
      <c r="D5" s="11" t="s">
        <v>244</v>
      </c>
      <c r="E5" s="11" t="s">
        <v>256</v>
      </c>
      <c r="F5" s="11" t="s">
        <v>435</v>
      </c>
      <c r="G5" s="11" t="s">
        <v>496</v>
      </c>
      <c r="H5" s="11" t="s">
        <v>497</v>
      </c>
      <c r="I5" s="11"/>
      <c r="J5" s="20" t="s">
        <v>449</v>
      </c>
      <c r="K5" s="11" t="s">
        <v>439</v>
      </c>
    </row>
    <row r="6">
      <c r="A6" s="11">
        <v>4.0</v>
      </c>
      <c r="B6" s="11" t="str">
        <f t="shared" si="1"/>
        <v>1.2.4-Gravetic</v>
      </c>
      <c r="C6" s="11" t="s">
        <v>243</v>
      </c>
      <c r="D6" s="11" t="s">
        <v>244</v>
      </c>
      <c r="E6" s="12" t="s">
        <v>259</v>
      </c>
      <c r="F6" s="11" t="s">
        <v>452</v>
      </c>
      <c r="G6" s="11" t="s">
        <v>498</v>
      </c>
      <c r="H6" s="11" t="s">
        <v>499</v>
      </c>
      <c r="I6" s="11"/>
      <c r="J6" s="11" t="s">
        <v>438</v>
      </c>
      <c r="K6" s="11" t="s">
        <v>455</v>
      </c>
    </row>
    <row r="7">
      <c r="A7" s="11">
        <v>5.0</v>
      </c>
      <c r="B7" s="11" t="str">
        <f t="shared" si="1"/>
        <v>1.2.5-Mass-Energy</v>
      </c>
      <c r="C7" s="11" t="s">
        <v>243</v>
      </c>
      <c r="D7" s="11" t="s">
        <v>244</v>
      </c>
      <c r="E7" s="11" t="s">
        <v>262</v>
      </c>
      <c r="F7" s="11" t="s">
        <v>452</v>
      </c>
      <c r="G7" s="11" t="s">
        <v>500</v>
      </c>
      <c r="H7" s="11" t="s">
        <v>459</v>
      </c>
      <c r="I7" s="11"/>
      <c r="J7" s="20" t="s">
        <v>438</v>
      </c>
      <c r="K7" s="11" t="s">
        <v>455</v>
      </c>
    </row>
    <row r="8">
      <c r="A8" s="11">
        <v>6.0</v>
      </c>
      <c r="B8" s="11" t="str">
        <f t="shared" si="1"/>
        <v>1.2.6-Inertial</v>
      </c>
      <c r="C8" s="11" t="s">
        <v>243</v>
      </c>
      <c r="D8" s="11" t="s">
        <v>244</v>
      </c>
      <c r="E8" s="12" t="s">
        <v>245</v>
      </c>
      <c r="F8" s="11" t="s">
        <v>452</v>
      </c>
      <c r="G8" s="11" t="s">
        <v>501</v>
      </c>
      <c r="H8" s="11" t="s">
        <v>502</v>
      </c>
      <c r="I8" s="11"/>
      <c r="J8" s="20" t="s">
        <v>449</v>
      </c>
      <c r="K8" s="11" t="s">
        <v>455</v>
      </c>
    </row>
    <row r="9">
      <c r="A9" s="11">
        <v>7.0</v>
      </c>
      <c r="B9" s="11" t="str">
        <f t="shared" si="1"/>
        <v>1.2.7-Nano RepairBots</v>
      </c>
      <c r="C9" s="11" t="s">
        <v>243</v>
      </c>
      <c r="D9" s="11" t="s">
        <v>244</v>
      </c>
      <c r="E9" s="11" t="s">
        <v>250</v>
      </c>
      <c r="F9" s="11" t="s">
        <v>464</v>
      </c>
      <c r="G9" s="11" t="s">
        <v>503</v>
      </c>
      <c r="H9" s="11" t="s">
        <v>471</v>
      </c>
      <c r="I9" s="11"/>
      <c r="J9" s="11" t="s">
        <v>504</v>
      </c>
      <c r="K9" s="11" t="s">
        <v>467</v>
      </c>
    </row>
    <row r="10">
      <c r="A10" s="11">
        <v>8.0</v>
      </c>
      <c r="B10" s="11" t="str">
        <f t="shared" si="1"/>
        <v>1.2.8-Dimensional Generator</v>
      </c>
      <c r="C10" s="11" t="s">
        <v>243</v>
      </c>
      <c r="D10" s="11" t="s">
        <v>244</v>
      </c>
      <c r="E10" s="12" t="s">
        <v>253</v>
      </c>
      <c r="F10" s="11" t="s">
        <v>464</v>
      </c>
      <c r="G10" s="11" t="s">
        <v>505</v>
      </c>
      <c r="H10" s="20" t="s">
        <v>506</v>
      </c>
      <c r="I10" s="11"/>
      <c r="J10" s="20" t="s">
        <v>504</v>
      </c>
      <c r="K10" s="11" t="s">
        <v>467</v>
      </c>
    </row>
    <row r="11">
      <c r="A11" s="11">
        <v>9.0</v>
      </c>
      <c r="B11" s="11" t="str">
        <f t="shared" si="1"/>
        <v>1.2.9-Force Field</v>
      </c>
      <c r="C11" s="11" t="s">
        <v>243</v>
      </c>
      <c r="D11" s="11" t="s">
        <v>244</v>
      </c>
      <c r="E11" s="11" t="s">
        <v>256</v>
      </c>
      <c r="F11" s="11" t="s">
        <v>464</v>
      </c>
      <c r="G11" s="11" t="s">
        <v>507</v>
      </c>
      <c r="H11" s="20" t="s">
        <v>477</v>
      </c>
      <c r="I11" s="11"/>
      <c r="J11" s="11" t="s">
        <v>438</v>
      </c>
      <c r="K11" s="11" t="s">
        <v>467</v>
      </c>
    </row>
    <row r="12">
      <c r="A12" s="11">
        <v>10.0</v>
      </c>
      <c r="B12" s="11" t="str">
        <f t="shared" si="1"/>
        <v>1.2.10-Subspace Repair Unit</v>
      </c>
      <c r="C12" s="11" t="s">
        <v>243</v>
      </c>
      <c r="D12" s="11" t="s">
        <v>244</v>
      </c>
      <c r="E12" s="12" t="s">
        <v>259</v>
      </c>
      <c r="F12" s="11" t="s">
        <v>464</v>
      </c>
      <c r="G12" s="11" t="s">
        <v>508</v>
      </c>
      <c r="H12" s="20" t="s">
        <v>473</v>
      </c>
      <c r="I12" s="11"/>
      <c r="J12" s="20" t="s">
        <v>504</v>
      </c>
      <c r="K12" s="11" t="s">
        <v>467</v>
      </c>
    </row>
    <row r="13">
      <c r="A13" s="11">
        <v>11.0</v>
      </c>
      <c r="B13" s="11" t="str">
        <f t="shared" si="1"/>
        <v>1.2.11-Vortex Cooler</v>
      </c>
      <c r="C13" s="11" t="s">
        <v>243</v>
      </c>
      <c r="D13" s="11" t="s">
        <v>244</v>
      </c>
      <c r="E13" s="11" t="s">
        <v>262</v>
      </c>
      <c r="F13" s="11" t="s">
        <v>464</v>
      </c>
      <c r="G13" s="11" t="s">
        <v>509</v>
      </c>
      <c r="H13" s="21" t="s">
        <v>510</v>
      </c>
      <c r="I13" s="14"/>
      <c r="J13" s="11" t="s">
        <v>438</v>
      </c>
      <c r="K13" s="11" t="s">
        <v>467</v>
      </c>
    </row>
    <row r="14">
      <c r="A14" s="11">
        <v>12.0</v>
      </c>
      <c r="B14" s="11" t="str">
        <f t="shared" si="1"/>
        <v>1.2.12-Anti-Gravity Propulsion</v>
      </c>
      <c r="C14" s="11" t="s">
        <v>243</v>
      </c>
      <c r="D14" s="11" t="s">
        <v>244</v>
      </c>
      <c r="E14" s="12" t="s">
        <v>277</v>
      </c>
      <c r="F14" s="11" t="s">
        <v>464</v>
      </c>
      <c r="G14" s="11" t="s">
        <v>511</v>
      </c>
      <c r="H14" s="20" t="s">
        <v>479</v>
      </c>
      <c r="I14" s="11"/>
      <c r="J14" s="11" t="s">
        <v>504</v>
      </c>
      <c r="K14" s="11" t="s">
        <v>467</v>
      </c>
    </row>
    <row r="15">
      <c r="A15" s="11">
        <v>13.0</v>
      </c>
      <c r="B15" s="11" t="str">
        <f t="shared" si="1"/>
        <v>1.2.13-Abstract Weapon</v>
      </c>
      <c r="C15" s="11" t="s">
        <v>243</v>
      </c>
      <c r="D15" s="11" t="s">
        <v>244</v>
      </c>
      <c r="E15" s="11" t="s">
        <v>277</v>
      </c>
      <c r="F15" s="11" t="s">
        <v>435</v>
      </c>
      <c r="G15" s="11" t="s">
        <v>512</v>
      </c>
      <c r="H15" s="11" t="s">
        <v>513</v>
      </c>
      <c r="I15" s="11"/>
      <c r="J15" s="11" t="s">
        <v>504</v>
      </c>
      <c r="K15" s="11" t="s">
        <v>439</v>
      </c>
    </row>
    <row r="16">
      <c r="A16" s="11">
        <v>14.0</v>
      </c>
      <c r="B16" s="11" t="str">
        <f t="shared" si="1"/>
        <v>1.2.14-Zero Point</v>
      </c>
      <c r="C16" s="11" t="s">
        <v>243</v>
      </c>
      <c r="D16" s="11" t="s">
        <v>244</v>
      </c>
      <c r="E16" s="12" t="s">
        <v>277</v>
      </c>
      <c r="F16" s="11" t="s">
        <v>452</v>
      </c>
      <c r="G16" s="11" t="s">
        <v>514</v>
      </c>
      <c r="H16" s="11" t="s">
        <v>454</v>
      </c>
      <c r="I16" s="11"/>
      <c r="J16" s="11" t="s">
        <v>504</v>
      </c>
      <c r="K16" s="11" t="s">
        <v>455</v>
      </c>
    </row>
    <row r="17">
      <c r="A17" s="11">
        <v>15.0</v>
      </c>
      <c r="B17" s="11" t="str">
        <f t="shared" si="1"/>
        <v>1.2.15-Shop Bot</v>
      </c>
      <c r="C17" s="11" t="s">
        <v>243</v>
      </c>
      <c r="D17" s="11" t="s">
        <v>244</v>
      </c>
      <c r="E17" s="11" t="s">
        <v>277</v>
      </c>
      <c r="F17" s="11" t="s">
        <v>246</v>
      </c>
      <c r="G17" s="11" t="s">
        <v>515</v>
      </c>
      <c r="H17" s="11"/>
      <c r="I17" s="11" t="s">
        <v>516</v>
      </c>
      <c r="J17" s="11"/>
      <c r="K17" s="11" t="s">
        <v>249</v>
      </c>
    </row>
    <row r="18">
      <c r="A18" s="11">
        <v>16.0</v>
      </c>
      <c r="B18" s="11" t="str">
        <f t="shared" si="1"/>
        <v>1.2.16-Multitask Driver</v>
      </c>
      <c r="C18" s="11" t="s">
        <v>243</v>
      </c>
      <c r="D18" s="11" t="s">
        <v>244</v>
      </c>
      <c r="E18" s="12" t="s">
        <v>277</v>
      </c>
      <c r="F18" s="11" t="s">
        <v>246</v>
      </c>
      <c r="G18" s="11" t="s">
        <v>517</v>
      </c>
      <c r="H18" s="11"/>
      <c r="I18" s="11" t="s">
        <v>518</v>
      </c>
      <c r="J18" s="11"/>
      <c r="K18" s="11" t="s">
        <v>249</v>
      </c>
    </row>
    <row r="19">
      <c r="A19" s="11">
        <v>17.0</v>
      </c>
      <c r="B19" s="11" t="str">
        <f t="shared" si="1"/>
        <v>1.2.17-Autofab Repairbot</v>
      </c>
      <c r="C19" s="11" t="s">
        <v>243</v>
      </c>
      <c r="D19" s="11" t="s">
        <v>244</v>
      </c>
      <c r="E19" s="11" t="s">
        <v>277</v>
      </c>
      <c r="F19" s="11" t="s">
        <v>246</v>
      </c>
      <c r="G19" s="11" t="s">
        <v>519</v>
      </c>
      <c r="H19" s="11"/>
      <c r="I19" s="11" t="s">
        <v>520</v>
      </c>
      <c r="J19" s="11"/>
      <c r="K19" s="11" t="s">
        <v>249</v>
      </c>
    </row>
    <row r="20">
      <c r="A20" s="11">
        <v>18.0</v>
      </c>
      <c r="B20" s="11" t="str">
        <f t="shared" si="1"/>
        <v>1.2.18-StimPacks</v>
      </c>
      <c r="C20" s="11" t="s">
        <v>243</v>
      </c>
      <c r="D20" s="11" t="s">
        <v>244</v>
      </c>
      <c r="E20" s="12" t="s">
        <v>277</v>
      </c>
      <c r="F20" s="11" t="s">
        <v>246</v>
      </c>
      <c r="G20" s="11" t="s">
        <v>521</v>
      </c>
      <c r="H20" s="11"/>
      <c r="I20" s="11" t="s">
        <v>522</v>
      </c>
      <c r="J20" s="11"/>
      <c r="K20" s="11" t="s">
        <v>249</v>
      </c>
    </row>
    <row r="21" ht="15.75" customHeight="1">
      <c r="A21" s="11">
        <v>19.0</v>
      </c>
      <c r="B21" s="11" t="str">
        <f t="shared" si="1"/>
        <v>1.2.19-Zeal Enforement Unit</v>
      </c>
      <c r="C21" s="11" t="s">
        <v>243</v>
      </c>
      <c r="D21" s="11" t="s">
        <v>244</v>
      </c>
      <c r="E21" s="11" t="s">
        <v>277</v>
      </c>
      <c r="F21" s="11" t="s">
        <v>246</v>
      </c>
      <c r="G21" s="11" t="s">
        <v>523</v>
      </c>
      <c r="H21" s="11"/>
      <c r="I21" s="11" t="s">
        <v>524</v>
      </c>
      <c r="J21" s="11"/>
      <c r="K21" s="11" t="s">
        <v>249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57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17.57"/>
    <col customWidth="1" min="8" max="8" width="7.71"/>
    <col customWidth="1" min="9" max="9" width="107.14"/>
    <col customWidth="1" min="10" max="10" width="21.14"/>
    <col customWidth="1" min="11" max="26" width="8.71"/>
  </cols>
  <sheetData>
    <row r="1">
      <c r="A1" s="10" t="s">
        <v>238</v>
      </c>
      <c r="B1" s="10" t="s">
        <v>0</v>
      </c>
      <c r="C1" s="10" t="s">
        <v>239</v>
      </c>
      <c r="D1" s="10" t="s">
        <v>3</v>
      </c>
      <c r="E1" s="10" t="s">
        <v>240</v>
      </c>
      <c r="F1" s="10" t="s">
        <v>241</v>
      </c>
      <c r="G1" s="10" t="s">
        <v>6</v>
      </c>
      <c r="H1" s="10" t="s">
        <v>8</v>
      </c>
      <c r="I1" s="10" t="s">
        <v>242</v>
      </c>
      <c r="J1" s="10" t="s">
        <v>5</v>
      </c>
    </row>
    <row r="2">
      <c r="A2" s="11">
        <v>0.0</v>
      </c>
      <c r="B2" s="11" t="str">
        <f t="shared" ref="B2:B21" si="1">CONCATENATE("2.0.",A2,"-",G2)</f>
        <v>2.0.0-Telescopic Scope</v>
      </c>
      <c r="C2" s="11" t="s">
        <v>243</v>
      </c>
      <c r="D2" s="11" t="s">
        <v>244</v>
      </c>
      <c r="E2" s="12" t="s">
        <v>245</v>
      </c>
      <c r="F2" s="11" t="s">
        <v>525</v>
      </c>
      <c r="G2" s="11" t="s">
        <v>526</v>
      </c>
      <c r="H2" s="11"/>
      <c r="I2" s="11" t="s">
        <v>527</v>
      </c>
      <c r="J2" s="11" t="s">
        <v>528</v>
      </c>
    </row>
    <row r="3">
      <c r="A3" s="11">
        <v>1.0</v>
      </c>
      <c r="B3" s="11" t="str">
        <f t="shared" si="1"/>
        <v>2.0.1-Beam Splitter</v>
      </c>
      <c r="C3" s="11" t="s">
        <v>243</v>
      </c>
      <c r="D3" s="11" t="s">
        <v>244</v>
      </c>
      <c r="E3" s="11" t="s">
        <v>250</v>
      </c>
      <c r="F3" s="11" t="s">
        <v>525</v>
      </c>
      <c r="G3" s="11" t="s">
        <v>529</v>
      </c>
      <c r="H3" s="11"/>
      <c r="I3" s="11" t="s">
        <v>530</v>
      </c>
      <c r="J3" s="11" t="s">
        <v>528</v>
      </c>
    </row>
    <row r="4">
      <c r="A4" s="11">
        <v>2.0</v>
      </c>
      <c r="B4" s="11" t="str">
        <f t="shared" si="1"/>
        <v>2.0.2-Modulator Unit</v>
      </c>
      <c r="C4" s="11" t="s">
        <v>243</v>
      </c>
      <c r="D4" s="11" t="s">
        <v>244</v>
      </c>
      <c r="E4" s="12" t="s">
        <v>253</v>
      </c>
      <c r="F4" s="11" t="s">
        <v>525</v>
      </c>
      <c r="G4" s="11" t="s">
        <v>531</v>
      </c>
      <c r="H4" s="11"/>
      <c r="I4" s="11" t="s">
        <v>532</v>
      </c>
      <c r="J4" s="11" t="s">
        <v>528</v>
      </c>
    </row>
    <row r="5">
      <c r="A5" s="11">
        <v>3.0</v>
      </c>
      <c r="B5" s="11" t="str">
        <f t="shared" si="1"/>
        <v>2.0.3-Energy Admixer</v>
      </c>
      <c r="C5" s="11" t="s">
        <v>243</v>
      </c>
      <c r="D5" s="11" t="s">
        <v>244</v>
      </c>
      <c r="E5" s="11" t="s">
        <v>256</v>
      </c>
      <c r="F5" s="11" t="s">
        <v>525</v>
      </c>
      <c r="G5" s="11" t="s">
        <v>533</v>
      </c>
      <c r="H5" s="11"/>
      <c r="I5" s="11" t="s">
        <v>534</v>
      </c>
      <c r="J5" s="11" t="s">
        <v>528</v>
      </c>
    </row>
    <row r="6">
      <c r="A6" s="11">
        <v>4.0</v>
      </c>
      <c r="B6" s="11" t="str">
        <f t="shared" si="1"/>
        <v>2.0.4-Second gun</v>
      </c>
      <c r="C6" s="11" t="s">
        <v>243</v>
      </c>
      <c r="D6" s="11" t="s">
        <v>244</v>
      </c>
      <c r="E6" s="12" t="s">
        <v>259</v>
      </c>
      <c r="F6" s="11" t="s">
        <v>525</v>
      </c>
      <c r="G6" s="11" t="s">
        <v>535</v>
      </c>
      <c r="H6" s="11"/>
      <c r="I6" s="11" t="s">
        <v>536</v>
      </c>
      <c r="J6" s="11" t="s">
        <v>528</v>
      </c>
    </row>
    <row r="7">
      <c r="A7" s="11">
        <v>5.0</v>
      </c>
      <c r="B7" s="11" t="str">
        <f t="shared" si="1"/>
        <v>2.0.5-Stabilizer Unit</v>
      </c>
      <c r="C7" s="11" t="s">
        <v>243</v>
      </c>
      <c r="D7" s="11" t="s">
        <v>244</v>
      </c>
      <c r="E7" s="11" t="s">
        <v>262</v>
      </c>
      <c r="F7" s="11" t="s">
        <v>525</v>
      </c>
      <c r="G7" s="11" t="s">
        <v>537</v>
      </c>
      <c r="H7" s="11"/>
      <c r="I7" s="11" t="s">
        <v>538</v>
      </c>
      <c r="J7" s="11" t="s">
        <v>528</v>
      </c>
    </row>
    <row r="8">
      <c r="A8" s="11">
        <v>6.0</v>
      </c>
      <c r="B8" s="11" t="str">
        <f t="shared" si="1"/>
        <v>2.0.6-Probabilizer</v>
      </c>
      <c r="C8" s="11" t="s">
        <v>243</v>
      </c>
      <c r="D8" s="11" t="s">
        <v>244</v>
      </c>
      <c r="E8" s="12" t="s">
        <v>245</v>
      </c>
      <c r="F8" s="11" t="s">
        <v>525</v>
      </c>
      <c r="G8" s="11" t="s">
        <v>539</v>
      </c>
      <c r="H8" s="11"/>
      <c r="I8" s="11" t="s">
        <v>540</v>
      </c>
      <c r="J8" s="11" t="s">
        <v>528</v>
      </c>
    </row>
    <row r="9">
      <c r="A9" s="11">
        <v>7.0</v>
      </c>
      <c r="B9" s="11" t="str">
        <f t="shared" si="1"/>
        <v>2.0.7-Essence Reclaimer</v>
      </c>
      <c r="C9" s="11" t="s">
        <v>243</v>
      </c>
      <c r="D9" s="11" t="s">
        <v>244</v>
      </c>
      <c r="E9" s="11" t="s">
        <v>250</v>
      </c>
      <c r="F9" s="11" t="s">
        <v>525</v>
      </c>
      <c r="G9" s="11" t="s">
        <v>541</v>
      </c>
      <c r="H9" s="11"/>
      <c r="I9" s="11" t="s">
        <v>542</v>
      </c>
      <c r="J9" s="11" t="s">
        <v>528</v>
      </c>
    </row>
    <row r="10">
      <c r="A10" s="11">
        <v>8.0</v>
      </c>
      <c r="B10" s="11" t="str">
        <f t="shared" si="1"/>
        <v>2.0.8-Wild Capacitor</v>
      </c>
      <c r="C10" s="11" t="s">
        <v>243</v>
      </c>
      <c r="D10" s="11" t="s">
        <v>244</v>
      </c>
      <c r="E10" s="12" t="s">
        <v>253</v>
      </c>
      <c r="F10" s="11" t="s">
        <v>525</v>
      </c>
      <c r="G10" s="11" t="s">
        <v>543</v>
      </c>
      <c r="H10" s="11"/>
      <c r="I10" s="11" t="s">
        <v>544</v>
      </c>
      <c r="J10" s="11" t="s">
        <v>528</v>
      </c>
    </row>
    <row r="11">
      <c r="A11" s="11">
        <v>9.0</v>
      </c>
      <c r="B11" s="11" t="str">
        <f t="shared" si="1"/>
        <v>2.0.9-Photon Coupon</v>
      </c>
      <c r="C11" s="11" t="s">
        <v>243</v>
      </c>
      <c r="D11" s="11" t="s">
        <v>244</v>
      </c>
      <c r="E11" s="11" t="s">
        <v>256</v>
      </c>
      <c r="F11" s="11" t="s">
        <v>525</v>
      </c>
      <c r="G11" s="11" t="s">
        <v>545</v>
      </c>
      <c r="H11" s="11"/>
      <c r="I11" s="11" t="s">
        <v>546</v>
      </c>
      <c r="J11" s="11" t="s">
        <v>528</v>
      </c>
    </row>
    <row r="12">
      <c r="A12" s="11">
        <v>10.0</v>
      </c>
      <c r="B12" s="11" t="str">
        <f t="shared" si="1"/>
        <v>2.0.10-Chain Gun</v>
      </c>
      <c r="C12" s="11" t="s">
        <v>243</v>
      </c>
      <c r="D12" s="11" t="s">
        <v>244</v>
      </c>
      <c r="E12" s="12" t="s">
        <v>259</v>
      </c>
      <c r="F12" s="11" t="s">
        <v>525</v>
      </c>
      <c r="G12" s="11" t="s">
        <v>547</v>
      </c>
      <c r="H12" s="11"/>
      <c r="I12" s="11" t="s">
        <v>548</v>
      </c>
      <c r="J12" s="11" t="s">
        <v>528</v>
      </c>
    </row>
    <row r="13">
      <c r="A13" s="11">
        <v>11.0</v>
      </c>
      <c r="B13" s="11" t="str">
        <f t="shared" si="1"/>
        <v>2.0.11-Blast gun</v>
      </c>
      <c r="C13" s="11" t="s">
        <v>243</v>
      </c>
      <c r="D13" s="11" t="s">
        <v>244</v>
      </c>
      <c r="E13" s="11" t="s">
        <v>262</v>
      </c>
      <c r="F13" s="11" t="s">
        <v>525</v>
      </c>
      <c r="G13" s="11" t="s">
        <v>549</v>
      </c>
      <c r="H13" s="11"/>
      <c r="I13" s="11" t="s">
        <v>550</v>
      </c>
      <c r="J13" s="11" t="s">
        <v>528</v>
      </c>
    </row>
    <row r="14">
      <c r="A14" s="11">
        <v>12.0</v>
      </c>
      <c r="B14" s="11" t="str">
        <f t="shared" si="1"/>
        <v>2.0.12-Energy Bank</v>
      </c>
      <c r="C14" s="11" t="s">
        <v>243</v>
      </c>
      <c r="D14" s="11" t="s">
        <v>244</v>
      </c>
      <c r="E14" s="12" t="s">
        <v>277</v>
      </c>
      <c r="F14" s="11" t="s">
        <v>525</v>
      </c>
      <c r="G14" s="11" t="s">
        <v>551</v>
      </c>
      <c r="H14" s="11"/>
      <c r="I14" s="11" t="s">
        <v>552</v>
      </c>
      <c r="J14" s="11" t="s">
        <v>528</v>
      </c>
    </row>
    <row r="15">
      <c r="A15" s="11">
        <v>13.0</v>
      </c>
      <c r="B15" s="11" t="str">
        <f t="shared" si="1"/>
        <v>2.0.13-Phase Changer</v>
      </c>
      <c r="C15" s="11" t="s">
        <v>243</v>
      </c>
      <c r="D15" s="11" t="s">
        <v>244</v>
      </c>
      <c r="E15" s="11" t="s">
        <v>277</v>
      </c>
      <c r="F15" s="11" t="s">
        <v>525</v>
      </c>
      <c r="G15" s="11" t="s">
        <v>553</v>
      </c>
      <c r="H15" s="11"/>
      <c r="I15" s="11" t="s">
        <v>554</v>
      </c>
      <c r="J15" s="11" t="s">
        <v>528</v>
      </c>
    </row>
    <row r="16">
      <c r="A16" s="11">
        <v>14.0</v>
      </c>
      <c r="B16" s="11" t="str">
        <f t="shared" si="1"/>
        <v>2.0.14-Anti-Grav Unit</v>
      </c>
      <c r="C16" s="11" t="s">
        <v>243</v>
      </c>
      <c r="D16" s="11" t="s">
        <v>244</v>
      </c>
      <c r="E16" s="12" t="s">
        <v>277</v>
      </c>
      <c r="F16" s="11" t="s">
        <v>525</v>
      </c>
      <c r="G16" s="11" t="s">
        <v>555</v>
      </c>
      <c r="H16" s="11"/>
      <c r="I16" s="11" t="s">
        <v>556</v>
      </c>
      <c r="J16" s="11" t="s">
        <v>528</v>
      </c>
    </row>
    <row r="17">
      <c r="A17" s="11">
        <v>15.0</v>
      </c>
      <c r="B17" s="11" t="str">
        <f t="shared" si="1"/>
        <v>2.0.15-Autoreload</v>
      </c>
      <c r="C17" s="11" t="s">
        <v>243</v>
      </c>
      <c r="D17" s="11" t="s">
        <v>244</v>
      </c>
      <c r="E17" s="11" t="s">
        <v>277</v>
      </c>
      <c r="F17" s="11" t="s">
        <v>246</v>
      </c>
      <c r="G17" s="11" t="s">
        <v>557</v>
      </c>
      <c r="H17" s="11"/>
      <c r="I17" s="11" t="s">
        <v>558</v>
      </c>
      <c r="J17" s="11" t="s">
        <v>249</v>
      </c>
    </row>
    <row r="18">
      <c r="A18" s="11">
        <v>16.0</v>
      </c>
      <c r="B18" s="11" t="str">
        <f t="shared" si="1"/>
        <v>2.0.16-Ramforce Driver</v>
      </c>
      <c r="C18" s="11" t="s">
        <v>243</v>
      </c>
      <c r="D18" s="11" t="s">
        <v>244</v>
      </c>
      <c r="E18" s="12" t="s">
        <v>277</v>
      </c>
      <c r="F18" s="11" t="s">
        <v>246</v>
      </c>
      <c r="G18" s="11" t="s">
        <v>559</v>
      </c>
      <c r="H18" s="11"/>
      <c r="I18" s="11" t="s">
        <v>560</v>
      </c>
      <c r="J18" s="11" t="s">
        <v>249</v>
      </c>
    </row>
    <row r="19">
      <c r="A19" s="11">
        <v>17.0</v>
      </c>
      <c r="B19" s="11" t="str">
        <f t="shared" si="1"/>
        <v>2.0.17-Impact Booster</v>
      </c>
      <c r="C19" s="11" t="s">
        <v>243</v>
      </c>
      <c r="D19" s="11" t="s">
        <v>244</v>
      </c>
      <c r="E19" s="11" t="s">
        <v>277</v>
      </c>
      <c r="F19" s="11" t="s">
        <v>246</v>
      </c>
      <c r="G19" s="11" t="s">
        <v>561</v>
      </c>
      <c r="H19" s="11"/>
      <c r="I19" s="11" t="s">
        <v>562</v>
      </c>
      <c r="J19" s="11" t="s">
        <v>249</v>
      </c>
    </row>
    <row r="20">
      <c r="A20" s="11">
        <v>18.0</v>
      </c>
      <c r="B20" s="11" t="str">
        <f t="shared" si="1"/>
        <v>2.0.18-Light-Transport</v>
      </c>
      <c r="C20" s="11" t="s">
        <v>243</v>
      </c>
      <c r="D20" s="11" t="s">
        <v>244</v>
      </c>
      <c r="E20" s="12" t="s">
        <v>277</v>
      </c>
      <c r="F20" s="11" t="s">
        <v>246</v>
      </c>
      <c r="G20" s="11" t="s">
        <v>563</v>
      </c>
      <c r="H20" s="11"/>
      <c r="I20" s="11" t="s">
        <v>564</v>
      </c>
      <c r="J20" s="11" t="s">
        <v>249</v>
      </c>
    </row>
    <row r="21" ht="15.75" customHeight="1">
      <c r="A21" s="11">
        <v>19.0</v>
      </c>
      <c r="B21" s="11" t="str">
        <f t="shared" si="1"/>
        <v>2.0.19-Deep Learning</v>
      </c>
      <c r="C21" s="11" t="s">
        <v>243</v>
      </c>
      <c r="D21" s="11" t="s">
        <v>244</v>
      </c>
      <c r="E21" s="11" t="s">
        <v>277</v>
      </c>
      <c r="F21" s="11" t="s">
        <v>246</v>
      </c>
      <c r="G21" s="22" t="s">
        <v>565</v>
      </c>
      <c r="H21" s="22"/>
      <c r="I21" s="22" t="s">
        <v>566</v>
      </c>
      <c r="J21" s="11" t="s">
        <v>249</v>
      </c>
    </row>
    <row r="22" ht="15.75" customHeight="1"/>
    <row r="23" ht="15.75" customHeight="1">
      <c r="G23" s="23"/>
      <c r="H23" s="23"/>
      <c r="I23" s="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57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25.57"/>
    <col customWidth="1" min="8" max="8" width="7.71"/>
    <col customWidth="1" min="9" max="9" width="107.14"/>
    <col customWidth="1" min="10" max="10" width="21.14"/>
    <col customWidth="1" min="11" max="26" width="8.71"/>
  </cols>
  <sheetData>
    <row r="1">
      <c r="A1" s="10" t="s">
        <v>238</v>
      </c>
      <c r="B1" s="10" t="s">
        <v>0</v>
      </c>
      <c r="C1" s="10" t="s">
        <v>239</v>
      </c>
      <c r="D1" s="10" t="s">
        <v>3</v>
      </c>
      <c r="E1" s="10" t="s">
        <v>240</v>
      </c>
      <c r="F1" s="10" t="s">
        <v>241</v>
      </c>
      <c r="G1" s="10" t="s">
        <v>6</v>
      </c>
      <c r="H1" s="10" t="s">
        <v>8</v>
      </c>
      <c r="I1" s="10" t="s">
        <v>242</v>
      </c>
      <c r="J1" s="10" t="s">
        <v>5</v>
      </c>
    </row>
    <row r="2">
      <c r="A2" s="11">
        <v>0.0</v>
      </c>
      <c r="B2" s="11" t="str">
        <f t="shared" ref="B2:B21" si="1">CONCATENATE("3.1.",A2,"-",G2)</f>
        <v>3.1.0-Step on a Butterfly</v>
      </c>
      <c r="C2" s="11" t="s">
        <v>243</v>
      </c>
      <c r="D2" s="11" t="s">
        <v>244</v>
      </c>
      <c r="E2" s="12" t="s">
        <v>567</v>
      </c>
      <c r="F2" s="11" t="s">
        <v>568</v>
      </c>
      <c r="G2" s="11" t="s">
        <v>569</v>
      </c>
      <c r="H2" s="11"/>
      <c r="I2" s="11"/>
      <c r="J2" s="11" t="s">
        <v>570</v>
      </c>
    </row>
    <row r="3">
      <c r="A3" s="11">
        <v>1.0</v>
      </c>
      <c r="B3" s="11" t="str">
        <f t="shared" si="1"/>
        <v>3.1.1-Meet your Grandparent</v>
      </c>
      <c r="C3" s="11" t="s">
        <v>243</v>
      </c>
      <c r="D3" s="11" t="s">
        <v>244</v>
      </c>
      <c r="E3" s="11" t="s">
        <v>567</v>
      </c>
      <c r="F3" s="11" t="s">
        <v>568</v>
      </c>
      <c r="G3" s="11" t="s">
        <v>571</v>
      </c>
      <c r="H3" s="11"/>
      <c r="I3" s="11"/>
      <c r="J3" s="11" t="s">
        <v>570</v>
      </c>
    </row>
    <row r="4">
      <c r="A4" s="11">
        <v>2.0</v>
      </c>
      <c r="B4" s="11" t="str">
        <f t="shared" si="1"/>
        <v>3.1.2-Foretell the Future</v>
      </c>
      <c r="C4" s="11" t="s">
        <v>243</v>
      </c>
      <c r="D4" s="11" t="s">
        <v>244</v>
      </c>
      <c r="E4" s="12" t="s">
        <v>567</v>
      </c>
      <c r="F4" s="11" t="s">
        <v>568</v>
      </c>
      <c r="G4" s="11" t="s">
        <v>572</v>
      </c>
      <c r="H4" s="11"/>
      <c r="I4" s="11"/>
      <c r="J4" s="11" t="s">
        <v>570</v>
      </c>
    </row>
    <row r="5">
      <c r="A5" s="11">
        <v>3.0</v>
      </c>
      <c r="B5" s="11" t="str">
        <f t="shared" si="1"/>
        <v>3.1.3-Kill Hitler</v>
      </c>
      <c r="C5" s="11" t="s">
        <v>243</v>
      </c>
      <c r="D5" s="11" t="s">
        <v>244</v>
      </c>
      <c r="E5" s="11" t="s">
        <v>567</v>
      </c>
      <c r="F5" s="11" t="s">
        <v>568</v>
      </c>
      <c r="G5" s="11" t="s">
        <v>573</v>
      </c>
      <c r="H5" s="11"/>
      <c r="I5" s="11"/>
      <c r="J5" s="11" t="s">
        <v>570</v>
      </c>
    </row>
    <row r="6">
      <c r="A6" s="11">
        <v>4.0</v>
      </c>
      <c r="B6" s="11" t="str">
        <f t="shared" si="1"/>
        <v>3.1.4-Avert Ghandi Assassination</v>
      </c>
      <c r="C6" s="11" t="s">
        <v>243</v>
      </c>
      <c r="D6" s="11" t="s">
        <v>244</v>
      </c>
      <c r="E6" s="12" t="s">
        <v>567</v>
      </c>
      <c r="F6" s="11" t="s">
        <v>568</v>
      </c>
      <c r="G6" s="11" t="s">
        <v>574</v>
      </c>
      <c r="H6" s="11"/>
      <c r="I6" s="11"/>
      <c r="J6" s="11" t="s">
        <v>570</v>
      </c>
    </row>
    <row r="7">
      <c r="A7" s="11">
        <v>5.0</v>
      </c>
      <c r="B7" s="11" t="str">
        <f t="shared" si="1"/>
        <v>3.1.5-Stop a Drunk Driver</v>
      </c>
      <c r="C7" s="11" t="s">
        <v>243</v>
      </c>
      <c r="D7" s="11" t="s">
        <v>244</v>
      </c>
      <c r="E7" s="11" t="s">
        <v>567</v>
      </c>
      <c r="F7" s="11" t="s">
        <v>568</v>
      </c>
      <c r="G7" s="11" t="s">
        <v>575</v>
      </c>
      <c r="H7" s="11"/>
      <c r="I7" s="11"/>
      <c r="J7" s="11" t="s">
        <v>570</v>
      </c>
    </row>
    <row r="8">
      <c r="A8" s="11">
        <v>6.0</v>
      </c>
      <c r="B8" s="11" t="str">
        <f t="shared" si="1"/>
        <v>3.1.6-Avert Chernobyl Disaster</v>
      </c>
      <c r="C8" s="11" t="s">
        <v>243</v>
      </c>
      <c r="D8" s="11" t="s">
        <v>244</v>
      </c>
      <c r="E8" s="12" t="s">
        <v>567</v>
      </c>
      <c r="F8" s="11" t="s">
        <v>568</v>
      </c>
      <c r="G8" s="11" t="s">
        <v>576</v>
      </c>
      <c r="H8" s="11"/>
      <c r="I8" s="11"/>
      <c r="J8" s="11" t="s">
        <v>570</v>
      </c>
    </row>
    <row r="9">
      <c r="A9" s="11">
        <v>7.0</v>
      </c>
      <c r="B9" s="11" t="str">
        <f t="shared" si="1"/>
        <v>3.1.7-Guide Younger Self</v>
      </c>
      <c r="C9" s="11" t="s">
        <v>243</v>
      </c>
      <c r="D9" s="11" t="s">
        <v>244</v>
      </c>
      <c r="E9" s="11" t="s">
        <v>567</v>
      </c>
      <c r="F9" s="11" t="s">
        <v>568</v>
      </c>
      <c r="G9" s="11" t="s">
        <v>577</v>
      </c>
      <c r="H9" s="11"/>
      <c r="I9" s="11"/>
      <c r="J9" s="11" t="s">
        <v>570</v>
      </c>
    </row>
    <row r="10">
      <c r="A10" s="11">
        <v>8.0</v>
      </c>
      <c r="B10" s="11" t="str">
        <f t="shared" si="1"/>
        <v>3.1.8-Teach the Ancients</v>
      </c>
      <c r="C10" s="11" t="s">
        <v>243</v>
      </c>
      <c r="D10" s="11" t="s">
        <v>244</v>
      </c>
      <c r="E10" s="12" t="s">
        <v>567</v>
      </c>
      <c r="F10" s="11" t="s">
        <v>568</v>
      </c>
      <c r="G10" s="11" t="s">
        <v>578</v>
      </c>
      <c r="H10" s="11"/>
      <c r="I10" s="11"/>
      <c r="J10" s="11" t="s">
        <v>570</v>
      </c>
    </row>
    <row r="11">
      <c r="A11" s="11">
        <v>9.0</v>
      </c>
      <c r="B11" s="11" t="str">
        <f t="shared" si="1"/>
        <v>3.1.9-See the Death of Caesar</v>
      </c>
      <c r="C11" s="11" t="s">
        <v>243</v>
      </c>
      <c r="D11" s="11" t="s">
        <v>244</v>
      </c>
      <c r="E11" s="11" t="s">
        <v>567</v>
      </c>
      <c r="F11" s="11" t="s">
        <v>568</v>
      </c>
      <c r="G11" s="11" t="s">
        <v>579</v>
      </c>
      <c r="H11" s="11"/>
      <c r="I11" s="11"/>
      <c r="J11" s="11" t="s">
        <v>570</v>
      </c>
    </row>
    <row r="12">
      <c r="A12" s="11">
        <v>10.0</v>
      </c>
      <c r="B12" s="11" t="str">
        <f t="shared" si="1"/>
        <v>3.1.10-Win the Lottery</v>
      </c>
      <c r="C12" s="11" t="s">
        <v>243</v>
      </c>
      <c r="D12" s="11" t="s">
        <v>244</v>
      </c>
      <c r="E12" s="12" t="s">
        <v>567</v>
      </c>
      <c r="F12" s="11" t="s">
        <v>568</v>
      </c>
      <c r="G12" s="11" t="s">
        <v>580</v>
      </c>
      <c r="H12" s="11"/>
      <c r="I12" s="11"/>
      <c r="J12" s="11" t="s">
        <v>570</v>
      </c>
    </row>
    <row r="13">
      <c r="A13" s="11">
        <v>11.0</v>
      </c>
      <c r="B13" s="11" t="str">
        <f t="shared" si="1"/>
        <v>3.1.11-Steal the Mona Lisa</v>
      </c>
      <c r="C13" s="11" t="s">
        <v>243</v>
      </c>
      <c r="D13" s="11" t="s">
        <v>244</v>
      </c>
      <c r="E13" s="11" t="s">
        <v>567</v>
      </c>
      <c r="F13" s="11" t="s">
        <v>568</v>
      </c>
      <c r="G13" s="11" t="s">
        <v>581</v>
      </c>
      <c r="H13" s="11"/>
      <c r="I13" s="11"/>
      <c r="J13" s="11" t="s">
        <v>570</v>
      </c>
    </row>
    <row r="14">
      <c r="A14" s="11">
        <v>12.0</v>
      </c>
      <c r="B14" s="11" t="str">
        <f t="shared" si="1"/>
        <v>3.1.12-Setup the Perfect Moment</v>
      </c>
      <c r="C14" s="11" t="s">
        <v>243</v>
      </c>
      <c r="D14" s="11" t="s">
        <v>244</v>
      </c>
      <c r="E14" s="12" t="s">
        <v>567</v>
      </c>
      <c r="F14" s="11" t="s">
        <v>568</v>
      </c>
      <c r="G14" s="11" t="s">
        <v>582</v>
      </c>
      <c r="H14" s="11"/>
      <c r="I14" s="11"/>
      <c r="J14" s="11" t="s">
        <v>570</v>
      </c>
    </row>
    <row r="15">
      <c r="A15" s="11">
        <v>13.0</v>
      </c>
      <c r="B15" s="11" t="str">
        <f t="shared" si="1"/>
        <v>3.1.13-Hang out with Shakespeare</v>
      </c>
      <c r="C15" s="11" t="s">
        <v>243</v>
      </c>
      <c r="D15" s="11" t="s">
        <v>244</v>
      </c>
      <c r="E15" s="11" t="s">
        <v>567</v>
      </c>
      <c r="F15" s="11" t="s">
        <v>568</v>
      </c>
      <c r="G15" s="11" t="s">
        <v>583</v>
      </c>
      <c r="H15" s="11"/>
      <c r="I15" s="11"/>
      <c r="J15" s="11" t="s">
        <v>570</v>
      </c>
    </row>
    <row r="16">
      <c r="A16" s="11">
        <v>14.0</v>
      </c>
      <c r="B16" s="11" t="str">
        <f t="shared" si="1"/>
        <v>3.1.14-Save the Titanic</v>
      </c>
      <c r="C16" s="11" t="s">
        <v>243</v>
      </c>
      <c r="D16" s="11" t="s">
        <v>244</v>
      </c>
      <c r="E16" s="12" t="s">
        <v>567</v>
      </c>
      <c r="F16" s="11" t="s">
        <v>568</v>
      </c>
      <c r="G16" s="11" t="s">
        <v>584</v>
      </c>
      <c r="H16" s="11"/>
      <c r="I16" s="11"/>
      <c r="J16" s="11" t="s">
        <v>570</v>
      </c>
    </row>
    <row r="17">
      <c r="A17" s="11">
        <v>15.0</v>
      </c>
      <c r="B17" s="11" t="str">
        <f t="shared" si="1"/>
        <v>3.1.15-Temporal Clacker</v>
      </c>
      <c r="C17" s="11" t="s">
        <v>243</v>
      </c>
      <c r="D17" s="11" t="s">
        <v>244</v>
      </c>
      <c r="E17" s="11" t="s">
        <v>277</v>
      </c>
      <c r="F17" s="11" t="s">
        <v>246</v>
      </c>
      <c r="G17" s="11" t="s">
        <v>103</v>
      </c>
      <c r="H17" s="11"/>
      <c r="I17" s="11"/>
      <c r="J17" s="11" t="s">
        <v>249</v>
      </c>
    </row>
    <row r="18">
      <c r="A18" s="11">
        <v>16.0</v>
      </c>
      <c r="B18" s="11" t="str">
        <f t="shared" si="1"/>
        <v>3.1.16-Heinlein device</v>
      </c>
      <c r="C18" s="11" t="s">
        <v>243</v>
      </c>
      <c r="D18" s="11" t="s">
        <v>244</v>
      </c>
      <c r="E18" s="12" t="s">
        <v>277</v>
      </c>
      <c r="F18" s="11" t="s">
        <v>246</v>
      </c>
      <c r="G18" s="11" t="s">
        <v>585</v>
      </c>
      <c r="H18" s="11"/>
      <c r="I18" s="11"/>
      <c r="J18" s="11" t="s">
        <v>249</v>
      </c>
    </row>
    <row r="19">
      <c r="A19" s="11">
        <v>17.0</v>
      </c>
      <c r="B19" s="11" t="str">
        <f t="shared" si="1"/>
        <v>3.1.17-Ulysses Engine</v>
      </c>
      <c r="C19" s="11" t="s">
        <v>243</v>
      </c>
      <c r="D19" s="11" t="s">
        <v>244</v>
      </c>
      <c r="E19" s="11" t="s">
        <v>277</v>
      </c>
      <c r="F19" s="11" t="s">
        <v>246</v>
      </c>
      <c r="G19" s="11" t="s">
        <v>586</v>
      </c>
      <c r="H19" s="11"/>
      <c r="I19" s="11"/>
      <c r="J19" s="11" t="s">
        <v>249</v>
      </c>
    </row>
    <row r="20">
      <c r="A20" s="11">
        <v>18.0</v>
      </c>
      <c r="B20" s="11" t="str">
        <f t="shared" si="1"/>
        <v>3.1.18-Chronometric Coupler</v>
      </c>
      <c r="C20" s="11" t="s">
        <v>243</v>
      </c>
      <c r="D20" s="11" t="s">
        <v>244</v>
      </c>
      <c r="E20" s="12" t="s">
        <v>277</v>
      </c>
      <c r="F20" s="11" t="s">
        <v>246</v>
      </c>
      <c r="G20" s="11" t="s">
        <v>160</v>
      </c>
      <c r="H20" s="11"/>
      <c r="I20" s="11"/>
      <c r="J20" s="11" t="s">
        <v>249</v>
      </c>
    </row>
    <row r="21" ht="15.75" customHeight="1">
      <c r="A21" s="11">
        <v>19.0</v>
      </c>
      <c r="B21" s="11" t="str">
        <f t="shared" si="1"/>
        <v>3.1.19-Seven Minute Boots</v>
      </c>
      <c r="C21" s="11" t="s">
        <v>243</v>
      </c>
      <c r="D21" s="11" t="s">
        <v>244</v>
      </c>
      <c r="E21" s="11" t="s">
        <v>277</v>
      </c>
      <c r="F21" s="11" t="s">
        <v>246</v>
      </c>
      <c r="G21" s="22" t="s">
        <v>134</v>
      </c>
      <c r="H21" s="22"/>
      <c r="I21" s="22"/>
      <c r="J21" s="11" t="s">
        <v>249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2020-02-25T04:23:30Z</dcterms:created>
  <dc:creator>Michael Brown</dc:creator>
</cp:coreProperties>
</file>