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Mike\CardGenerator\CardFormatter\Data\DefendTheUniversity\"/>
    </mc:Choice>
  </mc:AlternateContent>
  <xr:revisionPtr revIDLastSave="0" documentId="13_ncr:1_{8F934913-FFA3-45F9-96EA-DB98D5654C4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haracers" sheetId="4" r:id="rId1"/>
    <sheet name="foes" sheetId="5" r:id="rId2"/>
    <sheet name="parts" sheetId="3" r:id="rId3"/>
    <sheet name="technologie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" l="1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Z2" i="5" l="1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AF27" i="5"/>
  <c r="AE27" i="5"/>
  <c r="AD27" i="5"/>
  <c r="AC27" i="5"/>
  <c r="AB27" i="5"/>
  <c r="AA27" i="5"/>
  <c r="AF26" i="5"/>
  <c r="AE26" i="5"/>
  <c r="AD26" i="5"/>
  <c r="AC26" i="5"/>
  <c r="AB26" i="5"/>
  <c r="AA26" i="5"/>
  <c r="AF25" i="5"/>
  <c r="AE25" i="5"/>
  <c r="AD25" i="5"/>
  <c r="AC25" i="5"/>
  <c r="AB25" i="5"/>
  <c r="AA25" i="5"/>
  <c r="AF24" i="5"/>
  <c r="AE24" i="5"/>
  <c r="AD24" i="5"/>
  <c r="AC24" i="5"/>
  <c r="AB24" i="5"/>
  <c r="AA24" i="5"/>
  <c r="AF23" i="5"/>
  <c r="AE23" i="5"/>
  <c r="AD23" i="5"/>
  <c r="AC23" i="5"/>
  <c r="AB23" i="5"/>
  <c r="AA23" i="5"/>
  <c r="AF22" i="5"/>
  <c r="AE22" i="5"/>
  <c r="AD22" i="5"/>
  <c r="AC22" i="5"/>
  <c r="AB22" i="5"/>
  <c r="AA22" i="5"/>
  <c r="AF21" i="5"/>
  <c r="AE21" i="5"/>
  <c r="AD21" i="5"/>
  <c r="AC21" i="5"/>
  <c r="AB21" i="5"/>
  <c r="AA21" i="5"/>
  <c r="AF20" i="5"/>
  <c r="AE20" i="5"/>
  <c r="AD20" i="5"/>
  <c r="AC20" i="5"/>
  <c r="AB20" i="5"/>
  <c r="AA20" i="5"/>
  <c r="AF19" i="5"/>
  <c r="AE19" i="5"/>
  <c r="AD19" i="5"/>
  <c r="AC19" i="5"/>
  <c r="AB19" i="5"/>
  <c r="AA19" i="5"/>
  <c r="AF18" i="5"/>
  <c r="AE18" i="5"/>
  <c r="AD18" i="5"/>
  <c r="AC18" i="5"/>
  <c r="AB18" i="5"/>
  <c r="AA18" i="5"/>
  <c r="AF17" i="5"/>
  <c r="AE17" i="5"/>
  <c r="AD17" i="5"/>
  <c r="AC17" i="5"/>
  <c r="AB17" i="5"/>
  <c r="AA17" i="5"/>
  <c r="AF16" i="5"/>
  <c r="AE16" i="5"/>
  <c r="AD16" i="5"/>
  <c r="AC16" i="5"/>
  <c r="AB16" i="5"/>
  <c r="AA16" i="5"/>
  <c r="AF15" i="5"/>
  <c r="AE15" i="5"/>
  <c r="AD15" i="5"/>
  <c r="AC15" i="5"/>
  <c r="AB15" i="5"/>
  <c r="AA15" i="5"/>
  <c r="AF14" i="5"/>
  <c r="AE14" i="5"/>
  <c r="AD14" i="5"/>
  <c r="AC14" i="5"/>
  <c r="AB14" i="5"/>
  <c r="AA14" i="5"/>
  <c r="AF13" i="5"/>
  <c r="AE13" i="5"/>
  <c r="AD13" i="5"/>
  <c r="AC13" i="5"/>
  <c r="AB13" i="5"/>
  <c r="AA13" i="5"/>
  <c r="AF12" i="5"/>
  <c r="AE12" i="5"/>
  <c r="AD12" i="5"/>
  <c r="AC12" i="5"/>
  <c r="AB12" i="5"/>
  <c r="AA12" i="5"/>
  <c r="AF11" i="5"/>
  <c r="AE11" i="5"/>
  <c r="AD11" i="5"/>
  <c r="AC11" i="5"/>
  <c r="AB11" i="5"/>
  <c r="AA11" i="5"/>
  <c r="AF10" i="5"/>
  <c r="AE10" i="5"/>
  <c r="AD10" i="5"/>
  <c r="AC10" i="5"/>
  <c r="AB10" i="5"/>
  <c r="AA10" i="5"/>
  <c r="AF9" i="5"/>
  <c r="AE9" i="5"/>
  <c r="AD9" i="5"/>
  <c r="AC9" i="5"/>
  <c r="AB9" i="5"/>
  <c r="AA9" i="5"/>
  <c r="AF8" i="5"/>
  <c r="AE8" i="5"/>
  <c r="AD8" i="5"/>
  <c r="AC8" i="5"/>
  <c r="AB8" i="5"/>
  <c r="AA8" i="5"/>
  <c r="AF7" i="5"/>
  <c r="AE7" i="5"/>
  <c r="AD7" i="5"/>
  <c r="AC7" i="5"/>
  <c r="AB7" i="5"/>
  <c r="AA7" i="5"/>
  <c r="AF6" i="5"/>
  <c r="AE6" i="5"/>
  <c r="AD6" i="5"/>
  <c r="AC6" i="5"/>
  <c r="AB6" i="5"/>
  <c r="AA6" i="5"/>
  <c r="AF5" i="5"/>
  <c r="AE5" i="5"/>
  <c r="AD5" i="5"/>
  <c r="AC5" i="5"/>
  <c r="AB5" i="5"/>
  <c r="AA5" i="5"/>
  <c r="AF4" i="5"/>
  <c r="AE4" i="5"/>
  <c r="AD4" i="5"/>
  <c r="AC4" i="5"/>
  <c r="AB4" i="5"/>
  <c r="AA4" i="5"/>
  <c r="AF3" i="5"/>
  <c r="AE3" i="5"/>
  <c r="AD3" i="5"/>
  <c r="AC3" i="5"/>
  <c r="AB3" i="5"/>
  <c r="AA3" i="5"/>
  <c r="AF2" i="5"/>
  <c r="AE2" i="5"/>
  <c r="AD2" i="5"/>
  <c r="AC2" i="5"/>
  <c r="AB2" i="5"/>
  <c r="AA2" i="5"/>
</calcChain>
</file>

<file path=xl/sharedStrings.xml><?xml version="1.0" encoding="utf-8"?>
<sst xmlns="http://schemas.openxmlformats.org/spreadsheetml/2006/main" count="727" uniqueCount="311">
  <si>
    <t>name</t>
  </si>
  <si>
    <t>orientation</t>
  </si>
  <si>
    <t>deck</t>
  </si>
  <si>
    <t>costs</t>
  </si>
  <si>
    <t>type</t>
  </si>
  <si>
    <t>title</t>
  </si>
  <si>
    <t>requirements</t>
  </si>
  <si>
    <t>bonusAbilities</t>
  </si>
  <si>
    <t>effects</t>
  </si>
  <si>
    <t>rules</t>
  </si>
  <si>
    <t>size</t>
  </si>
  <si>
    <t>01.0-PlasmaSword</t>
  </si>
  <si>
    <t>vertical</t>
  </si>
  <si>
    <t>part</t>
  </si>
  <si>
    <t>Weapon</t>
  </si>
  <si>
    <t>Plasma Sword</t>
  </si>
  <si>
    <t>1</t>
  </si>
  <si>
    <t>01.1-HeavyRailgun</t>
  </si>
  <si>
    <t>Heavy Railgun</t>
  </si>
  <si>
    <t>01.2-TeslaCoil</t>
  </si>
  <si>
    <t>Tesla Coil</t>
  </si>
  <si>
    <t>01.3-MegatonPunch</t>
  </si>
  <si>
    <t>Megaton Punch</t>
  </si>
  <si>
    <t>3</t>
  </si>
  <si>
    <t>01.4-MonomolecularClaws</t>
  </si>
  <si>
    <t>Monomolecular Claws</t>
  </si>
  <si>
    <t>2</t>
  </si>
  <si>
    <t>01.5-EntropyRay</t>
  </si>
  <si>
    <t>Entropy Ray</t>
  </si>
  <si>
    <t>01.6-FusionCannon</t>
  </si>
  <si>
    <t>technology</t>
  </si>
  <si>
    <t>Fusion Cannon</t>
  </si>
  <si>
    <t>01.7-DisruptorBeam</t>
  </si>
  <si>
    <t>Disruptor Beam</t>
  </si>
  <si>
    <t>01.8-NanobotMortar</t>
  </si>
  <si>
    <t>NanobotMortar</t>
  </si>
  <si>
    <t>5</t>
  </si>
  <si>
    <t>01.9-IonSword</t>
  </si>
  <si>
    <t>Ion-Sword</t>
  </si>
  <si>
    <t>01.10-GravityGun</t>
  </si>
  <si>
    <t>Gravity Gun</t>
  </si>
  <si>
    <t>4</t>
  </si>
  <si>
    <t>01.11-Disintegrator</t>
  </si>
  <si>
    <t>Disintegrator</t>
  </si>
  <si>
    <t>01.12-AbstractWeapon</t>
  </si>
  <si>
    <t>Abstract Weapon</t>
  </si>
  <si>
    <t>0</t>
  </si>
  <si>
    <t>01.13-ConcreteWeapon</t>
  </si>
  <si>
    <t>Concrete Weapon</t>
  </si>
  <si>
    <t>02.0-FuelCell</t>
  </si>
  <si>
    <t>Reactor</t>
  </si>
  <si>
    <t>Fuel Cell</t>
  </si>
  <si>
    <t>02.1-Gas</t>
  </si>
  <si>
    <t>Gas</t>
  </si>
  <si>
    <t>02.3-Thermal</t>
  </si>
  <si>
    <t>Thermal</t>
  </si>
  <si>
    <t>02.3-Fission</t>
  </si>
  <si>
    <t>Fission</t>
  </si>
  <si>
    <t>02.4-Fusion</t>
  </si>
  <si>
    <t>Fusion</t>
  </si>
  <si>
    <t>02.5-Gravetic</t>
  </si>
  <si>
    <t>Gravetic</t>
  </si>
  <si>
    <t>02.6-MassEnergy</t>
  </si>
  <si>
    <t>Mass-Energy</t>
  </si>
  <si>
    <t>02.7-Inertial</t>
  </si>
  <si>
    <t>Inertial</t>
  </si>
  <si>
    <t>02.8-Entropic</t>
  </si>
  <si>
    <t>Entropic</t>
  </si>
  <si>
    <t>02.9-ZeroPoint</t>
  </si>
  <si>
    <t>Zero Point</t>
  </si>
  <si>
    <t>Add On</t>
  </si>
  <si>
    <t>Repair Pack</t>
  </si>
  <si>
    <t>Battery</t>
  </si>
  <si>
    <t>Heavy Armor</t>
  </si>
  <si>
    <t>Jetpack</t>
  </si>
  <si>
    <t>Nano RepairBots</t>
  </si>
  <si>
    <t>03.7-SelfDestruct</t>
  </si>
  <si>
    <t>Self Destruct</t>
  </si>
  <si>
    <t>03.8-DimensionalGenerator</t>
  </si>
  <si>
    <t>Dimensional Generator</t>
  </si>
  <si>
    <t>03.9-EntropicCapacitor</t>
  </si>
  <si>
    <t>Entropic Capacitor</t>
  </si>
  <si>
    <t>03.10-ForceField</t>
  </si>
  <si>
    <t>Force Field</t>
  </si>
  <si>
    <t>03.11-SubspaceRepairUnit</t>
  </si>
  <si>
    <t>Subspace Repair Unit</t>
  </si>
  <si>
    <t>03.13-AntiGravityPropulsion</t>
  </si>
  <si>
    <t>Anti-Gravity Propulsion</t>
  </si>
  <si>
    <t>Technology</t>
  </si>
  <si>
    <t>Multitask Driver</t>
  </si>
  <si>
    <t>foe</t>
  </si>
  <si>
    <t>Killbot</t>
  </si>
  <si>
    <t>Mycohemoth</t>
  </si>
  <si>
    <t>Cloudshark</t>
  </si>
  <si>
    <t>Leviathan</t>
  </si>
  <si>
    <t>Puffer</t>
  </si>
  <si>
    <t>Land Kraken</t>
  </si>
  <si>
    <t>Scout</t>
  </si>
  <si>
    <t>Aurelia Optirapax</t>
  </si>
  <si>
    <t>Shambler</t>
  </si>
  <si>
    <t>Berserker</t>
  </si>
  <si>
    <t>Hydra</t>
  </si>
  <si>
    <t>character</t>
  </si>
  <si>
    <t>image</t>
  </si>
  <si>
    <t>SampleImage.png</t>
  </si>
  <si>
    <t>SampleMonster.png</t>
  </si>
  <si>
    <t>06.1.1</t>
  </si>
  <si>
    <t>06.1.2</t>
  </si>
  <si>
    <t>06.1.3</t>
  </si>
  <si>
    <t>06.1.4</t>
  </si>
  <si>
    <t>06.1.5</t>
  </si>
  <si>
    <t>06.1.6</t>
  </si>
  <si>
    <t>06.2.1</t>
  </si>
  <si>
    <t>06.2.2</t>
  </si>
  <si>
    <t>06.2.3</t>
  </si>
  <si>
    <t>06.2.4</t>
  </si>
  <si>
    <t>06.2.5</t>
  </si>
  <si>
    <t>06.2.6</t>
  </si>
  <si>
    <t>06.2.7</t>
  </si>
  <si>
    <t>06.2.8</t>
  </si>
  <si>
    <t>06.3.1</t>
  </si>
  <si>
    <t>06.3.2</t>
  </si>
  <si>
    <t>06.3.3</t>
  </si>
  <si>
    <t>06.3.4</t>
  </si>
  <si>
    <t>06.3.5</t>
  </si>
  <si>
    <t>06.3.6</t>
  </si>
  <si>
    <t>06.3.7</t>
  </si>
  <si>
    <t>06.3.8</t>
  </si>
  <si>
    <t>06.3.9</t>
  </si>
  <si>
    <t>06.3.10</t>
  </si>
  <si>
    <t>06.3.11</t>
  </si>
  <si>
    <t>06.3.12</t>
  </si>
  <si>
    <t>Animalcular Cloud</t>
  </si>
  <si>
    <t>Fury Beast</t>
  </si>
  <si>
    <t>Berthaly</t>
  </si>
  <si>
    <t>Megasaur</t>
  </si>
  <si>
    <t>Gigantanulon</t>
  </si>
  <si>
    <t>Birgus Gigantus</t>
  </si>
  <si>
    <t>Akkorokamui</t>
  </si>
  <si>
    <t>Kaidoro</t>
  </si>
  <si>
    <t>Daidarabotchi</t>
  </si>
  <si>
    <t>Milorg</t>
  </si>
  <si>
    <t>King Kaiju</t>
  </si>
  <si>
    <t>Gargantulus</t>
  </si>
  <si>
    <t>Rokap</t>
  </si>
  <si>
    <t>{beast}</t>
  </si>
  <si>
    <t>{flier}</t>
  </si>
  <si>
    <t>{robot}</t>
  </si>
  <si>
    <t>{plant}</t>
  </si>
  <si>
    <t>{undead}</t>
  </si>
  <si>
    <t>{abomination}</t>
  </si>
  <si>
    <t>Zombie</t>
  </si>
  <si>
    <t>Heat Sink</t>
  </si>
  <si>
    <t>03.0-HeatSink</t>
  </si>
  <si>
    <t>03.2-RepairPack</t>
  </si>
  <si>
    <t>03.4-Battery</t>
  </si>
  <si>
    <t>03.5-HeavyArmor</t>
  </si>
  <si>
    <t>03.1-Fan</t>
  </si>
  <si>
    <t>Fan</t>
  </si>
  <si>
    <t>2{-coolant}{yields}{fire}</t>
  </si>
  <si>
    <t>1{-energy}1{-coolant}{yields}{bullets}</t>
  </si>
  <si>
    <t>2{-energy}{yields}{electricity}</t>
  </si>
  <si>
    <t>{yields}{punch}</t>
  </si>
  <si>
    <t>1{-energy}{yields}{scratch}</t>
  </si>
  <si>
    <t>1{-coolant}{yields}{acid}</t>
  </si>
  <si>
    <t>{yields}1{+energy}</t>
  </si>
  <si>
    <t>1{-coolant}{yields}2{+energy}</t>
  </si>
  <si>
    <t>1{-coolant}{yields}3{+energy}</t>
  </si>
  <si>
    <t>2{-coolant}{yields}4{+energy}</t>
  </si>
  <si>
    <t>2{-coolant}{yields}7{+energy}</t>
  </si>
  <si>
    <t>1{-energy}{yields}3{+coolant}</t>
  </si>
  <si>
    <t>{flip}{yields}3{+energy}</t>
  </si>
  <si>
    <t>3{-energy}2{-coolant}{yields}{fire}{bullets}{electricity}</t>
  </si>
  <si>
    <t>1{-coolant}{yields}{punch}{scratch}{acid}</t>
  </si>
  <si>
    <t>1{-energy}2{-coolant}{yields}{bullets}{punch}{acid}</t>
  </si>
  <si>
    <t>3{-energy}1{-coolant}{yields}{fire}{electricity}{scratch}</t>
  </si>
  <si>
    <t>2{-energy}1{-coolant}{yields}{fire}{bullets}{punch}</t>
  </si>
  <si>
    <t>2{-coolant}{yields}{electricity}{scratch}{acid}</t>
  </si>
  <si>
    <t>{flip}{yields}{wildAttack}</t>
  </si>
  <si>
    <t>{yields}2{+energy}</t>
  </si>
  <si>
    <t>1{-coolant}{yields}10{+energy}</t>
  </si>
  <si>
    <t>{flip}{yields}6{+energy}</t>
  </si>
  <si>
    <t>1{damage}{yields}{wildAttack}</t>
  </si>
  <si>
    <t>1{-coolant}{yields}4{+energy}</t>
  </si>
  <si>
    <t>03.12-VortexCooler</t>
  </si>
  <si>
    <t>Vortex Cooler</t>
  </si>
  <si>
    <t>05.0-ShopBot</t>
  </si>
  <si>
    <t>Shop Bot</t>
  </si>
  <si>
    <t>When you buy equipment, look at or keep +2 cards</t>
  </si>
  <si>
    <t>05.1-MultitaskDriver</t>
  </si>
  <si>
    <t>You may research once per turn as a free action</t>
  </si>
  <si>
    <t>05.2-Scavenging</t>
  </si>
  <si>
    <t>08.0.0-Roboticist</t>
  </si>
  <si>
    <t>08.0.1-MonsterBuilder</t>
  </si>
  <si>
    <t>08.0.3-TimeTraveller</t>
  </si>
  <si>
    <t>08.0.2-WeaponMaster</t>
  </si>
  <si>
    <t>08.0.4-Transhumanist</t>
  </si>
  <si>
    <t>08.0.5-Biologist</t>
  </si>
  <si>
    <t>08.0.6-DoomsdayDevice</t>
  </si>
  <si>
    <t>08.0.7-Chaostitian</t>
  </si>
  <si>
    <t>08.0.8-Hypnotist</t>
  </si>
  <si>
    <t>08.0.9-ZombieMaster</t>
  </si>
  <si>
    <t>08.0.10-FryCook</t>
  </si>
  <si>
    <t>You build monsters</t>
  </si>
  <si>
    <t>You build giant robots</t>
  </si>
  <si>
    <t>You build death rays</t>
  </si>
  <si>
    <t>You modify yourself</t>
  </si>
  <si>
    <t>You spread plagues</t>
  </si>
  <si>
    <t>You can calculate how to do anything</t>
  </si>
  <si>
    <t>Claire Beautair</t>
  </si>
  <si>
    <t>You will eat anything</t>
  </si>
  <si>
    <t>Agatha Chekhov</t>
  </si>
  <si>
    <t>Davinia Ormsby</t>
  </si>
  <si>
    <t>Samantha Weisman</t>
  </si>
  <si>
    <t>Danielle Boom</t>
  </si>
  <si>
    <t>Lydia Tetch</t>
  </si>
  <si>
    <t>Victor Pickett</t>
  </si>
  <si>
    <t>Hakan Montauk</t>
  </si>
  <si>
    <t>Antoni Mallon</t>
  </si>
  <si>
    <t>Ian Lorenz</t>
  </si>
  <si>
    <t>Byron Riddle</t>
  </si>
  <si>
    <t>1{damage}</t>
  </si>
  <si>
    <t>2{damage}</t>
  </si>
  <si>
    <t>3{damage}</t>
  </si>
  <si>
    <t>4{damage}</t>
  </si>
  <si>
    <t>5{damage}</t>
  </si>
  <si>
    <t>6{damage}</t>
  </si>
  <si>
    <t>7{damage}</t>
  </si>
  <si>
    <t>textOnlyRules</t>
  </si>
  <si>
    <t>03.6-Jetpack</t>
  </si>
  <si>
    <t>03.14-NanoRepairBots</t>
  </si>
  <si>
    <t>{flip}{yields}1{repair}</t>
  </si>
  <si>
    <t>03.3-Armor</t>
  </si>
  <si>
    <t>Armor</t>
  </si>
  <si>
    <t>+1{speed}</t>
  </si>
  <si>
    <t>+4{defense}</t>
  </si>
  <si>
    <t>+2{defense}</t>
  </si>
  <si>
    <t>+2{temp}, {yields}1{+coolant}</t>
  </si>
  <si>
    <t>99{damage}{yields}3{wildAttack}</t>
  </si>
  <si>
    <t>+2{space}</t>
  </si>
  <si>
    <t>+4{temp}, 1{-energy}{yields}4{+coolant}</t>
  </si>
  <si>
    <t>Lady Balkoth</t>
  </si>
  <si>
    <t>{royal}</t>
  </si>
  <si>
    <t>Fire</t>
  </si>
  <si>
    <t>Bullets</t>
  </si>
  <si>
    <t>Electricity</t>
  </si>
  <si>
    <t>Punch</t>
  </si>
  <si>
    <t>Scratch</t>
  </si>
  <si>
    <t>Acid</t>
  </si>
  <si>
    <t>f</t>
  </si>
  <si>
    <t>b</t>
  </si>
  <si>
    <t>e</t>
  </si>
  <si>
    <t>p</t>
  </si>
  <si>
    <t>s</t>
  </si>
  <si>
    <t>a</t>
  </si>
  <si>
    <t>fb</t>
  </si>
  <si>
    <t>fe</t>
  </si>
  <si>
    <t>fp</t>
  </si>
  <si>
    <t>fs</t>
  </si>
  <si>
    <t>fa</t>
  </si>
  <si>
    <t>be</t>
  </si>
  <si>
    <t>bp</t>
  </si>
  <si>
    <t>bs</t>
  </si>
  <si>
    <t>ba</t>
  </si>
  <si>
    <t>ep</t>
  </si>
  <si>
    <t>es</t>
  </si>
  <si>
    <t>ea</t>
  </si>
  <si>
    <t>ps</t>
  </si>
  <si>
    <t>pa</t>
  </si>
  <si>
    <t>sa</t>
  </si>
  <si>
    <t>4{damage</t>
  </si>
  <si>
    <t>horizontal</t>
  </si>
  <si>
    <t>1{regeneration}</t>
  </si>
  <si>
    <t>3{regeneration}</t>
  </si>
  <si>
    <t>health</t>
  </si>
  <si>
    <t>3{health}</t>
  </si>
  <si>
    <t>6{health}</t>
  </si>
  <si>
    <t>12{health}</t>
  </si>
  <si>
    <t>18{health}</t>
  </si>
  <si>
    <t>9{health}</t>
  </si>
  <si>
    <t>15{health}</t>
  </si>
  <si>
    <t>21{health}</t>
  </si>
  <si>
    <t>6{regeneration}</t>
  </si>
  <si>
    <t>21{regeneration}</t>
  </si>
  <si>
    <t>Autofab Repairbot</t>
  </si>
  <si>
    <t>{foeCard}</t>
  </si>
  <si>
    <t xml:space="preserve">After every fight you may take another move action </t>
  </si>
  <si>
    <t>05.3-StimPacks</t>
  </si>
  <si>
    <t>StimPacks</t>
  </si>
  <si>
    <t>Deep Learning</t>
  </si>
  <si>
    <t>Your robot may hit weak points 2x each.</t>
  </si>
  <si>
    <t>05.4-DeepLearning</t>
  </si>
  <si>
    <t>After each fight keep half the destroyed parts you would discard (round down)</t>
  </si>
  <si>
    <t>Your robot may make one attack immediately before any fight begins</t>
  </si>
  <si>
    <t>Zeal Enforement Unit</t>
  </si>
  <si>
    <t>05.5-ZealEnforementUnit</t>
  </si>
  <si>
    <t>f1.png</t>
  </si>
  <si>
    <t>f2.png</t>
  </si>
  <si>
    <t>f3.png</t>
  </si>
  <si>
    <t>m1.png</t>
  </si>
  <si>
    <t>f4.png</t>
  </si>
  <si>
    <t>f5.png</t>
  </si>
  <si>
    <t>m2.png</t>
  </si>
  <si>
    <t>m3.png</t>
  </si>
  <si>
    <t>m4.png</t>
  </si>
  <si>
    <t>m5.png</t>
  </si>
  <si>
    <t>k1.png</t>
  </si>
  <si>
    <t>You are a time traveller</t>
  </si>
  <si>
    <t>You will blow up the world</t>
  </si>
  <si>
    <t>You are a master of mind control</t>
  </si>
  <si>
    <t>You build armies of undead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</si>
</sst>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Border="0"/>
  </cellStyleXfs>
  <cellXfs count="14">
    <xf numFmtId="0" fontId="0" fillId="0" borderId="0" xfId="0" applyNumberFormat="1" applyFill="1" applyAlignment="1" applyProtection="1"/>
    <xf numFmtId="0" fontId="2" fillId="0" borderId="1" xfId="0" applyFont="1" applyBorder="1"/>
    <xf numFmtId="0" fontId="1" fillId="2" borderId="0" xfId="0" applyFont="1" applyFill="1"/>
    <xf numFmtId="0" fontId="1" fillId="0" borderId="0" xfId="0" applyFont="1"/>
    <xf numFmtId="0" fontId="2" fillId="0" borderId="2" xfId="0" applyFont="1" applyBorder="1"/>
    <xf numFmtId="0" fontId="1" fillId="0" borderId="0" xfId="0" applyNumberFormat="1" applyFont="1" applyFill="1" applyAlignment="1" applyProtection="1"/>
    <xf numFmtId="0" fontId="0" fillId="0" borderId="0" xfId="0" quotePrefix="1" applyNumberFormat="1" applyFill="1" applyAlignment="1" applyProtection="1"/>
    <xf numFmtId="0" fontId="1" fillId="0" borderId="0" xfId="0" quotePrefix="1" applyFont="1"/>
    <xf numFmtId="0" fontId="3" fillId="0" borderId="0" xfId="0" applyNumberFormat="1" applyFont="1" applyFill="1" applyAlignment="1" applyProtection="1"/>
    <xf numFmtId="0" fontId="1" fillId="2" borderId="0" xfId="0" applyFont="1" applyFill="1" applyBorder="1"/>
    <xf numFmtId="0" fontId="1" fillId="0" borderId="0" xfId="0" applyFont="1" applyBorder="1"/>
    <xf numFmtId="0" fontId="0" fillId="0" borderId="0" xfId="0" applyNumberFormat="1" applyFill="1" applyBorder="1" applyAlignment="1" applyProtection="1"/>
    <xf numFmtId="0" fontId="1" fillId="2" borderId="3" xfId="0" applyFont="1" applyFill="1" applyBorder="1"/>
    <xf numFmtId="0" fontId="1" fillId="0" borderId="3" xfId="0" applyFont="1" applyBorder="1"/>
  </cellXfs>
  <cellStyles count="1"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K27" totalsRowShown="0" headerRowDxfId="62" dataDxfId="60" headerRowBorderDxfId="61" tableBorderDxfId="59">
  <autoFilter ref="A1:AK27" xr:uid="{00000000-0009-0000-0100-000002000000}"/>
  <tableColumns count="37">
    <tableColumn id="1" xr3:uid="{00000000-0010-0000-0000-000001000000}" name="name"/>
    <tableColumn id="2" xr3:uid="{00000000-0010-0000-0000-000002000000}" name="orientation" dataDxfId="58"/>
    <tableColumn id="3" xr3:uid="{00000000-0010-0000-0000-000003000000}" name="deck"/>
    <tableColumn id="4" xr3:uid="{00000000-0010-0000-0000-000004000000}" name="type" dataDxfId="57" totalsRowDxfId="56"/>
    <tableColumn id="5" xr3:uid="{00000000-0010-0000-0000-000005000000}" name="title"/>
    <tableColumn id="21" xr3:uid="{00000000-0010-0000-0000-000015000000}" name="f"/>
    <tableColumn id="20" xr3:uid="{00000000-0010-0000-0000-000014000000}" name="b"/>
    <tableColumn id="19" xr3:uid="{00000000-0010-0000-0000-000013000000}" name="e"/>
    <tableColumn id="18" xr3:uid="{00000000-0010-0000-0000-000012000000}" name="p"/>
    <tableColumn id="17" xr3:uid="{00000000-0010-0000-0000-000011000000}" name="s"/>
    <tableColumn id="16" xr3:uid="{00000000-0010-0000-0000-000010000000}" name="a"/>
    <tableColumn id="36" xr3:uid="{00000000-0010-0000-0000-000024000000}" name="fb" dataDxfId="55">
      <calculatedColumnFormula>IF(AND(Table2[[#This Row],[f]]=1, Table2[[#This Row],[b]]=1), 1, "")</calculatedColumnFormula>
    </tableColumn>
    <tableColumn id="35" xr3:uid="{00000000-0010-0000-0000-000023000000}" name="fe" dataDxfId="54">
      <calculatedColumnFormula>IF(AND(Table2[[#This Row],[f]]=1, Table2[[#This Row],[e]]=1), 1, "")</calculatedColumnFormula>
    </tableColumn>
    <tableColumn id="34" xr3:uid="{00000000-0010-0000-0000-000022000000}" name="fp" dataDxfId="53">
      <calculatedColumnFormula>IF(AND(Table2[[#This Row],[f]]=1, Table2[[#This Row],[p]]=1), 1, "")</calculatedColumnFormula>
    </tableColumn>
    <tableColumn id="33" xr3:uid="{00000000-0010-0000-0000-000021000000}" name="fs" dataDxfId="52">
      <calculatedColumnFormula>IF(AND(Table2[[#This Row],[f]]=1, Table2[[#This Row],[s]]=1), 1, "")</calculatedColumnFormula>
    </tableColumn>
    <tableColumn id="32" xr3:uid="{00000000-0010-0000-0000-000020000000}" name="fa" dataDxfId="51">
      <calculatedColumnFormula>IF(AND(Table2[[#This Row],[f]]=1, Table2[[#This Row],[a]]=1), 1, "")</calculatedColumnFormula>
    </tableColumn>
    <tableColumn id="31" xr3:uid="{00000000-0010-0000-0000-00001F000000}" name="be" dataDxfId="50">
      <calculatedColumnFormula>IF(AND(Table2[[#This Row],[b]]=1, Table2[[#This Row],[e]]=1), 1, "")</calculatedColumnFormula>
    </tableColumn>
    <tableColumn id="30" xr3:uid="{00000000-0010-0000-0000-00001E000000}" name="bp" dataDxfId="49">
      <calculatedColumnFormula>IF(AND(Table2[[#This Row],[b]]=1, Table2[[#This Row],[p]]=1), 1, "")</calculatedColumnFormula>
    </tableColumn>
    <tableColumn id="29" xr3:uid="{00000000-0010-0000-0000-00001D000000}" name="bs" dataDxfId="48">
      <calculatedColumnFormula>IF(AND(Table2[[#This Row],[b]]=1, Table2[[#This Row],[s]]=1), 1, "")</calculatedColumnFormula>
    </tableColumn>
    <tableColumn id="28" xr3:uid="{00000000-0010-0000-0000-00001C000000}" name="ba" dataDxfId="47">
      <calculatedColumnFormula>IF(AND(Table2[[#This Row],[b]]=1, Table2[[#This Row],[a]]=1), 1, "")</calculatedColumnFormula>
    </tableColumn>
    <tableColumn id="27" xr3:uid="{00000000-0010-0000-0000-00001B000000}" name="ep" dataDxfId="46">
      <calculatedColumnFormula>IF(AND(Table2[[#This Row],[e]]=1, Table2[[#This Row],[p]]=1), 1, "")</calculatedColumnFormula>
    </tableColumn>
    <tableColumn id="26" xr3:uid="{00000000-0010-0000-0000-00001A000000}" name="es" dataDxfId="45">
      <calculatedColumnFormula>IF(AND(Table2[[#This Row],[e]]=1, Table2[[#This Row],[s]]=1), 1, "")</calculatedColumnFormula>
    </tableColumn>
    <tableColumn id="25" xr3:uid="{00000000-0010-0000-0000-000019000000}" name="ea" dataDxfId="44">
      <calculatedColumnFormula>IF(AND(Table2[[#This Row],[e]]=1, Table2[[#This Row],[a]]=1), 1, "")</calculatedColumnFormula>
    </tableColumn>
    <tableColumn id="24" xr3:uid="{00000000-0010-0000-0000-000018000000}" name="ps" dataDxfId="43">
      <calculatedColumnFormula>IF(AND(Table2[[#This Row],[p]]=1, Table2[[#This Row],[s]]=1), 1, "")</calculatedColumnFormula>
    </tableColumn>
    <tableColumn id="23" xr3:uid="{00000000-0010-0000-0000-000017000000}" name="pa" dataDxfId="42">
      <calculatedColumnFormula>IF(AND(Table2[[#This Row],[p]]=1, Table2[[#This Row],[a]]=1), 1, "")</calculatedColumnFormula>
    </tableColumn>
    <tableColumn id="22" xr3:uid="{00000000-0010-0000-0000-000016000000}" name="sa" dataDxfId="41">
      <calculatedColumnFormula>IF(AND(Table2[[#This Row],[s]]=1, Table2[[#This Row],[a]]=1), 1, "")</calculatedColumnFormula>
    </tableColumn>
    <tableColumn id="6" xr3:uid="{00000000-0010-0000-0000-000006000000}" name="Fire" dataDxfId="40" totalsRowDxfId="39">
      <calculatedColumnFormula>IF(ISBLANK(Table2[[#This Row],[f]]), "", "{fire}")</calculatedColumnFormula>
    </tableColumn>
    <tableColumn id="7" xr3:uid="{00000000-0010-0000-0000-000007000000}" name="Bullets" dataDxfId="38" totalsRowDxfId="37">
      <calculatedColumnFormula>IF(ISBLANK(Table2[[#This Row],[b]]), "", "{bullets}")</calculatedColumnFormula>
    </tableColumn>
    <tableColumn id="8" xr3:uid="{00000000-0010-0000-0000-000008000000}" name="Electricity" dataDxfId="36" totalsRowDxfId="35">
      <calculatedColumnFormula>IF(ISBLANK(Table2[[#This Row],[e]]), "", "{electricity}")</calculatedColumnFormula>
    </tableColumn>
    <tableColumn id="9" xr3:uid="{00000000-0010-0000-0000-000009000000}" name="Punch" dataDxfId="34" totalsRowDxfId="33">
      <calculatedColumnFormula>IF(ISBLANK(Table2[[#This Row],[p]]), "", "{punch}")</calculatedColumnFormula>
    </tableColumn>
    <tableColumn id="10" xr3:uid="{00000000-0010-0000-0000-00000A000000}" name="Scratch" dataDxfId="32" totalsRowDxfId="31">
      <calculatedColumnFormula>IF(ISBLANK(Table2[[#This Row],[s]]), "", "{scratch}")</calculatedColumnFormula>
    </tableColumn>
    <tableColumn id="11" xr3:uid="{00000000-0010-0000-0000-00000B000000}" name="Acid" dataDxfId="30" totalsRowDxfId="29">
      <calculatedColumnFormula>IF(ISBLANK(Table2[[#This Row],[a]]), "", "{acid}")</calculatedColumnFormula>
    </tableColumn>
    <tableColumn id="12" xr3:uid="{00000000-0010-0000-0000-00000C000000}" name="requirements" dataDxfId="28">
      <calculatedColumnFormula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calculatedColumnFormula>
    </tableColumn>
    <tableColumn id="13" xr3:uid="{00000000-0010-0000-0000-00000D000000}" name="bonusAbilities" dataDxfId="27"/>
    <tableColumn id="37" xr3:uid="{00000000-0010-0000-0000-000025000000}" name="health" dataDxfId="26"/>
    <tableColumn id="14" xr3:uid="{00000000-0010-0000-0000-00000E000000}" name="effects"/>
    <tableColumn id="15" xr3:uid="{00000000-0010-0000-0000-00000F000000}" name="imag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H19" totalsRowShown="0" headerRowDxfId="25" dataDxfId="23" headerRowBorderDxfId="24" tableBorderDxfId="22">
  <autoFilter ref="A1:H19" xr:uid="{00000000-0009-0000-0100-000001000000}"/>
  <tableColumns count="8">
    <tableColumn id="1" xr3:uid="{00000000-0010-0000-0100-000001000000}" name="name" dataDxfId="21"/>
    <tableColumn id="2" xr3:uid="{00000000-0010-0000-0100-000002000000}" name="orientation" dataDxfId="20"/>
    <tableColumn id="3" xr3:uid="{00000000-0010-0000-0100-000003000000}" name="deck" dataDxfId="19"/>
    <tableColumn id="4" xr3:uid="{00000000-0010-0000-0100-000004000000}" name="type" dataDxfId="18"/>
    <tableColumn id="5" xr3:uid="{00000000-0010-0000-0100-000005000000}" name="title" dataDxfId="17"/>
    <tableColumn id="6" xr3:uid="{00000000-0010-0000-0100-000006000000}" name="rules" dataDxfId="16"/>
    <tableColumn id="9" xr3:uid="{00000000-0010-0000-0100-000009000000}" name="size" dataDxfId="15"/>
    <tableColumn id="10" xr3:uid="{00000000-0010-0000-0100-00000A000000}" name="image" dataDxfId="1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J25" totalsRowShown="0" headerRowDxfId="13" dataDxfId="11" headerRowBorderDxfId="12" tableBorderDxfId="10">
  <autoFilter ref="A1:J25" xr:uid="{00000000-0009-0000-0100-000003000000}"/>
  <tableColumns count="10">
    <tableColumn id="1" xr3:uid="{00000000-0010-0000-0200-000001000000}" name="name" dataDxfId="9"/>
    <tableColumn id="2" xr3:uid="{00000000-0010-0000-0200-000002000000}" name="orientation" dataDxfId="8"/>
    <tableColumn id="3" xr3:uid="{00000000-0010-0000-0200-000003000000}" name="deck" dataDxfId="7"/>
    <tableColumn id="5" xr3:uid="{00000000-0010-0000-0200-000005000000}" name="costs" dataDxfId="6"/>
    <tableColumn id="6" xr3:uid="{00000000-0010-0000-0200-000006000000}" name="type" dataDxfId="5"/>
    <tableColumn id="7" xr3:uid="{00000000-0010-0000-0200-000007000000}" name="title" dataDxfId="4"/>
    <tableColumn id="8" xr3:uid="{00000000-0010-0000-0200-000008000000}" name="rules" dataDxfId="3"/>
    <tableColumn id="4" xr3:uid="{00000000-0010-0000-0200-000004000000}" name="textOnlyRules" dataDxfId="2"/>
    <tableColumn id="12" xr3:uid="{00000000-0010-0000-0200-00000C000000}" name="size" dataDxfId="1"/>
    <tableColumn id="13" xr3:uid="{00000000-0010-0000-0200-00000D000000}" name="imag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F12"/>
  <sheetViews>
    <sheetView tabSelected="1" workbookViewId="0">
      <selection activeCell="E13" sqref="E13"/>
    </sheetView>
  </sheetViews>
  <sheetFormatPr defaultRowHeight="14.4" x14ac:dyDescent="0.3"/>
  <cols>
    <col min="1" max="1" width="25.109375" bestFit="1" customWidth="1"/>
    <col min="2" max="2" width="11" bestFit="1" customWidth="1"/>
    <col min="4" max="4" width="19.5546875" bestFit="1" customWidth="1"/>
    <col min="5" max="5" width="47.6640625" bestFit="1" customWidth="1"/>
    <col min="6" max="6" width="18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228</v>
      </c>
      <c r="F1" s="1" t="s">
        <v>103</v>
      </c>
    </row>
    <row r="2" spans="1:6" x14ac:dyDescent="0.3">
      <c r="A2" s="2" t="s">
        <v>192</v>
      </c>
      <c r="B2" s="2" t="s">
        <v>12</v>
      </c>
      <c r="C2" s="2" t="s">
        <v>102</v>
      </c>
      <c r="D2" s="2" t="s">
        <v>213</v>
      </c>
      <c r="E2" s="2" t="s">
        <v>204</v>
      </c>
      <c r="F2" s="2" t="s">
        <v>298</v>
      </c>
    </row>
    <row r="3" spans="1:6" x14ac:dyDescent="0.3">
      <c r="A3" s="3" t="s">
        <v>193</v>
      </c>
      <c r="B3" s="3" t="s">
        <v>12</v>
      </c>
      <c r="C3" s="3" t="s">
        <v>102</v>
      </c>
      <c r="D3" s="3" t="s">
        <v>216</v>
      </c>
      <c r="E3" s="3" t="s">
        <v>203</v>
      </c>
      <c r="F3" s="2" t="s">
        <v>299</v>
      </c>
    </row>
    <row r="4" spans="1:6" x14ac:dyDescent="0.3">
      <c r="A4" s="2" t="s">
        <v>195</v>
      </c>
      <c r="B4" s="2" t="s">
        <v>12</v>
      </c>
      <c r="C4" s="2" t="s">
        <v>102</v>
      </c>
      <c r="D4" s="2" t="s">
        <v>211</v>
      </c>
      <c r="E4" s="2" t="s">
        <v>205</v>
      </c>
      <c r="F4" s="2" t="s">
        <v>300</v>
      </c>
    </row>
    <row r="5" spans="1:6" x14ac:dyDescent="0.3">
      <c r="A5" s="3" t="s">
        <v>194</v>
      </c>
      <c r="B5" s="3" t="s">
        <v>12</v>
      </c>
      <c r="C5" s="3" t="s">
        <v>102</v>
      </c>
      <c r="D5" s="3" t="s">
        <v>217</v>
      </c>
      <c r="E5" s="3" t="s">
        <v>307</v>
      </c>
      <c r="F5" s="2" t="s">
        <v>306</v>
      </c>
    </row>
    <row r="6" spans="1:6" x14ac:dyDescent="0.3">
      <c r="A6" s="2" t="s">
        <v>196</v>
      </c>
      <c r="B6" s="2" t="s">
        <v>12</v>
      </c>
      <c r="C6" s="2" t="s">
        <v>102</v>
      </c>
      <c r="D6" s="2" t="s">
        <v>212</v>
      </c>
      <c r="E6" s="2" t="s">
        <v>206</v>
      </c>
      <c r="F6" s="2" t="s">
        <v>296</v>
      </c>
    </row>
    <row r="7" spans="1:6" x14ac:dyDescent="0.3">
      <c r="A7" s="3" t="s">
        <v>197</v>
      </c>
      <c r="B7" s="3" t="s">
        <v>12</v>
      </c>
      <c r="C7" s="3" t="s">
        <v>102</v>
      </c>
      <c r="D7" s="3" t="s">
        <v>218</v>
      </c>
      <c r="E7" s="3" t="s">
        <v>207</v>
      </c>
      <c r="F7" s="2" t="s">
        <v>303</v>
      </c>
    </row>
    <row r="8" spans="1:6" x14ac:dyDescent="0.3">
      <c r="A8" s="2" t="s">
        <v>198</v>
      </c>
      <c r="B8" s="2" t="s">
        <v>12</v>
      </c>
      <c r="C8" s="2" t="s">
        <v>102</v>
      </c>
      <c r="D8" s="2" t="s">
        <v>214</v>
      </c>
      <c r="E8" s="2" t="s">
        <v>308</v>
      </c>
      <c r="F8" s="2" t="s">
        <v>301</v>
      </c>
    </row>
    <row r="9" spans="1:6" x14ac:dyDescent="0.3">
      <c r="A9" s="3" t="s">
        <v>199</v>
      </c>
      <c r="B9" s="3" t="s">
        <v>12</v>
      </c>
      <c r="C9" s="3" t="s">
        <v>102</v>
      </c>
      <c r="D9" s="3" t="s">
        <v>219</v>
      </c>
      <c r="E9" s="3" t="s">
        <v>208</v>
      </c>
      <c r="F9" s="2" t="s">
        <v>305</v>
      </c>
    </row>
    <row r="10" spans="1:6" x14ac:dyDescent="0.3">
      <c r="A10" s="2" t="s">
        <v>200</v>
      </c>
      <c r="B10" s="2" t="s">
        <v>12</v>
      </c>
      <c r="C10" s="2" t="s">
        <v>102</v>
      </c>
      <c r="D10" s="2" t="s">
        <v>215</v>
      </c>
      <c r="E10" s="2" t="s">
        <v>309</v>
      </c>
      <c r="F10" s="2" t="s">
        <v>297</v>
      </c>
    </row>
    <row r="11" spans="1:6" x14ac:dyDescent="0.3">
      <c r="A11" s="3" t="s">
        <v>201</v>
      </c>
      <c r="B11" s="3" t="s">
        <v>12</v>
      </c>
      <c r="C11" s="3" t="s">
        <v>102</v>
      </c>
      <c r="D11" s="3" t="s">
        <v>220</v>
      </c>
      <c r="E11" s="3" t="s">
        <v>310</v>
      </c>
      <c r="F11" s="2" t="s">
        <v>302</v>
      </c>
    </row>
    <row r="12" spans="1:6" x14ac:dyDescent="0.3">
      <c r="A12" s="2" t="s">
        <v>202</v>
      </c>
      <c r="B12" s="2" t="s">
        <v>12</v>
      </c>
      <c r="C12" s="2" t="s">
        <v>102</v>
      </c>
      <c r="D12" s="2" t="s">
        <v>209</v>
      </c>
      <c r="E12" s="2" t="s">
        <v>210</v>
      </c>
      <c r="F12" s="2" t="s">
        <v>304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K27"/>
  <sheetViews>
    <sheetView topLeftCell="A4" zoomScale="70" zoomScaleNormal="70" workbookViewId="0">
      <selection activeCell="AO13" sqref="AO13"/>
    </sheetView>
  </sheetViews>
  <sheetFormatPr defaultColWidth="9.109375" defaultRowHeight="14.4" x14ac:dyDescent="0.3"/>
  <cols>
    <col min="1" max="1" width="9.109375" bestFit="1" customWidth="1"/>
    <col min="2" max="2" width="14.109375" bestFit="1" customWidth="1"/>
    <col min="3" max="3" width="8.33203125" bestFit="1" customWidth="1"/>
    <col min="4" max="4" width="13.5546875" bestFit="1" customWidth="1"/>
    <col min="5" max="5" width="17.5546875" bestFit="1" customWidth="1"/>
    <col min="6" max="6" width="5.88671875" bestFit="1" customWidth="1"/>
    <col min="7" max="9" width="6.44140625" bestFit="1" customWidth="1"/>
    <col min="10" max="10" width="6.33203125" bestFit="1" customWidth="1"/>
    <col min="11" max="11" width="6.44140625" bestFit="1" customWidth="1"/>
    <col min="12" max="14" width="7.33203125" hidden="1" customWidth="1"/>
    <col min="15" max="15" width="7.109375" hidden="1" customWidth="1"/>
    <col min="16" max="16" width="7.33203125" hidden="1" customWidth="1"/>
    <col min="17" max="18" width="7.88671875" hidden="1" customWidth="1"/>
    <col min="19" max="19" width="7.6640625" hidden="1" customWidth="1"/>
    <col min="20" max="21" width="7.88671875" hidden="1" customWidth="1"/>
    <col min="22" max="22" width="7.6640625" hidden="1" customWidth="1"/>
    <col min="23" max="23" width="7.88671875" hidden="1" customWidth="1"/>
    <col min="24" max="24" width="7.6640625" hidden="1" customWidth="1"/>
    <col min="25" max="25" width="7.88671875" hidden="1" customWidth="1"/>
    <col min="26" max="26" width="7.6640625" hidden="1" customWidth="1"/>
    <col min="27" max="27" width="9.33203125" hidden="1" customWidth="1"/>
    <col min="28" max="28" width="12.88671875" hidden="1" customWidth="1"/>
    <col min="29" max="29" width="16.33203125" hidden="1" customWidth="1"/>
    <col min="30" max="30" width="12.44140625" hidden="1" customWidth="1"/>
    <col min="31" max="31" width="14" hidden="1" customWidth="1"/>
    <col min="32" max="32" width="10.109375" hidden="1" customWidth="1"/>
    <col min="33" max="33" width="47.44140625" bestFit="1" customWidth="1"/>
    <col min="34" max="34" width="16.44140625" bestFit="1" customWidth="1"/>
    <col min="35" max="35" width="10.109375" bestFit="1" customWidth="1"/>
    <col min="36" max="36" width="10.33203125" bestFit="1" customWidth="1"/>
    <col min="37" max="37" width="17" bestFit="1" customWidth="1"/>
    <col min="38" max="16384" width="9.109375" style="11"/>
  </cols>
  <sheetData>
    <row r="1" spans="1:37" x14ac:dyDescent="0.3">
      <c r="A1" s="4" t="s">
        <v>0</v>
      </c>
      <c r="B1" s="4" t="s">
        <v>1</v>
      </c>
      <c r="C1" s="4" t="s">
        <v>2</v>
      </c>
      <c r="D1" s="4" t="s">
        <v>4</v>
      </c>
      <c r="E1" s="4" t="s">
        <v>5</v>
      </c>
      <c r="F1" s="4" t="s">
        <v>249</v>
      </c>
      <c r="G1" s="4" t="s">
        <v>250</v>
      </c>
      <c r="H1" s="4" t="s">
        <v>251</v>
      </c>
      <c r="I1" s="4" t="s">
        <v>252</v>
      </c>
      <c r="J1" s="4" t="s">
        <v>253</v>
      </c>
      <c r="K1" s="4" t="s">
        <v>254</v>
      </c>
      <c r="L1" s="4" t="s">
        <v>255</v>
      </c>
      <c r="M1" s="4" t="s">
        <v>256</v>
      </c>
      <c r="N1" s="4" t="s">
        <v>257</v>
      </c>
      <c r="O1" s="4" t="s">
        <v>258</v>
      </c>
      <c r="P1" s="4" t="s">
        <v>259</v>
      </c>
      <c r="Q1" s="4" t="s">
        <v>260</v>
      </c>
      <c r="R1" s="4" t="s">
        <v>261</v>
      </c>
      <c r="S1" s="4" t="s">
        <v>262</v>
      </c>
      <c r="T1" s="4" t="s">
        <v>263</v>
      </c>
      <c r="U1" s="4" t="s">
        <v>264</v>
      </c>
      <c r="V1" s="4" t="s">
        <v>265</v>
      </c>
      <c r="W1" s="4" t="s">
        <v>266</v>
      </c>
      <c r="X1" s="4" t="s">
        <v>267</v>
      </c>
      <c r="Y1" s="4" t="s">
        <v>268</v>
      </c>
      <c r="Z1" s="4" t="s">
        <v>269</v>
      </c>
      <c r="AA1" s="4" t="s">
        <v>243</v>
      </c>
      <c r="AB1" s="4" t="s">
        <v>244</v>
      </c>
      <c r="AC1" s="4" t="s">
        <v>245</v>
      </c>
      <c r="AD1" s="4" t="s">
        <v>246</v>
      </c>
      <c r="AE1" s="4" t="s">
        <v>247</v>
      </c>
      <c r="AF1" s="4" t="s">
        <v>248</v>
      </c>
      <c r="AG1" s="4" t="s">
        <v>6</v>
      </c>
      <c r="AH1" s="4" t="s">
        <v>7</v>
      </c>
      <c r="AI1" s="4" t="s">
        <v>274</v>
      </c>
      <c r="AJ1" s="4" t="s">
        <v>8</v>
      </c>
      <c r="AK1" s="4" t="s">
        <v>103</v>
      </c>
    </row>
    <row r="2" spans="1:37" x14ac:dyDescent="0.3">
      <c r="A2" s="9" t="s">
        <v>106</v>
      </c>
      <c r="B2" s="9" t="s">
        <v>271</v>
      </c>
      <c r="C2" s="9" t="s">
        <v>90</v>
      </c>
      <c r="D2" s="9" t="s">
        <v>145</v>
      </c>
      <c r="E2" s="9" t="s">
        <v>94</v>
      </c>
      <c r="F2" s="9">
        <v>1</v>
      </c>
      <c r="G2" s="9"/>
      <c r="H2" s="9"/>
      <c r="I2" s="9"/>
      <c r="J2" s="9"/>
      <c r="K2" s="9"/>
      <c r="L2" s="9" t="str">
        <f>IF(AND(Table2[[#This Row],[f]]=1, Table2[[#This Row],[b]]=1), 1, "")</f>
        <v/>
      </c>
      <c r="M2" s="9" t="str">
        <f>IF(AND(Table2[[#This Row],[f]]=1, Table2[[#This Row],[e]]=1), 1, "")</f>
        <v/>
      </c>
      <c r="N2" s="9" t="str">
        <f>IF(AND(Table2[[#This Row],[f]]=1, Table2[[#This Row],[p]]=1), 1, "")</f>
        <v/>
      </c>
      <c r="O2" s="9" t="str">
        <f>IF(AND(Table2[[#This Row],[f]]=1, Table2[[#This Row],[s]]=1), 1, "")</f>
        <v/>
      </c>
      <c r="P2" s="9" t="str">
        <f>IF(AND(Table2[[#This Row],[f]]=1, Table2[[#This Row],[a]]=1), 1, "")</f>
        <v/>
      </c>
      <c r="Q2" s="9" t="str">
        <f>IF(AND(Table2[[#This Row],[b]]=1, Table2[[#This Row],[e]]=1), 1, "")</f>
        <v/>
      </c>
      <c r="R2" s="9" t="str">
        <f>IF(AND(Table2[[#This Row],[b]]=1, Table2[[#This Row],[p]]=1), 1, "")</f>
        <v/>
      </c>
      <c r="S2" s="9" t="str">
        <f>IF(AND(Table2[[#This Row],[b]]=1, Table2[[#This Row],[s]]=1), 1, "")</f>
        <v/>
      </c>
      <c r="T2" s="9" t="str">
        <f>IF(AND(Table2[[#This Row],[b]]=1, Table2[[#This Row],[a]]=1), 1, "")</f>
        <v/>
      </c>
      <c r="U2" s="9" t="str">
        <f>IF(AND(Table2[[#This Row],[e]]=1, Table2[[#This Row],[p]]=1), 1, "")</f>
        <v/>
      </c>
      <c r="V2" s="9" t="str">
        <f>IF(AND(Table2[[#This Row],[e]]=1, Table2[[#This Row],[s]]=1), 1, "")</f>
        <v/>
      </c>
      <c r="W2" s="9" t="str">
        <f>IF(AND(Table2[[#This Row],[e]]=1, Table2[[#This Row],[a]]=1), 1, "")</f>
        <v/>
      </c>
      <c r="X2" s="9" t="str">
        <f>IF(AND(Table2[[#This Row],[p]]=1, Table2[[#This Row],[s]]=1), 1, "")</f>
        <v/>
      </c>
      <c r="Y2" s="9" t="str">
        <f>IF(AND(Table2[[#This Row],[p]]=1, Table2[[#This Row],[a]]=1), 1, "")</f>
        <v/>
      </c>
      <c r="Z2" s="9" t="str">
        <f>IF(AND(Table2[[#This Row],[s]]=1, Table2[[#This Row],[a]]=1), 1, "")</f>
        <v/>
      </c>
      <c r="AA2" s="9" t="str">
        <f>IF(ISBLANK(Table2[[#This Row],[f]]), "", "{fire}")</f>
        <v>{fire}</v>
      </c>
      <c r="AB2" s="9" t="str">
        <f>IF(ISBLANK(Table2[[#This Row],[b]]), "", "{bullets}")</f>
        <v/>
      </c>
      <c r="AC2" s="9" t="str">
        <f>IF(ISBLANK(Table2[[#This Row],[e]]), "", "{electricity}")</f>
        <v/>
      </c>
      <c r="AD2" s="9" t="str">
        <f>IF(ISBLANK(Table2[[#This Row],[p]]), "", "{punch}")</f>
        <v/>
      </c>
      <c r="AE2" s="9" t="str">
        <f>IF(ISBLANK(Table2[[#This Row],[s]]), "", "{scratch}")</f>
        <v/>
      </c>
      <c r="AF2" s="9" t="str">
        <f>IF(ISBLANK(Table2[[#This Row],[a]]), "", "{acid}")</f>
        <v/>
      </c>
      <c r="AG2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</v>
      </c>
      <c r="AH2" s="10"/>
      <c r="AI2" s="10" t="s">
        <v>275</v>
      </c>
      <c r="AJ2" s="9" t="s">
        <v>221</v>
      </c>
      <c r="AK2" s="9" t="s">
        <v>105</v>
      </c>
    </row>
    <row r="3" spans="1:37" x14ac:dyDescent="0.3">
      <c r="A3" s="10" t="s">
        <v>107</v>
      </c>
      <c r="B3" s="10" t="s">
        <v>271</v>
      </c>
      <c r="C3" s="10" t="s">
        <v>90</v>
      </c>
      <c r="D3" s="10" t="s">
        <v>146</v>
      </c>
      <c r="E3" s="10" t="s">
        <v>93</v>
      </c>
      <c r="F3" s="10"/>
      <c r="G3" s="10">
        <v>1</v>
      </c>
      <c r="H3" s="10"/>
      <c r="I3" s="10"/>
      <c r="J3" s="10"/>
      <c r="K3" s="10"/>
      <c r="L3" s="10" t="str">
        <f>IF(AND(Table2[[#This Row],[f]]=1, Table2[[#This Row],[b]]=1), 1, "")</f>
        <v/>
      </c>
      <c r="M3" s="10" t="str">
        <f>IF(AND(Table2[[#This Row],[f]]=1, Table2[[#This Row],[e]]=1), 1, "")</f>
        <v/>
      </c>
      <c r="N3" s="10" t="str">
        <f>IF(AND(Table2[[#This Row],[f]]=1, Table2[[#This Row],[p]]=1), 1, "")</f>
        <v/>
      </c>
      <c r="O3" s="10" t="str">
        <f>IF(AND(Table2[[#This Row],[f]]=1, Table2[[#This Row],[s]]=1), 1, "")</f>
        <v/>
      </c>
      <c r="P3" s="10" t="str">
        <f>IF(AND(Table2[[#This Row],[f]]=1, Table2[[#This Row],[a]]=1), 1, "")</f>
        <v/>
      </c>
      <c r="Q3" s="10" t="str">
        <f>IF(AND(Table2[[#This Row],[b]]=1, Table2[[#This Row],[e]]=1), 1, "")</f>
        <v/>
      </c>
      <c r="R3" s="10" t="str">
        <f>IF(AND(Table2[[#This Row],[b]]=1, Table2[[#This Row],[p]]=1), 1, "")</f>
        <v/>
      </c>
      <c r="S3" s="10" t="str">
        <f>IF(AND(Table2[[#This Row],[b]]=1, Table2[[#This Row],[s]]=1), 1, "")</f>
        <v/>
      </c>
      <c r="T3" s="10" t="str">
        <f>IF(AND(Table2[[#This Row],[b]]=1, Table2[[#This Row],[a]]=1), 1, "")</f>
        <v/>
      </c>
      <c r="U3" s="10" t="str">
        <f>IF(AND(Table2[[#This Row],[e]]=1, Table2[[#This Row],[p]]=1), 1, "")</f>
        <v/>
      </c>
      <c r="V3" s="10" t="str">
        <f>IF(AND(Table2[[#This Row],[e]]=1, Table2[[#This Row],[s]]=1), 1, "")</f>
        <v/>
      </c>
      <c r="W3" s="10" t="str">
        <f>IF(AND(Table2[[#This Row],[e]]=1, Table2[[#This Row],[a]]=1), 1, "")</f>
        <v/>
      </c>
      <c r="X3" s="10" t="str">
        <f>IF(AND(Table2[[#This Row],[p]]=1, Table2[[#This Row],[s]]=1), 1, "")</f>
        <v/>
      </c>
      <c r="Y3" s="10" t="str">
        <f>IF(AND(Table2[[#This Row],[p]]=1, Table2[[#This Row],[a]]=1), 1, "")</f>
        <v/>
      </c>
      <c r="Z3" s="10" t="str">
        <f>IF(AND(Table2[[#This Row],[s]]=1, Table2[[#This Row],[a]]=1), 1, "")</f>
        <v/>
      </c>
      <c r="AA3" s="9" t="str">
        <f>IF(ISBLANK(Table2[[#This Row],[f]]), "", "{fire}")</f>
        <v/>
      </c>
      <c r="AB3" s="9" t="str">
        <f>IF(ISBLANK(Table2[[#This Row],[b]]), "", "{bullets}")</f>
        <v>{bullets}</v>
      </c>
      <c r="AC3" s="9" t="str">
        <f>IF(ISBLANK(Table2[[#This Row],[e]]), "", "{electricity}")</f>
        <v/>
      </c>
      <c r="AD3" s="9" t="str">
        <f>IF(ISBLANK(Table2[[#This Row],[p]]), "", "{punch}")</f>
        <v/>
      </c>
      <c r="AE3" s="9" t="str">
        <f>IF(ISBLANK(Table2[[#This Row],[s]]), "", "{scratch}")</f>
        <v/>
      </c>
      <c r="AF3" s="9" t="str">
        <f>IF(ISBLANK(Table2[[#This Row],[a]]), "", "{acid}")</f>
        <v/>
      </c>
      <c r="AG3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</v>
      </c>
      <c r="AH3" s="10"/>
      <c r="AI3" s="10" t="s">
        <v>275</v>
      </c>
      <c r="AJ3" s="10" t="s">
        <v>221</v>
      </c>
      <c r="AK3" s="10" t="s">
        <v>105</v>
      </c>
    </row>
    <row r="4" spans="1:37" x14ac:dyDescent="0.3">
      <c r="A4" s="9" t="s">
        <v>108</v>
      </c>
      <c r="B4" s="9" t="s">
        <v>271</v>
      </c>
      <c r="C4" s="9" t="s">
        <v>90</v>
      </c>
      <c r="D4" s="9" t="s">
        <v>147</v>
      </c>
      <c r="E4" s="9" t="s">
        <v>97</v>
      </c>
      <c r="F4" s="9"/>
      <c r="G4" s="9"/>
      <c r="H4" s="9">
        <v>1</v>
      </c>
      <c r="I4" s="9"/>
      <c r="J4" s="9"/>
      <c r="K4" s="9"/>
      <c r="L4" s="9" t="str">
        <f>IF(AND(Table2[[#This Row],[f]]=1, Table2[[#This Row],[b]]=1), 1, "")</f>
        <v/>
      </c>
      <c r="M4" s="9" t="str">
        <f>IF(AND(Table2[[#This Row],[f]]=1, Table2[[#This Row],[e]]=1), 1, "")</f>
        <v/>
      </c>
      <c r="N4" s="9" t="str">
        <f>IF(AND(Table2[[#This Row],[f]]=1, Table2[[#This Row],[p]]=1), 1, "")</f>
        <v/>
      </c>
      <c r="O4" s="9" t="str">
        <f>IF(AND(Table2[[#This Row],[f]]=1, Table2[[#This Row],[s]]=1), 1, "")</f>
        <v/>
      </c>
      <c r="P4" s="9" t="str">
        <f>IF(AND(Table2[[#This Row],[f]]=1, Table2[[#This Row],[a]]=1), 1, "")</f>
        <v/>
      </c>
      <c r="Q4" s="9" t="str">
        <f>IF(AND(Table2[[#This Row],[b]]=1, Table2[[#This Row],[e]]=1), 1, "")</f>
        <v/>
      </c>
      <c r="R4" s="9" t="str">
        <f>IF(AND(Table2[[#This Row],[b]]=1, Table2[[#This Row],[p]]=1), 1, "")</f>
        <v/>
      </c>
      <c r="S4" s="9" t="str">
        <f>IF(AND(Table2[[#This Row],[b]]=1, Table2[[#This Row],[s]]=1), 1, "")</f>
        <v/>
      </c>
      <c r="T4" s="9" t="str">
        <f>IF(AND(Table2[[#This Row],[b]]=1, Table2[[#This Row],[a]]=1), 1, "")</f>
        <v/>
      </c>
      <c r="U4" s="9" t="str">
        <f>IF(AND(Table2[[#This Row],[e]]=1, Table2[[#This Row],[p]]=1), 1, "")</f>
        <v/>
      </c>
      <c r="V4" s="9" t="str">
        <f>IF(AND(Table2[[#This Row],[e]]=1, Table2[[#This Row],[s]]=1), 1, "")</f>
        <v/>
      </c>
      <c r="W4" s="9" t="str">
        <f>IF(AND(Table2[[#This Row],[e]]=1, Table2[[#This Row],[a]]=1), 1, "")</f>
        <v/>
      </c>
      <c r="X4" s="9" t="str">
        <f>IF(AND(Table2[[#This Row],[p]]=1, Table2[[#This Row],[s]]=1), 1, "")</f>
        <v/>
      </c>
      <c r="Y4" s="9" t="str">
        <f>IF(AND(Table2[[#This Row],[p]]=1, Table2[[#This Row],[a]]=1), 1, "")</f>
        <v/>
      </c>
      <c r="Z4" s="9" t="str">
        <f>IF(AND(Table2[[#This Row],[s]]=1, Table2[[#This Row],[a]]=1), 1, "")</f>
        <v/>
      </c>
      <c r="AA4" s="9" t="str">
        <f>IF(ISBLANK(Table2[[#This Row],[f]]), "", "{fire}")</f>
        <v/>
      </c>
      <c r="AB4" s="9" t="str">
        <f>IF(ISBLANK(Table2[[#This Row],[b]]), "", "{bullets}")</f>
        <v/>
      </c>
      <c r="AC4" s="9" t="str">
        <f>IF(ISBLANK(Table2[[#This Row],[e]]), "", "{electricity}")</f>
        <v>{electricity}</v>
      </c>
      <c r="AD4" s="9" t="str">
        <f>IF(ISBLANK(Table2[[#This Row],[p]]), "", "{punch}")</f>
        <v/>
      </c>
      <c r="AE4" s="9" t="str">
        <f>IF(ISBLANK(Table2[[#This Row],[s]]), "", "{scratch}")</f>
        <v/>
      </c>
      <c r="AF4" s="9" t="str">
        <f>IF(ISBLANK(Table2[[#This Row],[a]]), "", "{acid}")</f>
        <v/>
      </c>
      <c r="AG4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{electricity}</v>
      </c>
      <c r="AH4" s="10"/>
      <c r="AI4" s="10" t="s">
        <v>275</v>
      </c>
      <c r="AJ4" s="9" t="s">
        <v>221</v>
      </c>
      <c r="AK4" s="9" t="s">
        <v>105</v>
      </c>
    </row>
    <row r="5" spans="1:37" x14ac:dyDescent="0.3">
      <c r="A5" s="10" t="s">
        <v>109</v>
      </c>
      <c r="B5" s="10" t="s">
        <v>271</v>
      </c>
      <c r="C5" s="10" t="s">
        <v>90</v>
      </c>
      <c r="D5" s="10" t="s">
        <v>148</v>
      </c>
      <c r="E5" s="10" t="s">
        <v>95</v>
      </c>
      <c r="F5" s="10"/>
      <c r="G5" s="10"/>
      <c r="H5" s="10"/>
      <c r="I5" s="10">
        <v>1</v>
      </c>
      <c r="J5" s="10"/>
      <c r="K5" s="10"/>
      <c r="L5" s="10" t="str">
        <f>IF(AND(Table2[[#This Row],[f]]=1, Table2[[#This Row],[b]]=1), 1, "")</f>
        <v/>
      </c>
      <c r="M5" s="10" t="str">
        <f>IF(AND(Table2[[#This Row],[f]]=1, Table2[[#This Row],[e]]=1), 1, "")</f>
        <v/>
      </c>
      <c r="N5" s="10" t="str">
        <f>IF(AND(Table2[[#This Row],[f]]=1, Table2[[#This Row],[p]]=1), 1, "")</f>
        <v/>
      </c>
      <c r="O5" s="10" t="str">
        <f>IF(AND(Table2[[#This Row],[f]]=1, Table2[[#This Row],[s]]=1), 1, "")</f>
        <v/>
      </c>
      <c r="P5" s="10" t="str">
        <f>IF(AND(Table2[[#This Row],[f]]=1, Table2[[#This Row],[a]]=1), 1, "")</f>
        <v/>
      </c>
      <c r="Q5" s="10" t="str">
        <f>IF(AND(Table2[[#This Row],[b]]=1, Table2[[#This Row],[e]]=1), 1, "")</f>
        <v/>
      </c>
      <c r="R5" s="10" t="str">
        <f>IF(AND(Table2[[#This Row],[b]]=1, Table2[[#This Row],[p]]=1), 1, "")</f>
        <v/>
      </c>
      <c r="S5" s="10" t="str">
        <f>IF(AND(Table2[[#This Row],[b]]=1, Table2[[#This Row],[s]]=1), 1, "")</f>
        <v/>
      </c>
      <c r="T5" s="10" t="str">
        <f>IF(AND(Table2[[#This Row],[b]]=1, Table2[[#This Row],[a]]=1), 1, "")</f>
        <v/>
      </c>
      <c r="U5" s="10" t="str">
        <f>IF(AND(Table2[[#This Row],[e]]=1, Table2[[#This Row],[p]]=1), 1, "")</f>
        <v/>
      </c>
      <c r="V5" s="10" t="str">
        <f>IF(AND(Table2[[#This Row],[e]]=1, Table2[[#This Row],[s]]=1), 1, "")</f>
        <v/>
      </c>
      <c r="W5" s="10" t="str">
        <f>IF(AND(Table2[[#This Row],[e]]=1, Table2[[#This Row],[a]]=1), 1, "")</f>
        <v/>
      </c>
      <c r="X5" s="10" t="str">
        <f>IF(AND(Table2[[#This Row],[p]]=1, Table2[[#This Row],[s]]=1), 1, "")</f>
        <v/>
      </c>
      <c r="Y5" s="10" t="str">
        <f>IF(AND(Table2[[#This Row],[p]]=1, Table2[[#This Row],[a]]=1), 1, "")</f>
        <v/>
      </c>
      <c r="Z5" s="10" t="str">
        <f>IF(AND(Table2[[#This Row],[s]]=1, Table2[[#This Row],[a]]=1), 1, "")</f>
        <v/>
      </c>
      <c r="AA5" s="9" t="str">
        <f>IF(ISBLANK(Table2[[#This Row],[f]]), "", "{fire}")</f>
        <v/>
      </c>
      <c r="AB5" s="9" t="str">
        <f>IF(ISBLANK(Table2[[#This Row],[b]]), "", "{bullets}")</f>
        <v/>
      </c>
      <c r="AC5" s="9" t="str">
        <f>IF(ISBLANK(Table2[[#This Row],[e]]), "", "{electricity}")</f>
        <v/>
      </c>
      <c r="AD5" s="9" t="str">
        <f>IF(ISBLANK(Table2[[#This Row],[p]]), "", "{punch}")</f>
        <v>{punch}</v>
      </c>
      <c r="AE5" s="9" t="str">
        <f>IF(ISBLANK(Table2[[#This Row],[s]]), "", "{scratch}")</f>
        <v/>
      </c>
      <c r="AF5" s="9" t="str">
        <f>IF(ISBLANK(Table2[[#This Row],[a]]), "", "{acid}")</f>
        <v/>
      </c>
      <c r="AG5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{punch}</v>
      </c>
      <c r="AH5" s="10"/>
      <c r="AI5" s="10" t="s">
        <v>275</v>
      </c>
      <c r="AJ5" s="10" t="s">
        <v>221</v>
      </c>
      <c r="AK5" s="10" t="s">
        <v>105</v>
      </c>
    </row>
    <row r="6" spans="1:37" x14ac:dyDescent="0.3">
      <c r="A6" s="9" t="s">
        <v>110</v>
      </c>
      <c r="B6" s="9" t="s">
        <v>271</v>
      </c>
      <c r="C6" s="9" t="s">
        <v>90</v>
      </c>
      <c r="D6" s="9" t="s">
        <v>149</v>
      </c>
      <c r="E6" s="9" t="s">
        <v>151</v>
      </c>
      <c r="F6" s="9"/>
      <c r="G6" s="9"/>
      <c r="H6" s="9"/>
      <c r="I6" s="9"/>
      <c r="J6" s="9">
        <v>1</v>
      </c>
      <c r="K6" s="9"/>
      <c r="L6" s="9" t="str">
        <f>IF(AND(Table2[[#This Row],[f]]=1, Table2[[#This Row],[b]]=1), 1, "")</f>
        <v/>
      </c>
      <c r="M6" s="9" t="str">
        <f>IF(AND(Table2[[#This Row],[f]]=1, Table2[[#This Row],[e]]=1), 1, "")</f>
        <v/>
      </c>
      <c r="N6" s="9" t="str">
        <f>IF(AND(Table2[[#This Row],[f]]=1, Table2[[#This Row],[p]]=1), 1, "")</f>
        <v/>
      </c>
      <c r="O6" s="9" t="str">
        <f>IF(AND(Table2[[#This Row],[f]]=1, Table2[[#This Row],[s]]=1), 1, "")</f>
        <v/>
      </c>
      <c r="P6" s="9" t="str">
        <f>IF(AND(Table2[[#This Row],[f]]=1, Table2[[#This Row],[a]]=1), 1, "")</f>
        <v/>
      </c>
      <c r="Q6" s="9" t="str">
        <f>IF(AND(Table2[[#This Row],[b]]=1, Table2[[#This Row],[e]]=1), 1, "")</f>
        <v/>
      </c>
      <c r="R6" s="9" t="str">
        <f>IF(AND(Table2[[#This Row],[b]]=1, Table2[[#This Row],[p]]=1), 1, "")</f>
        <v/>
      </c>
      <c r="S6" s="9" t="str">
        <f>IF(AND(Table2[[#This Row],[b]]=1, Table2[[#This Row],[s]]=1), 1, "")</f>
        <v/>
      </c>
      <c r="T6" s="9" t="str">
        <f>IF(AND(Table2[[#This Row],[b]]=1, Table2[[#This Row],[a]]=1), 1, "")</f>
        <v/>
      </c>
      <c r="U6" s="9" t="str">
        <f>IF(AND(Table2[[#This Row],[e]]=1, Table2[[#This Row],[p]]=1), 1, "")</f>
        <v/>
      </c>
      <c r="V6" s="9" t="str">
        <f>IF(AND(Table2[[#This Row],[e]]=1, Table2[[#This Row],[s]]=1), 1, "")</f>
        <v/>
      </c>
      <c r="W6" s="9" t="str">
        <f>IF(AND(Table2[[#This Row],[e]]=1, Table2[[#This Row],[a]]=1), 1, "")</f>
        <v/>
      </c>
      <c r="X6" s="9" t="str">
        <f>IF(AND(Table2[[#This Row],[p]]=1, Table2[[#This Row],[s]]=1), 1, "")</f>
        <v/>
      </c>
      <c r="Y6" s="9" t="str">
        <f>IF(AND(Table2[[#This Row],[p]]=1, Table2[[#This Row],[a]]=1), 1, "")</f>
        <v/>
      </c>
      <c r="Z6" s="9" t="str">
        <f>IF(AND(Table2[[#This Row],[s]]=1, Table2[[#This Row],[a]]=1), 1, "")</f>
        <v/>
      </c>
      <c r="AA6" s="9" t="str">
        <f>IF(ISBLANK(Table2[[#This Row],[f]]), "", "{fire}")</f>
        <v/>
      </c>
      <c r="AB6" s="9" t="str">
        <f>IF(ISBLANK(Table2[[#This Row],[b]]), "", "{bullets}")</f>
        <v/>
      </c>
      <c r="AC6" s="9" t="str">
        <f>IF(ISBLANK(Table2[[#This Row],[e]]), "", "{electricity}")</f>
        <v/>
      </c>
      <c r="AD6" s="9" t="str">
        <f>IF(ISBLANK(Table2[[#This Row],[p]]), "", "{punch}")</f>
        <v/>
      </c>
      <c r="AE6" s="9" t="str">
        <f>IF(ISBLANK(Table2[[#This Row],[s]]), "", "{scratch}")</f>
        <v>{scratch}</v>
      </c>
      <c r="AF6" s="9" t="str">
        <f>IF(ISBLANK(Table2[[#This Row],[a]]), "", "{acid}")</f>
        <v/>
      </c>
      <c r="AG6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{scratch}</v>
      </c>
      <c r="AH6" s="10"/>
      <c r="AI6" s="10" t="s">
        <v>275</v>
      </c>
      <c r="AJ6" s="9" t="s">
        <v>221</v>
      </c>
      <c r="AK6" s="9" t="s">
        <v>105</v>
      </c>
    </row>
    <row r="7" spans="1:37" x14ac:dyDescent="0.3">
      <c r="A7" s="13" t="s">
        <v>111</v>
      </c>
      <c r="B7" s="13" t="s">
        <v>271</v>
      </c>
      <c r="C7" s="13" t="s">
        <v>90</v>
      </c>
      <c r="D7" s="13" t="s">
        <v>150</v>
      </c>
      <c r="E7" s="13" t="s">
        <v>96</v>
      </c>
      <c r="F7" s="13"/>
      <c r="G7" s="13"/>
      <c r="H7" s="13"/>
      <c r="I7" s="13"/>
      <c r="J7" s="13"/>
      <c r="K7" s="13">
        <v>1</v>
      </c>
      <c r="L7" s="13" t="str">
        <f>IF(AND(Table2[[#This Row],[f]]=1, Table2[[#This Row],[b]]=1), 1, "")</f>
        <v/>
      </c>
      <c r="M7" s="13" t="str">
        <f>IF(AND(Table2[[#This Row],[f]]=1, Table2[[#This Row],[e]]=1), 1, "")</f>
        <v/>
      </c>
      <c r="N7" s="13" t="str">
        <f>IF(AND(Table2[[#This Row],[f]]=1, Table2[[#This Row],[p]]=1), 1, "")</f>
        <v/>
      </c>
      <c r="O7" s="13" t="str">
        <f>IF(AND(Table2[[#This Row],[f]]=1, Table2[[#This Row],[s]]=1), 1, "")</f>
        <v/>
      </c>
      <c r="P7" s="13" t="str">
        <f>IF(AND(Table2[[#This Row],[f]]=1, Table2[[#This Row],[a]]=1), 1, "")</f>
        <v/>
      </c>
      <c r="Q7" s="13" t="str">
        <f>IF(AND(Table2[[#This Row],[b]]=1, Table2[[#This Row],[e]]=1), 1, "")</f>
        <v/>
      </c>
      <c r="R7" s="13" t="str">
        <f>IF(AND(Table2[[#This Row],[b]]=1, Table2[[#This Row],[p]]=1), 1, "")</f>
        <v/>
      </c>
      <c r="S7" s="13" t="str">
        <f>IF(AND(Table2[[#This Row],[b]]=1, Table2[[#This Row],[s]]=1), 1, "")</f>
        <v/>
      </c>
      <c r="T7" s="13" t="str">
        <f>IF(AND(Table2[[#This Row],[b]]=1, Table2[[#This Row],[a]]=1), 1, "")</f>
        <v/>
      </c>
      <c r="U7" s="13" t="str">
        <f>IF(AND(Table2[[#This Row],[e]]=1, Table2[[#This Row],[p]]=1), 1, "")</f>
        <v/>
      </c>
      <c r="V7" s="13" t="str">
        <f>IF(AND(Table2[[#This Row],[e]]=1, Table2[[#This Row],[s]]=1), 1, "")</f>
        <v/>
      </c>
      <c r="W7" s="13" t="str">
        <f>IF(AND(Table2[[#This Row],[e]]=1, Table2[[#This Row],[a]]=1), 1, "")</f>
        <v/>
      </c>
      <c r="X7" s="13" t="str">
        <f>IF(AND(Table2[[#This Row],[p]]=1, Table2[[#This Row],[s]]=1), 1, "")</f>
        <v/>
      </c>
      <c r="Y7" s="13" t="str">
        <f>IF(AND(Table2[[#This Row],[p]]=1, Table2[[#This Row],[a]]=1), 1, "")</f>
        <v/>
      </c>
      <c r="Z7" s="13" t="str">
        <f>IF(AND(Table2[[#This Row],[s]]=1, Table2[[#This Row],[a]]=1), 1, "")</f>
        <v/>
      </c>
      <c r="AA7" s="12" t="str">
        <f>IF(ISBLANK(Table2[[#This Row],[f]]), "", "{fire}")</f>
        <v/>
      </c>
      <c r="AB7" s="12" t="str">
        <f>IF(ISBLANK(Table2[[#This Row],[b]]), "", "{bullets}")</f>
        <v/>
      </c>
      <c r="AC7" s="12" t="str">
        <f>IF(ISBLANK(Table2[[#This Row],[e]]), "", "{electricity}")</f>
        <v/>
      </c>
      <c r="AD7" s="12" t="str">
        <f>IF(ISBLANK(Table2[[#This Row],[p]]), "", "{punch}")</f>
        <v/>
      </c>
      <c r="AE7" s="12" t="str">
        <f>IF(ISBLANK(Table2[[#This Row],[s]]), "", "{scratch}")</f>
        <v/>
      </c>
      <c r="AF7" s="12" t="str">
        <f>IF(ISBLANK(Table2[[#This Row],[a]]), "", "{acid}")</f>
        <v>{acid}</v>
      </c>
      <c r="AG7" s="13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{acid}</v>
      </c>
      <c r="AH7" s="13"/>
      <c r="AI7" s="13" t="s">
        <v>275</v>
      </c>
      <c r="AJ7" s="13" t="s">
        <v>221</v>
      </c>
      <c r="AK7" s="13" t="s">
        <v>105</v>
      </c>
    </row>
    <row r="8" spans="1:37" x14ac:dyDescent="0.3">
      <c r="A8" s="9" t="s">
        <v>112</v>
      </c>
      <c r="B8" s="9" t="s">
        <v>271</v>
      </c>
      <c r="C8" s="9" t="s">
        <v>90</v>
      </c>
      <c r="D8" s="9" t="s">
        <v>145</v>
      </c>
      <c r="E8" s="9" t="s">
        <v>133</v>
      </c>
      <c r="F8" s="9"/>
      <c r="G8" s="9"/>
      <c r="H8" s="9">
        <v>1</v>
      </c>
      <c r="I8" s="9"/>
      <c r="J8" s="9"/>
      <c r="K8" s="9">
        <v>1</v>
      </c>
      <c r="L8" s="9" t="str">
        <f>IF(AND(Table2[[#This Row],[f]]=1, Table2[[#This Row],[b]]=1), 1, "")</f>
        <v/>
      </c>
      <c r="M8" s="9" t="str">
        <f>IF(AND(Table2[[#This Row],[f]]=1, Table2[[#This Row],[e]]=1), 1, "")</f>
        <v/>
      </c>
      <c r="N8" s="9" t="str">
        <f>IF(AND(Table2[[#This Row],[f]]=1, Table2[[#This Row],[p]]=1), 1, "")</f>
        <v/>
      </c>
      <c r="O8" s="9" t="str">
        <f>IF(AND(Table2[[#This Row],[f]]=1, Table2[[#This Row],[s]]=1), 1, "")</f>
        <v/>
      </c>
      <c r="P8" s="9" t="str">
        <f>IF(AND(Table2[[#This Row],[f]]=1, Table2[[#This Row],[a]]=1), 1, "")</f>
        <v/>
      </c>
      <c r="Q8" s="9" t="str">
        <f>IF(AND(Table2[[#This Row],[b]]=1, Table2[[#This Row],[e]]=1), 1, "")</f>
        <v/>
      </c>
      <c r="R8" s="9" t="str">
        <f>IF(AND(Table2[[#This Row],[b]]=1, Table2[[#This Row],[p]]=1), 1, "")</f>
        <v/>
      </c>
      <c r="S8" s="9" t="str">
        <f>IF(AND(Table2[[#This Row],[b]]=1, Table2[[#This Row],[s]]=1), 1, "")</f>
        <v/>
      </c>
      <c r="T8" s="9" t="str">
        <f>IF(AND(Table2[[#This Row],[b]]=1, Table2[[#This Row],[a]]=1), 1, "")</f>
        <v/>
      </c>
      <c r="U8" s="9" t="str">
        <f>IF(AND(Table2[[#This Row],[e]]=1, Table2[[#This Row],[p]]=1), 1, "")</f>
        <v/>
      </c>
      <c r="V8" s="9" t="str">
        <f>IF(AND(Table2[[#This Row],[e]]=1, Table2[[#This Row],[s]]=1), 1, "")</f>
        <v/>
      </c>
      <c r="W8" s="9">
        <f>IF(AND(Table2[[#This Row],[e]]=1, Table2[[#This Row],[a]]=1), 1, "")</f>
        <v>1</v>
      </c>
      <c r="X8" s="9" t="str">
        <f>IF(AND(Table2[[#This Row],[p]]=1, Table2[[#This Row],[s]]=1), 1, "")</f>
        <v/>
      </c>
      <c r="Y8" s="9" t="str">
        <f>IF(AND(Table2[[#This Row],[p]]=1, Table2[[#This Row],[a]]=1), 1, "")</f>
        <v/>
      </c>
      <c r="Z8" s="9" t="str">
        <f>IF(AND(Table2[[#This Row],[s]]=1, Table2[[#This Row],[a]]=1), 1, "")</f>
        <v/>
      </c>
      <c r="AA8" s="9" t="str">
        <f>IF(ISBLANK(Table2[[#This Row],[f]]), "", "{fire}")</f>
        <v/>
      </c>
      <c r="AB8" s="9" t="str">
        <f>IF(ISBLANK(Table2[[#This Row],[b]]), "", "{bullets}")</f>
        <v/>
      </c>
      <c r="AC8" s="9" t="str">
        <f>IF(ISBLANK(Table2[[#This Row],[e]]), "", "{electricity}")</f>
        <v>{electricity}</v>
      </c>
      <c r="AD8" s="9" t="str">
        <f>IF(ISBLANK(Table2[[#This Row],[p]]), "", "{punch}")</f>
        <v/>
      </c>
      <c r="AE8" s="9" t="str">
        <f>IF(ISBLANK(Table2[[#This Row],[s]]), "", "{scratch}")</f>
        <v/>
      </c>
      <c r="AF8" s="9" t="str">
        <f>IF(ISBLANK(Table2[[#This Row],[a]]), "", "{acid}")</f>
        <v>{acid}</v>
      </c>
      <c r="AG8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{electricity} {acid}</v>
      </c>
      <c r="AH8" s="10"/>
      <c r="AI8" s="10" t="s">
        <v>276</v>
      </c>
      <c r="AJ8" s="9" t="s">
        <v>222</v>
      </c>
      <c r="AK8" s="9" t="s">
        <v>105</v>
      </c>
    </row>
    <row r="9" spans="1:37" x14ac:dyDescent="0.3">
      <c r="A9" s="10" t="s">
        <v>113</v>
      </c>
      <c r="B9" s="10" t="s">
        <v>271</v>
      </c>
      <c r="C9" s="10" t="s">
        <v>90</v>
      </c>
      <c r="D9" s="10" t="s">
        <v>146</v>
      </c>
      <c r="E9" s="10" t="s">
        <v>132</v>
      </c>
      <c r="F9" s="10">
        <v>1</v>
      </c>
      <c r="G9" s="10"/>
      <c r="H9" s="10"/>
      <c r="I9" s="10"/>
      <c r="J9" s="10">
        <v>1</v>
      </c>
      <c r="K9" s="10"/>
      <c r="L9" s="10" t="str">
        <f>IF(AND(Table2[[#This Row],[f]]=1, Table2[[#This Row],[b]]=1), 1, "")</f>
        <v/>
      </c>
      <c r="M9" s="10" t="str">
        <f>IF(AND(Table2[[#This Row],[f]]=1, Table2[[#This Row],[e]]=1), 1, "")</f>
        <v/>
      </c>
      <c r="N9" s="10" t="str">
        <f>IF(AND(Table2[[#This Row],[f]]=1, Table2[[#This Row],[p]]=1), 1, "")</f>
        <v/>
      </c>
      <c r="O9" s="10">
        <f>IF(AND(Table2[[#This Row],[f]]=1, Table2[[#This Row],[s]]=1), 1, "")</f>
        <v>1</v>
      </c>
      <c r="P9" s="10" t="str">
        <f>IF(AND(Table2[[#This Row],[f]]=1, Table2[[#This Row],[a]]=1), 1, "")</f>
        <v/>
      </c>
      <c r="Q9" s="10" t="str">
        <f>IF(AND(Table2[[#This Row],[b]]=1, Table2[[#This Row],[e]]=1), 1, "")</f>
        <v/>
      </c>
      <c r="R9" s="10" t="str">
        <f>IF(AND(Table2[[#This Row],[b]]=1, Table2[[#This Row],[p]]=1), 1, "")</f>
        <v/>
      </c>
      <c r="S9" s="10" t="str">
        <f>IF(AND(Table2[[#This Row],[b]]=1, Table2[[#This Row],[s]]=1), 1, "")</f>
        <v/>
      </c>
      <c r="T9" s="10" t="str">
        <f>IF(AND(Table2[[#This Row],[b]]=1, Table2[[#This Row],[a]]=1), 1, "")</f>
        <v/>
      </c>
      <c r="U9" s="10" t="str">
        <f>IF(AND(Table2[[#This Row],[e]]=1, Table2[[#This Row],[p]]=1), 1, "")</f>
        <v/>
      </c>
      <c r="V9" s="10" t="str">
        <f>IF(AND(Table2[[#This Row],[e]]=1, Table2[[#This Row],[s]]=1), 1, "")</f>
        <v/>
      </c>
      <c r="W9" s="10" t="str">
        <f>IF(AND(Table2[[#This Row],[e]]=1, Table2[[#This Row],[a]]=1), 1, "")</f>
        <v/>
      </c>
      <c r="X9" s="10" t="str">
        <f>IF(AND(Table2[[#This Row],[p]]=1, Table2[[#This Row],[s]]=1), 1, "")</f>
        <v/>
      </c>
      <c r="Y9" s="10" t="str">
        <f>IF(AND(Table2[[#This Row],[p]]=1, Table2[[#This Row],[a]]=1), 1, "")</f>
        <v/>
      </c>
      <c r="Z9" s="10" t="str">
        <f>IF(AND(Table2[[#This Row],[s]]=1, Table2[[#This Row],[a]]=1), 1, "")</f>
        <v/>
      </c>
      <c r="AA9" s="9" t="str">
        <f>IF(ISBLANK(Table2[[#This Row],[f]]), "", "{fire}")</f>
        <v>{fire}</v>
      </c>
      <c r="AB9" s="9" t="str">
        <f>IF(ISBLANK(Table2[[#This Row],[b]]), "", "{bullets}")</f>
        <v/>
      </c>
      <c r="AC9" s="9" t="str">
        <f>IF(ISBLANK(Table2[[#This Row],[e]]), "", "{electricity}")</f>
        <v/>
      </c>
      <c r="AD9" s="9" t="str">
        <f>IF(ISBLANK(Table2[[#This Row],[p]]), "", "{punch}")</f>
        <v/>
      </c>
      <c r="AE9" s="9" t="str">
        <f>IF(ISBLANK(Table2[[#This Row],[s]]), "", "{scratch}")</f>
        <v>{scratch}</v>
      </c>
      <c r="AF9" s="9" t="str">
        <f>IF(ISBLANK(Table2[[#This Row],[a]]), "", "{acid}")</f>
        <v/>
      </c>
      <c r="AG9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{scratch}</v>
      </c>
      <c r="AH9" s="10"/>
      <c r="AI9" s="10" t="s">
        <v>276</v>
      </c>
      <c r="AJ9" s="10" t="s">
        <v>222</v>
      </c>
      <c r="AK9" s="10" t="s">
        <v>105</v>
      </c>
    </row>
    <row r="10" spans="1:37" x14ac:dyDescent="0.3">
      <c r="A10" s="12" t="s">
        <v>114</v>
      </c>
      <c r="B10" s="12" t="s">
        <v>271</v>
      </c>
      <c r="C10" s="12" t="s">
        <v>90</v>
      </c>
      <c r="D10" s="12" t="s">
        <v>147</v>
      </c>
      <c r="E10" s="12" t="s">
        <v>100</v>
      </c>
      <c r="F10" s="12"/>
      <c r="G10" s="12">
        <v>1</v>
      </c>
      <c r="H10" s="12"/>
      <c r="I10" s="12">
        <v>1</v>
      </c>
      <c r="J10" s="12"/>
      <c r="K10" s="12"/>
      <c r="L10" s="12" t="str">
        <f>IF(AND(Table2[[#This Row],[f]]=1, Table2[[#This Row],[b]]=1), 1, "")</f>
        <v/>
      </c>
      <c r="M10" s="12" t="str">
        <f>IF(AND(Table2[[#This Row],[f]]=1, Table2[[#This Row],[e]]=1), 1, "")</f>
        <v/>
      </c>
      <c r="N10" s="12" t="str">
        <f>IF(AND(Table2[[#This Row],[f]]=1, Table2[[#This Row],[p]]=1), 1, "")</f>
        <v/>
      </c>
      <c r="O10" s="12" t="str">
        <f>IF(AND(Table2[[#This Row],[f]]=1, Table2[[#This Row],[s]]=1), 1, "")</f>
        <v/>
      </c>
      <c r="P10" s="12" t="str">
        <f>IF(AND(Table2[[#This Row],[f]]=1, Table2[[#This Row],[a]]=1), 1, "")</f>
        <v/>
      </c>
      <c r="Q10" s="12" t="str">
        <f>IF(AND(Table2[[#This Row],[b]]=1, Table2[[#This Row],[e]]=1), 1, "")</f>
        <v/>
      </c>
      <c r="R10" s="12">
        <f>IF(AND(Table2[[#This Row],[b]]=1, Table2[[#This Row],[p]]=1), 1, "")</f>
        <v>1</v>
      </c>
      <c r="S10" s="12" t="str">
        <f>IF(AND(Table2[[#This Row],[b]]=1, Table2[[#This Row],[s]]=1), 1, "")</f>
        <v/>
      </c>
      <c r="T10" s="12" t="str">
        <f>IF(AND(Table2[[#This Row],[b]]=1, Table2[[#This Row],[a]]=1), 1, "")</f>
        <v/>
      </c>
      <c r="U10" s="12" t="str">
        <f>IF(AND(Table2[[#This Row],[e]]=1, Table2[[#This Row],[p]]=1), 1, "")</f>
        <v/>
      </c>
      <c r="V10" s="12" t="str">
        <f>IF(AND(Table2[[#This Row],[e]]=1, Table2[[#This Row],[s]]=1), 1, "")</f>
        <v/>
      </c>
      <c r="W10" s="12" t="str">
        <f>IF(AND(Table2[[#This Row],[e]]=1, Table2[[#This Row],[a]]=1), 1, "")</f>
        <v/>
      </c>
      <c r="X10" s="12" t="str">
        <f>IF(AND(Table2[[#This Row],[p]]=1, Table2[[#This Row],[s]]=1), 1, "")</f>
        <v/>
      </c>
      <c r="Y10" s="12" t="str">
        <f>IF(AND(Table2[[#This Row],[p]]=1, Table2[[#This Row],[a]]=1), 1, "")</f>
        <v/>
      </c>
      <c r="Z10" s="12" t="str">
        <f>IF(AND(Table2[[#This Row],[s]]=1, Table2[[#This Row],[a]]=1), 1, "")</f>
        <v/>
      </c>
      <c r="AA10" s="12" t="str">
        <f>IF(ISBLANK(Table2[[#This Row],[f]]), "", "{fire}")</f>
        <v/>
      </c>
      <c r="AB10" s="12" t="str">
        <f>IF(ISBLANK(Table2[[#This Row],[b]]), "", "{bullets}")</f>
        <v>{bullets}</v>
      </c>
      <c r="AC10" s="12" t="str">
        <f>IF(ISBLANK(Table2[[#This Row],[e]]), "", "{electricity}")</f>
        <v/>
      </c>
      <c r="AD10" s="12" t="str">
        <f>IF(ISBLANK(Table2[[#This Row],[p]]), "", "{punch}")</f>
        <v>{punch}</v>
      </c>
      <c r="AE10" s="12" t="str">
        <f>IF(ISBLANK(Table2[[#This Row],[s]]), "", "{scratch}")</f>
        <v/>
      </c>
      <c r="AF10" s="12" t="str">
        <f>IF(ISBLANK(Table2[[#This Row],[a]]), "", "{acid}")</f>
        <v/>
      </c>
      <c r="AG10" s="13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{punch}</v>
      </c>
      <c r="AH10" s="13"/>
      <c r="AI10" s="13" t="s">
        <v>276</v>
      </c>
      <c r="AJ10" s="12" t="s">
        <v>222</v>
      </c>
      <c r="AK10" s="12" t="s">
        <v>105</v>
      </c>
    </row>
    <row r="11" spans="1:37" x14ac:dyDescent="0.3">
      <c r="A11" s="10" t="s">
        <v>115</v>
      </c>
      <c r="B11" s="10" t="s">
        <v>271</v>
      </c>
      <c r="C11" s="10" t="s">
        <v>90</v>
      </c>
      <c r="D11" s="10" t="s">
        <v>148</v>
      </c>
      <c r="E11" s="10" t="s">
        <v>92</v>
      </c>
      <c r="F11" s="10">
        <v>1</v>
      </c>
      <c r="G11" s="10"/>
      <c r="H11" s="10">
        <v>1</v>
      </c>
      <c r="I11" s="10"/>
      <c r="J11" s="10">
        <v>1</v>
      </c>
      <c r="K11" s="10"/>
      <c r="L11" s="10" t="str">
        <f>IF(AND(Table2[[#This Row],[f]]=1, Table2[[#This Row],[b]]=1), 1, "")</f>
        <v/>
      </c>
      <c r="M11" s="10">
        <f>IF(AND(Table2[[#This Row],[f]]=1, Table2[[#This Row],[e]]=1), 1, "")</f>
        <v>1</v>
      </c>
      <c r="N11" s="10" t="str">
        <f>IF(AND(Table2[[#This Row],[f]]=1, Table2[[#This Row],[p]]=1), 1, "")</f>
        <v/>
      </c>
      <c r="O11" s="10">
        <f>IF(AND(Table2[[#This Row],[f]]=1, Table2[[#This Row],[s]]=1), 1, "")</f>
        <v>1</v>
      </c>
      <c r="P11" s="10" t="str">
        <f>IF(AND(Table2[[#This Row],[f]]=1, Table2[[#This Row],[a]]=1), 1, "")</f>
        <v/>
      </c>
      <c r="Q11" s="10" t="str">
        <f>IF(AND(Table2[[#This Row],[b]]=1, Table2[[#This Row],[e]]=1), 1, "")</f>
        <v/>
      </c>
      <c r="R11" s="10" t="str">
        <f>IF(AND(Table2[[#This Row],[b]]=1, Table2[[#This Row],[p]]=1), 1, "")</f>
        <v/>
      </c>
      <c r="S11" s="10" t="str">
        <f>IF(AND(Table2[[#This Row],[b]]=1, Table2[[#This Row],[s]]=1), 1, "")</f>
        <v/>
      </c>
      <c r="T11" s="10" t="str">
        <f>IF(AND(Table2[[#This Row],[b]]=1, Table2[[#This Row],[a]]=1), 1, "")</f>
        <v/>
      </c>
      <c r="U11" s="10" t="str">
        <f>IF(AND(Table2[[#This Row],[e]]=1, Table2[[#This Row],[p]]=1), 1, "")</f>
        <v/>
      </c>
      <c r="V11" s="10">
        <f>IF(AND(Table2[[#This Row],[e]]=1, Table2[[#This Row],[s]]=1), 1, "")</f>
        <v>1</v>
      </c>
      <c r="W11" s="10" t="str">
        <f>IF(AND(Table2[[#This Row],[e]]=1, Table2[[#This Row],[a]]=1), 1, "")</f>
        <v/>
      </c>
      <c r="X11" s="10" t="str">
        <f>IF(AND(Table2[[#This Row],[p]]=1, Table2[[#This Row],[s]]=1), 1, "")</f>
        <v/>
      </c>
      <c r="Y11" s="10" t="str">
        <f>IF(AND(Table2[[#This Row],[p]]=1, Table2[[#This Row],[a]]=1), 1, "")</f>
        <v/>
      </c>
      <c r="Z11" s="10" t="str">
        <f>IF(AND(Table2[[#This Row],[s]]=1, Table2[[#This Row],[a]]=1), 1, "")</f>
        <v/>
      </c>
      <c r="AA11" s="9" t="str">
        <f>IF(ISBLANK(Table2[[#This Row],[f]]), "", "{fire}")</f>
        <v>{fire}</v>
      </c>
      <c r="AB11" s="9" t="str">
        <f>IF(ISBLANK(Table2[[#This Row],[b]]), "", "{bullets}")</f>
        <v/>
      </c>
      <c r="AC11" s="9" t="str">
        <f>IF(ISBLANK(Table2[[#This Row],[e]]), "", "{electricity}")</f>
        <v>{electricity}</v>
      </c>
      <c r="AD11" s="9" t="str">
        <f>IF(ISBLANK(Table2[[#This Row],[p]]), "", "{punch}")</f>
        <v/>
      </c>
      <c r="AE11" s="9" t="str">
        <f>IF(ISBLANK(Table2[[#This Row],[s]]), "", "{scratch}")</f>
        <v>{scratch}</v>
      </c>
      <c r="AF11" s="9" t="str">
        <f>IF(ISBLANK(Table2[[#This Row],[a]]), "", "{acid}")</f>
        <v/>
      </c>
      <c r="AG11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{electricity} {scratch}</v>
      </c>
      <c r="AH11" s="10"/>
      <c r="AI11" s="10" t="s">
        <v>279</v>
      </c>
      <c r="AJ11" s="10" t="s">
        <v>223</v>
      </c>
      <c r="AK11" s="10" t="s">
        <v>105</v>
      </c>
    </row>
    <row r="12" spans="1:37" x14ac:dyDescent="0.3">
      <c r="A12" s="9" t="s">
        <v>116</v>
      </c>
      <c r="B12" s="9" t="s">
        <v>271</v>
      </c>
      <c r="C12" s="9" t="s">
        <v>90</v>
      </c>
      <c r="D12" s="2" t="s">
        <v>149</v>
      </c>
      <c r="E12" s="2" t="s">
        <v>140</v>
      </c>
      <c r="F12" s="9">
        <v>1</v>
      </c>
      <c r="G12" s="9">
        <v>1</v>
      </c>
      <c r="H12" s="9"/>
      <c r="I12" s="9"/>
      <c r="J12" s="9"/>
      <c r="K12" s="9">
        <v>1</v>
      </c>
      <c r="L12" s="9">
        <f>IF(AND(Table2[[#This Row],[f]]=1, Table2[[#This Row],[b]]=1), 1, "")</f>
        <v>1</v>
      </c>
      <c r="M12" s="9" t="str">
        <f>IF(AND(Table2[[#This Row],[f]]=1, Table2[[#This Row],[e]]=1), 1, "")</f>
        <v/>
      </c>
      <c r="N12" s="9" t="str">
        <f>IF(AND(Table2[[#This Row],[f]]=1, Table2[[#This Row],[p]]=1), 1, "")</f>
        <v/>
      </c>
      <c r="O12" s="9" t="str">
        <f>IF(AND(Table2[[#This Row],[f]]=1, Table2[[#This Row],[s]]=1), 1, "")</f>
        <v/>
      </c>
      <c r="P12" s="9">
        <f>IF(AND(Table2[[#This Row],[f]]=1, Table2[[#This Row],[a]]=1), 1, "")</f>
        <v>1</v>
      </c>
      <c r="Q12" s="9" t="str">
        <f>IF(AND(Table2[[#This Row],[b]]=1, Table2[[#This Row],[e]]=1), 1, "")</f>
        <v/>
      </c>
      <c r="R12" s="9" t="str">
        <f>IF(AND(Table2[[#This Row],[b]]=1, Table2[[#This Row],[p]]=1), 1, "")</f>
        <v/>
      </c>
      <c r="S12" s="9" t="str">
        <f>IF(AND(Table2[[#This Row],[b]]=1, Table2[[#This Row],[s]]=1), 1, "")</f>
        <v/>
      </c>
      <c r="T12" s="9">
        <f>IF(AND(Table2[[#This Row],[b]]=1, Table2[[#This Row],[a]]=1), 1, "")</f>
        <v>1</v>
      </c>
      <c r="U12" s="9" t="str">
        <f>IF(AND(Table2[[#This Row],[e]]=1, Table2[[#This Row],[p]]=1), 1, "")</f>
        <v/>
      </c>
      <c r="V12" s="9" t="str">
        <f>IF(AND(Table2[[#This Row],[e]]=1, Table2[[#This Row],[s]]=1), 1, "")</f>
        <v/>
      </c>
      <c r="W12" s="9" t="str">
        <f>IF(AND(Table2[[#This Row],[e]]=1, Table2[[#This Row],[a]]=1), 1, "")</f>
        <v/>
      </c>
      <c r="X12" s="9" t="str">
        <f>IF(AND(Table2[[#This Row],[p]]=1, Table2[[#This Row],[s]]=1), 1, "")</f>
        <v/>
      </c>
      <c r="Y12" s="9" t="str">
        <f>IF(AND(Table2[[#This Row],[p]]=1, Table2[[#This Row],[a]]=1), 1, "")</f>
        <v/>
      </c>
      <c r="Z12" s="9" t="str">
        <f>IF(AND(Table2[[#This Row],[s]]=1, Table2[[#This Row],[a]]=1), 1, "")</f>
        <v/>
      </c>
      <c r="AA12" s="9" t="str">
        <f>IF(ISBLANK(Table2[[#This Row],[f]]), "", "{fire}")</f>
        <v>{fire}</v>
      </c>
      <c r="AB12" s="9" t="str">
        <f>IF(ISBLANK(Table2[[#This Row],[b]]), "", "{bullets}")</f>
        <v>{bullets}</v>
      </c>
      <c r="AC12" s="9" t="str">
        <f>IF(ISBLANK(Table2[[#This Row],[e]]), "", "{electricity}")</f>
        <v/>
      </c>
      <c r="AD12" s="9" t="str">
        <f>IF(ISBLANK(Table2[[#This Row],[p]]), "", "{punch}")</f>
        <v/>
      </c>
      <c r="AE12" s="9" t="str">
        <f>IF(ISBLANK(Table2[[#This Row],[s]]), "", "{scratch}")</f>
        <v/>
      </c>
      <c r="AF12" s="9" t="str">
        <f>IF(ISBLANK(Table2[[#This Row],[a]]), "", "{acid}")</f>
        <v>{acid}</v>
      </c>
      <c r="AG12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{acid}</v>
      </c>
      <c r="AH12" s="10"/>
      <c r="AI12" s="10" t="s">
        <v>279</v>
      </c>
      <c r="AJ12" s="9" t="s">
        <v>223</v>
      </c>
      <c r="AK12" s="9" t="s">
        <v>105</v>
      </c>
    </row>
    <row r="13" spans="1:37" x14ac:dyDescent="0.3">
      <c r="A13" s="10" t="s">
        <v>117</v>
      </c>
      <c r="B13" s="10" t="s">
        <v>271</v>
      </c>
      <c r="C13" s="10" t="s">
        <v>90</v>
      </c>
      <c r="D13" s="10" t="s">
        <v>150</v>
      </c>
      <c r="E13" s="10" t="s">
        <v>135</v>
      </c>
      <c r="F13" s="10"/>
      <c r="G13" s="10">
        <v>1</v>
      </c>
      <c r="H13" s="10">
        <v>1</v>
      </c>
      <c r="I13" s="10">
        <v>1</v>
      </c>
      <c r="J13" s="10"/>
      <c r="K13" s="10"/>
      <c r="L13" s="10" t="str">
        <f>IF(AND(Table2[[#This Row],[f]]=1, Table2[[#This Row],[b]]=1), 1, "")</f>
        <v/>
      </c>
      <c r="M13" s="10" t="str">
        <f>IF(AND(Table2[[#This Row],[f]]=1, Table2[[#This Row],[e]]=1), 1, "")</f>
        <v/>
      </c>
      <c r="N13" s="10" t="str">
        <f>IF(AND(Table2[[#This Row],[f]]=1, Table2[[#This Row],[p]]=1), 1, "")</f>
        <v/>
      </c>
      <c r="O13" s="10" t="str">
        <f>IF(AND(Table2[[#This Row],[f]]=1, Table2[[#This Row],[s]]=1), 1, "")</f>
        <v/>
      </c>
      <c r="P13" s="10" t="str">
        <f>IF(AND(Table2[[#This Row],[f]]=1, Table2[[#This Row],[a]]=1), 1, "")</f>
        <v/>
      </c>
      <c r="Q13" s="10">
        <f>IF(AND(Table2[[#This Row],[b]]=1, Table2[[#This Row],[e]]=1), 1, "")</f>
        <v>1</v>
      </c>
      <c r="R13" s="10">
        <f>IF(AND(Table2[[#This Row],[b]]=1, Table2[[#This Row],[p]]=1), 1, "")</f>
        <v>1</v>
      </c>
      <c r="S13" s="10" t="str">
        <f>IF(AND(Table2[[#This Row],[b]]=1, Table2[[#This Row],[s]]=1), 1, "")</f>
        <v/>
      </c>
      <c r="T13" s="10" t="str">
        <f>IF(AND(Table2[[#This Row],[b]]=1, Table2[[#This Row],[a]]=1), 1, "")</f>
        <v/>
      </c>
      <c r="U13" s="10">
        <f>IF(AND(Table2[[#This Row],[e]]=1, Table2[[#This Row],[p]]=1), 1, "")</f>
        <v>1</v>
      </c>
      <c r="V13" s="10" t="str">
        <f>IF(AND(Table2[[#This Row],[e]]=1, Table2[[#This Row],[s]]=1), 1, "")</f>
        <v/>
      </c>
      <c r="W13" s="10" t="str">
        <f>IF(AND(Table2[[#This Row],[e]]=1, Table2[[#This Row],[a]]=1), 1, "")</f>
        <v/>
      </c>
      <c r="X13" s="10" t="str">
        <f>IF(AND(Table2[[#This Row],[p]]=1, Table2[[#This Row],[s]]=1), 1, "")</f>
        <v/>
      </c>
      <c r="Y13" s="10" t="str">
        <f>IF(AND(Table2[[#This Row],[p]]=1, Table2[[#This Row],[a]]=1), 1, "")</f>
        <v/>
      </c>
      <c r="Z13" s="10" t="str">
        <f>IF(AND(Table2[[#This Row],[s]]=1, Table2[[#This Row],[a]]=1), 1, "")</f>
        <v/>
      </c>
      <c r="AA13" s="9" t="str">
        <f>IF(ISBLANK(Table2[[#This Row],[f]]), "", "{fire}")</f>
        <v/>
      </c>
      <c r="AB13" s="9" t="str">
        <f>IF(ISBLANK(Table2[[#This Row],[b]]), "", "{bullets}")</f>
        <v>{bullets}</v>
      </c>
      <c r="AC13" s="9" t="str">
        <f>IF(ISBLANK(Table2[[#This Row],[e]]), "", "{electricity}")</f>
        <v>{electricity}</v>
      </c>
      <c r="AD13" s="9" t="str">
        <f>IF(ISBLANK(Table2[[#This Row],[p]]), "", "{punch}")</f>
        <v>{punch}</v>
      </c>
      <c r="AE13" s="9" t="str">
        <f>IF(ISBLANK(Table2[[#This Row],[s]]), "", "{scratch}")</f>
        <v/>
      </c>
      <c r="AF13" s="9" t="str">
        <f>IF(ISBLANK(Table2[[#This Row],[a]]), "", "{acid}")</f>
        <v/>
      </c>
      <c r="AG13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{electricity} {punch}</v>
      </c>
      <c r="AH13" s="10"/>
      <c r="AI13" s="10" t="s">
        <v>279</v>
      </c>
      <c r="AJ13" s="10" t="s">
        <v>223</v>
      </c>
      <c r="AK13" s="10" t="s">
        <v>105</v>
      </c>
    </row>
    <row r="14" spans="1:37" x14ac:dyDescent="0.3">
      <c r="A14" s="9" t="s">
        <v>118</v>
      </c>
      <c r="B14" s="9" t="s">
        <v>271</v>
      </c>
      <c r="C14" s="9" t="s">
        <v>90</v>
      </c>
      <c r="D14" s="2" t="s">
        <v>145</v>
      </c>
      <c r="E14" s="2" t="s">
        <v>101</v>
      </c>
      <c r="F14" s="9"/>
      <c r="G14" s="9"/>
      <c r="H14" s="9"/>
      <c r="I14" s="9">
        <v>1</v>
      </c>
      <c r="J14" s="9">
        <v>1</v>
      </c>
      <c r="K14" s="9">
        <v>1</v>
      </c>
      <c r="L14" s="9" t="str">
        <f>IF(AND(Table2[[#This Row],[f]]=1, Table2[[#This Row],[b]]=1), 1, "")</f>
        <v/>
      </c>
      <c r="M14" s="9" t="str">
        <f>IF(AND(Table2[[#This Row],[f]]=1, Table2[[#This Row],[e]]=1), 1, "")</f>
        <v/>
      </c>
      <c r="N14" s="9" t="str">
        <f>IF(AND(Table2[[#This Row],[f]]=1, Table2[[#This Row],[p]]=1), 1, "")</f>
        <v/>
      </c>
      <c r="O14" s="9" t="str">
        <f>IF(AND(Table2[[#This Row],[f]]=1, Table2[[#This Row],[s]]=1), 1, "")</f>
        <v/>
      </c>
      <c r="P14" s="9" t="str">
        <f>IF(AND(Table2[[#This Row],[f]]=1, Table2[[#This Row],[a]]=1), 1, "")</f>
        <v/>
      </c>
      <c r="Q14" s="9" t="str">
        <f>IF(AND(Table2[[#This Row],[b]]=1, Table2[[#This Row],[e]]=1), 1, "")</f>
        <v/>
      </c>
      <c r="R14" s="9" t="str">
        <f>IF(AND(Table2[[#This Row],[b]]=1, Table2[[#This Row],[p]]=1), 1, "")</f>
        <v/>
      </c>
      <c r="S14" s="9" t="str">
        <f>IF(AND(Table2[[#This Row],[b]]=1, Table2[[#This Row],[s]]=1), 1, "")</f>
        <v/>
      </c>
      <c r="T14" s="9" t="str">
        <f>IF(AND(Table2[[#This Row],[b]]=1, Table2[[#This Row],[a]]=1), 1, "")</f>
        <v/>
      </c>
      <c r="U14" s="9" t="str">
        <f>IF(AND(Table2[[#This Row],[e]]=1, Table2[[#This Row],[p]]=1), 1, "")</f>
        <v/>
      </c>
      <c r="V14" s="9" t="str">
        <f>IF(AND(Table2[[#This Row],[e]]=1, Table2[[#This Row],[s]]=1), 1, "")</f>
        <v/>
      </c>
      <c r="W14" s="9" t="str">
        <f>IF(AND(Table2[[#This Row],[e]]=1, Table2[[#This Row],[a]]=1), 1, "")</f>
        <v/>
      </c>
      <c r="X14" s="9">
        <f>IF(AND(Table2[[#This Row],[p]]=1, Table2[[#This Row],[s]]=1), 1, "")</f>
        <v>1</v>
      </c>
      <c r="Y14" s="9">
        <f>IF(AND(Table2[[#This Row],[p]]=1, Table2[[#This Row],[a]]=1), 1, "")</f>
        <v>1</v>
      </c>
      <c r="Z14" s="9">
        <f>IF(AND(Table2[[#This Row],[s]]=1, Table2[[#This Row],[a]]=1), 1, "")</f>
        <v>1</v>
      </c>
      <c r="AA14" s="9" t="str">
        <f>IF(ISBLANK(Table2[[#This Row],[f]]), "", "{fire}")</f>
        <v/>
      </c>
      <c r="AB14" s="9" t="str">
        <f>IF(ISBLANK(Table2[[#This Row],[b]]), "", "{bullets}")</f>
        <v/>
      </c>
      <c r="AC14" s="9" t="str">
        <f>IF(ISBLANK(Table2[[#This Row],[e]]), "", "{electricity}")</f>
        <v/>
      </c>
      <c r="AD14" s="9" t="str">
        <f>IF(ISBLANK(Table2[[#This Row],[p]]), "", "{punch}")</f>
        <v>{punch}</v>
      </c>
      <c r="AE14" s="9" t="str">
        <f>IF(ISBLANK(Table2[[#This Row],[s]]), "", "{scratch}")</f>
        <v>{scratch}</v>
      </c>
      <c r="AF14" s="9" t="str">
        <f>IF(ISBLANK(Table2[[#This Row],[a]]), "", "{acid}")</f>
        <v>{acid}</v>
      </c>
      <c r="AG14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{punch} {scratch} {acid}</v>
      </c>
      <c r="AH14" s="10"/>
      <c r="AI14" s="10" t="s">
        <v>279</v>
      </c>
      <c r="AJ14" s="9" t="s">
        <v>223</v>
      </c>
      <c r="AK14" s="9" t="s">
        <v>105</v>
      </c>
    </row>
    <row r="15" spans="1:37" x14ac:dyDescent="0.3">
      <c r="A15" s="10" t="s">
        <v>119</v>
      </c>
      <c r="B15" s="10" t="s">
        <v>271</v>
      </c>
      <c r="C15" s="10" t="s">
        <v>90</v>
      </c>
      <c r="D15" s="10" t="s">
        <v>146</v>
      </c>
      <c r="E15" s="10" t="s">
        <v>98</v>
      </c>
      <c r="F15" s="10"/>
      <c r="G15" s="10">
        <v>1</v>
      </c>
      <c r="H15" s="10"/>
      <c r="I15" s="10"/>
      <c r="J15" s="10">
        <v>1</v>
      </c>
      <c r="K15" s="10">
        <v>1</v>
      </c>
      <c r="L15" s="10" t="str">
        <f>IF(AND(Table2[[#This Row],[f]]=1, Table2[[#This Row],[b]]=1), 1, "")</f>
        <v/>
      </c>
      <c r="M15" s="10" t="str">
        <f>IF(AND(Table2[[#This Row],[f]]=1, Table2[[#This Row],[e]]=1), 1, "")</f>
        <v/>
      </c>
      <c r="N15" s="10" t="str">
        <f>IF(AND(Table2[[#This Row],[f]]=1, Table2[[#This Row],[p]]=1), 1, "")</f>
        <v/>
      </c>
      <c r="O15" s="10" t="str">
        <f>IF(AND(Table2[[#This Row],[f]]=1, Table2[[#This Row],[s]]=1), 1, "")</f>
        <v/>
      </c>
      <c r="P15" s="10" t="str">
        <f>IF(AND(Table2[[#This Row],[f]]=1, Table2[[#This Row],[a]]=1), 1, "")</f>
        <v/>
      </c>
      <c r="Q15" s="10" t="str">
        <f>IF(AND(Table2[[#This Row],[b]]=1, Table2[[#This Row],[e]]=1), 1, "")</f>
        <v/>
      </c>
      <c r="R15" s="10" t="str">
        <f>IF(AND(Table2[[#This Row],[b]]=1, Table2[[#This Row],[p]]=1), 1, "")</f>
        <v/>
      </c>
      <c r="S15" s="10">
        <f>IF(AND(Table2[[#This Row],[b]]=1, Table2[[#This Row],[s]]=1), 1, "")</f>
        <v>1</v>
      </c>
      <c r="T15" s="10">
        <f>IF(AND(Table2[[#This Row],[b]]=1, Table2[[#This Row],[a]]=1), 1, "")</f>
        <v>1</v>
      </c>
      <c r="U15" s="10" t="str">
        <f>IF(AND(Table2[[#This Row],[e]]=1, Table2[[#This Row],[p]]=1), 1, "")</f>
        <v/>
      </c>
      <c r="V15" s="10" t="str">
        <f>IF(AND(Table2[[#This Row],[e]]=1, Table2[[#This Row],[s]]=1), 1, "")</f>
        <v/>
      </c>
      <c r="W15" s="10" t="str">
        <f>IF(AND(Table2[[#This Row],[e]]=1, Table2[[#This Row],[a]]=1), 1, "")</f>
        <v/>
      </c>
      <c r="X15" s="10" t="str">
        <f>IF(AND(Table2[[#This Row],[p]]=1, Table2[[#This Row],[s]]=1), 1, "")</f>
        <v/>
      </c>
      <c r="Y15" s="10" t="str">
        <f>IF(AND(Table2[[#This Row],[p]]=1, Table2[[#This Row],[a]]=1), 1, "")</f>
        <v/>
      </c>
      <c r="Z15" s="10">
        <f>IF(AND(Table2[[#This Row],[s]]=1, Table2[[#This Row],[a]]=1), 1, "")</f>
        <v>1</v>
      </c>
      <c r="AA15" s="9" t="str">
        <f>IF(ISBLANK(Table2[[#This Row],[f]]), "", "{fire}")</f>
        <v/>
      </c>
      <c r="AB15" s="9" t="str">
        <f>IF(ISBLANK(Table2[[#This Row],[b]]), "", "{bullets}")</f>
        <v>{bullets}</v>
      </c>
      <c r="AC15" s="9" t="str">
        <f>IF(ISBLANK(Table2[[#This Row],[e]]), "", "{electricity}")</f>
        <v/>
      </c>
      <c r="AD15" s="9" t="str">
        <f>IF(ISBLANK(Table2[[#This Row],[p]]), "", "{punch}")</f>
        <v/>
      </c>
      <c r="AE15" s="9" t="str">
        <f>IF(ISBLANK(Table2[[#This Row],[s]]), "", "{scratch}")</f>
        <v>{scratch}</v>
      </c>
      <c r="AF15" s="9" t="str">
        <f>IF(ISBLANK(Table2[[#This Row],[a]]), "", "{acid}")</f>
        <v>{acid}</v>
      </c>
      <c r="AG15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{scratch} {acid}</v>
      </c>
      <c r="AH15" s="10"/>
      <c r="AI15" s="10" t="s">
        <v>279</v>
      </c>
      <c r="AJ15" s="10" t="s">
        <v>223</v>
      </c>
      <c r="AK15" s="10" t="s">
        <v>105</v>
      </c>
    </row>
    <row r="16" spans="1:37" x14ac:dyDescent="0.3">
      <c r="A16" s="12" t="s">
        <v>120</v>
      </c>
      <c r="B16" s="12" t="s">
        <v>271</v>
      </c>
      <c r="C16" s="12" t="s">
        <v>90</v>
      </c>
      <c r="D16" s="12" t="s">
        <v>147</v>
      </c>
      <c r="E16" s="12" t="s">
        <v>91</v>
      </c>
      <c r="F16" s="12">
        <v>1</v>
      </c>
      <c r="G16" s="12"/>
      <c r="H16" s="12">
        <v>1</v>
      </c>
      <c r="I16" s="12">
        <v>1</v>
      </c>
      <c r="J16" s="12"/>
      <c r="K16" s="12"/>
      <c r="L16" s="12" t="str">
        <f>IF(AND(Table2[[#This Row],[f]]=1, Table2[[#This Row],[b]]=1), 1, "")</f>
        <v/>
      </c>
      <c r="M16" s="12">
        <f>IF(AND(Table2[[#This Row],[f]]=1, Table2[[#This Row],[e]]=1), 1, "")</f>
        <v>1</v>
      </c>
      <c r="N16" s="12">
        <f>IF(AND(Table2[[#This Row],[f]]=1, Table2[[#This Row],[p]]=1), 1, "")</f>
        <v>1</v>
      </c>
      <c r="O16" s="12" t="str">
        <f>IF(AND(Table2[[#This Row],[f]]=1, Table2[[#This Row],[s]]=1), 1, "")</f>
        <v/>
      </c>
      <c r="P16" s="12" t="str">
        <f>IF(AND(Table2[[#This Row],[f]]=1, Table2[[#This Row],[a]]=1), 1, "")</f>
        <v/>
      </c>
      <c r="Q16" s="12" t="str">
        <f>IF(AND(Table2[[#This Row],[b]]=1, Table2[[#This Row],[e]]=1), 1, "")</f>
        <v/>
      </c>
      <c r="R16" s="12" t="str">
        <f>IF(AND(Table2[[#This Row],[b]]=1, Table2[[#This Row],[p]]=1), 1, "")</f>
        <v/>
      </c>
      <c r="S16" s="12" t="str">
        <f>IF(AND(Table2[[#This Row],[b]]=1, Table2[[#This Row],[s]]=1), 1, "")</f>
        <v/>
      </c>
      <c r="T16" s="12" t="str">
        <f>IF(AND(Table2[[#This Row],[b]]=1, Table2[[#This Row],[a]]=1), 1, "")</f>
        <v/>
      </c>
      <c r="U16" s="12">
        <f>IF(AND(Table2[[#This Row],[e]]=1, Table2[[#This Row],[p]]=1), 1, "")</f>
        <v>1</v>
      </c>
      <c r="V16" s="12" t="str">
        <f>IF(AND(Table2[[#This Row],[e]]=1, Table2[[#This Row],[s]]=1), 1, "")</f>
        <v/>
      </c>
      <c r="W16" s="12" t="str">
        <f>IF(AND(Table2[[#This Row],[e]]=1, Table2[[#This Row],[a]]=1), 1, "")</f>
        <v/>
      </c>
      <c r="X16" s="12" t="str">
        <f>IF(AND(Table2[[#This Row],[p]]=1, Table2[[#This Row],[s]]=1), 1, "")</f>
        <v/>
      </c>
      <c r="Y16" s="12" t="str">
        <f>IF(AND(Table2[[#This Row],[p]]=1, Table2[[#This Row],[a]]=1), 1, "")</f>
        <v/>
      </c>
      <c r="Z16" s="12" t="str">
        <f>IF(AND(Table2[[#This Row],[s]]=1, Table2[[#This Row],[a]]=1), 1, "")</f>
        <v/>
      </c>
      <c r="AA16" s="12" t="str">
        <f>IF(ISBLANK(Table2[[#This Row],[f]]), "", "{fire}")</f>
        <v>{fire}</v>
      </c>
      <c r="AB16" s="12" t="str">
        <f>IF(ISBLANK(Table2[[#This Row],[b]]), "", "{bullets}")</f>
        <v/>
      </c>
      <c r="AC16" s="12" t="str">
        <f>IF(ISBLANK(Table2[[#This Row],[e]]), "", "{electricity}")</f>
        <v>{electricity}</v>
      </c>
      <c r="AD16" s="12" t="str">
        <f>IF(ISBLANK(Table2[[#This Row],[p]]), "", "{punch}")</f>
        <v>{punch}</v>
      </c>
      <c r="AE16" s="12" t="str">
        <f>IF(ISBLANK(Table2[[#This Row],[s]]), "", "{scratch}")</f>
        <v/>
      </c>
      <c r="AF16" s="12" t="str">
        <f>IF(ISBLANK(Table2[[#This Row],[a]]), "", "{acid}")</f>
        <v/>
      </c>
      <c r="AG16" s="13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{electricity} {punch}</v>
      </c>
      <c r="AH16" s="13"/>
      <c r="AI16" s="13" t="s">
        <v>279</v>
      </c>
      <c r="AJ16" s="12" t="s">
        <v>223</v>
      </c>
      <c r="AK16" s="12" t="s">
        <v>105</v>
      </c>
    </row>
    <row r="17" spans="1:37" x14ac:dyDescent="0.3">
      <c r="A17" s="10" t="s">
        <v>121</v>
      </c>
      <c r="B17" s="10" t="s">
        <v>271</v>
      </c>
      <c r="C17" s="10" t="s">
        <v>90</v>
      </c>
      <c r="D17" s="3" t="s">
        <v>148</v>
      </c>
      <c r="E17" s="3" t="s">
        <v>141</v>
      </c>
      <c r="F17" s="10">
        <v>1</v>
      </c>
      <c r="G17" s="10"/>
      <c r="H17" s="10"/>
      <c r="I17" s="10">
        <v>1</v>
      </c>
      <c r="J17" s="10">
        <v>1</v>
      </c>
      <c r="K17" s="10">
        <v>1</v>
      </c>
      <c r="L17" s="10" t="str">
        <f>IF(AND(Table2[[#This Row],[f]]=1, Table2[[#This Row],[b]]=1), 1, "")</f>
        <v/>
      </c>
      <c r="M17" s="10" t="str">
        <f>IF(AND(Table2[[#This Row],[f]]=1, Table2[[#This Row],[e]]=1), 1, "")</f>
        <v/>
      </c>
      <c r="N17" s="10">
        <f>IF(AND(Table2[[#This Row],[f]]=1, Table2[[#This Row],[p]]=1), 1, "")</f>
        <v>1</v>
      </c>
      <c r="O17" s="10">
        <f>IF(AND(Table2[[#This Row],[f]]=1, Table2[[#This Row],[s]]=1), 1, "")</f>
        <v>1</v>
      </c>
      <c r="P17" s="10">
        <f>IF(AND(Table2[[#This Row],[f]]=1, Table2[[#This Row],[a]]=1), 1, "")</f>
        <v>1</v>
      </c>
      <c r="Q17" s="10" t="str">
        <f>IF(AND(Table2[[#This Row],[b]]=1, Table2[[#This Row],[e]]=1), 1, "")</f>
        <v/>
      </c>
      <c r="R17" s="10" t="str">
        <f>IF(AND(Table2[[#This Row],[b]]=1, Table2[[#This Row],[p]]=1), 1, "")</f>
        <v/>
      </c>
      <c r="S17" s="10" t="str">
        <f>IF(AND(Table2[[#This Row],[b]]=1, Table2[[#This Row],[s]]=1), 1, "")</f>
        <v/>
      </c>
      <c r="T17" s="10" t="str">
        <f>IF(AND(Table2[[#This Row],[b]]=1, Table2[[#This Row],[a]]=1), 1, "")</f>
        <v/>
      </c>
      <c r="U17" s="10" t="str">
        <f>IF(AND(Table2[[#This Row],[e]]=1, Table2[[#This Row],[p]]=1), 1, "")</f>
        <v/>
      </c>
      <c r="V17" s="10" t="str">
        <f>IF(AND(Table2[[#This Row],[e]]=1, Table2[[#This Row],[s]]=1), 1, "")</f>
        <v/>
      </c>
      <c r="W17" s="10" t="str">
        <f>IF(AND(Table2[[#This Row],[e]]=1, Table2[[#This Row],[a]]=1), 1, "")</f>
        <v/>
      </c>
      <c r="X17" s="10">
        <f>IF(AND(Table2[[#This Row],[p]]=1, Table2[[#This Row],[s]]=1), 1, "")</f>
        <v>1</v>
      </c>
      <c r="Y17" s="10">
        <f>IF(AND(Table2[[#This Row],[p]]=1, Table2[[#This Row],[a]]=1), 1, "")</f>
        <v>1</v>
      </c>
      <c r="Z17" s="10">
        <f>IF(AND(Table2[[#This Row],[s]]=1, Table2[[#This Row],[a]]=1), 1, "")</f>
        <v>1</v>
      </c>
      <c r="AA17" s="9" t="str">
        <f>IF(ISBLANK(Table2[[#This Row],[f]]), "", "{fire}")</f>
        <v>{fire}</v>
      </c>
      <c r="AB17" s="9" t="str">
        <f>IF(ISBLANK(Table2[[#This Row],[b]]), "", "{bullets}")</f>
        <v/>
      </c>
      <c r="AC17" s="9" t="str">
        <f>IF(ISBLANK(Table2[[#This Row],[e]]), "", "{electricity}")</f>
        <v/>
      </c>
      <c r="AD17" s="9" t="str">
        <f>IF(ISBLANK(Table2[[#This Row],[p]]), "", "{punch}")</f>
        <v>{punch}</v>
      </c>
      <c r="AE17" s="9" t="str">
        <f>IF(ISBLANK(Table2[[#This Row],[s]]), "", "{scratch}")</f>
        <v>{scratch}</v>
      </c>
      <c r="AF17" s="9" t="str">
        <f>IF(ISBLANK(Table2[[#This Row],[a]]), "", "{acid}")</f>
        <v>{acid}</v>
      </c>
      <c r="AG17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{punch} {scratch} {acid}</v>
      </c>
      <c r="AH17" s="10" t="s">
        <v>272</v>
      </c>
      <c r="AI17" s="10" t="s">
        <v>277</v>
      </c>
      <c r="AJ17" s="10" t="s">
        <v>270</v>
      </c>
      <c r="AK17" s="10" t="s">
        <v>105</v>
      </c>
    </row>
    <row r="18" spans="1:37" x14ac:dyDescent="0.3">
      <c r="A18" s="9" t="s">
        <v>122</v>
      </c>
      <c r="B18" s="9" t="s">
        <v>271</v>
      </c>
      <c r="C18" s="9" t="s">
        <v>90</v>
      </c>
      <c r="D18" s="9" t="s">
        <v>149</v>
      </c>
      <c r="E18" s="9" t="s">
        <v>99</v>
      </c>
      <c r="F18" s="9"/>
      <c r="G18" s="9">
        <v>1</v>
      </c>
      <c r="H18" s="9">
        <v>1</v>
      </c>
      <c r="I18" s="9">
        <v>1</v>
      </c>
      <c r="J18" s="9">
        <v>1</v>
      </c>
      <c r="K18" s="9"/>
      <c r="L18" s="9" t="str">
        <f>IF(AND(Table2[[#This Row],[f]]=1, Table2[[#This Row],[b]]=1), 1, "")</f>
        <v/>
      </c>
      <c r="M18" s="9" t="str">
        <f>IF(AND(Table2[[#This Row],[f]]=1, Table2[[#This Row],[e]]=1), 1, "")</f>
        <v/>
      </c>
      <c r="N18" s="9" t="str">
        <f>IF(AND(Table2[[#This Row],[f]]=1, Table2[[#This Row],[p]]=1), 1, "")</f>
        <v/>
      </c>
      <c r="O18" s="9" t="str">
        <f>IF(AND(Table2[[#This Row],[f]]=1, Table2[[#This Row],[s]]=1), 1, "")</f>
        <v/>
      </c>
      <c r="P18" s="9" t="str">
        <f>IF(AND(Table2[[#This Row],[f]]=1, Table2[[#This Row],[a]]=1), 1, "")</f>
        <v/>
      </c>
      <c r="Q18" s="9">
        <f>IF(AND(Table2[[#This Row],[b]]=1, Table2[[#This Row],[e]]=1), 1, "")</f>
        <v>1</v>
      </c>
      <c r="R18" s="9">
        <f>IF(AND(Table2[[#This Row],[b]]=1, Table2[[#This Row],[p]]=1), 1, "")</f>
        <v>1</v>
      </c>
      <c r="S18" s="9">
        <f>IF(AND(Table2[[#This Row],[b]]=1, Table2[[#This Row],[s]]=1), 1, "")</f>
        <v>1</v>
      </c>
      <c r="T18" s="9" t="str">
        <f>IF(AND(Table2[[#This Row],[b]]=1, Table2[[#This Row],[a]]=1), 1, "")</f>
        <v/>
      </c>
      <c r="U18" s="9">
        <f>IF(AND(Table2[[#This Row],[e]]=1, Table2[[#This Row],[p]]=1), 1, "")</f>
        <v>1</v>
      </c>
      <c r="V18" s="9">
        <f>IF(AND(Table2[[#This Row],[e]]=1, Table2[[#This Row],[s]]=1), 1, "")</f>
        <v>1</v>
      </c>
      <c r="W18" s="9" t="str">
        <f>IF(AND(Table2[[#This Row],[e]]=1, Table2[[#This Row],[a]]=1), 1, "")</f>
        <v/>
      </c>
      <c r="X18" s="9">
        <f>IF(AND(Table2[[#This Row],[p]]=1, Table2[[#This Row],[s]]=1), 1, "")</f>
        <v>1</v>
      </c>
      <c r="Y18" s="9" t="str">
        <f>IF(AND(Table2[[#This Row],[p]]=1, Table2[[#This Row],[a]]=1), 1, "")</f>
        <v/>
      </c>
      <c r="Z18" s="9" t="str">
        <f>IF(AND(Table2[[#This Row],[s]]=1, Table2[[#This Row],[a]]=1), 1, "")</f>
        <v/>
      </c>
      <c r="AA18" s="9" t="str">
        <f>IF(ISBLANK(Table2[[#This Row],[f]]), "", "{fire}")</f>
        <v/>
      </c>
      <c r="AB18" s="9" t="str">
        <f>IF(ISBLANK(Table2[[#This Row],[b]]), "", "{bullets}")</f>
        <v>{bullets}</v>
      </c>
      <c r="AC18" s="9" t="str">
        <f>IF(ISBLANK(Table2[[#This Row],[e]]), "", "{electricity}")</f>
        <v>{electricity}</v>
      </c>
      <c r="AD18" s="9" t="str">
        <f>IF(ISBLANK(Table2[[#This Row],[p]]), "", "{punch}")</f>
        <v>{punch}</v>
      </c>
      <c r="AE18" s="9" t="str">
        <f>IF(ISBLANK(Table2[[#This Row],[s]]), "", "{scratch}")</f>
        <v>{scratch}</v>
      </c>
      <c r="AF18" s="9" t="str">
        <f>IF(ISBLANK(Table2[[#This Row],[a]]), "", "{acid}")</f>
        <v/>
      </c>
      <c r="AG18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{electricity} {punch} {scratch}</v>
      </c>
      <c r="AH18" s="10" t="s">
        <v>272</v>
      </c>
      <c r="AI18" s="10" t="s">
        <v>277</v>
      </c>
      <c r="AJ18" s="9" t="s">
        <v>224</v>
      </c>
      <c r="AK18" s="9" t="s">
        <v>105</v>
      </c>
    </row>
    <row r="19" spans="1:37" x14ac:dyDescent="0.3">
      <c r="A19" s="13" t="s">
        <v>123</v>
      </c>
      <c r="B19" s="13" t="s">
        <v>271</v>
      </c>
      <c r="C19" s="13" t="s">
        <v>90</v>
      </c>
      <c r="D19" s="13" t="s">
        <v>150</v>
      </c>
      <c r="E19" s="13" t="s">
        <v>136</v>
      </c>
      <c r="F19" s="13">
        <v>1</v>
      </c>
      <c r="G19" s="13">
        <v>1</v>
      </c>
      <c r="H19" s="13">
        <v>1</v>
      </c>
      <c r="I19" s="13"/>
      <c r="J19" s="13"/>
      <c r="K19" s="13">
        <v>1</v>
      </c>
      <c r="L19" s="13">
        <f>IF(AND(Table2[[#This Row],[f]]=1, Table2[[#This Row],[b]]=1), 1, "")</f>
        <v>1</v>
      </c>
      <c r="M19" s="13">
        <f>IF(AND(Table2[[#This Row],[f]]=1, Table2[[#This Row],[e]]=1), 1, "")</f>
        <v>1</v>
      </c>
      <c r="N19" s="13" t="str">
        <f>IF(AND(Table2[[#This Row],[f]]=1, Table2[[#This Row],[p]]=1), 1, "")</f>
        <v/>
      </c>
      <c r="O19" s="13" t="str">
        <f>IF(AND(Table2[[#This Row],[f]]=1, Table2[[#This Row],[s]]=1), 1, "")</f>
        <v/>
      </c>
      <c r="P19" s="13">
        <f>IF(AND(Table2[[#This Row],[f]]=1, Table2[[#This Row],[a]]=1), 1, "")</f>
        <v>1</v>
      </c>
      <c r="Q19" s="13">
        <f>IF(AND(Table2[[#This Row],[b]]=1, Table2[[#This Row],[e]]=1), 1, "")</f>
        <v>1</v>
      </c>
      <c r="R19" s="13" t="str">
        <f>IF(AND(Table2[[#This Row],[b]]=1, Table2[[#This Row],[p]]=1), 1, "")</f>
        <v/>
      </c>
      <c r="S19" s="13" t="str">
        <f>IF(AND(Table2[[#This Row],[b]]=1, Table2[[#This Row],[s]]=1), 1, "")</f>
        <v/>
      </c>
      <c r="T19" s="13">
        <f>IF(AND(Table2[[#This Row],[b]]=1, Table2[[#This Row],[a]]=1), 1, "")</f>
        <v>1</v>
      </c>
      <c r="U19" s="13" t="str">
        <f>IF(AND(Table2[[#This Row],[e]]=1, Table2[[#This Row],[p]]=1), 1, "")</f>
        <v/>
      </c>
      <c r="V19" s="13" t="str">
        <f>IF(AND(Table2[[#This Row],[e]]=1, Table2[[#This Row],[s]]=1), 1, "")</f>
        <v/>
      </c>
      <c r="W19" s="13">
        <f>IF(AND(Table2[[#This Row],[e]]=1, Table2[[#This Row],[a]]=1), 1, "")</f>
        <v>1</v>
      </c>
      <c r="X19" s="13" t="str">
        <f>IF(AND(Table2[[#This Row],[p]]=1, Table2[[#This Row],[s]]=1), 1, "")</f>
        <v/>
      </c>
      <c r="Y19" s="13" t="str">
        <f>IF(AND(Table2[[#This Row],[p]]=1, Table2[[#This Row],[a]]=1), 1, "")</f>
        <v/>
      </c>
      <c r="Z19" s="13" t="str">
        <f>IF(AND(Table2[[#This Row],[s]]=1, Table2[[#This Row],[a]]=1), 1, "")</f>
        <v/>
      </c>
      <c r="AA19" s="12" t="str">
        <f>IF(ISBLANK(Table2[[#This Row],[f]]), "", "{fire}")</f>
        <v>{fire}</v>
      </c>
      <c r="AB19" s="12" t="str">
        <f>IF(ISBLANK(Table2[[#This Row],[b]]), "", "{bullets}")</f>
        <v>{bullets}</v>
      </c>
      <c r="AC19" s="12" t="str">
        <f>IF(ISBLANK(Table2[[#This Row],[e]]), "", "{electricity}")</f>
        <v>{electricity}</v>
      </c>
      <c r="AD19" s="12" t="str">
        <f>IF(ISBLANK(Table2[[#This Row],[p]]), "", "{punch}")</f>
        <v/>
      </c>
      <c r="AE19" s="12" t="str">
        <f>IF(ISBLANK(Table2[[#This Row],[s]]), "", "{scratch}")</f>
        <v/>
      </c>
      <c r="AF19" s="12" t="str">
        <f>IF(ISBLANK(Table2[[#This Row],[a]]), "", "{acid}")</f>
        <v>{acid}</v>
      </c>
      <c r="AG19" s="13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{acid}</v>
      </c>
      <c r="AH19" s="13" t="s">
        <v>272</v>
      </c>
      <c r="AI19" s="13" t="s">
        <v>277</v>
      </c>
      <c r="AJ19" s="13" t="s">
        <v>224</v>
      </c>
      <c r="AK19" s="13" t="s">
        <v>105</v>
      </c>
    </row>
    <row r="20" spans="1:37" x14ac:dyDescent="0.3">
      <c r="A20" s="9" t="s">
        <v>124</v>
      </c>
      <c r="B20" s="9" t="s">
        <v>271</v>
      </c>
      <c r="C20" s="9" t="s">
        <v>90</v>
      </c>
      <c r="D20" s="9" t="s">
        <v>145</v>
      </c>
      <c r="E20" s="9" t="s">
        <v>134</v>
      </c>
      <c r="F20" s="9"/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 t="str">
        <f>IF(AND(Table2[[#This Row],[f]]=1, Table2[[#This Row],[b]]=1), 1, "")</f>
        <v/>
      </c>
      <c r="M20" s="9" t="str">
        <f>IF(AND(Table2[[#This Row],[f]]=1, Table2[[#This Row],[e]]=1), 1, "")</f>
        <v/>
      </c>
      <c r="N20" s="9" t="str">
        <f>IF(AND(Table2[[#This Row],[f]]=1, Table2[[#This Row],[p]]=1), 1, "")</f>
        <v/>
      </c>
      <c r="O20" s="9" t="str">
        <f>IF(AND(Table2[[#This Row],[f]]=1, Table2[[#This Row],[s]]=1), 1, "")</f>
        <v/>
      </c>
      <c r="P20" s="9" t="str">
        <f>IF(AND(Table2[[#This Row],[f]]=1, Table2[[#This Row],[a]]=1), 1, "")</f>
        <v/>
      </c>
      <c r="Q20" s="9">
        <f>IF(AND(Table2[[#This Row],[b]]=1, Table2[[#This Row],[e]]=1), 1, "")</f>
        <v>1</v>
      </c>
      <c r="R20" s="9">
        <f>IF(AND(Table2[[#This Row],[b]]=1, Table2[[#This Row],[p]]=1), 1, "")</f>
        <v>1</v>
      </c>
      <c r="S20" s="9">
        <f>IF(AND(Table2[[#This Row],[b]]=1, Table2[[#This Row],[s]]=1), 1, "")</f>
        <v>1</v>
      </c>
      <c r="T20" s="9">
        <f>IF(AND(Table2[[#This Row],[b]]=1, Table2[[#This Row],[a]]=1), 1, "")</f>
        <v>1</v>
      </c>
      <c r="U20" s="9">
        <f>IF(AND(Table2[[#This Row],[e]]=1, Table2[[#This Row],[p]]=1), 1, "")</f>
        <v>1</v>
      </c>
      <c r="V20" s="9">
        <f>IF(AND(Table2[[#This Row],[e]]=1, Table2[[#This Row],[s]]=1), 1, "")</f>
        <v>1</v>
      </c>
      <c r="W20" s="9">
        <f>IF(AND(Table2[[#This Row],[e]]=1, Table2[[#This Row],[a]]=1), 1, "")</f>
        <v>1</v>
      </c>
      <c r="X20" s="9">
        <f>IF(AND(Table2[[#This Row],[p]]=1, Table2[[#This Row],[s]]=1), 1, "")</f>
        <v>1</v>
      </c>
      <c r="Y20" s="9">
        <f>IF(AND(Table2[[#This Row],[p]]=1, Table2[[#This Row],[a]]=1), 1, "")</f>
        <v>1</v>
      </c>
      <c r="Z20" s="9">
        <f>IF(AND(Table2[[#This Row],[s]]=1, Table2[[#This Row],[a]]=1), 1, "")</f>
        <v>1</v>
      </c>
      <c r="AA20" s="9" t="str">
        <f>IF(ISBLANK(Table2[[#This Row],[f]]), "", "{fire}")</f>
        <v/>
      </c>
      <c r="AB20" s="9" t="str">
        <f>IF(ISBLANK(Table2[[#This Row],[b]]), "", "{bullets}")</f>
        <v>{bullets}</v>
      </c>
      <c r="AC20" s="9" t="str">
        <f>IF(ISBLANK(Table2[[#This Row],[e]]), "", "{electricity}")</f>
        <v>{electricity}</v>
      </c>
      <c r="AD20" s="9" t="str">
        <f>IF(ISBLANK(Table2[[#This Row],[p]]), "", "{punch}")</f>
        <v>{punch}</v>
      </c>
      <c r="AE20" s="9" t="str">
        <f>IF(ISBLANK(Table2[[#This Row],[s]]), "", "{scratch}")</f>
        <v>{scratch}</v>
      </c>
      <c r="AF20" s="9" t="str">
        <f>IF(ISBLANK(Table2[[#This Row],[a]]), "", "{acid}")</f>
        <v>{acid}</v>
      </c>
      <c r="AG20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{electricity} {punch} {scratch} {acid}</v>
      </c>
      <c r="AH20" s="10" t="s">
        <v>273</v>
      </c>
      <c r="AI20" s="10" t="s">
        <v>280</v>
      </c>
      <c r="AJ20" s="9" t="s">
        <v>225</v>
      </c>
      <c r="AK20" s="9" t="s">
        <v>105</v>
      </c>
    </row>
    <row r="21" spans="1:37" x14ac:dyDescent="0.3">
      <c r="A21" s="10" t="s">
        <v>125</v>
      </c>
      <c r="B21" s="10" t="s">
        <v>271</v>
      </c>
      <c r="C21" s="10" t="s">
        <v>90</v>
      </c>
      <c r="D21" s="3" t="s">
        <v>146</v>
      </c>
      <c r="E21" s="3" t="s">
        <v>144</v>
      </c>
      <c r="F21" s="10">
        <v>1</v>
      </c>
      <c r="G21" s="10"/>
      <c r="H21" s="10">
        <v>1</v>
      </c>
      <c r="I21" s="10">
        <v>1</v>
      </c>
      <c r="J21" s="10">
        <v>1</v>
      </c>
      <c r="K21" s="10">
        <v>1</v>
      </c>
      <c r="L21" s="10" t="str">
        <f>IF(AND(Table2[[#This Row],[f]]=1, Table2[[#This Row],[b]]=1), 1, "")</f>
        <v/>
      </c>
      <c r="M21" s="10">
        <f>IF(AND(Table2[[#This Row],[f]]=1, Table2[[#This Row],[e]]=1), 1, "")</f>
        <v>1</v>
      </c>
      <c r="N21" s="10">
        <f>IF(AND(Table2[[#This Row],[f]]=1, Table2[[#This Row],[p]]=1), 1, "")</f>
        <v>1</v>
      </c>
      <c r="O21" s="10">
        <f>IF(AND(Table2[[#This Row],[f]]=1, Table2[[#This Row],[s]]=1), 1, "")</f>
        <v>1</v>
      </c>
      <c r="P21" s="10">
        <f>IF(AND(Table2[[#This Row],[f]]=1, Table2[[#This Row],[a]]=1), 1, "")</f>
        <v>1</v>
      </c>
      <c r="Q21" s="10" t="str">
        <f>IF(AND(Table2[[#This Row],[b]]=1, Table2[[#This Row],[e]]=1), 1, "")</f>
        <v/>
      </c>
      <c r="R21" s="10" t="str">
        <f>IF(AND(Table2[[#This Row],[b]]=1, Table2[[#This Row],[p]]=1), 1, "")</f>
        <v/>
      </c>
      <c r="S21" s="10" t="str">
        <f>IF(AND(Table2[[#This Row],[b]]=1, Table2[[#This Row],[s]]=1), 1, "")</f>
        <v/>
      </c>
      <c r="T21" s="10" t="str">
        <f>IF(AND(Table2[[#This Row],[b]]=1, Table2[[#This Row],[a]]=1), 1, "")</f>
        <v/>
      </c>
      <c r="U21" s="10">
        <f>IF(AND(Table2[[#This Row],[e]]=1, Table2[[#This Row],[p]]=1), 1, "")</f>
        <v>1</v>
      </c>
      <c r="V21" s="10">
        <f>IF(AND(Table2[[#This Row],[e]]=1, Table2[[#This Row],[s]]=1), 1, "")</f>
        <v>1</v>
      </c>
      <c r="W21" s="10">
        <f>IF(AND(Table2[[#This Row],[e]]=1, Table2[[#This Row],[a]]=1), 1, "")</f>
        <v>1</v>
      </c>
      <c r="X21" s="10">
        <f>IF(AND(Table2[[#This Row],[p]]=1, Table2[[#This Row],[s]]=1), 1, "")</f>
        <v>1</v>
      </c>
      <c r="Y21" s="10">
        <f>IF(AND(Table2[[#This Row],[p]]=1, Table2[[#This Row],[a]]=1), 1, "")</f>
        <v>1</v>
      </c>
      <c r="Z21" s="10">
        <f>IF(AND(Table2[[#This Row],[s]]=1, Table2[[#This Row],[a]]=1), 1, "")</f>
        <v>1</v>
      </c>
      <c r="AA21" s="9" t="str">
        <f>IF(ISBLANK(Table2[[#This Row],[f]]), "", "{fire}")</f>
        <v>{fire}</v>
      </c>
      <c r="AB21" s="9" t="str">
        <f>IF(ISBLANK(Table2[[#This Row],[b]]), "", "{bullets}")</f>
        <v/>
      </c>
      <c r="AC21" s="9" t="str">
        <f>IF(ISBLANK(Table2[[#This Row],[e]]), "", "{electricity}")</f>
        <v>{electricity}</v>
      </c>
      <c r="AD21" s="9" t="str">
        <f>IF(ISBLANK(Table2[[#This Row],[p]]), "", "{punch}")</f>
        <v>{punch}</v>
      </c>
      <c r="AE21" s="9" t="str">
        <f>IF(ISBLANK(Table2[[#This Row],[s]]), "", "{scratch}")</f>
        <v>{scratch}</v>
      </c>
      <c r="AF21" s="9" t="str">
        <f>IF(ISBLANK(Table2[[#This Row],[a]]), "", "{acid}")</f>
        <v>{acid}</v>
      </c>
      <c r="AG21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{electricity} {punch} {scratch} {acid}</v>
      </c>
      <c r="AH21" s="10" t="s">
        <v>273</v>
      </c>
      <c r="AI21" s="10" t="s">
        <v>280</v>
      </c>
      <c r="AJ21" s="10" t="s">
        <v>225</v>
      </c>
      <c r="AK21" s="10" t="s">
        <v>105</v>
      </c>
    </row>
    <row r="22" spans="1:37" x14ac:dyDescent="0.3">
      <c r="A22" s="9" t="s">
        <v>126</v>
      </c>
      <c r="B22" s="9" t="s">
        <v>271</v>
      </c>
      <c r="C22" s="9" t="s">
        <v>90</v>
      </c>
      <c r="D22" s="2" t="s">
        <v>147</v>
      </c>
      <c r="E22" s="2" t="s">
        <v>143</v>
      </c>
      <c r="F22" s="9">
        <v>1</v>
      </c>
      <c r="G22" s="9">
        <v>1</v>
      </c>
      <c r="H22" s="9"/>
      <c r="I22" s="9">
        <v>1</v>
      </c>
      <c r="J22" s="9">
        <v>1</v>
      </c>
      <c r="K22" s="9">
        <v>1</v>
      </c>
      <c r="L22" s="9">
        <f>IF(AND(Table2[[#This Row],[f]]=1, Table2[[#This Row],[b]]=1), 1, "")</f>
        <v>1</v>
      </c>
      <c r="M22" s="9" t="str">
        <f>IF(AND(Table2[[#This Row],[f]]=1, Table2[[#This Row],[e]]=1), 1, "")</f>
        <v/>
      </c>
      <c r="N22" s="9">
        <f>IF(AND(Table2[[#This Row],[f]]=1, Table2[[#This Row],[p]]=1), 1, "")</f>
        <v>1</v>
      </c>
      <c r="O22" s="9">
        <f>IF(AND(Table2[[#This Row],[f]]=1, Table2[[#This Row],[s]]=1), 1, "")</f>
        <v>1</v>
      </c>
      <c r="P22" s="9">
        <f>IF(AND(Table2[[#This Row],[f]]=1, Table2[[#This Row],[a]]=1), 1, "")</f>
        <v>1</v>
      </c>
      <c r="Q22" s="9" t="str">
        <f>IF(AND(Table2[[#This Row],[b]]=1, Table2[[#This Row],[e]]=1), 1, "")</f>
        <v/>
      </c>
      <c r="R22" s="9">
        <f>IF(AND(Table2[[#This Row],[b]]=1, Table2[[#This Row],[p]]=1), 1, "")</f>
        <v>1</v>
      </c>
      <c r="S22" s="9">
        <f>IF(AND(Table2[[#This Row],[b]]=1, Table2[[#This Row],[s]]=1), 1, "")</f>
        <v>1</v>
      </c>
      <c r="T22" s="9">
        <f>IF(AND(Table2[[#This Row],[b]]=1, Table2[[#This Row],[a]]=1), 1, "")</f>
        <v>1</v>
      </c>
      <c r="U22" s="9" t="str">
        <f>IF(AND(Table2[[#This Row],[e]]=1, Table2[[#This Row],[p]]=1), 1, "")</f>
        <v/>
      </c>
      <c r="V22" s="9" t="str">
        <f>IF(AND(Table2[[#This Row],[e]]=1, Table2[[#This Row],[s]]=1), 1, "")</f>
        <v/>
      </c>
      <c r="W22" s="9" t="str">
        <f>IF(AND(Table2[[#This Row],[e]]=1, Table2[[#This Row],[a]]=1), 1, "")</f>
        <v/>
      </c>
      <c r="X22" s="9">
        <f>IF(AND(Table2[[#This Row],[p]]=1, Table2[[#This Row],[s]]=1), 1, "")</f>
        <v>1</v>
      </c>
      <c r="Y22" s="9">
        <f>IF(AND(Table2[[#This Row],[p]]=1, Table2[[#This Row],[a]]=1), 1, "")</f>
        <v>1</v>
      </c>
      <c r="Z22" s="9">
        <f>IF(AND(Table2[[#This Row],[s]]=1, Table2[[#This Row],[a]]=1), 1, "")</f>
        <v>1</v>
      </c>
      <c r="AA22" s="9" t="str">
        <f>IF(ISBLANK(Table2[[#This Row],[f]]), "", "{fire}")</f>
        <v>{fire}</v>
      </c>
      <c r="AB22" s="9" t="str">
        <f>IF(ISBLANK(Table2[[#This Row],[b]]), "", "{bullets}")</f>
        <v>{bullets}</v>
      </c>
      <c r="AC22" s="9" t="str">
        <f>IF(ISBLANK(Table2[[#This Row],[e]]), "", "{electricity}")</f>
        <v/>
      </c>
      <c r="AD22" s="9" t="str">
        <f>IF(ISBLANK(Table2[[#This Row],[p]]), "", "{punch}")</f>
        <v>{punch}</v>
      </c>
      <c r="AE22" s="9" t="str">
        <f>IF(ISBLANK(Table2[[#This Row],[s]]), "", "{scratch}")</f>
        <v>{scratch}</v>
      </c>
      <c r="AF22" s="9" t="str">
        <f>IF(ISBLANK(Table2[[#This Row],[a]]), "", "{acid}")</f>
        <v>{acid}</v>
      </c>
      <c r="AG22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{punch} {scratch} {acid}</v>
      </c>
      <c r="AH22" s="10" t="s">
        <v>273</v>
      </c>
      <c r="AI22" s="10" t="s">
        <v>280</v>
      </c>
      <c r="AJ22" s="9" t="s">
        <v>225</v>
      </c>
      <c r="AK22" s="9" t="s">
        <v>105</v>
      </c>
    </row>
    <row r="23" spans="1:37" x14ac:dyDescent="0.3">
      <c r="A23" s="10" t="s">
        <v>127</v>
      </c>
      <c r="B23" s="10" t="s">
        <v>271</v>
      </c>
      <c r="C23" s="10" t="s">
        <v>90</v>
      </c>
      <c r="D23" s="10" t="s">
        <v>148</v>
      </c>
      <c r="E23" s="10" t="s">
        <v>138</v>
      </c>
      <c r="F23" s="10">
        <v>1</v>
      </c>
      <c r="G23" s="10">
        <v>1</v>
      </c>
      <c r="H23" s="10">
        <v>1</v>
      </c>
      <c r="I23" s="10"/>
      <c r="J23" s="10">
        <v>1</v>
      </c>
      <c r="K23" s="10">
        <v>1</v>
      </c>
      <c r="L23" s="10">
        <f>IF(AND(Table2[[#This Row],[f]]=1, Table2[[#This Row],[b]]=1), 1, "")</f>
        <v>1</v>
      </c>
      <c r="M23" s="10">
        <f>IF(AND(Table2[[#This Row],[f]]=1, Table2[[#This Row],[e]]=1), 1, "")</f>
        <v>1</v>
      </c>
      <c r="N23" s="10" t="str">
        <f>IF(AND(Table2[[#This Row],[f]]=1, Table2[[#This Row],[p]]=1), 1, "")</f>
        <v/>
      </c>
      <c r="O23" s="10">
        <f>IF(AND(Table2[[#This Row],[f]]=1, Table2[[#This Row],[s]]=1), 1, "")</f>
        <v>1</v>
      </c>
      <c r="P23" s="10">
        <f>IF(AND(Table2[[#This Row],[f]]=1, Table2[[#This Row],[a]]=1), 1, "")</f>
        <v>1</v>
      </c>
      <c r="Q23" s="10">
        <f>IF(AND(Table2[[#This Row],[b]]=1, Table2[[#This Row],[e]]=1), 1, "")</f>
        <v>1</v>
      </c>
      <c r="R23" s="10" t="str">
        <f>IF(AND(Table2[[#This Row],[b]]=1, Table2[[#This Row],[p]]=1), 1, "")</f>
        <v/>
      </c>
      <c r="S23" s="10">
        <f>IF(AND(Table2[[#This Row],[b]]=1, Table2[[#This Row],[s]]=1), 1, "")</f>
        <v>1</v>
      </c>
      <c r="T23" s="10">
        <f>IF(AND(Table2[[#This Row],[b]]=1, Table2[[#This Row],[a]]=1), 1, "")</f>
        <v>1</v>
      </c>
      <c r="U23" s="10" t="str">
        <f>IF(AND(Table2[[#This Row],[e]]=1, Table2[[#This Row],[p]]=1), 1, "")</f>
        <v/>
      </c>
      <c r="V23" s="10">
        <f>IF(AND(Table2[[#This Row],[e]]=1, Table2[[#This Row],[s]]=1), 1, "")</f>
        <v>1</v>
      </c>
      <c r="W23" s="10">
        <f>IF(AND(Table2[[#This Row],[e]]=1, Table2[[#This Row],[a]]=1), 1, "")</f>
        <v>1</v>
      </c>
      <c r="X23" s="10" t="str">
        <f>IF(AND(Table2[[#This Row],[p]]=1, Table2[[#This Row],[s]]=1), 1, "")</f>
        <v/>
      </c>
      <c r="Y23" s="10" t="str">
        <f>IF(AND(Table2[[#This Row],[p]]=1, Table2[[#This Row],[a]]=1), 1, "")</f>
        <v/>
      </c>
      <c r="Z23" s="10">
        <f>IF(AND(Table2[[#This Row],[s]]=1, Table2[[#This Row],[a]]=1), 1, "")</f>
        <v>1</v>
      </c>
      <c r="AA23" s="9" t="str">
        <f>IF(ISBLANK(Table2[[#This Row],[f]]), "", "{fire}")</f>
        <v>{fire}</v>
      </c>
      <c r="AB23" s="9" t="str">
        <f>IF(ISBLANK(Table2[[#This Row],[b]]), "", "{bullets}")</f>
        <v>{bullets}</v>
      </c>
      <c r="AC23" s="9" t="str">
        <f>IF(ISBLANK(Table2[[#This Row],[e]]), "", "{electricity}")</f>
        <v>{electricity}</v>
      </c>
      <c r="AD23" s="9" t="str">
        <f>IF(ISBLANK(Table2[[#This Row],[p]]), "", "{punch}")</f>
        <v/>
      </c>
      <c r="AE23" s="9" t="str">
        <f>IF(ISBLANK(Table2[[#This Row],[s]]), "", "{scratch}")</f>
        <v>{scratch}</v>
      </c>
      <c r="AF23" s="9" t="str">
        <f>IF(ISBLANK(Table2[[#This Row],[a]]), "", "{acid}")</f>
        <v>{acid}</v>
      </c>
      <c r="AG23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{scratch} {acid}</v>
      </c>
      <c r="AH23" s="10" t="s">
        <v>273</v>
      </c>
      <c r="AI23" s="10" t="s">
        <v>280</v>
      </c>
      <c r="AJ23" s="10" t="s">
        <v>225</v>
      </c>
      <c r="AK23" s="10" t="s">
        <v>105</v>
      </c>
    </row>
    <row r="24" spans="1:37" x14ac:dyDescent="0.3">
      <c r="A24" s="9" t="s">
        <v>128</v>
      </c>
      <c r="B24" s="9" t="s">
        <v>271</v>
      </c>
      <c r="C24" s="9" t="s">
        <v>90</v>
      </c>
      <c r="D24" s="9" t="s">
        <v>149</v>
      </c>
      <c r="E24" s="9" t="s">
        <v>137</v>
      </c>
      <c r="F24" s="9">
        <v>1</v>
      </c>
      <c r="G24" s="9">
        <v>1</v>
      </c>
      <c r="H24" s="9">
        <v>1</v>
      </c>
      <c r="I24" s="9">
        <v>1</v>
      </c>
      <c r="J24" s="9"/>
      <c r="K24" s="9">
        <v>1</v>
      </c>
      <c r="L24" s="9">
        <f>IF(AND(Table2[[#This Row],[f]]=1, Table2[[#This Row],[b]]=1), 1, "")</f>
        <v>1</v>
      </c>
      <c r="M24" s="9">
        <f>IF(AND(Table2[[#This Row],[f]]=1, Table2[[#This Row],[e]]=1), 1, "")</f>
        <v>1</v>
      </c>
      <c r="N24" s="9">
        <f>IF(AND(Table2[[#This Row],[f]]=1, Table2[[#This Row],[p]]=1), 1, "")</f>
        <v>1</v>
      </c>
      <c r="O24" s="9" t="str">
        <f>IF(AND(Table2[[#This Row],[f]]=1, Table2[[#This Row],[s]]=1), 1, "")</f>
        <v/>
      </c>
      <c r="P24" s="9">
        <f>IF(AND(Table2[[#This Row],[f]]=1, Table2[[#This Row],[a]]=1), 1, "")</f>
        <v>1</v>
      </c>
      <c r="Q24" s="9">
        <f>IF(AND(Table2[[#This Row],[b]]=1, Table2[[#This Row],[e]]=1), 1, "")</f>
        <v>1</v>
      </c>
      <c r="R24" s="9">
        <f>IF(AND(Table2[[#This Row],[b]]=1, Table2[[#This Row],[p]]=1), 1, "")</f>
        <v>1</v>
      </c>
      <c r="S24" s="9" t="str">
        <f>IF(AND(Table2[[#This Row],[b]]=1, Table2[[#This Row],[s]]=1), 1, "")</f>
        <v/>
      </c>
      <c r="T24" s="9">
        <f>IF(AND(Table2[[#This Row],[b]]=1, Table2[[#This Row],[a]]=1), 1, "")</f>
        <v>1</v>
      </c>
      <c r="U24" s="9">
        <f>IF(AND(Table2[[#This Row],[e]]=1, Table2[[#This Row],[p]]=1), 1, "")</f>
        <v>1</v>
      </c>
      <c r="V24" s="9" t="str">
        <f>IF(AND(Table2[[#This Row],[e]]=1, Table2[[#This Row],[s]]=1), 1, "")</f>
        <v/>
      </c>
      <c r="W24" s="9">
        <f>IF(AND(Table2[[#This Row],[e]]=1, Table2[[#This Row],[a]]=1), 1, "")</f>
        <v>1</v>
      </c>
      <c r="X24" s="9" t="str">
        <f>IF(AND(Table2[[#This Row],[p]]=1, Table2[[#This Row],[s]]=1), 1, "")</f>
        <v/>
      </c>
      <c r="Y24" s="9">
        <f>IF(AND(Table2[[#This Row],[p]]=1, Table2[[#This Row],[a]]=1), 1, "")</f>
        <v>1</v>
      </c>
      <c r="Z24" s="9" t="str">
        <f>IF(AND(Table2[[#This Row],[s]]=1, Table2[[#This Row],[a]]=1), 1, "")</f>
        <v/>
      </c>
      <c r="AA24" s="9" t="str">
        <f>IF(ISBLANK(Table2[[#This Row],[f]]), "", "{fire}")</f>
        <v>{fire}</v>
      </c>
      <c r="AB24" s="9" t="str">
        <f>IF(ISBLANK(Table2[[#This Row],[b]]), "", "{bullets}")</f>
        <v>{bullets}</v>
      </c>
      <c r="AC24" s="9" t="str">
        <f>IF(ISBLANK(Table2[[#This Row],[e]]), "", "{electricity}")</f>
        <v>{electricity}</v>
      </c>
      <c r="AD24" s="9" t="str">
        <f>IF(ISBLANK(Table2[[#This Row],[p]]), "", "{punch}")</f>
        <v>{punch}</v>
      </c>
      <c r="AE24" s="9" t="str">
        <f>IF(ISBLANK(Table2[[#This Row],[s]]), "", "{scratch}")</f>
        <v/>
      </c>
      <c r="AF24" s="9" t="str">
        <f>IF(ISBLANK(Table2[[#This Row],[a]]), "", "{acid}")</f>
        <v>{acid}</v>
      </c>
      <c r="AG24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{acid}</v>
      </c>
      <c r="AH24" s="10" t="s">
        <v>273</v>
      </c>
      <c r="AI24" s="10" t="s">
        <v>280</v>
      </c>
      <c r="AJ24" s="9" t="s">
        <v>225</v>
      </c>
      <c r="AK24" s="9" t="s">
        <v>105</v>
      </c>
    </row>
    <row r="25" spans="1:37" x14ac:dyDescent="0.3">
      <c r="A25" s="13" t="s">
        <v>129</v>
      </c>
      <c r="B25" s="13" t="s">
        <v>271</v>
      </c>
      <c r="C25" s="13" t="s">
        <v>90</v>
      </c>
      <c r="D25" s="13" t="s">
        <v>150</v>
      </c>
      <c r="E25" s="13" t="s">
        <v>139</v>
      </c>
      <c r="F25" s="13">
        <v>1</v>
      </c>
      <c r="G25" s="13">
        <v>1</v>
      </c>
      <c r="H25" s="13">
        <v>1</v>
      </c>
      <c r="I25" s="13">
        <v>1</v>
      </c>
      <c r="J25" s="13">
        <v>1</v>
      </c>
      <c r="K25" s="13"/>
      <c r="L25" s="13">
        <f>IF(AND(Table2[[#This Row],[f]]=1, Table2[[#This Row],[b]]=1), 1, "")</f>
        <v>1</v>
      </c>
      <c r="M25" s="13">
        <f>IF(AND(Table2[[#This Row],[f]]=1, Table2[[#This Row],[e]]=1), 1, "")</f>
        <v>1</v>
      </c>
      <c r="N25" s="13">
        <f>IF(AND(Table2[[#This Row],[f]]=1, Table2[[#This Row],[p]]=1), 1, "")</f>
        <v>1</v>
      </c>
      <c r="O25" s="13">
        <f>IF(AND(Table2[[#This Row],[f]]=1, Table2[[#This Row],[s]]=1), 1, "")</f>
        <v>1</v>
      </c>
      <c r="P25" s="13" t="str">
        <f>IF(AND(Table2[[#This Row],[f]]=1, Table2[[#This Row],[a]]=1), 1, "")</f>
        <v/>
      </c>
      <c r="Q25" s="13">
        <f>IF(AND(Table2[[#This Row],[b]]=1, Table2[[#This Row],[e]]=1), 1, "")</f>
        <v>1</v>
      </c>
      <c r="R25" s="13">
        <f>IF(AND(Table2[[#This Row],[b]]=1, Table2[[#This Row],[p]]=1), 1, "")</f>
        <v>1</v>
      </c>
      <c r="S25" s="13">
        <f>IF(AND(Table2[[#This Row],[b]]=1, Table2[[#This Row],[s]]=1), 1, "")</f>
        <v>1</v>
      </c>
      <c r="T25" s="13" t="str">
        <f>IF(AND(Table2[[#This Row],[b]]=1, Table2[[#This Row],[a]]=1), 1, "")</f>
        <v/>
      </c>
      <c r="U25" s="13">
        <f>IF(AND(Table2[[#This Row],[e]]=1, Table2[[#This Row],[p]]=1), 1, "")</f>
        <v>1</v>
      </c>
      <c r="V25" s="13">
        <f>IF(AND(Table2[[#This Row],[e]]=1, Table2[[#This Row],[s]]=1), 1, "")</f>
        <v>1</v>
      </c>
      <c r="W25" s="13" t="str">
        <f>IF(AND(Table2[[#This Row],[e]]=1, Table2[[#This Row],[a]]=1), 1, "")</f>
        <v/>
      </c>
      <c r="X25" s="13">
        <f>IF(AND(Table2[[#This Row],[p]]=1, Table2[[#This Row],[s]]=1), 1, "")</f>
        <v>1</v>
      </c>
      <c r="Y25" s="13" t="str">
        <f>IF(AND(Table2[[#This Row],[p]]=1, Table2[[#This Row],[a]]=1), 1, "")</f>
        <v/>
      </c>
      <c r="Z25" s="13" t="str">
        <f>IF(AND(Table2[[#This Row],[s]]=1, Table2[[#This Row],[a]]=1), 1, "")</f>
        <v/>
      </c>
      <c r="AA25" s="12" t="str">
        <f>IF(ISBLANK(Table2[[#This Row],[f]]), "", "{fire}")</f>
        <v>{fire}</v>
      </c>
      <c r="AB25" s="12" t="str">
        <f>IF(ISBLANK(Table2[[#This Row],[b]]), "", "{bullets}")</f>
        <v>{bullets}</v>
      </c>
      <c r="AC25" s="12" t="str">
        <f>IF(ISBLANK(Table2[[#This Row],[e]]), "", "{electricity}")</f>
        <v>{electricity}</v>
      </c>
      <c r="AD25" s="12" t="str">
        <f>IF(ISBLANK(Table2[[#This Row],[p]]), "", "{punch}")</f>
        <v>{punch}</v>
      </c>
      <c r="AE25" s="12" t="str">
        <f>IF(ISBLANK(Table2[[#This Row],[s]]), "", "{scratch}")</f>
        <v>{scratch}</v>
      </c>
      <c r="AF25" s="12" t="str">
        <f>IF(ISBLANK(Table2[[#This Row],[a]]), "", "{acid}")</f>
        <v/>
      </c>
      <c r="AG25" s="13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{scratch}</v>
      </c>
      <c r="AH25" s="13" t="s">
        <v>273</v>
      </c>
      <c r="AI25" s="13" t="s">
        <v>280</v>
      </c>
      <c r="AJ25" s="13" t="s">
        <v>225</v>
      </c>
      <c r="AK25" s="13" t="s">
        <v>105</v>
      </c>
    </row>
    <row r="26" spans="1:37" x14ac:dyDescent="0.3">
      <c r="A26" s="2" t="s">
        <v>130</v>
      </c>
      <c r="B26" s="9" t="s">
        <v>271</v>
      </c>
      <c r="C26" s="2" t="s">
        <v>90</v>
      </c>
      <c r="D26" s="2" t="s">
        <v>242</v>
      </c>
      <c r="E26" s="5" t="s">
        <v>142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f>IF(AND(Table2[[#This Row],[f]]=1, Table2[[#This Row],[b]]=1), 1, "")</f>
        <v>1</v>
      </c>
      <c r="M26" s="2">
        <f>IF(AND(Table2[[#This Row],[f]]=1, Table2[[#This Row],[e]]=1), 1, "")</f>
        <v>1</v>
      </c>
      <c r="N26" s="2">
        <f>IF(AND(Table2[[#This Row],[f]]=1, Table2[[#This Row],[p]]=1), 1, "")</f>
        <v>1</v>
      </c>
      <c r="O26" s="2">
        <f>IF(AND(Table2[[#This Row],[f]]=1, Table2[[#This Row],[s]]=1), 1, "")</f>
        <v>1</v>
      </c>
      <c r="P26" s="2">
        <f>IF(AND(Table2[[#This Row],[f]]=1, Table2[[#This Row],[a]]=1), 1, "")</f>
        <v>1</v>
      </c>
      <c r="Q26" s="2">
        <f>IF(AND(Table2[[#This Row],[b]]=1, Table2[[#This Row],[e]]=1), 1, "")</f>
        <v>1</v>
      </c>
      <c r="R26" s="2">
        <f>IF(AND(Table2[[#This Row],[b]]=1, Table2[[#This Row],[p]]=1), 1, "")</f>
        <v>1</v>
      </c>
      <c r="S26" s="2">
        <f>IF(AND(Table2[[#This Row],[b]]=1, Table2[[#This Row],[s]]=1), 1, "")</f>
        <v>1</v>
      </c>
      <c r="T26" s="2">
        <f>IF(AND(Table2[[#This Row],[b]]=1, Table2[[#This Row],[a]]=1), 1, "")</f>
        <v>1</v>
      </c>
      <c r="U26" s="2">
        <f>IF(AND(Table2[[#This Row],[e]]=1, Table2[[#This Row],[p]]=1), 1, "")</f>
        <v>1</v>
      </c>
      <c r="V26" s="2">
        <f>IF(AND(Table2[[#This Row],[e]]=1, Table2[[#This Row],[s]]=1), 1, "")</f>
        <v>1</v>
      </c>
      <c r="W26" s="2">
        <f>IF(AND(Table2[[#This Row],[e]]=1, Table2[[#This Row],[a]]=1), 1, "")</f>
        <v>1</v>
      </c>
      <c r="X26" s="2">
        <f>IF(AND(Table2[[#This Row],[p]]=1, Table2[[#This Row],[s]]=1), 1, "")</f>
        <v>1</v>
      </c>
      <c r="Y26" s="2">
        <f>IF(AND(Table2[[#This Row],[p]]=1, Table2[[#This Row],[a]]=1), 1, "")</f>
        <v>1</v>
      </c>
      <c r="Z26" s="2">
        <f>IF(AND(Table2[[#This Row],[s]]=1, Table2[[#This Row],[a]]=1), 1, "")</f>
        <v>1</v>
      </c>
      <c r="AA26" s="2" t="str">
        <f>IF(ISBLANK(Table2[[#This Row],[f]]), "", "{fire}")</f>
        <v>{fire}</v>
      </c>
      <c r="AB26" s="2" t="str">
        <f>IF(ISBLANK(Table2[[#This Row],[b]]), "", "{bullets}")</f>
        <v>{bullets}</v>
      </c>
      <c r="AC26" s="2" t="str">
        <f>IF(ISBLANK(Table2[[#This Row],[e]]), "", "{electricity}")</f>
        <v>{electricity}</v>
      </c>
      <c r="AD26" s="2" t="str">
        <f>IF(ISBLANK(Table2[[#This Row],[p]]), "", "{punch}")</f>
        <v>{punch}</v>
      </c>
      <c r="AE26" s="2" t="str">
        <f>IF(ISBLANK(Table2[[#This Row],[s]]), "", "{scratch}")</f>
        <v>{scratch}</v>
      </c>
      <c r="AF26" s="2" t="str">
        <f>IF(ISBLANK(Table2[[#This Row],[a]]), "", "{acid}")</f>
        <v>{acid}</v>
      </c>
      <c r="AG26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{scratch} {acid}</v>
      </c>
      <c r="AH26" s="10" t="s">
        <v>282</v>
      </c>
      <c r="AI26" s="10" t="s">
        <v>278</v>
      </c>
      <c r="AJ26" s="2" t="s">
        <v>226</v>
      </c>
      <c r="AK26" s="2" t="s">
        <v>105</v>
      </c>
    </row>
    <row r="27" spans="1:37" x14ac:dyDescent="0.3">
      <c r="A27" s="3" t="s">
        <v>131</v>
      </c>
      <c r="B27" s="10" t="s">
        <v>271</v>
      </c>
      <c r="C27" s="3" t="s">
        <v>90</v>
      </c>
      <c r="D27" s="3" t="s">
        <v>242</v>
      </c>
      <c r="E27" s="5" t="s">
        <v>241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f>IF(AND(Table2[[#This Row],[f]]=1, Table2[[#This Row],[b]]=1), 1, "")</f>
        <v>1</v>
      </c>
      <c r="M27" s="3">
        <f>IF(AND(Table2[[#This Row],[f]]=1, Table2[[#This Row],[e]]=1), 1, "")</f>
        <v>1</v>
      </c>
      <c r="N27" s="3">
        <f>IF(AND(Table2[[#This Row],[f]]=1, Table2[[#This Row],[p]]=1), 1, "")</f>
        <v>1</v>
      </c>
      <c r="O27" s="3">
        <f>IF(AND(Table2[[#This Row],[f]]=1, Table2[[#This Row],[s]]=1), 1, "")</f>
        <v>1</v>
      </c>
      <c r="P27" s="3">
        <f>IF(AND(Table2[[#This Row],[f]]=1, Table2[[#This Row],[a]]=1), 1, "")</f>
        <v>1</v>
      </c>
      <c r="Q27" s="3">
        <f>IF(AND(Table2[[#This Row],[b]]=1, Table2[[#This Row],[e]]=1), 1, "")</f>
        <v>1</v>
      </c>
      <c r="R27" s="3">
        <f>IF(AND(Table2[[#This Row],[b]]=1, Table2[[#This Row],[p]]=1), 1, "")</f>
        <v>1</v>
      </c>
      <c r="S27" s="3">
        <f>IF(AND(Table2[[#This Row],[b]]=1, Table2[[#This Row],[s]]=1), 1, "")</f>
        <v>1</v>
      </c>
      <c r="T27" s="3">
        <f>IF(AND(Table2[[#This Row],[b]]=1, Table2[[#This Row],[a]]=1), 1, "")</f>
        <v>1</v>
      </c>
      <c r="U27" s="3">
        <f>IF(AND(Table2[[#This Row],[e]]=1, Table2[[#This Row],[p]]=1), 1, "")</f>
        <v>1</v>
      </c>
      <c r="V27" s="3">
        <f>IF(AND(Table2[[#This Row],[e]]=1, Table2[[#This Row],[s]]=1), 1, "")</f>
        <v>1</v>
      </c>
      <c r="W27" s="3">
        <f>IF(AND(Table2[[#This Row],[e]]=1, Table2[[#This Row],[a]]=1), 1, "")</f>
        <v>1</v>
      </c>
      <c r="X27" s="3">
        <f>IF(AND(Table2[[#This Row],[p]]=1, Table2[[#This Row],[s]]=1), 1, "")</f>
        <v>1</v>
      </c>
      <c r="Y27" s="3">
        <f>IF(AND(Table2[[#This Row],[p]]=1, Table2[[#This Row],[a]]=1), 1, "")</f>
        <v>1</v>
      </c>
      <c r="Z27" s="3">
        <f>IF(AND(Table2[[#This Row],[s]]=1, Table2[[#This Row],[a]]=1), 1, "")</f>
        <v>1</v>
      </c>
      <c r="AA27" s="2" t="str">
        <f>IF(ISBLANK(Table2[[#This Row],[f]]), "", "{fire}")</f>
        <v>{fire}</v>
      </c>
      <c r="AB27" s="2" t="str">
        <f>IF(ISBLANK(Table2[[#This Row],[b]]), "", "{bullets}")</f>
        <v>{bullets}</v>
      </c>
      <c r="AC27" s="2" t="str">
        <f>IF(ISBLANK(Table2[[#This Row],[e]]), "", "{electricity}")</f>
        <v>{electricity}</v>
      </c>
      <c r="AD27" s="2" t="str">
        <f>IF(ISBLANK(Table2[[#This Row],[p]]), "", "{punch}")</f>
        <v>{punch}</v>
      </c>
      <c r="AE27" s="2" t="str">
        <f>IF(ISBLANK(Table2[[#This Row],[s]]), "", "{scratch}")</f>
        <v>{scratch}</v>
      </c>
      <c r="AF27" s="2" t="str">
        <f>IF(ISBLANK(Table2[[#This Row],[a]]), "", "{acid}")</f>
        <v>{acid}</v>
      </c>
      <c r="AG27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{scratch} {acid}</v>
      </c>
      <c r="AH27" s="10" t="s">
        <v>283</v>
      </c>
      <c r="AI27" s="10" t="s">
        <v>281</v>
      </c>
      <c r="AJ27" s="3" t="s">
        <v>227</v>
      </c>
      <c r="AK27" s="3" t="s">
        <v>105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19"/>
  <sheetViews>
    <sheetView workbookViewId="0">
      <selection activeCell="G17" sqref="G17"/>
    </sheetView>
  </sheetViews>
  <sheetFormatPr defaultRowHeight="14.4" x14ac:dyDescent="0.3"/>
  <cols>
    <col min="1" max="1" width="24.88671875" bestFit="1" customWidth="1"/>
    <col min="2" max="2" width="13.109375" customWidth="1"/>
    <col min="3" max="3" width="7.33203125" customWidth="1"/>
    <col min="4" max="4" width="8.44140625" bestFit="1" customWidth="1"/>
    <col min="5" max="5" width="20.88671875" bestFit="1" customWidth="1"/>
    <col min="6" max="6" width="56.44140625" bestFit="1" customWidth="1"/>
    <col min="7" max="7" width="6.5546875" customWidth="1"/>
    <col min="8" max="8" width="18.664062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9</v>
      </c>
      <c r="G1" s="3" t="s">
        <v>10</v>
      </c>
      <c r="H1" s="3" t="s">
        <v>103</v>
      </c>
    </row>
    <row r="2" spans="1:8" x14ac:dyDescent="0.3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159</v>
      </c>
      <c r="G2" s="3" t="s">
        <v>16</v>
      </c>
      <c r="H2" s="3" t="s">
        <v>104</v>
      </c>
    </row>
    <row r="3" spans="1:8" x14ac:dyDescent="0.3">
      <c r="A3" s="3" t="s">
        <v>17</v>
      </c>
      <c r="B3" s="3" t="s">
        <v>12</v>
      </c>
      <c r="C3" s="3" t="s">
        <v>13</v>
      </c>
      <c r="D3" s="3" t="s">
        <v>14</v>
      </c>
      <c r="E3" s="3" t="s">
        <v>18</v>
      </c>
      <c r="F3" s="3" t="s">
        <v>160</v>
      </c>
      <c r="G3" s="3" t="s">
        <v>16</v>
      </c>
      <c r="H3" s="3" t="s">
        <v>104</v>
      </c>
    </row>
    <row r="4" spans="1:8" x14ac:dyDescent="0.3">
      <c r="A4" s="3" t="s">
        <v>19</v>
      </c>
      <c r="B4" s="3" t="s">
        <v>12</v>
      </c>
      <c r="C4" s="3" t="s">
        <v>13</v>
      </c>
      <c r="D4" s="3" t="s">
        <v>14</v>
      </c>
      <c r="E4" s="3" t="s">
        <v>20</v>
      </c>
      <c r="F4" s="3" t="s">
        <v>161</v>
      </c>
      <c r="G4" s="3" t="s">
        <v>16</v>
      </c>
      <c r="H4" s="3" t="s">
        <v>104</v>
      </c>
    </row>
    <row r="5" spans="1:8" x14ac:dyDescent="0.3">
      <c r="A5" s="3" t="s">
        <v>21</v>
      </c>
      <c r="B5" s="3" t="s">
        <v>12</v>
      </c>
      <c r="C5" s="3" t="s">
        <v>13</v>
      </c>
      <c r="D5" s="3" t="s">
        <v>14</v>
      </c>
      <c r="E5" s="3" t="s">
        <v>22</v>
      </c>
      <c r="F5" s="3" t="s">
        <v>162</v>
      </c>
      <c r="G5" s="3" t="s">
        <v>23</v>
      </c>
      <c r="H5" s="3" t="s">
        <v>104</v>
      </c>
    </row>
    <row r="6" spans="1:8" x14ac:dyDescent="0.3">
      <c r="A6" s="3" t="s">
        <v>24</v>
      </c>
      <c r="B6" s="3" t="s">
        <v>12</v>
      </c>
      <c r="C6" s="3" t="s">
        <v>13</v>
      </c>
      <c r="D6" s="3" t="s">
        <v>14</v>
      </c>
      <c r="E6" s="3" t="s">
        <v>25</v>
      </c>
      <c r="F6" s="3" t="s">
        <v>163</v>
      </c>
      <c r="G6" s="3" t="s">
        <v>26</v>
      </c>
      <c r="H6" s="3" t="s">
        <v>104</v>
      </c>
    </row>
    <row r="7" spans="1:8" x14ac:dyDescent="0.3">
      <c r="A7" s="3" t="s">
        <v>27</v>
      </c>
      <c r="B7" s="3" t="s">
        <v>12</v>
      </c>
      <c r="C7" s="3" t="s">
        <v>13</v>
      </c>
      <c r="D7" s="3" t="s">
        <v>14</v>
      </c>
      <c r="E7" s="3" t="s">
        <v>28</v>
      </c>
      <c r="F7" s="3" t="s">
        <v>164</v>
      </c>
      <c r="G7" s="3" t="s">
        <v>26</v>
      </c>
      <c r="H7" s="3" t="s">
        <v>104</v>
      </c>
    </row>
    <row r="8" spans="1:8" x14ac:dyDescent="0.3">
      <c r="A8" s="3" t="s">
        <v>49</v>
      </c>
      <c r="B8" s="3" t="s">
        <v>12</v>
      </c>
      <c r="C8" s="3" t="s">
        <v>13</v>
      </c>
      <c r="D8" s="3" t="s">
        <v>50</v>
      </c>
      <c r="E8" s="3" t="s">
        <v>51</v>
      </c>
      <c r="F8" s="3" t="s">
        <v>165</v>
      </c>
      <c r="G8" s="3" t="s">
        <v>16</v>
      </c>
      <c r="H8" s="3" t="s">
        <v>104</v>
      </c>
    </row>
    <row r="9" spans="1:8" x14ac:dyDescent="0.3">
      <c r="A9" s="3" t="s">
        <v>52</v>
      </c>
      <c r="B9" s="3" t="s">
        <v>12</v>
      </c>
      <c r="C9" s="3" t="s">
        <v>13</v>
      </c>
      <c r="D9" s="3" t="s">
        <v>50</v>
      </c>
      <c r="E9" s="3" t="s">
        <v>53</v>
      </c>
      <c r="F9" s="3" t="s">
        <v>166</v>
      </c>
      <c r="G9" s="3" t="s">
        <v>16</v>
      </c>
      <c r="H9" s="3" t="s">
        <v>104</v>
      </c>
    </row>
    <row r="10" spans="1:8" x14ac:dyDescent="0.3">
      <c r="A10" s="3" t="s">
        <v>54</v>
      </c>
      <c r="B10" s="3" t="s">
        <v>12</v>
      </c>
      <c r="C10" s="3" t="s">
        <v>13</v>
      </c>
      <c r="D10" s="3" t="s">
        <v>50</v>
      </c>
      <c r="E10" s="3" t="s">
        <v>55</v>
      </c>
      <c r="F10" s="3" t="s">
        <v>167</v>
      </c>
      <c r="G10" s="3" t="s">
        <v>26</v>
      </c>
      <c r="H10" s="3" t="s">
        <v>104</v>
      </c>
    </row>
    <row r="11" spans="1:8" x14ac:dyDescent="0.3">
      <c r="A11" s="3" t="s">
        <v>56</v>
      </c>
      <c r="B11" s="3" t="s">
        <v>12</v>
      </c>
      <c r="C11" s="3" t="s">
        <v>13</v>
      </c>
      <c r="D11" s="3" t="s">
        <v>50</v>
      </c>
      <c r="E11" s="3" t="s">
        <v>57</v>
      </c>
      <c r="F11" s="3" t="s">
        <v>168</v>
      </c>
      <c r="G11" s="3" t="s">
        <v>26</v>
      </c>
      <c r="H11" s="3" t="s">
        <v>104</v>
      </c>
    </row>
    <row r="12" spans="1:8" x14ac:dyDescent="0.3">
      <c r="A12" s="3" t="s">
        <v>58</v>
      </c>
      <c r="B12" s="3" t="s">
        <v>12</v>
      </c>
      <c r="C12" s="3" t="s">
        <v>13</v>
      </c>
      <c r="D12" s="3" t="s">
        <v>50</v>
      </c>
      <c r="E12" s="3" t="s">
        <v>59</v>
      </c>
      <c r="F12" s="3" t="s">
        <v>169</v>
      </c>
      <c r="G12" s="3" t="s">
        <v>23</v>
      </c>
      <c r="H12" s="3" t="s">
        <v>104</v>
      </c>
    </row>
    <row r="13" spans="1:8" x14ac:dyDescent="0.3">
      <c r="A13" s="3" t="s">
        <v>153</v>
      </c>
      <c r="B13" s="3" t="s">
        <v>12</v>
      </c>
      <c r="C13" s="3" t="s">
        <v>13</v>
      </c>
      <c r="D13" s="3" t="s">
        <v>70</v>
      </c>
      <c r="E13" s="3" t="s">
        <v>152</v>
      </c>
      <c r="F13" s="7" t="s">
        <v>237</v>
      </c>
      <c r="G13" s="3" t="s">
        <v>16</v>
      </c>
      <c r="H13" s="3" t="s">
        <v>104</v>
      </c>
    </row>
    <row r="14" spans="1:8" x14ac:dyDescent="0.3">
      <c r="A14" s="3" t="s">
        <v>157</v>
      </c>
      <c r="B14" s="3" t="s">
        <v>12</v>
      </c>
      <c r="C14" s="3" t="s">
        <v>13</v>
      </c>
      <c r="D14" s="3" t="s">
        <v>70</v>
      </c>
      <c r="E14" s="3" t="s">
        <v>158</v>
      </c>
      <c r="F14" s="3" t="s">
        <v>170</v>
      </c>
      <c r="G14" s="3" t="s">
        <v>16</v>
      </c>
      <c r="H14" s="3" t="s">
        <v>104</v>
      </c>
    </row>
    <row r="15" spans="1:8" x14ac:dyDescent="0.3">
      <c r="A15" s="3" t="s">
        <v>154</v>
      </c>
      <c r="B15" s="3" t="s">
        <v>12</v>
      </c>
      <c r="C15" s="3" t="s">
        <v>13</v>
      </c>
      <c r="D15" s="3" t="s">
        <v>70</v>
      </c>
      <c r="E15" s="3" t="s">
        <v>71</v>
      </c>
      <c r="F15" s="3" t="s">
        <v>231</v>
      </c>
      <c r="G15" s="3" t="s">
        <v>16</v>
      </c>
      <c r="H15" s="3" t="s">
        <v>104</v>
      </c>
    </row>
    <row r="16" spans="1:8" x14ac:dyDescent="0.3">
      <c r="A16" s="3" t="s">
        <v>232</v>
      </c>
      <c r="B16" s="3" t="s">
        <v>12</v>
      </c>
      <c r="C16" s="3" t="s">
        <v>13</v>
      </c>
      <c r="D16" s="3" t="s">
        <v>70</v>
      </c>
      <c r="E16" s="3" t="s">
        <v>233</v>
      </c>
      <c r="F16" s="7" t="s">
        <v>236</v>
      </c>
      <c r="G16" s="7" t="s">
        <v>16</v>
      </c>
      <c r="H16" s="3" t="s">
        <v>104</v>
      </c>
    </row>
    <row r="17" spans="1:8" x14ac:dyDescent="0.3">
      <c r="A17" s="3" t="s">
        <v>155</v>
      </c>
      <c r="B17" s="3" t="s">
        <v>12</v>
      </c>
      <c r="C17" s="3" t="s">
        <v>13</v>
      </c>
      <c r="D17" s="3" t="s">
        <v>70</v>
      </c>
      <c r="E17" s="3" t="s">
        <v>72</v>
      </c>
      <c r="F17" s="3" t="s">
        <v>171</v>
      </c>
      <c r="G17" s="3" t="s">
        <v>16</v>
      </c>
      <c r="H17" s="3" t="s">
        <v>104</v>
      </c>
    </row>
    <row r="18" spans="1:8" x14ac:dyDescent="0.3">
      <c r="A18" s="3" t="s">
        <v>156</v>
      </c>
      <c r="B18" s="3" t="s">
        <v>12</v>
      </c>
      <c r="C18" s="3" t="s">
        <v>13</v>
      </c>
      <c r="D18" s="3" t="s">
        <v>70</v>
      </c>
      <c r="E18" s="3" t="s">
        <v>73</v>
      </c>
      <c r="F18" s="7" t="s">
        <v>235</v>
      </c>
      <c r="G18" s="3" t="s">
        <v>26</v>
      </c>
      <c r="H18" s="3" t="s">
        <v>104</v>
      </c>
    </row>
    <row r="19" spans="1:8" x14ac:dyDescent="0.3">
      <c r="A19" s="3" t="s">
        <v>229</v>
      </c>
      <c r="B19" s="3" t="s">
        <v>12</v>
      </c>
      <c r="C19" s="3" t="s">
        <v>13</v>
      </c>
      <c r="D19" s="3" t="s">
        <v>70</v>
      </c>
      <c r="E19" s="3" t="s">
        <v>74</v>
      </c>
      <c r="F19" s="7" t="s">
        <v>234</v>
      </c>
      <c r="G19" s="3" t="s">
        <v>16</v>
      </c>
      <c r="H19" s="3" t="s">
        <v>104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J28"/>
  <sheetViews>
    <sheetView workbookViewId="0">
      <selection activeCell="D26" sqref="D26:D28"/>
    </sheetView>
  </sheetViews>
  <sheetFormatPr defaultRowHeight="14.4" x14ac:dyDescent="0.3"/>
  <cols>
    <col min="1" max="1" width="26.5546875" bestFit="1" customWidth="1"/>
    <col min="2" max="2" width="13.109375" customWidth="1"/>
    <col min="3" max="3" width="10.88671875" bestFit="1" customWidth="1"/>
    <col min="4" max="4" width="18" bestFit="1" customWidth="1"/>
    <col min="5" max="5" width="11.109375" bestFit="1" customWidth="1"/>
    <col min="6" max="6" width="22.5546875" bestFit="1" customWidth="1"/>
    <col min="7" max="7" width="50.5546875" bestFit="1" customWidth="1"/>
    <col min="8" max="8" width="74.5546875" bestFit="1" customWidth="1"/>
    <col min="9" max="9" width="6.5546875" customWidth="1"/>
    <col min="10" max="10" width="18.6640625" bestFit="1" customWidth="1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</v>
      </c>
      <c r="H1" s="4" t="s">
        <v>228</v>
      </c>
      <c r="I1" s="4" t="s">
        <v>10</v>
      </c>
      <c r="J1" s="4" t="s">
        <v>103</v>
      </c>
    </row>
    <row r="2" spans="1:10" x14ac:dyDescent="0.3">
      <c r="A2" s="3" t="s">
        <v>29</v>
      </c>
      <c r="B2" s="3" t="s">
        <v>12</v>
      </c>
      <c r="C2" s="3" t="s">
        <v>30</v>
      </c>
      <c r="D2" s="2" t="s">
        <v>145</v>
      </c>
      <c r="E2" s="3" t="s">
        <v>14</v>
      </c>
      <c r="F2" s="3" t="s">
        <v>31</v>
      </c>
      <c r="G2" s="3" t="s">
        <v>172</v>
      </c>
      <c r="H2" s="3"/>
      <c r="I2" s="7" t="s">
        <v>16</v>
      </c>
      <c r="J2" s="3" t="s">
        <v>104</v>
      </c>
    </row>
    <row r="3" spans="1:10" x14ac:dyDescent="0.3">
      <c r="A3" s="3" t="s">
        <v>32</v>
      </c>
      <c r="B3" s="3" t="s">
        <v>12</v>
      </c>
      <c r="C3" s="3" t="s">
        <v>30</v>
      </c>
      <c r="D3" s="3" t="s">
        <v>146</v>
      </c>
      <c r="E3" s="3" t="s">
        <v>14</v>
      </c>
      <c r="F3" s="3" t="s">
        <v>33</v>
      </c>
      <c r="G3" s="3" t="s">
        <v>173</v>
      </c>
      <c r="H3" s="3"/>
      <c r="I3" s="7" t="s">
        <v>36</v>
      </c>
      <c r="J3" s="3" t="s">
        <v>104</v>
      </c>
    </row>
    <row r="4" spans="1:10" x14ac:dyDescent="0.3">
      <c r="A4" s="3" t="s">
        <v>34</v>
      </c>
      <c r="B4" s="3" t="s">
        <v>12</v>
      </c>
      <c r="C4" s="3" t="s">
        <v>30</v>
      </c>
      <c r="D4" s="2" t="s">
        <v>147</v>
      </c>
      <c r="E4" s="3" t="s">
        <v>14</v>
      </c>
      <c r="F4" s="3" t="s">
        <v>35</v>
      </c>
      <c r="G4" s="3" t="s">
        <v>174</v>
      </c>
      <c r="H4" s="3"/>
      <c r="I4" s="7" t="s">
        <v>23</v>
      </c>
      <c r="J4" s="3" t="s">
        <v>104</v>
      </c>
    </row>
    <row r="5" spans="1:10" x14ac:dyDescent="0.3">
      <c r="A5" s="3" t="s">
        <v>37</v>
      </c>
      <c r="B5" s="3" t="s">
        <v>12</v>
      </c>
      <c r="C5" s="3" t="s">
        <v>30</v>
      </c>
      <c r="D5" s="3" t="s">
        <v>148</v>
      </c>
      <c r="E5" s="3" t="s">
        <v>14</v>
      </c>
      <c r="F5" s="3" t="s">
        <v>38</v>
      </c>
      <c r="G5" s="3" t="s">
        <v>175</v>
      </c>
      <c r="H5" s="3"/>
      <c r="I5" s="7" t="s">
        <v>26</v>
      </c>
      <c r="J5" s="3" t="s">
        <v>104</v>
      </c>
    </row>
    <row r="6" spans="1:10" x14ac:dyDescent="0.3">
      <c r="A6" s="3" t="s">
        <v>39</v>
      </c>
      <c r="B6" s="3" t="s">
        <v>12</v>
      </c>
      <c r="C6" s="3" t="s">
        <v>30</v>
      </c>
      <c r="D6" s="2" t="s">
        <v>149</v>
      </c>
      <c r="E6" s="3" t="s">
        <v>14</v>
      </c>
      <c r="F6" s="3" t="s">
        <v>40</v>
      </c>
      <c r="G6" s="3" t="s">
        <v>176</v>
      </c>
      <c r="H6" s="3"/>
      <c r="I6" s="7" t="s">
        <v>23</v>
      </c>
      <c r="J6" s="3" t="s">
        <v>104</v>
      </c>
    </row>
    <row r="7" spans="1:10" x14ac:dyDescent="0.3">
      <c r="A7" s="3" t="s">
        <v>42</v>
      </c>
      <c r="B7" s="3" t="s">
        <v>12</v>
      </c>
      <c r="C7" s="3" t="s">
        <v>30</v>
      </c>
      <c r="D7" s="3" t="s">
        <v>150</v>
      </c>
      <c r="E7" s="3" t="s">
        <v>14</v>
      </c>
      <c r="F7" s="3" t="s">
        <v>43</v>
      </c>
      <c r="G7" s="3" t="s">
        <v>177</v>
      </c>
      <c r="H7" s="3"/>
      <c r="I7" s="7" t="s">
        <v>41</v>
      </c>
      <c r="J7" s="3" t="s">
        <v>104</v>
      </c>
    </row>
    <row r="8" spans="1:10" x14ac:dyDescent="0.3">
      <c r="A8" s="3" t="s">
        <v>47</v>
      </c>
      <c r="B8" s="3" t="s">
        <v>12</v>
      </c>
      <c r="C8" s="3" t="s">
        <v>30</v>
      </c>
      <c r="D8" s="2" t="s">
        <v>145</v>
      </c>
      <c r="E8" s="3" t="s">
        <v>14</v>
      </c>
      <c r="F8" s="3" t="s">
        <v>48</v>
      </c>
      <c r="G8" s="3" t="s">
        <v>182</v>
      </c>
      <c r="H8" s="3"/>
      <c r="I8" s="3" t="s">
        <v>23</v>
      </c>
      <c r="J8" s="3" t="s">
        <v>104</v>
      </c>
    </row>
    <row r="9" spans="1:10" x14ac:dyDescent="0.3">
      <c r="A9" s="3" t="s">
        <v>60</v>
      </c>
      <c r="B9" s="3" t="s">
        <v>12</v>
      </c>
      <c r="C9" s="3" t="s">
        <v>30</v>
      </c>
      <c r="D9" s="3" t="s">
        <v>146</v>
      </c>
      <c r="E9" s="3" t="s">
        <v>50</v>
      </c>
      <c r="F9" s="3" t="s">
        <v>61</v>
      </c>
      <c r="G9" s="3" t="s">
        <v>179</v>
      </c>
      <c r="H9" s="3"/>
      <c r="I9" s="3" t="s">
        <v>16</v>
      </c>
      <c r="J9" s="3" t="s">
        <v>104</v>
      </c>
    </row>
    <row r="10" spans="1:10" x14ac:dyDescent="0.3">
      <c r="A10" s="3" t="s">
        <v>62</v>
      </c>
      <c r="B10" s="3" t="s">
        <v>12</v>
      </c>
      <c r="C10" s="3" t="s">
        <v>30</v>
      </c>
      <c r="D10" s="2" t="s">
        <v>147</v>
      </c>
      <c r="E10" s="3" t="s">
        <v>50</v>
      </c>
      <c r="F10" s="3" t="s">
        <v>63</v>
      </c>
      <c r="G10" s="3" t="s">
        <v>167</v>
      </c>
      <c r="H10" s="3"/>
      <c r="I10" s="7" t="s">
        <v>16</v>
      </c>
      <c r="J10" s="3" t="s">
        <v>104</v>
      </c>
    </row>
    <row r="11" spans="1:10" x14ac:dyDescent="0.3">
      <c r="A11" s="3" t="s">
        <v>64</v>
      </c>
      <c r="B11" s="3" t="s">
        <v>12</v>
      </c>
      <c r="C11" s="3" t="s">
        <v>30</v>
      </c>
      <c r="D11" s="3" t="s">
        <v>148</v>
      </c>
      <c r="E11" s="3" t="s">
        <v>50</v>
      </c>
      <c r="F11" s="3" t="s">
        <v>65</v>
      </c>
      <c r="G11" s="3" t="s">
        <v>183</v>
      </c>
      <c r="H11" s="3"/>
      <c r="I11" s="7" t="s">
        <v>26</v>
      </c>
      <c r="J11" s="3" t="s">
        <v>104</v>
      </c>
    </row>
    <row r="12" spans="1:10" x14ac:dyDescent="0.3">
      <c r="A12" s="3" t="s">
        <v>66</v>
      </c>
      <c r="B12" s="3" t="s">
        <v>12</v>
      </c>
      <c r="C12" s="3" t="s">
        <v>30</v>
      </c>
      <c r="D12" s="2" t="s">
        <v>149</v>
      </c>
      <c r="E12" s="3" t="s">
        <v>50</v>
      </c>
      <c r="F12" s="3" t="s">
        <v>67</v>
      </c>
      <c r="G12" s="3" t="s">
        <v>180</v>
      </c>
      <c r="H12" s="3"/>
      <c r="I12" s="7" t="s">
        <v>26</v>
      </c>
      <c r="J12" s="3" t="s">
        <v>104</v>
      </c>
    </row>
    <row r="13" spans="1:10" x14ac:dyDescent="0.3">
      <c r="A13" s="3" t="s">
        <v>230</v>
      </c>
      <c r="B13" s="3" t="s">
        <v>12</v>
      </c>
      <c r="C13" s="3" t="s">
        <v>30</v>
      </c>
      <c r="D13" s="3" t="s">
        <v>150</v>
      </c>
      <c r="E13" s="3" t="s">
        <v>70</v>
      </c>
      <c r="F13" s="3" t="s">
        <v>75</v>
      </c>
      <c r="G13" s="3" t="s">
        <v>231</v>
      </c>
      <c r="H13" s="3"/>
      <c r="I13" s="3" t="s">
        <v>46</v>
      </c>
      <c r="J13" s="3" t="s">
        <v>104</v>
      </c>
    </row>
    <row r="14" spans="1:10" x14ac:dyDescent="0.3">
      <c r="A14" s="3" t="s">
        <v>78</v>
      </c>
      <c r="B14" s="3" t="s">
        <v>12</v>
      </c>
      <c r="C14" s="3" t="s">
        <v>30</v>
      </c>
      <c r="D14" s="2" t="s">
        <v>145</v>
      </c>
      <c r="E14" s="3" t="s">
        <v>70</v>
      </c>
      <c r="F14" s="3" t="s">
        <v>79</v>
      </c>
      <c r="G14" s="7" t="s">
        <v>239</v>
      </c>
      <c r="H14" s="3"/>
      <c r="I14" s="7" t="s">
        <v>46</v>
      </c>
      <c r="J14" s="3" t="s">
        <v>104</v>
      </c>
    </row>
    <row r="15" spans="1:10" x14ac:dyDescent="0.3">
      <c r="A15" s="3" t="s">
        <v>80</v>
      </c>
      <c r="B15" s="3" t="s">
        <v>12</v>
      </c>
      <c r="C15" s="3" t="s">
        <v>30</v>
      </c>
      <c r="D15" s="3" t="s">
        <v>146</v>
      </c>
      <c r="E15" s="3" t="s">
        <v>70</v>
      </c>
      <c r="F15" s="3" t="s">
        <v>81</v>
      </c>
      <c r="G15" s="3" t="s">
        <v>181</v>
      </c>
      <c r="H15" s="3"/>
      <c r="I15" s="3" t="s">
        <v>16</v>
      </c>
      <c r="J15" s="3" t="s">
        <v>104</v>
      </c>
    </row>
    <row r="16" spans="1:10" x14ac:dyDescent="0.3">
      <c r="A16" s="3" t="s">
        <v>82</v>
      </c>
      <c r="B16" s="3" t="s">
        <v>12</v>
      </c>
      <c r="C16" s="3" t="s">
        <v>30</v>
      </c>
      <c r="D16" s="2" t="s">
        <v>147</v>
      </c>
      <c r="E16" s="3" t="s">
        <v>70</v>
      </c>
      <c r="F16" s="3" t="s">
        <v>83</v>
      </c>
      <c r="G16" s="7" t="s">
        <v>235</v>
      </c>
      <c r="H16" s="3"/>
      <c r="I16" s="3" t="s">
        <v>16</v>
      </c>
      <c r="J16" s="3" t="s">
        <v>104</v>
      </c>
    </row>
    <row r="17" spans="1:10" x14ac:dyDescent="0.3">
      <c r="A17" s="3" t="s">
        <v>84</v>
      </c>
      <c r="B17" s="3" t="s">
        <v>12</v>
      </c>
      <c r="C17" s="3" t="s">
        <v>30</v>
      </c>
      <c r="D17" s="3" t="s">
        <v>148</v>
      </c>
      <c r="E17" s="3" t="s">
        <v>70</v>
      </c>
      <c r="F17" s="3" t="s">
        <v>85</v>
      </c>
      <c r="G17" s="7" t="s">
        <v>236</v>
      </c>
      <c r="H17" s="3"/>
      <c r="I17" s="7" t="s">
        <v>46</v>
      </c>
      <c r="J17" s="3" t="s">
        <v>104</v>
      </c>
    </row>
    <row r="18" spans="1:10" x14ac:dyDescent="0.3">
      <c r="A18" s="3" t="s">
        <v>184</v>
      </c>
      <c r="B18" s="3" t="s">
        <v>12</v>
      </c>
      <c r="C18" s="3" t="s">
        <v>30</v>
      </c>
      <c r="D18" s="2" t="s">
        <v>149</v>
      </c>
      <c r="E18" s="3" t="s">
        <v>70</v>
      </c>
      <c r="F18" s="3" t="s">
        <v>185</v>
      </c>
      <c r="G18" s="6" t="s">
        <v>240</v>
      </c>
      <c r="I18" s="3" t="s">
        <v>16</v>
      </c>
      <c r="J18" s="3" t="s">
        <v>104</v>
      </c>
    </row>
    <row r="19" spans="1:10" x14ac:dyDescent="0.3">
      <c r="A19" s="3" t="s">
        <v>86</v>
      </c>
      <c r="B19" s="3" t="s">
        <v>12</v>
      </c>
      <c r="C19" s="3" t="s">
        <v>30</v>
      </c>
      <c r="D19" s="3" t="s">
        <v>150</v>
      </c>
      <c r="E19" s="3" t="s">
        <v>70</v>
      </c>
      <c r="F19" s="3" t="s">
        <v>87</v>
      </c>
      <c r="G19" s="7" t="s">
        <v>234</v>
      </c>
      <c r="H19" s="3"/>
      <c r="I19" s="3" t="s">
        <v>46</v>
      </c>
      <c r="J19" s="3" t="s">
        <v>104</v>
      </c>
    </row>
    <row r="20" spans="1:10" x14ac:dyDescent="0.3">
      <c r="A20" s="5" t="s">
        <v>186</v>
      </c>
      <c r="B20" s="5" t="s">
        <v>12</v>
      </c>
      <c r="C20" s="5" t="s">
        <v>30</v>
      </c>
      <c r="D20" s="2" t="s">
        <v>145</v>
      </c>
      <c r="E20" s="5" t="s">
        <v>88</v>
      </c>
      <c r="F20" s="5" t="s">
        <v>187</v>
      </c>
      <c r="G20" s="8"/>
      <c r="H20" s="5" t="s">
        <v>188</v>
      </c>
      <c r="I20" s="5"/>
      <c r="J20" s="3" t="s">
        <v>104</v>
      </c>
    </row>
    <row r="21" spans="1:10" x14ac:dyDescent="0.3">
      <c r="A21" s="5" t="s">
        <v>189</v>
      </c>
      <c r="B21" s="5" t="s">
        <v>12</v>
      </c>
      <c r="C21" s="5" t="s">
        <v>30</v>
      </c>
      <c r="D21" s="3" t="s">
        <v>146</v>
      </c>
      <c r="E21" s="5" t="s">
        <v>88</v>
      </c>
      <c r="F21" s="5" t="s">
        <v>89</v>
      </c>
      <c r="G21" s="8"/>
      <c r="H21" s="5" t="s">
        <v>190</v>
      </c>
      <c r="I21" s="5"/>
      <c r="J21" s="3" t="s">
        <v>104</v>
      </c>
    </row>
    <row r="22" spans="1:10" x14ac:dyDescent="0.3">
      <c r="A22" s="5" t="s">
        <v>191</v>
      </c>
      <c r="B22" s="5" t="s">
        <v>12</v>
      </c>
      <c r="C22" s="5" t="s">
        <v>30</v>
      </c>
      <c r="D22" s="2" t="s">
        <v>147</v>
      </c>
      <c r="E22" s="5" t="s">
        <v>88</v>
      </c>
      <c r="F22" s="5" t="s">
        <v>284</v>
      </c>
      <c r="G22" s="8"/>
      <c r="H22" s="5" t="s">
        <v>292</v>
      </c>
      <c r="I22" s="5"/>
      <c r="J22" s="3" t="s">
        <v>104</v>
      </c>
    </row>
    <row r="23" spans="1:10" x14ac:dyDescent="0.3">
      <c r="A23" s="8" t="s">
        <v>287</v>
      </c>
      <c r="B23" s="8" t="s">
        <v>12</v>
      </c>
      <c r="C23" s="8" t="s">
        <v>30</v>
      </c>
      <c r="D23" s="3" t="s">
        <v>148</v>
      </c>
      <c r="E23" s="8" t="s">
        <v>88</v>
      </c>
      <c r="F23" s="8" t="s">
        <v>288</v>
      </c>
      <c r="G23" s="8"/>
      <c r="H23" s="8" t="s">
        <v>286</v>
      </c>
      <c r="I23" s="8"/>
      <c r="J23" s="3" t="s">
        <v>104</v>
      </c>
    </row>
    <row r="24" spans="1:10" x14ac:dyDescent="0.3">
      <c r="A24" s="5" t="s">
        <v>291</v>
      </c>
      <c r="B24" s="5" t="s">
        <v>12</v>
      </c>
      <c r="C24" s="5" t="s">
        <v>30</v>
      </c>
      <c r="D24" s="2" t="s">
        <v>149</v>
      </c>
      <c r="E24" s="5" t="s">
        <v>88</v>
      </c>
      <c r="F24" s="5" t="s">
        <v>289</v>
      </c>
      <c r="G24" s="8"/>
      <c r="H24" s="5" t="s">
        <v>290</v>
      </c>
      <c r="I24" s="5"/>
      <c r="J24" s="3" t="s">
        <v>104</v>
      </c>
    </row>
    <row r="25" spans="1:10" x14ac:dyDescent="0.3">
      <c r="A25" s="5" t="s">
        <v>295</v>
      </c>
      <c r="B25" s="5" t="s">
        <v>12</v>
      </c>
      <c r="C25" s="5" t="s">
        <v>30</v>
      </c>
      <c r="D25" s="3" t="s">
        <v>150</v>
      </c>
      <c r="E25" s="5" t="s">
        <v>88</v>
      </c>
      <c r="F25" s="5" t="s">
        <v>294</v>
      </c>
      <c r="G25" s="8"/>
      <c r="H25" s="5" t="s">
        <v>293</v>
      </c>
      <c r="I25" s="5"/>
      <c r="J25" s="3" t="s">
        <v>104</v>
      </c>
    </row>
    <row r="26" spans="1:10" x14ac:dyDescent="0.3">
      <c r="A26" s="3" t="s">
        <v>44</v>
      </c>
      <c r="B26" s="3" t="s">
        <v>12</v>
      </c>
      <c r="C26" s="3" t="s">
        <v>30</v>
      </c>
      <c r="D26" s="3" t="s">
        <v>285</v>
      </c>
      <c r="E26" s="3" t="s">
        <v>14</v>
      </c>
      <c r="F26" s="3" t="s">
        <v>45</v>
      </c>
      <c r="G26" s="3" t="s">
        <v>178</v>
      </c>
      <c r="H26" s="3"/>
      <c r="I26" s="3" t="s">
        <v>46</v>
      </c>
      <c r="J26" s="3" t="s">
        <v>104</v>
      </c>
    </row>
    <row r="27" spans="1:10" x14ac:dyDescent="0.3">
      <c r="A27" s="3" t="s">
        <v>68</v>
      </c>
      <c r="B27" s="3" t="s">
        <v>12</v>
      </c>
      <c r="C27" s="3" t="s">
        <v>30</v>
      </c>
      <c r="D27" s="3" t="s">
        <v>285</v>
      </c>
      <c r="E27" s="3" t="s">
        <v>50</v>
      </c>
      <c r="F27" s="3" t="s">
        <v>69</v>
      </c>
      <c r="G27" s="3" t="s">
        <v>165</v>
      </c>
      <c r="H27" s="3"/>
      <c r="I27" s="3" t="s">
        <v>46</v>
      </c>
      <c r="J27" s="3" t="s">
        <v>104</v>
      </c>
    </row>
    <row r="28" spans="1:10" x14ac:dyDescent="0.3">
      <c r="A28" s="3" t="s">
        <v>76</v>
      </c>
      <c r="B28" s="3" t="s">
        <v>12</v>
      </c>
      <c r="C28" s="3" t="s">
        <v>30</v>
      </c>
      <c r="D28" s="3" t="s">
        <v>285</v>
      </c>
      <c r="E28" s="3" t="s">
        <v>70</v>
      </c>
      <c r="F28" s="3" t="s">
        <v>77</v>
      </c>
      <c r="G28" s="3" t="s">
        <v>238</v>
      </c>
      <c r="H28" s="3"/>
      <c r="I28" s="3" t="s">
        <v>23</v>
      </c>
      <c r="J28" s="3" t="s">
        <v>104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characers</vt:lpstr>
      <vt:lpstr>foes</vt:lpstr>
      <vt:lpstr>parts</vt:lpstr>
      <vt:lpstr>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Brown</dc:creator>
  <cp:lastModifiedBy>Michael Brown</cp:lastModifiedBy>
  <dcterms:created xsi:type="dcterms:W3CDTF">2020-02-25T04:23:30Z</dcterms:created>
  <dcterms:modified xsi:type="dcterms:W3CDTF">2020-08-04T09:07:54Z</dcterms:modified>
</cp:coreProperties>
</file>